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nv.sharepoint.com/teams/DEERUpdate/Shared Documents/Bldg sim and prototypes/Deliverables/Calibration memo/"/>
    </mc:Choice>
  </mc:AlternateContent>
  <xr:revisionPtr revIDLastSave="745" documentId="13_ncr:1_{08EECAF2-5EBA-4013-9824-0E01DB9F447A}" xr6:coauthVersionLast="47" xr6:coauthVersionMax="47" xr10:uidLastSave="{489AF1A6-0730-4DE4-AA57-DAB9BB711135}"/>
  <bookViews>
    <workbookView xWindow="-120" yWindow="-120" windowWidth="29040" windowHeight="15840" xr2:uid="{00000000-000D-0000-FFFF-FFFF00000000}"/>
  </bookViews>
  <sheets>
    <sheet name="Single Family Characteristics" sheetId="1" r:id="rId1"/>
    <sheet name="Multi-Family Characteristics" sheetId="4" r:id="rId2"/>
    <sheet name="Mfgd Home Characteristics" sheetId="3" r:id="rId3"/>
    <sheet name="SFm &amp; DMo thermostat Setpoints" sheetId="9" r:id="rId4"/>
    <sheet name="MFm thermostat Setpoints" sheetId="11" r:id="rId5"/>
    <sheet name="Calibrated Parameters" sheetId="12" r:id="rId6"/>
    <sheet name="Cool_Heat_Period" sheetId="8" r:id="rId7"/>
    <sheet name="External Static Pressure" sheetId="7" r:id="rId8"/>
    <sheet name="FanWPerCfm" sheetId="14" r:id="rId9"/>
    <sheet name="HVAC Efficiency" sheetId="13" r:id="rId10"/>
  </sheets>
  <externalReferences>
    <externalReference r:id="rId11"/>
    <externalReference r:id="rId12"/>
  </externalReferences>
  <definedNames>
    <definedName name="_xlnm._FilterDatabase" localSheetId="2" hidden="1">'Mfgd Home Characteristics'!$A$4:$T$36</definedName>
    <definedName name="_xlnm._FilterDatabase" localSheetId="1" hidden="1">'Multi-Family Characteristics'!$A$4:$X$20</definedName>
    <definedName name="_xlnm._FilterDatabase" localSheetId="0" hidden="1">'Single Family Characteristics'!$A$4:$Y$20</definedName>
    <definedName name="Applicability">#REF!</definedName>
    <definedName name="BldgTypeList">[1]BldgTypeList!$C$2:$E$26</definedName>
    <definedName name="Climate_Zone_1" localSheetId="2">'Mfgd Home Characteristics'!$B$5:$P$6</definedName>
    <definedName name="Climate_Zone_1" localSheetId="1">'Multi-Family Characteristics'!$B$5:$O$9</definedName>
    <definedName name="Climate_Zone_1" localSheetId="0">'Single Family Characteristics'!$B$5:$P$9</definedName>
    <definedName name="Climate_Zone_2" localSheetId="2">'Mfgd Home Characteristics'!#REF!</definedName>
    <definedName name="Climate_Zone_2" localSheetId="1">'Multi-Family Characteristics'!$B$10:$O$14</definedName>
    <definedName name="Climate_Zone_2" localSheetId="0">'Single Family Characteristics'!$B$10:$P$14</definedName>
    <definedName name="Climate_Zone_3" localSheetId="2">'Mfgd Home Characteristics'!#REF!</definedName>
    <definedName name="Climate_Zone_3" localSheetId="1">'Multi-Family Characteristics'!$B$15:$O$19</definedName>
    <definedName name="Climate_Zone_3" localSheetId="0">'Single Family Characteristics'!$B$15:$P$19</definedName>
    <definedName name="Climate_Zone_4" localSheetId="2">'Mfgd Home Characteristics'!#REF!</definedName>
    <definedName name="Climate_Zone_4" localSheetId="1">'Multi-Family Characteristics'!$B$20:$O$20</definedName>
    <definedName name="Climate_Zone_4" localSheetId="0">'Single Family Characteristics'!$B$20:$P$20</definedName>
    <definedName name="CoolSizeIDList">[1]DXCoolSize!$D$3:$D$26</definedName>
    <definedName name="D2LibVersion">[2]LibTemplate!$F$3</definedName>
    <definedName name="DxEERCurveKey">[2]CurveTypes!$C$29:$M$40</definedName>
    <definedName name="DxHVACTypeList">[1]DXHVACType!$C$2:$G$9</definedName>
    <definedName name="DxSEERCurveKey">[2]CurveTypes!$C$9:$M$24</definedName>
    <definedName name="HeatTypeID">[1]DXEffic!$E$40:$F$46</definedName>
    <definedName name="hHdrParamDefn">[2]ParamDefn!$C$5:$T$5</definedName>
    <definedName name="hHdrProtoDxEffic">[1]DXEffic!$F$11:$F$33</definedName>
    <definedName name="hHdrTechTypes">[2]TechTypeDefinitions!$C$7:$BK$7</definedName>
    <definedName name="iCurveType">[2]LibTemplate!$G$5</definedName>
    <definedName name="iPerfMap">[2]LibTemplate!$G$4</definedName>
    <definedName name="NemaHi_fHP">[2]MotorEff!$N$5:$O$31</definedName>
    <definedName name="NemaHi_fkW">[2]MotorEff!$F$5:$G$31</definedName>
    <definedName name="NemaPrem_fKW">[2]MotorEff!$L$5:$M$31</definedName>
    <definedName name="_xlnm.Print_Titles" localSheetId="2">'Mfgd Home Characteristics'!$A:$B,'Mfgd Home Characteristics'!$4:$4</definedName>
    <definedName name="_xlnm.Print_Titles" localSheetId="1">'Multi-Family Characteristics'!$A:$B,'Multi-Family Characteristics'!$4:$4</definedName>
    <definedName name="_xlnm.Print_Titles" localSheetId="0">'Single Family Characteristics'!$A:$B,'Single Family Characteristics'!$4:$4</definedName>
    <definedName name="tblDXCoolSize">[1]DXCoolSize!$D$3:$K$26</definedName>
    <definedName name="tblDxEERCurveData">[2]EERDxSrcData!$AF$8:$CN$13</definedName>
    <definedName name="tblDxEERSrcTechs">[2]EERDxSrcData!$B$8:$AB$13</definedName>
    <definedName name="tblDxSEERCurveData">[2]SEERDxTechData!$BK$9:$DX$22</definedName>
    <definedName name="tblDxSEERSrcTechs">[2]SEERDxTechData!$R$12:$BJ$22</definedName>
    <definedName name="tblFanWPerCfm">FanWPerCfm!$F$4:$H$79</definedName>
    <definedName name="tblParamDefn">[2]ParamDefn!$C$5:$T$142</definedName>
    <definedName name="tblProtoDxEffic">[1]DXEffic!$F$11:$W$33</definedName>
    <definedName name="tblTechGroups">'[2]Tech Groups'!$C$6:$G$126</definedName>
    <definedName name="tblTechTypes">[2]TechTypeDefinitions!$C$7:$BK$150</definedName>
    <definedName name="vHdrParamLists">[2]ParamLists!$B$10:$B$982</definedName>
    <definedName name="vHdrTechTypes">[2]TechTypeDefinitions!$C$7:$C$150</definedName>
    <definedName name="VintList">[1]VintList!$B$3:$F$11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6" i="1" l="1"/>
  <c r="AA6" i="1"/>
  <c r="Z7" i="1"/>
  <c r="AA7" i="1"/>
  <c r="Z8" i="1"/>
  <c r="AA8" i="1"/>
  <c r="Z9" i="1"/>
  <c r="AA9" i="1"/>
  <c r="Z10" i="1"/>
  <c r="AA10" i="1"/>
  <c r="Z11" i="1"/>
  <c r="AA11" i="1"/>
  <c r="Z12" i="1"/>
  <c r="AA12" i="1"/>
  <c r="Z13" i="1"/>
  <c r="AA13" i="1"/>
  <c r="Z14" i="1"/>
  <c r="AA14" i="1"/>
  <c r="Z15" i="1"/>
  <c r="AA15" i="1"/>
  <c r="Z16" i="1"/>
  <c r="AA16" i="1"/>
  <c r="Z17" i="1"/>
  <c r="AA17" i="1"/>
  <c r="Z18" i="1"/>
  <c r="AA18" i="1"/>
  <c r="Z19" i="1"/>
  <c r="AA19" i="1"/>
  <c r="Z20" i="1"/>
  <c r="AA20" i="1"/>
  <c r="AA5" i="1"/>
  <c r="Z5" i="1"/>
  <c r="W21" i="1"/>
  <c r="X21" i="1"/>
  <c r="Y21" i="1"/>
  <c r="V21" i="1"/>
  <c r="V6" i="1"/>
  <c r="W6" i="1"/>
  <c r="X6" i="1"/>
  <c r="Y6" i="1"/>
  <c r="V7" i="1"/>
  <c r="W7" i="1"/>
  <c r="X7" i="1"/>
  <c r="Y7" i="1"/>
  <c r="V8" i="1"/>
  <c r="W8" i="1"/>
  <c r="X8" i="1"/>
  <c r="Y8" i="1"/>
  <c r="V9" i="1"/>
  <c r="W9" i="1"/>
  <c r="X9" i="1"/>
  <c r="Y9" i="1"/>
  <c r="V10" i="1"/>
  <c r="W10" i="1"/>
  <c r="X10" i="1"/>
  <c r="Y10" i="1"/>
  <c r="V11" i="1"/>
  <c r="W11" i="1"/>
  <c r="X11" i="1"/>
  <c r="Y11" i="1"/>
  <c r="V12" i="1"/>
  <c r="W12" i="1"/>
  <c r="X12" i="1"/>
  <c r="Y12" i="1"/>
  <c r="V13" i="1"/>
  <c r="W13" i="1"/>
  <c r="X13" i="1"/>
  <c r="Y13" i="1"/>
  <c r="V14" i="1"/>
  <c r="W14" i="1"/>
  <c r="X14" i="1"/>
  <c r="Y14" i="1"/>
  <c r="V15" i="1"/>
  <c r="W15" i="1"/>
  <c r="X15" i="1"/>
  <c r="Y15" i="1"/>
  <c r="V16" i="1"/>
  <c r="W16" i="1"/>
  <c r="X16" i="1"/>
  <c r="Y16" i="1"/>
  <c r="V17" i="1"/>
  <c r="W17" i="1"/>
  <c r="X17" i="1"/>
  <c r="Y17" i="1"/>
  <c r="V18" i="1"/>
  <c r="W18" i="1"/>
  <c r="X18" i="1"/>
  <c r="Y18" i="1"/>
  <c r="V19" i="1"/>
  <c r="W19" i="1"/>
  <c r="X19" i="1"/>
  <c r="Y19" i="1"/>
  <c r="V20" i="1"/>
  <c r="W20" i="1"/>
  <c r="X20" i="1"/>
  <c r="Y20" i="1"/>
  <c r="Y5" i="1"/>
  <c r="X5" i="1"/>
  <c r="W5" i="1"/>
  <c r="V5" i="1"/>
  <c r="G29" i="4"/>
  <c r="G30" i="4"/>
  <c r="G31" i="4"/>
  <c r="G32" i="4"/>
  <c r="G33" i="4"/>
  <c r="G34" i="4"/>
  <c r="G35" i="4"/>
  <c r="G36" i="4"/>
  <c r="G28" i="4"/>
  <c r="G27" i="4"/>
  <c r="G26" i="4"/>
  <c r="G22" i="4"/>
  <c r="G23" i="4"/>
  <c r="G24" i="4"/>
  <c r="G25" i="4"/>
  <c r="G21" i="4"/>
  <c r="C36" i="4"/>
  <c r="C35" i="4"/>
  <c r="C34" i="4"/>
  <c r="C33" i="4"/>
  <c r="C32" i="4"/>
  <c r="C31" i="4"/>
  <c r="C30" i="4"/>
  <c r="C29" i="4"/>
  <c r="C28" i="4"/>
  <c r="C27" i="4"/>
  <c r="C26" i="4"/>
  <c r="C25" i="4"/>
  <c r="C24" i="4"/>
  <c r="C23" i="4"/>
  <c r="C22" i="4"/>
  <c r="C21" i="4"/>
  <c r="H29" i="1"/>
  <c r="H30" i="1"/>
  <c r="H31" i="1"/>
  <c r="H32" i="1"/>
  <c r="H33" i="1"/>
  <c r="H34" i="1"/>
  <c r="H35" i="1"/>
  <c r="H36" i="1"/>
  <c r="H28" i="1"/>
  <c r="H26" i="1"/>
  <c r="H22" i="1"/>
  <c r="H23" i="1"/>
  <c r="H24" i="1"/>
  <c r="H25" i="1"/>
  <c r="H27" i="1"/>
  <c r="H21" i="1"/>
  <c r="N28" i="14" l="1"/>
  <c r="U28" i="14"/>
  <c r="T28" i="14"/>
  <c r="O28" i="14"/>
  <c r="O27" i="14"/>
  <c r="N27" i="14"/>
  <c r="O25" i="14"/>
  <c r="N25" i="14"/>
  <c r="O21" i="14"/>
  <c r="N21" i="14"/>
  <c r="M21" i="14"/>
  <c r="E18" i="14"/>
  <c r="E17" i="14"/>
  <c r="E16" i="14"/>
  <c r="E15" i="14"/>
  <c r="E14" i="14"/>
  <c r="E13" i="14"/>
  <c r="E12" i="14"/>
  <c r="E11" i="14"/>
  <c r="E10" i="14"/>
  <c r="E9" i="14"/>
  <c r="E8" i="14"/>
  <c r="E7" i="14"/>
  <c r="E6" i="14"/>
  <c r="E5" i="14"/>
  <c r="G7" i="7"/>
  <c r="G8" i="7"/>
  <c r="G9" i="7"/>
  <c r="G10" i="7"/>
  <c r="G11" i="7"/>
  <c r="G12" i="7"/>
  <c r="G13" i="7"/>
  <c r="G6" i="7"/>
  <c r="D15" i="7"/>
  <c r="C6" i="4"/>
  <c r="C7" i="4"/>
  <c r="C8" i="4"/>
  <c r="C9" i="4"/>
  <c r="C10" i="4"/>
  <c r="C11" i="4"/>
  <c r="C12" i="4"/>
  <c r="C13" i="4"/>
  <c r="C14" i="4"/>
  <c r="C15" i="4"/>
  <c r="C16" i="4"/>
  <c r="C17" i="4"/>
  <c r="C18" i="4"/>
  <c r="C19" i="4"/>
  <c r="C20" i="4"/>
  <c r="C5" i="4"/>
  <c r="C14" i="7"/>
  <c r="H15" i="7" l="1"/>
  <c r="G1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Xu, Lei</author>
  </authors>
  <commentList>
    <comment ref="B4" authorId="0" shapeId="0" xr:uid="{D2F0A245-A75D-4141-86B0-7B3601271233}">
      <text>
        <r>
          <rPr>
            <b/>
            <sz val="9"/>
            <color indexed="81"/>
            <rFont val="Tahoma"/>
            <family val="2"/>
          </rPr>
          <t>Xu, Lei:</t>
        </r>
        <r>
          <rPr>
            <sz val="9"/>
            <color indexed="81"/>
            <rFont val="Tahoma"/>
            <family val="2"/>
          </rPr>
          <t xml:space="preserve">
We simplified the number of vintage by choosing the most representative one per climate zone
</t>
        </r>
      </text>
    </comment>
    <comment ref="D4" authorId="0" shapeId="0" xr:uid="{49AEE96A-11B8-4C80-82C3-8945F43DFE34}">
      <text>
        <r>
          <rPr>
            <b/>
            <sz val="9"/>
            <color indexed="81"/>
            <rFont val="Tahoma"/>
            <family val="2"/>
          </rPr>
          <t>Xu, Lei:</t>
        </r>
        <r>
          <rPr>
            <sz val="9"/>
            <color indexed="81"/>
            <rFont val="Tahoma"/>
            <family val="2"/>
          </rPr>
          <t xml:space="preserve">
2019RASS data per vintage and per climate zone</t>
        </r>
      </text>
    </comment>
    <comment ref="K4" authorId="0" shapeId="0" xr:uid="{DF639F93-C3E2-478D-8862-4BBBC2BEBD98}">
      <text>
        <r>
          <rPr>
            <b/>
            <sz val="9"/>
            <color indexed="81"/>
            <rFont val="Tahoma"/>
            <family val="2"/>
          </rPr>
          <t>Xu, Lei:</t>
        </r>
        <r>
          <rPr>
            <sz val="9"/>
            <color indexed="81"/>
            <rFont val="Tahoma"/>
            <family val="2"/>
          </rPr>
          <t xml:space="preserve">
Window U value and SHGC calculated by 2019 RASS data</t>
        </r>
      </text>
    </comment>
    <comment ref="N4" authorId="0" shapeId="0" xr:uid="{5605353C-015A-46B9-ACD3-FF027654691D}">
      <text>
        <r>
          <rPr>
            <b/>
            <sz val="9"/>
            <color indexed="81"/>
            <rFont val="Tahoma"/>
            <family val="2"/>
          </rPr>
          <t>Xu, Lei:</t>
        </r>
        <r>
          <rPr>
            <sz val="9"/>
            <color indexed="81"/>
            <rFont val="Tahoma"/>
            <family val="2"/>
          </rPr>
          <t xml:space="preserve">
The mandate cooling equipment SEER since 2006 is 13 and the average effective useful life of HVAC system is 15 yrs.</t>
        </r>
      </text>
    </comment>
    <comment ref="P4" authorId="0" shapeId="0" xr:uid="{D8EB9124-35EB-4670-9F41-3C3A49844BD7}">
      <text>
        <r>
          <rPr>
            <b/>
            <sz val="9"/>
            <color indexed="81"/>
            <rFont val="Tahoma"/>
            <family val="2"/>
          </rPr>
          <t>Xu, Lei:</t>
        </r>
        <r>
          <rPr>
            <sz val="9"/>
            <color indexed="81"/>
            <rFont val="Tahoma"/>
            <family val="2"/>
          </rPr>
          <t xml:space="preserve">
The mandate furnace efficiency becaome 0.78 since 1992 and the average effective useful life of HVAC system is 15 yrs.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Xu, Lei</author>
  </authors>
  <commentList>
    <comment ref="B4" authorId="0" shapeId="0" xr:uid="{942E3098-DBA9-4FF5-AC1B-5B0C4024681C}">
      <text>
        <r>
          <rPr>
            <b/>
            <sz val="9"/>
            <color indexed="81"/>
            <rFont val="Tahoma"/>
            <family val="2"/>
          </rPr>
          <t>Xu, Lei:</t>
        </r>
        <r>
          <rPr>
            <sz val="9"/>
            <color indexed="81"/>
            <rFont val="Tahoma"/>
            <family val="2"/>
          </rPr>
          <t xml:space="preserve">
We simplified the number of vintage by choosing the most representative one per climate zone
</t>
        </r>
      </text>
    </comment>
    <comment ref="J4" authorId="0" shapeId="0" xr:uid="{DCFCA5F4-7898-41E7-AA4E-38DB1A89FAB6}">
      <text>
        <r>
          <rPr>
            <b/>
            <sz val="9"/>
            <color indexed="81"/>
            <rFont val="Tahoma"/>
            <family val="2"/>
          </rPr>
          <t>Xu, Lei:</t>
        </r>
        <r>
          <rPr>
            <sz val="9"/>
            <color indexed="81"/>
            <rFont val="Tahoma"/>
            <family val="2"/>
          </rPr>
          <t xml:space="preserve">
Window U value and SHGC calculated by 2019 RASS data</t>
        </r>
      </text>
    </comment>
    <comment ref="M4" authorId="0" shapeId="0" xr:uid="{C6535F7B-F2F6-4803-A51C-5D4EE4B68D09}">
      <text>
        <r>
          <rPr>
            <b/>
            <sz val="9"/>
            <color indexed="81"/>
            <rFont val="Tahoma"/>
            <family val="2"/>
          </rPr>
          <t>Xu, Lei:</t>
        </r>
        <r>
          <rPr>
            <sz val="9"/>
            <color indexed="81"/>
            <rFont val="Tahoma"/>
            <family val="2"/>
          </rPr>
          <t xml:space="preserve">
The mandate cooling equipment SEER since 2006 is 13 and the average effective useful life of HVAC system is 15 yrs.</t>
        </r>
      </text>
    </comment>
    <comment ref="O4" authorId="0" shapeId="0" xr:uid="{1AA4E1B7-370B-489E-BD38-8B8D47A83A7F}">
      <text>
        <r>
          <rPr>
            <b/>
            <sz val="9"/>
            <color indexed="81"/>
            <rFont val="Tahoma"/>
            <family val="2"/>
          </rPr>
          <t>Xu, Lei:</t>
        </r>
        <r>
          <rPr>
            <sz val="9"/>
            <color indexed="81"/>
            <rFont val="Tahoma"/>
            <family val="2"/>
          </rPr>
          <t xml:space="preserve">
The mandate furnace efficiency becaome 0.78 since 1992 and the average effective useful life of HVAC system is 15 yrs.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Xu, Lei</author>
  </authors>
  <commentList>
    <comment ref="C4" authorId="0" shapeId="0" xr:uid="{015FA753-F611-4C51-8AF2-F3C3E628D45B}">
      <text>
        <r>
          <rPr>
            <b/>
            <sz val="9"/>
            <color indexed="81"/>
            <rFont val="Tahoma"/>
            <family val="2"/>
          </rPr>
          <t>Xu, Lei:</t>
        </r>
        <r>
          <rPr>
            <sz val="9"/>
            <color indexed="81"/>
            <rFont val="Tahoma"/>
            <family val="2"/>
          </rPr>
          <t xml:space="preserve">
we use the same geometry for all vintages and climate zones</t>
        </r>
      </text>
    </comment>
  </commentList>
</comments>
</file>

<file path=xl/sharedStrings.xml><?xml version="1.0" encoding="utf-8"?>
<sst xmlns="http://schemas.openxmlformats.org/spreadsheetml/2006/main" count="790" uniqueCount="171">
  <si>
    <t>Single Family Home Prototype Characteristics</t>
  </si>
  <si>
    <t>Climate Zone</t>
  </si>
  <si>
    <t>Vintage</t>
  </si>
  <si>
    <t>Total Floor Area</t>
  </si>
  <si>
    <t>Number of Stories</t>
  </si>
  <si>
    <t>Occu- pants</t>
  </si>
  <si>
    <t>Infiltration Air Changes Per Hour</t>
  </si>
  <si>
    <t>Wall Overall R-Value</t>
  </si>
  <si>
    <t>Floor Overall R-Value</t>
  </si>
  <si>
    <t>Vertical Fene- stration  U-Factor</t>
  </si>
  <si>
    <t>Vertical Fene- stration SHGC</t>
  </si>
  <si>
    <t>Cooling Capacity (sqft/ton)</t>
  </si>
  <si>
    <t>Cooling SEER</t>
  </si>
  <si>
    <t>Heating Capacity (sqft/kBtu)</t>
  </si>
  <si>
    <t>Heating AFUE</t>
  </si>
  <si>
    <t>Multi-Family Home Prototype Characteristics</t>
  </si>
  <si>
    <t>Building Floor Area</t>
  </si>
  <si>
    <t>Overall Wall R-Value</t>
  </si>
  <si>
    <t>Overall Roof R-Value</t>
  </si>
  <si>
    <t>Overall Floor R-Value</t>
  </si>
  <si>
    <t>Opaque Door U-Factor</t>
  </si>
  <si>
    <t>Mobile Home Prototype Characteristics</t>
  </si>
  <si>
    <t>Autosize</t>
  </si>
  <si>
    <t>Occupants</t>
  </si>
  <si>
    <t>3 (One-story)
4 (Two story)</t>
  </si>
  <si>
    <t>Gross Window-Wall Ratio (% floor)</t>
  </si>
  <si>
    <t>12.04 (One-story)
12.67 (Two-story)</t>
  </si>
  <si>
    <t>3 (Living Area)
2 (Bedroom)</t>
  </si>
  <si>
    <t>2022 Residential Prototype Models</t>
  </si>
  <si>
    <t>autosize</t>
  </si>
  <si>
    <t>yellow highlight indicates values that were updated from the 2005 DEER documentation</t>
  </si>
  <si>
    <t>Ceiling Overall R-Value</t>
  </si>
  <si>
    <t>coil static pressure</t>
  </si>
  <si>
    <t>Average</t>
  </si>
  <si>
    <t>Total</t>
  </si>
  <si>
    <t>IWC</t>
  </si>
  <si>
    <t>sample size</t>
  </si>
  <si>
    <t>Table 1 on Proceedings page 227</t>
  </si>
  <si>
    <t>Residential Buildings: Technologies, Design and Performance Analysis</t>
  </si>
  <si>
    <t>Paper presented at ACEEE Summer Study 2000</t>
  </si>
  <si>
    <t>https://www.eceee.org/library/conference_proceedings/ACEEE_buildings/2000/Panel_1/p1_19/</t>
  </si>
  <si>
    <t>Residential External Static Pressure based on Proctor Field data</t>
  </si>
  <si>
    <t>The year is divided into heating and cooling periods as shown below starting with a heating period. When the heating period ends a cooling period starts and vice versa. The methodology follows the CA T24 ACM.</t>
  </si>
  <si>
    <t>Climate zone</t>
  </si>
  <si>
    <t>cool_heat_date</t>
  </si>
  <si>
    <t>Heat Start Date</t>
  </si>
  <si>
    <t>Heat End Date</t>
  </si>
  <si>
    <t>Cool End Date</t>
  </si>
  <si>
    <t>12/31</t>
  </si>
  <si>
    <t>5/3,5/15,5/20,10/11,10/17,10/25,12/31</t>
  </si>
  <si>
    <t>3/12,3/19,5/3,5/15,5/20,7/13,7/21,8/8,8/12,9/9,9/11,10/13,10/17,10/26,12/31</t>
  </si>
  <si>
    <t>3/10,3/21,5/3,5/17,5/20,10/13,10/18,10/25,11/18,11/23,12/31</t>
  </si>
  <si>
    <t>3/10,3/23,5/4,5/8,6/7,6/22,6/25,7/15,7/20,10/26,10/28,11/3,11/18,11/22,12/31</t>
  </si>
  <si>
    <t>3/9,4/9,4/16,12/1,12/16,12/25,12/31</t>
  </si>
  <si>
    <t>3/5,4/12,4/16,11/30,12/19,12/25,12/31</t>
  </si>
  <si>
    <t>3/9,4/10,4/16,11/30,12/20,12/23,12/31</t>
  </si>
  <si>
    <t>1/15,1/18,2/13,2/17,3/4,4/10,4/16,11/30,12/15,12/24,12/31</t>
  </si>
  <si>
    <t>3/8,4/10,4/16,11/12,11/15,11/29,12/17,12/23,12/31</t>
  </si>
  <si>
    <t>3/15,3/24,4/21,4/24,5/2,10/26,10/31,11/4,12/31</t>
  </si>
  <si>
    <t>3/16,3/26,4/20,4/27,5/2,10/26,10/30,11/7,12/31</t>
  </si>
  <si>
    <t>3/7,4/9,4/18,11/9,12/31</t>
  </si>
  <si>
    <t>3/9,4/10,4/17,11/17,12/31</t>
  </si>
  <si>
    <t>1/16,1/18,2/14,12/1,12/15,12/31</t>
  </si>
  <si>
    <t>4/21,4/25,5/4,5/18,5/22,10/13,10/20,10/23,12/31</t>
  </si>
  <si>
    <t>CZ</t>
  </si>
  <si>
    <t>Alternative Compliance Manual</t>
  </si>
  <si>
    <t>Hour</t>
  </si>
  <si>
    <t>Cooling</t>
  </si>
  <si>
    <t>Heating</t>
  </si>
  <si>
    <t>NA</t>
  </si>
  <si>
    <t>Heating setpoint during cooling enabled</t>
  </si>
  <si>
    <t>Cooling setpoint in heating mode</t>
  </si>
  <si>
    <t>OFF</t>
  </si>
  <si>
    <t>almost off</t>
  </si>
  <si>
    <t>Key</t>
  </si>
  <si>
    <t>cooling</t>
  </si>
  <si>
    <t>cooling set-up</t>
  </si>
  <si>
    <t>heating</t>
  </si>
  <si>
    <t>heating set-back</t>
  </si>
  <si>
    <t>black numbers match the ACM</t>
  </si>
  <si>
    <t>blue numbers are lower than the ACM</t>
  </si>
  <si>
    <t>red numbers are higher than the ACM</t>
  </si>
  <si>
    <t>Cooling setpoint when heating enabled</t>
  </si>
  <si>
    <t>Duct Leakage Ratio</t>
  </si>
  <si>
    <t>Heating Mode Setpoint</t>
  </si>
  <si>
    <t>Cooling Mode Setpoint</t>
  </si>
  <si>
    <t>Floor insulation</t>
  </si>
  <si>
    <t>Shading control</t>
  </si>
  <si>
    <t>Infiltration ACH</t>
  </si>
  <si>
    <t>NR</t>
  </si>
  <si>
    <t>AlwaysOn</t>
  </si>
  <si>
    <t>AlwaysOff</t>
  </si>
  <si>
    <t>Single Family</t>
  </si>
  <si>
    <t>Multi-family</t>
  </si>
  <si>
    <t>OnNightIfHeatingAndOnDayIfCooling</t>
  </si>
  <si>
    <t>OnNightIfHeatingAndOffDay</t>
  </si>
  <si>
    <t>Furnace AFUE</t>
  </si>
  <si>
    <t>Air Conditioning SEER</t>
  </si>
  <si>
    <t>Heat Pump HSPF</t>
  </si>
  <si>
    <t>Reference</t>
  </si>
  <si>
    <t>Value</t>
  </si>
  <si>
    <t>Multifamily</t>
  </si>
  <si>
    <t>Mobile Home</t>
  </si>
  <si>
    <t>https://www.eia.gov/todayinenergy/detail.php?id=20011</t>
  </si>
  <si>
    <t>https://www.govinfo.gov/content/pkg/FR-2000-10-05/pdf/00-25336.pdf</t>
  </si>
  <si>
    <t>Total Floor Area per dwelling unit</t>
  </si>
  <si>
    <t>Duct Leakage ratio %</t>
  </si>
  <si>
    <t>weighted average</t>
  </si>
  <si>
    <t>Pa</t>
  </si>
  <si>
    <t>ESP in Pa including coil pressure drop</t>
  </si>
  <si>
    <r>
      <rPr>
        <b/>
        <sz val="11"/>
        <color theme="1"/>
        <rFont val="Calibri"/>
        <family val="2"/>
        <scheme val="minor"/>
      </rPr>
      <t>These Fan Power Values Apply to Residential HVAC ONLY!</t>
    </r>
    <r>
      <rPr>
        <sz val="10"/>
        <rFont val="Arial"/>
      </rPr>
      <t xml:space="preserve"> (Commercial HVAC fans are more efficient)</t>
    </r>
  </si>
  <si>
    <t>SEER</t>
  </si>
  <si>
    <t>Param1</t>
  </si>
  <si>
    <t>Param2</t>
  </si>
  <si>
    <t>Lookup</t>
  </si>
  <si>
    <t>Notes</t>
  </si>
  <si>
    <t>Sources:</t>
  </si>
  <si>
    <t>&lt;--</t>
  </si>
  <si>
    <t>The previous value (0.365) is consistent with the standard assumption in Proctor's paper</t>
  </si>
  <si>
    <t>https://www.engineeringtoolbox.com/fans-efficiency-power-consumption-d_197.html</t>
  </si>
  <si>
    <t>Pre Baseline</t>
  </si>
  <si>
    <t>2023 Standard Baseline (15 SEER1) = 14.3 SEER2</t>
  </si>
  <si>
    <t>2-speed</t>
  </si>
  <si>
    <t>Likely constant torque motors (CTM)</t>
  </si>
  <si>
    <t>variable speed ECM</t>
  </si>
  <si>
    <t>old E+ base</t>
  </si>
  <si>
    <t>ECM</t>
  </si>
  <si>
    <t>PSC</t>
  </si>
  <si>
    <t>motor efficiency</t>
  </si>
  <si>
    <t>Paper confirming measured poor efficiency of HVAC fans</t>
  </si>
  <si>
    <t>impeller efficiency</t>
  </si>
  <si>
    <t>https://www.rehva.eu/fileadmin/hvac-dictio/01-2012/02-2012/how-to-improve-energy-efficiency-of-fans.pdf</t>
  </si>
  <si>
    <t>fan total efficiency</t>
  </si>
  <si>
    <t>ECM motors were required in furnaces starting July 3, 2019. This does not apply to furnaces integrated with central AC systems and does not apply to heat pumps.</t>
  </si>
  <si>
    <t>Fan Efficiency</t>
  </si>
  <si>
    <t>eff = dp * q /P</t>
  </si>
  <si>
    <t>Proctor's Paper:</t>
  </si>
  <si>
    <t>eff</t>
  </si>
  <si>
    <t>Table from Hidden Power Drains: Residential Heating and Cooling Fan Power Demand</t>
  </si>
  <si>
    <t>https://www.ecfr.gov/current/title-10/chapter-II/subchapter-D/part-430/subpart-C/section-430.32</t>
  </si>
  <si>
    <t>dp</t>
  </si>
  <si>
    <t>total pressure increase in the fan</t>
  </si>
  <si>
    <t>Pressure conversion</t>
  </si>
  <si>
    <t>https://www.aceee.org/files/proceedings/2000/data/papers/SS00_Panel1_Paper19.pdf</t>
  </si>
  <si>
    <t>q</t>
  </si>
  <si>
    <t>flow</t>
  </si>
  <si>
    <t>m^3/s</t>
  </si>
  <si>
    <t>in WC</t>
  </si>
  <si>
    <t>psi</t>
  </si>
  <si>
    <t>P</t>
  </si>
  <si>
    <t>power</t>
  </si>
  <si>
    <t>W</t>
  </si>
  <si>
    <t>cfm</t>
  </si>
  <si>
    <t>W/CFM</t>
  </si>
  <si>
    <t>Measured value based on Proctor paper https://www.aceee.org/files/proceedings/2000/data/papers/SS00_Panel1_Paper19.pdf</t>
  </si>
  <si>
    <t>based on TechData for SEER 19-21</t>
  </si>
  <si>
    <t>FanW PerCfm</t>
  </si>
  <si>
    <t>Revised FanW PerCfm</t>
  </si>
  <si>
    <t>EnergyPlus input values</t>
  </si>
  <si>
    <t>slab on grade</t>
  </si>
  <si>
    <t>Slab + R-7 slab perimeter</t>
  </si>
  <si>
    <t>Duct Insulation</t>
  </si>
  <si>
    <t>0.32 (One story)
0.3 (Two story)</t>
  </si>
  <si>
    <t>2005DEER</t>
  </si>
  <si>
    <t>For comparison</t>
  </si>
  <si>
    <t>2022DEER</t>
  </si>
  <si>
    <t>Cooling Capacity (tons)</t>
  </si>
  <si>
    <t>Heating Capacity (kBtu)</t>
  </si>
  <si>
    <t>Capacity Ratio 2005DEER to 2022DEER</t>
  </si>
  <si>
    <t>Cooling Capacity (ton)</t>
  </si>
  <si>
    <t>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</si>
</sst>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 "/>
  </numFmts>
  <fonts count="23" x14ac:knownFonts="1">
    <font>
      <sz val="10"/>
      <name val="Arial"/>
    </font>
    <font>
      <sz val="11"/>
      <color theme="1"/>
      <name val="Calibri"/>
      <family val="2"/>
      <scheme val="minor"/>
    </font>
    <font>
      <sz val="11"/>
      <color theme="1"/>
      <name val="Calibri"/>
      <family val="2"/>
      <scheme val="minor"/>
    </font>
    <font>
      <b/>
      <sz val="8"/>
      <name val="Verdana"/>
      <family val="2"/>
    </font>
    <font>
      <sz val="8"/>
      <name val="Verdana"/>
      <family val="2"/>
    </font>
    <font>
      <sz val="9"/>
      <color indexed="81"/>
      <name val="Tahoma"/>
      <family val="2"/>
    </font>
    <font>
      <b/>
      <sz val="9"/>
      <color indexed="81"/>
      <name val="Tahoma"/>
      <family val="2"/>
    </font>
    <font>
      <sz val="11"/>
      <color rgb="FF006100"/>
      <name val="Calibri"/>
      <family val="2"/>
      <scheme val="minor"/>
    </font>
    <font>
      <sz val="11"/>
      <color rgb="FF9C5700"/>
      <name val="Calibri"/>
      <family val="2"/>
      <scheme val="minor"/>
    </font>
    <font>
      <sz val="11"/>
      <color rgb="FF3F3F76"/>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B0F0"/>
      <name val="Calibri"/>
      <family val="2"/>
      <scheme val="minor"/>
    </font>
    <font>
      <b/>
      <sz val="11"/>
      <color rgb="FFFF0000"/>
      <name val="Calibri"/>
      <family val="2"/>
      <scheme val="minor"/>
    </font>
    <font>
      <sz val="11"/>
      <color rgb="FF00B0F0"/>
      <name val="Calibri"/>
      <family val="2"/>
      <scheme val="minor"/>
    </font>
    <font>
      <sz val="10"/>
      <color rgb="FFFF0000"/>
      <name val="Arial"/>
      <family val="2"/>
    </font>
    <font>
      <sz val="10"/>
      <color rgb="FF00B0F0"/>
      <name val="Arial"/>
      <family val="2"/>
    </font>
    <font>
      <sz val="11"/>
      <name val="Times New Roman"/>
      <family val="1"/>
    </font>
    <font>
      <b/>
      <sz val="12"/>
      <name val="Arial"/>
      <family val="2"/>
    </font>
    <font>
      <b/>
      <sz val="10"/>
      <name val="Arial"/>
      <family val="2"/>
    </font>
    <font>
      <b/>
      <sz val="10"/>
      <color rgb="FFFF0000"/>
      <name val="Arial"/>
      <family val="2"/>
    </font>
    <font>
      <sz val="11"/>
      <color theme="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theme="9"/>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s>
  <borders count="17">
    <border>
      <left/>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s>
  <cellStyleXfs count="7">
    <xf numFmtId="0" fontId="0" fillId="0" borderId="0"/>
    <xf numFmtId="0" fontId="7" fillId="4" borderId="0" applyNumberFormat="0" applyBorder="0" applyAlignment="0" applyProtection="0"/>
    <xf numFmtId="0" fontId="8" fillId="5" borderId="0" applyNumberFormat="0" applyBorder="0" applyAlignment="0" applyProtection="0"/>
    <xf numFmtId="0" fontId="9" fillId="6" borderId="6" applyNumberFormat="0" applyAlignment="0" applyProtection="0"/>
    <xf numFmtId="0" fontId="2" fillId="0" borderId="0"/>
    <xf numFmtId="0" fontId="12" fillId="0" borderId="0" applyNumberFormat="0" applyFill="0" applyBorder="0" applyAlignment="0" applyProtection="0"/>
    <xf numFmtId="0" fontId="1" fillId="0" borderId="0"/>
  </cellStyleXfs>
  <cellXfs count="169">
    <xf numFmtId="0" fontId="0" fillId="0" borderId="0" xfId="0"/>
    <xf numFmtId="0" fontId="3" fillId="0" borderId="0" xfId="0" applyFont="1"/>
    <xf numFmtId="0" fontId="4" fillId="0" borderId="0" xfId="0" applyFont="1"/>
    <xf numFmtId="0" fontId="4" fillId="0" borderId="1" xfId="0" applyFont="1" applyBorder="1" applyAlignment="1">
      <alignment horizontal="center" wrapText="1"/>
    </xf>
    <xf numFmtId="0" fontId="4" fillId="0" borderId="4" xfId="0" applyFont="1" applyBorder="1" applyAlignment="1">
      <alignment horizontal="center" wrapText="1"/>
    </xf>
    <xf numFmtId="0" fontId="4" fillId="0" borderId="0" xfId="0" applyFont="1" applyAlignment="1">
      <alignment wrapText="1"/>
    </xf>
    <xf numFmtId="1" fontId="4" fillId="0" borderId="0" xfId="0" applyNumberFormat="1" applyFont="1"/>
    <xf numFmtId="0" fontId="4" fillId="2" borderId="0" xfId="0" applyFont="1" applyFill="1"/>
    <xf numFmtId="1" fontId="4" fillId="2" borderId="0" xfId="0" applyNumberFormat="1" applyFont="1" applyFill="1"/>
    <xf numFmtId="0" fontId="4" fillId="0" borderId="5" xfId="0" applyFont="1" applyBorder="1" applyAlignment="1">
      <alignment horizontal="center"/>
    </xf>
    <xf numFmtId="0" fontId="4" fillId="0" borderId="5" xfId="0" applyFont="1" applyBorder="1"/>
    <xf numFmtId="1" fontId="4" fillId="0" borderId="5" xfId="0" applyNumberFormat="1" applyFont="1" applyBorder="1" applyAlignment="1">
      <alignment horizontal="center"/>
    </xf>
    <xf numFmtId="2" fontId="4" fillId="0" borderId="5" xfId="0" applyNumberFormat="1" applyFont="1" applyBorder="1" applyAlignment="1">
      <alignment horizontal="center"/>
    </xf>
    <xf numFmtId="165" fontId="4" fillId="0" borderId="5" xfId="0" applyNumberFormat="1" applyFont="1" applyBorder="1" applyAlignment="1">
      <alignment horizontal="center"/>
    </xf>
    <xf numFmtId="2" fontId="4" fillId="2" borderId="5" xfId="0" applyNumberFormat="1" applyFont="1" applyFill="1" applyBorder="1" applyAlignment="1">
      <alignment horizontal="center"/>
    </xf>
    <xf numFmtId="164" fontId="4" fillId="0" borderId="5" xfId="0" applyNumberFormat="1" applyFont="1" applyBorder="1" applyAlignment="1">
      <alignment horizontal="center" wrapText="1"/>
    </xf>
    <xf numFmtId="0" fontId="4" fillId="0" borderId="3" xfId="0" applyFont="1" applyFill="1" applyBorder="1" applyAlignment="1">
      <alignment horizontal="center" wrapText="1"/>
    </xf>
    <xf numFmtId="0" fontId="4" fillId="0" borderId="4" xfId="0" applyFont="1" applyFill="1" applyBorder="1" applyAlignment="1">
      <alignment horizontal="center" wrapText="1"/>
    </xf>
    <xf numFmtId="0" fontId="4" fillId="0" borderId="0" xfId="0" applyFont="1" applyFill="1"/>
    <xf numFmtId="2" fontId="4" fillId="0" borderId="5" xfId="0" applyNumberFormat="1" applyFont="1" applyFill="1" applyBorder="1" applyAlignment="1">
      <alignment horizontal="center"/>
    </xf>
    <xf numFmtId="1" fontId="4" fillId="0" borderId="5" xfId="0" applyNumberFormat="1" applyFont="1" applyFill="1" applyBorder="1" applyAlignment="1">
      <alignment horizontal="center"/>
    </xf>
    <xf numFmtId="164" fontId="4" fillId="0" borderId="5" xfId="0" applyNumberFormat="1" applyFont="1" applyFill="1" applyBorder="1" applyAlignment="1">
      <alignment horizontal="center"/>
    </xf>
    <xf numFmtId="0" fontId="4" fillId="0" borderId="5" xfId="0" applyFont="1" applyBorder="1" applyAlignment="1">
      <alignment horizontal="center" vertical="center"/>
    </xf>
    <xf numFmtId="0" fontId="4" fillId="3" borderId="2" xfId="0" applyFont="1" applyFill="1" applyBorder="1" applyAlignment="1">
      <alignment horizontal="center" wrapText="1"/>
    </xf>
    <xf numFmtId="0" fontId="4" fillId="3" borderId="4" xfId="0" applyFont="1" applyFill="1" applyBorder="1" applyAlignment="1">
      <alignment horizontal="center" wrapText="1"/>
    </xf>
    <xf numFmtId="0" fontId="4" fillId="3" borderId="0" xfId="0" applyFont="1" applyFill="1"/>
    <xf numFmtId="0" fontId="2" fillId="0" borderId="0" xfId="4"/>
    <xf numFmtId="2" fontId="2" fillId="0" borderId="0" xfId="4" applyNumberFormat="1"/>
    <xf numFmtId="0" fontId="2" fillId="0" borderId="5" xfId="4" applyBorder="1"/>
    <xf numFmtId="2" fontId="2" fillId="0" borderId="5" xfId="4" applyNumberFormat="1" applyBorder="1"/>
    <xf numFmtId="0" fontId="12" fillId="0" borderId="0" xfId="5"/>
    <xf numFmtId="0" fontId="2" fillId="0" borderId="0" xfId="4" applyAlignment="1">
      <alignment wrapText="1"/>
    </xf>
    <xf numFmtId="0" fontId="2" fillId="0" borderId="5" xfId="4" applyBorder="1" applyAlignment="1">
      <alignment wrapText="1"/>
    </xf>
    <xf numFmtId="0" fontId="9" fillId="6" borderId="5" xfId="3" applyBorder="1" applyAlignment="1">
      <alignment wrapText="1"/>
    </xf>
    <xf numFmtId="0" fontId="8" fillId="5" borderId="5" xfId="2" applyBorder="1" applyAlignment="1">
      <alignment wrapText="1"/>
    </xf>
    <xf numFmtId="0" fontId="7" fillId="4" borderId="5" xfId="1" applyBorder="1" applyAlignment="1">
      <alignment wrapText="1"/>
    </xf>
    <xf numFmtId="0" fontId="2" fillId="0" borderId="0" xfId="4" quotePrefix="1"/>
    <xf numFmtId="16" fontId="9" fillId="6" borderId="5" xfId="3" applyNumberFormat="1" applyBorder="1"/>
    <xf numFmtId="16" fontId="8" fillId="5" borderId="5" xfId="2" quotePrefix="1" applyNumberFormat="1" applyBorder="1"/>
    <xf numFmtId="16" fontId="7" fillId="4" borderId="5" xfId="1" quotePrefix="1" applyNumberFormat="1" applyBorder="1"/>
    <xf numFmtId="0" fontId="8" fillId="5" borderId="5" xfId="2" applyBorder="1"/>
    <xf numFmtId="0" fontId="7" fillId="4" borderId="5" xfId="1" applyBorder="1"/>
    <xf numFmtId="16" fontId="8" fillId="5" borderId="5" xfId="2" applyNumberFormat="1" applyBorder="1"/>
    <xf numFmtId="16" fontId="7" fillId="4" borderId="5" xfId="1" applyNumberFormat="1" applyBorder="1"/>
    <xf numFmtId="16" fontId="8" fillId="5" borderId="5" xfId="2" applyNumberFormat="1" applyBorder="1" applyAlignment="1"/>
    <xf numFmtId="16" fontId="2" fillId="0" borderId="0" xfId="4" quotePrefix="1" applyNumberFormat="1"/>
    <xf numFmtId="16" fontId="2" fillId="0" borderId="0" xfId="4" applyNumberFormat="1"/>
    <xf numFmtId="0" fontId="2" fillId="0" borderId="9" xfId="4" applyBorder="1"/>
    <xf numFmtId="0" fontId="2" fillId="0" borderId="10" xfId="4" applyBorder="1"/>
    <xf numFmtId="0" fontId="2" fillId="0" borderId="7" xfId="4" applyBorder="1"/>
    <xf numFmtId="0" fontId="2" fillId="0" borderId="8" xfId="4" applyBorder="1"/>
    <xf numFmtId="0" fontId="11" fillId="8" borderId="0" xfId="4" applyFont="1" applyFill="1"/>
    <xf numFmtId="0" fontId="13" fillId="9" borderId="0" xfId="4" applyFont="1" applyFill="1"/>
    <xf numFmtId="0" fontId="14" fillId="8" borderId="9" xfId="4" applyFont="1" applyFill="1" applyBorder="1"/>
    <xf numFmtId="0" fontId="13" fillId="9" borderId="10" xfId="4" applyFont="1" applyFill="1" applyBorder="1"/>
    <xf numFmtId="0" fontId="13" fillId="8" borderId="0" xfId="4" applyFont="1" applyFill="1"/>
    <xf numFmtId="0" fontId="2" fillId="9" borderId="0" xfId="4" applyFill="1"/>
    <xf numFmtId="0" fontId="2" fillId="9" borderId="10" xfId="4" applyFill="1" applyBorder="1"/>
    <xf numFmtId="0" fontId="13" fillId="8" borderId="9" xfId="4" applyFont="1" applyFill="1" applyBorder="1"/>
    <xf numFmtId="0" fontId="14" fillId="9" borderId="10" xfId="4" applyFont="1" applyFill="1" applyBorder="1"/>
    <xf numFmtId="0" fontId="14" fillId="9" borderId="0" xfId="4" applyFont="1" applyFill="1"/>
    <xf numFmtId="0" fontId="2" fillId="8" borderId="0" xfId="4" applyFill="1"/>
    <xf numFmtId="0" fontId="2" fillId="8" borderId="9" xfId="4" applyFill="1" applyBorder="1"/>
    <xf numFmtId="0" fontId="11" fillId="10" borderId="0" xfId="4" applyFont="1" applyFill="1"/>
    <xf numFmtId="0" fontId="13" fillId="11" borderId="0" xfId="4" applyFont="1" applyFill="1"/>
    <xf numFmtId="0" fontId="2" fillId="10" borderId="9" xfId="4" applyFill="1" applyBorder="1"/>
    <xf numFmtId="0" fontId="13" fillId="11" borderId="10" xfId="4" applyFont="1" applyFill="1" applyBorder="1"/>
    <xf numFmtId="0" fontId="13" fillId="10" borderId="0" xfId="4" applyFont="1" applyFill="1"/>
    <xf numFmtId="0" fontId="13" fillId="10" borderId="9" xfId="4" applyFont="1" applyFill="1" applyBorder="1"/>
    <xf numFmtId="0" fontId="2" fillId="11" borderId="10" xfId="4" applyFill="1" applyBorder="1"/>
    <xf numFmtId="0" fontId="2" fillId="10" borderId="0" xfId="4" applyFill="1"/>
    <xf numFmtId="0" fontId="2" fillId="11" borderId="0" xfId="4" applyFill="1"/>
    <xf numFmtId="0" fontId="14" fillId="11" borderId="10" xfId="4" applyFont="1" applyFill="1" applyBorder="1"/>
    <xf numFmtId="0" fontId="14" fillId="11" borderId="0" xfId="4" applyFont="1" applyFill="1"/>
    <xf numFmtId="0" fontId="14" fillId="10" borderId="9" xfId="4" applyFont="1" applyFill="1" applyBorder="1"/>
    <xf numFmtId="0" fontId="2" fillId="0" borderId="9" xfId="4" applyBorder="1" applyAlignment="1">
      <alignment wrapText="1"/>
    </xf>
    <xf numFmtId="0" fontId="2" fillId="0" borderId="10" xfId="4" applyBorder="1" applyAlignment="1">
      <alignment wrapText="1"/>
    </xf>
    <xf numFmtId="0" fontId="11" fillId="11" borderId="0" xfId="4" applyFont="1" applyFill="1"/>
    <xf numFmtId="0" fontId="14" fillId="8" borderId="11" xfId="4" applyFont="1" applyFill="1" applyBorder="1"/>
    <xf numFmtId="0" fontId="13" fillId="11" borderId="12" xfId="4" applyFont="1" applyFill="1" applyBorder="1"/>
    <xf numFmtId="0" fontId="14" fillId="8" borderId="0" xfId="4" applyFont="1" applyFill="1"/>
    <xf numFmtId="0" fontId="13" fillId="8" borderId="11" xfId="4" applyFont="1" applyFill="1" applyBorder="1"/>
    <xf numFmtId="0" fontId="14" fillId="11" borderId="12" xfId="4" applyFont="1" applyFill="1" applyBorder="1"/>
    <xf numFmtId="0" fontId="2" fillId="8" borderId="11" xfId="4" applyFill="1" applyBorder="1"/>
    <xf numFmtId="0" fontId="2" fillId="11" borderId="12" xfId="4" applyFill="1" applyBorder="1"/>
    <xf numFmtId="0" fontId="11" fillId="0" borderId="0" xfId="4" applyFont="1"/>
    <xf numFmtId="0" fontId="15" fillId="0" borderId="0" xfId="4" applyFont="1"/>
    <xf numFmtId="0" fontId="0" fillId="0" borderId="0" xfId="0" applyAlignment="1">
      <alignment horizontal="right"/>
    </xf>
    <xf numFmtId="0" fontId="10" fillId="0" borderId="0" xfId="4" applyFont="1"/>
    <xf numFmtId="0" fontId="0" fillId="0" borderId="0" xfId="0" applyAlignment="1">
      <alignment wrapText="1"/>
    </xf>
    <xf numFmtId="0" fontId="0" fillId="0" borderId="9" xfId="0" applyBorder="1"/>
    <xf numFmtId="0" fontId="0" fillId="0" borderId="10" xfId="0" applyBorder="1"/>
    <xf numFmtId="0" fontId="0" fillId="0" borderId="9" xfId="0" applyBorder="1" applyAlignment="1">
      <alignment wrapText="1"/>
    </xf>
    <xf numFmtId="0" fontId="0" fillId="0" borderId="10" xfId="0" applyBorder="1" applyAlignment="1">
      <alignment wrapText="1"/>
    </xf>
    <xf numFmtId="0" fontId="0" fillId="0" borderId="11" xfId="0" applyBorder="1"/>
    <xf numFmtId="0" fontId="0" fillId="0" borderId="12" xfId="0" applyBorder="1"/>
    <xf numFmtId="0" fontId="16" fillId="0" borderId="11" xfId="0" applyFont="1" applyBorder="1"/>
    <xf numFmtId="0" fontId="16" fillId="0" borderId="0" xfId="0" applyFont="1"/>
    <xf numFmtId="0" fontId="17" fillId="0" borderId="0" xfId="0" applyFont="1"/>
    <xf numFmtId="0" fontId="15" fillId="11" borderId="0" xfId="4" applyFont="1" applyFill="1"/>
    <xf numFmtId="0" fontId="18" fillId="0" borderId="5" xfId="0" applyFont="1" applyBorder="1" applyAlignment="1">
      <alignment horizontal="center" vertical="center"/>
    </xf>
    <xf numFmtId="0" fontId="19" fillId="0" borderId="0" xfId="0" applyFont="1"/>
    <xf numFmtId="9" fontId="18" fillId="0" borderId="5" xfId="0" applyNumberFormat="1" applyFont="1" applyBorder="1" applyAlignment="1">
      <alignment horizontal="center" vertical="center" wrapText="1"/>
    </xf>
    <xf numFmtId="0" fontId="18" fillId="0" borderId="5" xfId="0" applyFont="1" applyBorder="1" applyAlignment="1">
      <alignment horizontal="center" vertical="center" wrapText="1"/>
    </xf>
    <xf numFmtId="0" fontId="0" fillId="0" borderId="5" xfId="0" applyBorder="1"/>
    <xf numFmtId="0" fontId="20" fillId="0" borderId="5" xfId="0" applyFont="1" applyBorder="1"/>
    <xf numFmtId="0" fontId="21" fillId="0" borderId="0" xfId="0" applyFont="1"/>
    <xf numFmtId="0" fontId="12" fillId="0" borderId="0" xfId="5" applyFill="1"/>
    <xf numFmtId="0" fontId="12" fillId="0" borderId="5" xfId="5" applyBorder="1"/>
    <xf numFmtId="1" fontId="4" fillId="0" borderId="5" xfId="0" applyNumberFormat="1" applyFont="1" applyBorder="1"/>
    <xf numFmtId="0" fontId="4" fillId="0" borderId="5" xfId="0" applyFont="1" applyBorder="1" applyAlignment="1">
      <alignment horizontal="center" wrapText="1"/>
    </xf>
    <xf numFmtId="0" fontId="4" fillId="0" borderId="5" xfId="0" applyFont="1" applyFill="1" applyBorder="1" applyAlignment="1">
      <alignment horizontal="center" wrapText="1"/>
    </xf>
    <xf numFmtId="164" fontId="4" fillId="0" borderId="5" xfId="0" applyNumberFormat="1" applyFont="1" applyBorder="1" applyAlignment="1">
      <alignment horizontal="center"/>
    </xf>
    <xf numFmtId="0" fontId="4" fillId="0" borderId="5" xfId="0" applyFont="1" applyFill="1" applyBorder="1" applyAlignment="1">
      <alignment horizontal="center"/>
    </xf>
    <xf numFmtId="0" fontId="4" fillId="3" borderId="5" xfId="0" applyFont="1" applyFill="1" applyBorder="1" applyAlignment="1">
      <alignment horizontal="center" wrapText="1"/>
    </xf>
    <xf numFmtId="0" fontId="4" fillId="0" borderId="5" xfId="0" applyFont="1" applyBorder="1" applyAlignment="1">
      <alignment vertical="center"/>
    </xf>
    <xf numFmtId="1" fontId="2" fillId="0" borderId="5" xfId="4" applyNumberFormat="1" applyBorder="1"/>
    <xf numFmtId="0" fontId="1" fillId="0" borderId="5" xfId="4" applyFont="1" applyBorder="1"/>
    <xf numFmtId="0" fontId="1" fillId="0" borderId="0" xfId="4" applyFont="1"/>
    <xf numFmtId="0" fontId="1" fillId="0" borderId="0" xfId="6"/>
    <xf numFmtId="0" fontId="1" fillId="0" borderId="7" xfId="6" applyBorder="1"/>
    <xf numFmtId="0" fontId="11" fillId="0" borderId="0" xfId="6" applyFont="1"/>
    <xf numFmtId="0" fontId="1" fillId="0" borderId="9" xfId="6" applyBorder="1"/>
    <xf numFmtId="0" fontId="1" fillId="0" borderId="10" xfId="6" applyBorder="1"/>
    <xf numFmtId="0" fontId="1" fillId="0" borderId="9" xfId="6" applyBorder="1" applyAlignment="1">
      <alignment vertical="center" wrapText="1"/>
    </xf>
    <xf numFmtId="0" fontId="1" fillId="12" borderId="0" xfId="6" applyFill="1"/>
    <xf numFmtId="0" fontId="1" fillId="0" borderId="11" xfId="6" applyBorder="1" applyAlignment="1">
      <alignment vertical="center" wrapText="1"/>
    </xf>
    <xf numFmtId="0" fontId="1" fillId="0" borderId="14" xfId="6" applyBorder="1"/>
    <xf numFmtId="0" fontId="1" fillId="0" borderId="12" xfId="6" applyBorder="1"/>
    <xf numFmtId="0" fontId="1" fillId="0" borderId="5" xfId="6" applyBorder="1"/>
    <xf numFmtId="0" fontId="1" fillId="13" borderId="5" xfId="6" applyFill="1" applyBorder="1"/>
    <xf numFmtId="165" fontId="1" fillId="14" borderId="5" xfId="6" applyNumberFormat="1" applyFill="1" applyBorder="1"/>
    <xf numFmtId="0" fontId="1" fillId="15" borderId="5" xfId="6" applyFill="1" applyBorder="1"/>
    <xf numFmtId="166" fontId="1" fillId="0" borderId="0" xfId="6" applyNumberFormat="1"/>
    <xf numFmtId="0" fontId="1" fillId="0" borderId="13" xfId="6" applyBorder="1" applyAlignment="1">
      <alignment wrapText="1"/>
    </xf>
    <xf numFmtId="0" fontId="1" fillId="0" borderId="8" xfId="6" applyBorder="1" applyAlignment="1">
      <alignment wrapText="1"/>
    </xf>
    <xf numFmtId="0" fontId="22" fillId="0" borderId="0" xfId="6" applyFont="1"/>
    <xf numFmtId="0" fontId="22" fillId="0" borderId="0" xfId="6" applyFont="1" applyBorder="1"/>
    <xf numFmtId="2" fontId="22" fillId="0" borderId="0" xfId="6" applyNumberFormat="1" applyFont="1" applyBorder="1"/>
    <xf numFmtId="2" fontId="4" fillId="0" borderId="5" xfId="0" applyNumberFormat="1" applyFont="1" applyBorder="1" applyAlignment="1">
      <alignment horizontal="center" vertical="center"/>
    </xf>
    <xf numFmtId="164" fontId="4" fillId="0" borderId="5" xfId="0" applyNumberFormat="1" applyFont="1" applyBorder="1" applyAlignment="1">
      <alignment horizontal="center" vertical="center" wrapText="1"/>
    </xf>
    <xf numFmtId="1" fontId="4" fillId="0" borderId="5" xfId="0" applyNumberFormat="1" applyFont="1" applyFill="1" applyBorder="1" applyAlignment="1">
      <alignment horizontal="center" vertical="center"/>
    </xf>
    <xf numFmtId="1" fontId="4" fillId="0" borderId="5" xfId="0" applyNumberFormat="1" applyFont="1" applyBorder="1" applyAlignment="1">
      <alignment horizontal="center" vertical="center"/>
    </xf>
    <xf numFmtId="0" fontId="4" fillId="0" borderId="5" xfId="0" applyFont="1" applyFill="1" applyBorder="1" applyAlignment="1">
      <alignment horizontal="center" vertical="center"/>
    </xf>
    <xf numFmtId="165" fontId="4" fillId="0" borderId="5" xfId="0" applyNumberFormat="1" applyFont="1" applyBorder="1" applyAlignment="1">
      <alignment horizontal="center" vertical="center"/>
    </xf>
    <xf numFmtId="2" fontId="4" fillId="0" borderId="5" xfId="0" applyNumberFormat="1" applyFont="1" applyFill="1" applyBorder="1" applyAlignment="1">
      <alignment horizontal="center" vertical="center"/>
    </xf>
    <xf numFmtId="164" fontId="4" fillId="0" borderId="5" xfId="0" applyNumberFormat="1" applyFont="1" applyFill="1" applyBorder="1" applyAlignment="1">
      <alignment horizontal="center" vertical="center"/>
    </xf>
    <xf numFmtId="1" fontId="4" fillId="2" borderId="5" xfId="0" applyNumberFormat="1" applyFont="1" applyFill="1" applyBorder="1" applyAlignment="1">
      <alignment horizontal="center" vertical="center"/>
    </xf>
    <xf numFmtId="2" fontId="4" fillId="2" borderId="5" xfId="0" applyNumberFormat="1" applyFont="1" applyFill="1" applyBorder="1" applyAlignment="1">
      <alignment horizontal="center" vertical="center"/>
    </xf>
    <xf numFmtId="0" fontId="4" fillId="0" borderId="5" xfId="0" applyFont="1" applyBorder="1" applyAlignment="1">
      <alignment horizontal="center" vertical="center" wrapText="1"/>
    </xf>
    <xf numFmtId="0" fontId="4" fillId="3" borderId="5" xfId="0" applyFont="1" applyFill="1" applyBorder="1" applyAlignment="1">
      <alignment horizontal="center" vertical="center" wrapText="1"/>
    </xf>
    <xf numFmtId="164" fontId="4" fillId="0" borderId="5" xfId="0" applyNumberFormat="1" applyFont="1" applyBorder="1" applyAlignment="1">
      <alignment horizontal="center" vertical="center"/>
    </xf>
    <xf numFmtId="0" fontId="2" fillId="0" borderId="0" xfId="4" applyAlignment="1">
      <alignment horizontal="center"/>
    </xf>
    <xf numFmtId="0" fontId="2" fillId="7" borderId="7" xfId="4" applyFill="1" applyBorder="1" applyAlignment="1">
      <alignment horizontal="center"/>
    </xf>
    <xf numFmtId="0" fontId="2" fillId="7" borderId="8" xfId="4" applyFill="1" applyBorder="1" applyAlignment="1">
      <alignment horizontal="center"/>
    </xf>
    <xf numFmtId="0" fontId="0" fillId="7" borderId="7" xfId="0" applyFill="1" applyBorder="1" applyAlignment="1">
      <alignment horizontal="center"/>
    </xf>
    <xf numFmtId="0" fontId="0" fillId="7" borderId="8" xfId="0" applyFill="1" applyBorder="1" applyAlignment="1">
      <alignment horizontal="center"/>
    </xf>
    <xf numFmtId="0" fontId="0" fillId="0" borderId="0" xfId="0" applyAlignment="1">
      <alignment horizontal="center"/>
    </xf>
    <xf numFmtId="0" fontId="1" fillId="0" borderId="0" xfId="6" applyAlignment="1">
      <alignment horizontal="left" wrapText="1"/>
    </xf>
    <xf numFmtId="0" fontId="4" fillId="0" borderId="0" xfId="0" applyFont="1" applyAlignment="1">
      <alignment horizontal="center"/>
    </xf>
    <xf numFmtId="1" fontId="4" fillId="0" borderId="15" xfId="0" applyNumberFormat="1" applyFont="1" applyBorder="1" applyAlignment="1">
      <alignment horizontal="center"/>
    </xf>
    <xf numFmtId="164" fontId="4" fillId="0" borderId="15" xfId="0" applyNumberFormat="1" applyFont="1" applyBorder="1" applyAlignment="1">
      <alignment horizontal="center"/>
    </xf>
    <xf numFmtId="1" fontId="4" fillId="0" borderId="16" xfId="0" applyNumberFormat="1" applyFont="1" applyBorder="1" applyAlignment="1">
      <alignment horizontal="center"/>
    </xf>
    <xf numFmtId="164" fontId="4" fillId="0" borderId="16" xfId="0" applyNumberFormat="1" applyFont="1" applyBorder="1" applyAlignment="1">
      <alignment horizontal="center"/>
    </xf>
    <xf numFmtId="164" fontId="4" fillId="0" borderId="0" xfId="0" applyNumberFormat="1" applyFont="1"/>
    <xf numFmtId="0" fontId="4" fillId="8" borderId="4" xfId="0" applyFont="1" applyFill="1" applyBorder="1" applyAlignment="1">
      <alignment horizontal="center" wrapText="1"/>
    </xf>
    <xf numFmtId="164" fontId="4" fillId="8" borderId="0" xfId="0" applyNumberFormat="1" applyFont="1" applyFill="1"/>
    <xf numFmtId="0" fontId="4" fillId="11" borderId="4" xfId="0" applyFont="1" applyFill="1" applyBorder="1" applyAlignment="1">
      <alignment horizontal="center" wrapText="1"/>
    </xf>
    <xf numFmtId="164" fontId="4" fillId="11" borderId="0" xfId="0" applyNumberFormat="1" applyFont="1" applyFill="1"/>
  </cellXfs>
  <cellStyles count="7">
    <cellStyle name="Good" xfId="1" builtinId="26"/>
    <cellStyle name="Hyperlink" xfId="5" builtinId="8"/>
    <cellStyle name="Input" xfId="3" builtinId="20"/>
    <cellStyle name="Neutral" xfId="2" builtinId="28"/>
    <cellStyle name="Normal" xfId="0" builtinId="0"/>
    <cellStyle name="Normal 2" xfId="4" xr:uid="{438D785C-BBAF-4930-B768-9BDF0C11353D}"/>
    <cellStyle name="Normal 3" xfId="6" xr:uid="{F52BCE44-3C31-4563-B9F7-279A82F4B4D6}"/>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20</xdr:col>
      <xdr:colOff>133350</xdr:colOff>
      <xdr:row>21</xdr:row>
      <xdr:rowOff>381000</xdr:rowOff>
    </xdr:from>
    <xdr:to>
      <xdr:col>27</xdr:col>
      <xdr:colOff>304800</xdr:colOff>
      <xdr:row>23</xdr:row>
      <xdr:rowOff>266700</xdr:rowOff>
    </xdr:to>
    <xdr:sp macro="" textlink="">
      <xdr:nvSpPr>
        <xdr:cNvPr id="2" name="TextBox 1">
          <a:extLst>
            <a:ext uri="{FF2B5EF4-FFF2-40B4-BE49-F238E27FC236}">
              <a16:creationId xmlns:a16="http://schemas.microsoft.com/office/drawing/2014/main" id="{CC552DB4-F47F-AB79-839C-EB1CE597534F}"/>
            </a:ext>
          </a:extLst>
        </xdr:cNvPr>
        <xdr:cNvSpPr txBox="1"/>
      </xdr:nvSpPr>
      <xdr:spPr>
        <a:xfrm>
          <a:off x="15954375" y="6629400"/>
          <a:ext cx="443865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Energy</a:t>
          </a:r>
          <a:r>
            <a:rPr lang="en-US" sz="1100" baseline="0"/>
            <a:t>Plus prototypes in 2022DEER had lower heating and cooling capacities than 2005DEER even though we used a 1.8 oversize factor in EnergyPlus models. Data collected through residential QM programs suggests average installed cooling capacity between 3 and 3.5 tons in CA.</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15</xdr:row>
      <xdr:rowOff>85725</xdr:rowOff>
    </xdr:from>
    <xdr:to>
      <xdr:col>5</xdr:col>
      <xdr:colOff>457200</xdr:colOff>
      <xdr:row>19</xdr:row>
      <xdr:rowOff>0</xdr:rowOff>
    </xdr:to>
    <xdr:sp macro="" textlink="">
      <xdr:nvSpPr>
        <xdr:cNvPr id="2" name="TextBox 1">
          <a:extLst>
            <a:ext uri="{FF2B5EF4-FFF2-40B4-BE49-F238E27FC236}">
              <a16:creationId xmlns:a16="http://schemas.microsoft.com/office/drawing/2014/main" id="{F9A4C8E8-5389-4212-97FD-9679860747E6}"/>
            </a:ext>
          </a:extLst>
        </xdr:cNvPr>
        <xdr:cNvSpPr txBox="1"/>
      </xdr:nvSpPr>
      <xdr:spPr>
        <a:xfrm>
          <a:off x="152400" y="2943225"/>
          <a:ext cx="3981450"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Table 1 external static pressures are for the duct system, registers, and typical filters. The pressure drop given does not include inside coil pressure drop of 0.2 to 0.3 IWC (50 to 75 pascals).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22</xdr:col>
      <xdr:colOff>38100</xdr:colOff>
      <xdr:row>7</xdr:row>
      <xdr:rowOff>38100</xdr:rowOff>
    </xdr:from>
    <xdr:to>
      <xdr:col>26</xdr:col>
      <xdr:colOff>453788</xdr:colOff>
      <xdr:row>17</xdr:row>
      <xdr:rowOff>30743</xdr:rowOff>
    </xdr:to>
    <xdr:pic>
      <xdr:nvPicPr>
        <xdr:cNvPr id="2" name="Picture 1">
          <a:extLst>
            <a:ext uri="{FF2B5EF4-FFF2-40B4-BE49-F238E27FC236}">
              <a16:creationId xmlns:a16="http://schemas.microsoft.com/office/drawing/2014/main" id="{4C970192-5927-45AD-A8CC-0E48FE407F95}"/>
            </a:ext>
          </a:extLst>
        </xdr:cNvPr>
        <xdr:cNvPicPr>
          <a:picLocks noChangeAspect="1"/>
        </xdr:cNvPicPr>
      </xdr:nvPicPr>
      <xdr:blipFill>
        <a:blip xmlns:r="http://schemas.openxmlformats.org/officeDocument/2006/relationships" r:embed="rId1"/>
        <a:stretch>
          <a:fillRect/>
        </a:stretch>
      </xdr:blipFill>
      <xdr:spPr>
        <a:xfrm>
          <a:off x="14173200" y="1381125"/>
          <a:ext cx="2848373" cy="1886213"/>
        </a:xfrm>
        <a:prstGeom prst="rect">
          <a:avLst/>
        </a:prstGeom>
      </xdr:spPr>
    </xdr:pic>
    <xdr:clientData/>
  </xdr:twoCellAnchor>
  <xdr:twoCellAnchor editAs="oneCell">
    <xdr:from>
      <xdr:col>23</xdr:col>
      <xdr:colOff>9525</xdr:colOff>
      <xdr:row>26</xdr:row>
      <xdr:rowOff>95250</xdr:rowOff>
    </xdr:from>
    <xdr:to>
      <xdr:col>32</xdr:col>
      <xdr:colOff>461010</xdr:colOff>
      <xdr:row>38</xdr:row>
      <xdr:rowOff>183742</xdr:rowOff>
    </xdr:to>
    <xdr:pic>
      <xdr:nvPicPr>
        <xdr:cNvPr id="3" name="Picture 2">
          <a:extLst>
            <a:ext uri="{FF2B5EF4-FFF2-40B4-BE49-F238E27FC236}">
              <a16:creationId xmlns:a16="http://schemas.microsoft.com/office/drawing/2014/main" id="{52CDAF6B-504F-4BEC-BB0E-A2D54E08CF88}"/>
            </a:ext>
          </a:extLst>
        </xdr:cNvPr>
        <xdr:cNvPicPr>
          <a:picLocks noChangeAspect="1"/>
        </xdr:cNvPicPr>
      </xdr:nvPicPr>
      <xdr:blipFill>
        <a:blip xmlns:r="http://schemas.openxmlformats.org/officeDocument/2006/relationships" r:embed="rId2"/>
        <a:stretch>
          <a:fillRect/>
        </a:stretch>
      </xdr:blipFill>
      <xdr:spPr>
        <a:xfrm>
          <a:off x="14144625" y="5353050"/>
          <a:ext cx="5943600" cy="2361157"/>
        </a:xfrm>
        <a:prstGeom prst="rect">
          <a:avLst/>
        </a:prstGeom>
      </xdr:spPr>
    </xdr:pic>
    <xdr:clientData/>
  </xdr:twoCellAnchor>
  <xdr:twoCellAnchor editAs="oneCell">
    <xdr:from>
      <xdr:col>13</xdr:col>
      <xdr:colOff>428625</xdr:colOff>
      <xdr:row>39</xdr:row>
      <xdr:rowOff>9525</xdr:rowOff>
    </xdr:from>
    <xdr:to>
      <xdr:col>24</xdr:col>
      <xdr:colOff>461951</xdr:colOff>
      <xdr:row>59</xdr:row>
      <xdr:rowOff>181529</xdr:rowOff>
    </xdr:to>
    <xdr:pic>
      <xdr:nvPicPr>
        <xdr:cNvPr id="4" name="Picture 3">
          <a:extLst>
            <a:ext uri="{FF2B5EF4-FFF2-40B4-BE49-F238E27FC236}">
              <a16:creationId xmlns:a16="http://schemas.microsoft.com/office/drawing/2014/main" id="{C329AF8B-5C4D-49E3-AA0E-44811F0CE329}"/>
            </a:ext>
          </a:extLst>
        </xdr:cNvPr>
        <xdr:cNvPicPr>
          <a:picLocks noChangeAspect="1"/>
        </xdr:cNvPicPr>
      </xdr:nvPicPr>
      <xdr:blipFill>
        <a:blip xmlns:r="http://schemas.openxmlformats.org/officeDocument/2006/relationships" r:embed="rId3"/>
        <a:stretch>
          <a:fillRect/>
        </a:stretch>
      </xdr:blipFill>
      <xdr:spPr>
        <a:xfrm>
          <a:off x="8467725" y="7743825"/>
          <a:ext cx="6744641" cy="3972479"/>
        </a:xfrm>
        <a:prstGeom prst="rect">
          <a:avLst/>
        </a:prstGeom>
      </xdr:spPr>
    </xdr:pic>
    <xdr:clientData/>
  </xdr:twoCellAnchor>
  <xdr:twoCellAnchor editAs="oneCell">
    <xdr:from>
      <xdr:col>0</xdr:col>
      <xdr:colOff>0</xdr:colOff>
      <xdr:row>27</xdr:row>
      <xdr:rowOff>0</xdr:rowOff>
    </xdr:from>
    <xdr:to>
      <xdr:col>12</xdr:col>
      <xdr:colOff>267729</xdr:colOff>
      <xdr:row>68</xdr:row>
      <xdr:rowOff>41102</xdr:rowOff>
    </xdr:to>
    <xdr:pic>
      <xdr:nvPicPr>
        <xdr:cNvPr id="5" name="Picture 4">
          <a:extLst>
            <a:ext uri="{FF2B5EF4-FFF2-40B4-BE49-F238E27FC236}">
              <a16:creationId xmlns:a16="http://schemas.microsoft.com/office/drawing/2014/main" id="{51B59EC5-8E22-4DE2-A9B7-EA81A7C14EC5}"/>
            </a:ext>
          </a:extLst>
        </xdr:cNvPr>
        <xdr:cNvPicPr>
          <a:picLocks noChangeAspect="1"/>
        </xdr:cNvPicPr>
      </xdr:nvPicPr>
      <xdr:blipFill>
        <a:blip xmlns:r="http://schemas.openxmlformats.org/officeDocument/2006/relationships" r:embed="rId4"/>
        <a:stretch>
          <a:fillRect/>
        </a:stretch>
      </xdr:blipFill>
      <xdr:spPr>
        <a:xfrm>
          <a:off x="0" y="5448300"/>
          <a:ext cx="7373379" cy="7859222"/>
        </a:xfrm>
        <a:prstGeom prst="rect">
          <a:avLst/>
        </a:prstGeom>
      </xdr:spPr>
    </xdr:pic>
    <xdr:clientData/>
  </xdr:twoCellAnchor>
  <xdr:twoCellAnchor>
    <xdr:from>
      <xdr:col>13</xdr:col>
      <xdr:colOff>351235</xdr:colOff>
      <xdr:row>21</xdr:row>
      <xdr:rowOff>76200</xdr:rowOff>
    </xdr:from>
    <xdr:to>
      <xdr:col>13</xdr:col>
      <xdr:colOff>352425</xdr:colOff>
      <xdr:row>22</xdr:row>
      <xdr:rowOff>244078</xdr:rowOff>
    </xdr:to>
    <xdr:cxnSp macro="">
      <xdr:nvCxnSpPr>
        <xdr:cNvPr id="7" name="Straight Arrow Connector 6">
          <a:extLst>
            <a:ext uri="{FF2B5EF4-FFF2-40B4-BE49-F238E27FC236}">
              <a16:creationId xmlns:a16="http://schemas.microsoft.com/office/drawing/2014/main" id="{AB7E0F7A-ECC7-4BA0-804C-81FAD3159A64}"/>
            </a:ext>
          </a:extLst>
        </xdr:cNvPr>
        <xdr:cNvCxnSpPr/>
      </xdr:nvCxnSpPr>
      <xdr:spPr>
        <a:xfrm flipV="1">
          <a:off x="8173641" y="4529138"/>
          <a:ext cx="1190" cy="3583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339328</xdr:colOff>
      <xdr:row>21</xdr:row>
      <xdr:rowOff>71438</xdr:rowOff>
    </xdr:from>
    <xdr:to>
      <xdr:col>14</xdr:col>
      <xdr:colOff>345281</xdr:colOff>
      <xdr:row>22</xdr:row>
      <xdr:rowOff>255984</xdr:rowOff>
    </xdr:to>
    <xdr:cxnSp macro="">
      <xdr:nvCxnSpPr>
        <xdr:cNvPr id="8" name="Straight Arrow Connector 7">
          <a:extLst>
            <a:ext uri="{FF2B5EF4-FFF2-40B4-BE49-F238E27FC236}">
              <a16:creationId xmlns:a16="http://schemas.microsoft.com/office/drawing/2014/main" id="{E572B46A-4725-4B2C-8DB2-0E6A6A955F99}"/>
            </a:ext>
          </a:extLst>
        </xdr:cNvPr>
        <xdr:cNvCxnSpPr/>
      </xdr:nvCxnSpPr>
      <xdr:spPr>
        <a:xfrm flipH="1" flipV="1">
          <a:off x="8768953" y="4524376"/>
          <a:ext cx="5953" cy="3750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361950</xdr:colOff>
      <xdr:row>29</xdr:row>
      <xdr:rowOff>76200</xdr:rowOff>
    </xdr:from>
    <xdr:to>
      <xdr:col>13</xdr:col>
      <xdr:colOff>361950</xdr:colOff>
      <xdr:row>30</xdr:row>
      <xdr:rowOff>123825</xdr:rowOff>
    </xdr:to>
    <xdr:cxnSp macro="">
      <xdr:nvCxnSpPr>
        <xdr:cNvPr id="9" name="Straight Arrow Connector 8">
          <a:extLst>
            <a:ext uri="{FF2B5EF4-FFF2-40B4-BE49-F238E27FC236}">
              <a16:creationId xmlns:a16="http://schemas.microsoft.com/office/drawing/2014/main" id="{EAEC29F4-D993-4FA6-9BBE-677CB45B46AD}"/>
            </a:ext>
          </a:extLst>
        </xdr:cNvPr>
        <xdr:cNvCxnSpPr/>
      </xdr:nvCxnSpPr>
      <xdr:spPr>
        <a:xfrm flipV="1">
          <a:off x="8201025" y="6334125"/>
          <a:ext cx="0" cy="238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236220</xdr:colOff>
      <xdr:row>0</xdr:row>
      <xdr:rowOff>114300</xdr:rowOff>
    </xdr:from>
    <xdr:to>
      <xdr:col>2</xdr:col>
      <xdr:colOff>5250180</xdr:colOff>
      <xdr:row>4</xdr:row>
      <xdr:rowOff>121920</xdr:rowOff>
    </xdr:to>
    <xdr:sp macro="" textlink="">
      <xdr:nvSpPr>
        <xdr:cNvPr id="2" name="TextBox 1">
          <a:extLst>
            <a:ext uri="{FF2B5EF4-FFF2-40B4-BE49-F238E27FC236}">
              <a16:creationId xmlns:a16="http://schemas.microsoft.com/office/drawing/2014/main" id="{84AE9BD8-403A-4F4F-909D-2F0E05DA2E2A}"/>
            </a:ext>
          </a:extLst>
        </xdr:cNvPr>
        <xdr:cNvSpPr txBox="1"/>
      </xdr:nvSpPr>
      <xdr:spPr>
        <a:xfrm>
          <a:off x="236220" y="114300"/>
          <a:ext cx="729996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1975 and 1985 vintage homes are not</a:t>
          </a:r>
          <a:r>
            <a:rPr lang="en-US" sz="1100" baseline="0"/>
            <a:t> likely to still use the orignial heating and cooling equipment</a:t>
          </a:r>
          <a:r>
            <a:rPr lang="en-US" sz="1100"/>
            <a:t>. The EUL</a:t>
          </a:r>
          <a:r>
            <a:rPr lang="en-US" sz="1100" baseline="0"/>
            <a:t> of HVAC equipment is 15 years so we estimate that the older vintage homes have equipment that is 15 years old, installed in 2007. We have referenced federal codes from 2007 to provide the HVAC efficiency levels used in the models. </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nv-my.sharepoint.com/2013/DEER/DEERGen/DEERGen_Repo/NonTechWorkbooks/DEER_DX_ProtoIni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nv-my.sharepoint.com/personal/jennifer_mcwilliams_dnv_com/Documents/2019%20Project%20Work/DEER/MASControl3/TechWorkbooks/TechData_PkgHVA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X_fBldgHvacVint"/>
      <sheetName val="AC_fVint"/>
      <sheetName val="HP_fVint"/>
      <sheetName val="PVAV_fVint"/>
      <sheetName val="BldgTypeList"/>
      <sheetName val="DXCoolSize"/>
      <sheetName val="DXEffic"/>
      <sheetName val="DXHVACType"/>
      <sheetName val="VintList"/>
      <sheetName val="SEER_AC_fVint"/>
      <sheetName val="EER_AC_fVint"/>
    </sheetNames>
    <sheetDataSet>
      <sheetData sheetId="0" refreshError="1"/>
      <sheetData sheetId="1" refreshError="1"/>
      <sheetData sheetId="2" refreshError="1"/>
      <sheetData sheetId="3" refreshError="1"/>
      <sheetData sheetId="4">
        <row r="2">
          <cell r="C2" t="str">
            <v>BldgType</v>
          </cell>
          <cell r="D2" t="str">
            <v>HasPTAC</v>
          </cell>
        </row>
        <row r="3">
          <cell r="C3" t="str">
            <v>Asm</v>
          </cell>
          <cell r="D3" t="b">
            <v>0</v>
          </cell>
        </row>
        <row r="4">
          <cell r="C4" t="str">
            <v>EPr</v>
          </cell>
          <cell r="D4" t="b">
            <v>0</v>
          </cell>
        </row>
        <row r="5">
          <cell r="C5" t="str">
            <v>ESe</v>
          </cell>
          <cell r="D5" t="b">
            <v>0</v>
          </cell>
        </row>
        <row r="6">
          <cell r="C6" t="str">
            <v>ECC</v>
          </cell>
          <cell r="D6" t="b">
            <v>0</v>
          </cell>
        </row>
        <row r="7">
          <cell r="C7" t="str">
            <v>EUn</v>
          </cell>
          <cell r="D7" t="b">
            <v>1</v>
          </cell>
        </row>
        <row r="8">
          <cell r="C8" t="str">
            <v>Gro</v>
          </cell>
          <cell r="D8" t="b">
            <v>0</v>
          </cell>
        </row>
        <row r="9">
          <cell r="C9" t="str">
            <v>Hsp</v>
          </cell>
          <cell r="D9" t="b">
            <v>1</v>
          </cell>
        </row>
        <row r="10">
          <cell r="C10" t="str">
            <v>Nrs</v>
          </cell>
          <cell r="D10" t="b">
            <v>0</v>
          </cell>
        </row>
        <row r="11">
          <cell r="C11" t="str">
            <v>Htl</v>
          </cell>
          <cell r="D11" t="b">
            <v>1</v>
          </cell>
        </row>
        <row r="12">
          <cell r="C12" t="str">
            <v>Mtl</v>
          </cell>
          <cell r="D12" t="b">
            <v>1</v>
          </cell>
        </row>
        <row r="13">
          <cell r="C13" t="str">
            <v>MBT</v>
          </cell>
          <cell r="D13" t="b">
            <v>0</v>
          </cell>
        </row>
        <row r="14">
          <cell r="C14" t="str">
            <v>MLI</v>
          </cell>
          <cell r="D14" t="b">
            <v>0</v>
          </cell>
        </row>
        <row r="15">
          <cell r="C15" t="str">
            <v>OfL</v>
          </cell>
          <cell r="D15" t="b">
            <v>0</v>
          </cell>
        </row>
        <row r="16">
          <cell r="C16" t="str">
            <v>OfS</v>
          </cell>
          <cell r="D16" t="b">
            <v>0</v>
          </cell>
        </row>
        <row r="17">
          <cell r="C17" t="str">
            <v>RSD</v>
          </cell>
          <cell r="D17" t="b">
            <v>0</v>
          </cell>
        </row>
        <row r="18">
          <cell r="C18" t="str">
            <v>RFF</v>
          </cell>
          <cell r="D18" t="b">
            <v>0</v>
          </cell>
        </row>
        <row r="19">
          <cell r="C19" t="str">
            <v>Rt3</v>
          </cell>
          <cell r="D19" t="b">
            <v>0</v>
          </cell>
        </row>
        <row r="20">
          <cell r="C20" t="str">
            <v>RtL</v>
          </cell>
          <cell r="D20" t="b">
            <v>0</v>
          </cell>
        </row>
        <row r="21">
          <cell r="C21" t="str">
            <v>RtS</v>
          </cell>
          <cell r="D21" t="b">
            <v>0</v>
          </cell>
        </row>
        <row r="22">
          <cell r="C22" t="str">
            <v>SCn</v>
          </cell>
          <cell r="D22" t="b">
            <v>0</v>
          </cell>
        </row>
        <row r="23">
          <cell r="C23" t="str">
            <v>SUn</v>
          </cell>
          <cell r="D23" t="b">
            <v>0</v>
          </cell>
        </row>
        <row r="24">
          <cell r="C24" t="str">
            <v>WRf</v>
          </cell>
          <cell r="D24" t="b">
            <v>0</v>
          </cell>
        </row>
        <row r="25">
          <cell r="C25" t="str">
            <v>ERC</v>
          </cell>
          <cell r="D25" t="b">
            <v>0</v>
          </cell>
        </row>
      </sheetData>
      <sheetData sheetId="5">
        <row r="3">
          <cell r="D3" t="str">
            <v>LookupID</v>
          </cell>
          <cell r="E3" t="str">
            <v>PMSizeMZ</v>
          </cell>
          <cell r="F3" t="str">
            <v>PMSizeSZ</v>
          </cell>
          <cell r="G3" t="str">
            <v>CdSizeMZ</v>
          </cell>
          <cell r="H3" t="str">
            <v>CdSizeSZ</v>
          </cell>
          <cell r="I3" t="str">
            <v>MZ_SupFanStatic</v>
          </cell>
          <cell r="J3" t="str">
            <v>SZ_SupFanStatic</v>
          </cell>
        </row>
        <row r="4">
          <cell r="D4" t="str">
            <v>PkgSZAny</v>
          </cell>
          <cell r="E4" t="str">
            <v>65to134</v>
          </cell>
          <cell r="F4" t="str">
            <v>65to134</v>
          </cell>
          <cell r="G4" t="str">
            <v>65to134</v>
          </cell>
          <cell r="H4" t="str">
            <v>65to134</v>
          </cell>
          <cell r="I4">
            <v>2.25</v>
          </cell>
          <cell r="J4">
            <v>0.75</v>
          </cell>
        </row>
        <row r="5">
          <cell r="D5" t="str">
            <v>PkgSZRtS</v>
          </cell>
          <cell r="E5" t="str">
            <v>lt65</v>
          </cell>
          <cell r="F5" t="str">
            <v>lt65</v>
          </cell>
          <cell r="G5" t="str">
            <v>55to64</v>
          </cell>
          <cell r="H5" t="str">
            <v>55to64</v>
          </cell>
          <cell r="I5">
            <v>0.75</v>
          </cell>
          <cell r="J5">
            <v>0.75</v>
          </cell>
        </row>
        <row r="6">
          <cell r="D6" t="str">
            <v>PkgSZSCn</v>
          </cell>
          <cell r="E6" t="str">
            <v>lt65</v>
          </cell>
          <cell r="F6" t="str">
            <v>lt65</v>
          </cell>
          <cell r="G6" t="str">
            <v>55to64</v>
          </cell>
          <cell r="H6" t="str">
            <v>55to64</v>
          </cell>
          <cell r="I6">
            <v>0.75</v>
          </cell>
          <cell r="J6">
            <v>0.75</v>
          </cell>
        </row>
        <row r="7">
          <cell r="D7" t="str">
            <v>PkgSZWRf</v>
          </cell>
          <cell r="E7" t="str">
            <v>lt65</v>
          </cell>
          <cell r="F7" t="str">
            <v>lt65</v>
          </cell>
          <cell r="G7" t="str">
            <v>55to64</v>
          </cell>
          <cell r="H7" t="str">
            <v>55to64</v>
          </cell>
          <cell r="I7">
            <v>0.75</v>
          </cell>
          <cell r="J7">
            <v>0.75</v>
          </cell>
        </row>
        <row r="8">
          <cell r="D8" t="str">
            <v>PkgSZERC</v>
          </cell>
          <cell r="E8" t="str">
            <v>lt65</v>
          </cell>
          <cell r="F8" t="str">
            <v>lt65</v>
          </cell>
          <cell r="G8" t="str">
            <v>55to64</v>
          </cell>
          <cell r="H8" t="str">
            <v>55to64</v>
          </cell>
          <cell r="I8">
            <v>0.75</v>
          </cell>
          <cell r="J8">
            <v>0.75</v>
          </cell>
        </row>
        <row r="9">
          <cell r="D9" t="str">
            <v>PkgSZMBT</v>
          </cell>
          <cell r="E9" t="str">
            <v>135to239</v>
          </cell>
          <cell r="F9" t="str">
            <v>65to134</v>
          </cell>
          <cell r="G9" t="str">
            <v>135to239</v>
          </cell>
          <cell r="H9" t="str">
            <v>65to134</v>
          </cell>
          <cell r="I9">
            <v>2.25</v>
          </cell>
          <cell r="J9">
            <v>0.75</v>
          </cell>
        </row>
        <row r="10">
          <cell r="D10" t="str">
            <v>PkgSZRtL</v>
          </cell>
          <cell r="E10" t="str">
            <v>135to239</v>
          </cell>
          <cell r="F10" t="str">
            <v>65to134</v>
          </cell>
          <cell r="G10" t="str">
            <v>135to239</v>
          </cell>
          <cell r="H10" t="str">
            <v>65to134</v>
          </cell>
          <cell r="I10">
            <v>2.25</v>
          </cell>
          <cell r="J10">
            <v>0.75</v>
          </cell>
        </row>
        <row r="11">
          <cell r="D11" t="str">
            <v>PkgSZRSD</v>
          </cell>
          <cell r="E11" t="str">
            <v>65to134</v>
          </cell>
          <cell r="F11" t="str">
            <v>lt65</v>
          </cell>
          <cell r="G11" t="str">
            <v>65to134</v>
          </cell>
          <cell r="H11" t="str">
            <v>55to64</v>
          </cell>
          <cell r="I11">
            <v>2.25</v>
          </cell>
          <cell r="J11">
            <v>0.75</v>
          </cell>
        </row>
        <row r="12">
          <cell r="D12" t="str">
            <v>PkgSZRFF</v>
          </cell>
          <cell r="E12" t="str">
            <v>65to134</v>
          </cell>
          <cell r="F12" t="str">
            <v>lt65</v>
          </cell>
          <cell r="G12" t="str">
            <v>65to134</v>
          </cell>
          <cell r="H12" t="str">
            <v>55to64</v>
          </cell>
          <cell r="I12">
            <v>2.25</v>
          </cell>
          <cell r="J12">
            <v>0.75</v>
          </cell>
        </row>
        <row r="13">
          <cell r="D13" t="str">
            <v>PVAVAny</v>
          </cell>
          <cell r="E13" t="str">
            <v>65to134</v>
          </cell>
          <cell r="F13" t="str">
            <v>NA</v>
          </cell>
          <cell r="G13" t="str">
            <v>65to134</v>
          </cell>
          <cell r="H13" t="str">
            <v>NA</v>
          </cell>
          <cell r="I13">
            <v>3</v>
          </cell>
          <cell r="J13" t="str">
            <v>NA</v>
          </cell>
        </row>
        <row r="14">
          <cell r="D14" t="str">
            <v>PVAVESe</v>
          </cell>
          <cell r="E14" t="str">
            <v>240to759</v>
          </cell>
          <cell r="F14" t="str">
            <v>NA</v>
          </cell>
          <cell r="G14" t="str">
            <v>240to759</v>
          </cell>
          <cell r="H14" t="str">
            <v>NA</v>
          </cell>
          <cell r="I14">
            <v>4</v>
          </cell>
          <cell r="J14" t="str">
            <v>NA</v>
          </cell>
        </row>
        <row r="15">
          <cell r="D15" t="str">
            <v>PVAVECC</v>
          </cell>
          <cell r="E15" t="str">
            <v>240to759</v>
          </cell>
          <cell r="F15" t="str">
            <v>NA</v>
          </cell>
          <cell r="G15" t="str">
            <v>240to759</v>
          </cell>
          <cell r="H15" t="str">
            <v>NA</v>
          </cell>
          <cell r="I15">
            <v>4</v>
          </cell>
          <cell r="J15" t="str">
            <v>NA</v>
          </cell>
        </row>
        <row r="16">
          <cell r="D16" t="str">
            <v>PVAVEUn</v>
          </cell>
          <cell r="E16" t="str">
            <v>240to759</v>
          </cell>
          <cell r="F16" t="str">
            <v>NA</v>
          </cell>
          <cell r="G16" t="str">
            <v>240to759</v>
          </cell>
          <cell r="H16" t="str">
            <v>NA</v>
          </cell>
          <cell r="I16">
            <v>4</v>
          </cell>
          <cell r="J16" t="str">
            <v>NA</v>
          </cell>
        </row>
        <row r="17">
          <cell r="D17" t="str">
            <v>PVAVHsp</v>
          </cell>
          <cell r="E17" t="str">
            <v>240to759</v>
          </cell>
          <cell r="F17" t="str">
            <v>NA</v>
          </cell>
          <cell r="G17" t="str">
            <v>240to759</v>
          </cell>
          <cell r="H17" t="str">
            <v>NA</v>
          </cell>
          <cell r="I17">
            <v>5</v>
          </cell>
          <cell r="J17" t="str">
            <v>NA</v>
          </cell>
        </row>
        <row r="18">
          <cell r="D18" t="str">
            <v>PVAVNrs</v>
          </cell>
          <cell r="E18" t="str">
            <v>240to759</v>
          </cell>
          <cell r="F18" t="str">
            <v>NA</v>
          </cell>
          <cell r="G18" t="str">
            <v>240to759</v>
          </cell>
          <cell r="H18" t="str">
            <v>NA</v>
          </cell>
          <cell r="I18">
            <v>4</v>
          </cell>
          <cell r="J18" t="str">
            <v>NA</v>
          </cell>
        </row>
        <row r="19">
          <cell r="D19" t="str">
            <v>PVAVHtl</v>
          </cell>
          <cell r="E19" t="str">
            <v>240to759</v>
          </cell>
          <cell r="F19" t="str">
            <v>NA</v>
          </cell>
          <cell r="G19" t="str">
            <v>240to759</v>
          </cell>
          <cell r="H19" t="str">
            <v>NA</v>
          </cell>
          <cell r="I19">
            <v>4</v>
          </cell>
          <cell r="J19" t="str">
            <v>NA</v>
          </cell>
        </row>
        <row r="20">
          <cell r="D20" t="str">
            <v>PVAVMBT</v>
          </cell>
          <cell r="E20" t="str">
            <v>65to134</v>
          </cell>
          <cell r="F20" t="str">
            <v>NA</v>
          </cell>
          <cell r="G20" t="str">
            <v>65to134</v>
          </cell>
          <cell r="H20" t="str">
            <v>NA</v>
          </cell>
          <cell r="I20">
            <v>3</v>
          </cell>
          <cell r="J20" t="str">
            <v>NA</v>
          </cell>
        </row>
        <row r="21">
          <cell r="D21" t="str">
            <v>PVAVOfL</v>
          </cell>
          <cell r="E21" t="str">
            <v>65to134</v>
          </cell>
          <cell r="F21" t="str">
            <v>NA</v>
          </cell>
          <cell r="G21" t="str">
            <v>65to134</v>
          </cell>
          <cell r="H21" t="str">
            <v>NA</v>
          </cell>
          <cell r="I21">
            <v>3</v>
          </cell>
          <cell r="J21" t="str">
            <v>NA</v>
          </cell>
        </row>
        <row r="22">
          <cell r="D22" t="str">
            <v>PVAVOfS</v>
          </cell>
          <cell r="E22" t="str">
            <v>65to134</v>
          </cell>
          <cell r="F22" t="str">
            <v>NA</v>
          </cell>
          <cell r="G22" t="str">
            <v>65to134</v>
          </cell>
          <cell r="H22" t="str">
            <v>NA</v>
          </cell>
          <cell r="I22">
            <v>3</v>
          </cell>
          <cell r="J22" t="str">
            <v>NA</v>
          </cell>
        </row>
        <row r="23">
          <cell r="D23" t="str">
            <v>PVAVRt3</v>
          </cell>
          <cell r="E23" t="str">
            <v>65to134</v>
          </cell>
          <cell r="F23" t="str">
            <v>NA</v>
          </cell>
          <cell r="G23" t="str">
            <v>65to134</v>
          </cell>
          <cell r="H23" t="str">
            <v>NA</v>
          </cell>
          <cell r="I23">
            <v>3</v>
          </cell>
          <cell r="J23" t="str">
            <v>NA</v>
          </cell>
        </row>
        <row r="24">
          <cell r="D24" t="str">
            <v>PkgTermAny</v>
          </cell>
          <cell r="E24" t="str">
            <v>Any</v>
          </cell>
          <cell r="F24" t="str">
            <v>Any</v>
          </cell>
          <cell r="G24" t="str">
            <v>Any</v>
          </cell>
          <cell r="H24" t="str">
            <v>Any</v>
          </cell>
          <cell r="I24">
            <v>0.75</v>
          </cell>
          <cell r="J24">
            <v>0.75</v>
          </cell>
        </row>
        <row r="25">
          <cell r="D25" t="str">
            <v>WLHPAny</v>
          </cell>
          <cell r="E25" t="str">
            <v>Any</v>
          </cell>
          <cell r="F25" t="str">
            <v>Any</v>
          </cell>
          <cell r="G25" t="str">
            <v>Any</v>
          </cell>
          <cell r="H25" t="str">
            <v>Any</v>
          </cell>
          <cell r="I25">
            <v>0.75</v>
          </cell>
          <cell r="J25">
            <v>0.75</v>
          </cell>
        </row>
      </sheetData>
      <sheetData sheetId="6" refreshError="1">
        <row r="11">
          <cell r="F11" t="str">
            <v>LookupID</v>
          </cell>
          <cell r="G11" t="str">
            <v>Cool1975</v>
          </cell>
          <cell r="H11" t="str">
            <v>Cool1985</v>
          </cell>
          <cell r="I11" t="str">
            <v>Cool1996</v>
          </cell>
          <cell r="J11" t="str">
            <v>Cool2003</v>
          </cell>
          <cell r="K11" t="str">
            <v>Cool2007</v>
          </cell>
          <cell r="L11" t="str">
            <v>Cool2011</v>
          </cell>
          <cell r="M11" t="str">
            <v>Cool2014</v>
          </cell>
          <cell r="N11" t="str">
            <v>Cool2016</v>
          </cell>
          <cell r="O11" t="str">
            <v>CoolEffUnits</v>
          </cell>
          <cell r="P11" t="str">
            <v>Heat1975</v>
          </cell>
          <cell r="Q11" t="str">
            <v>Heat1985</v>
          </cell>
          <cell r="R11" t="str">
            <v>Heat1996</v>
          </cell>
          <cell r="S11" t="str">
            <v>Heat2003</v>
          </cell>
          <cell r="T11" t="str">
            <v>Heat2007</v>
          </cell>
          <cell r="U11" t="str">
            <v>Heat2011</v>
          </cell>
          <cell r="V11" t="str">
            <v>Heat2014</v>
          </cell>
          <cell r="W11" t="str">
            <v>Heat2016</v>
          </cell>
        </row>
        <row r="12">
          <cell r="F12" t="str">
            <v>lt65ElecOrReht</v>
          </cell>
          <cell r="G12">
            <v>8.3000000000000007</v>
          </cell>
          <cell r="H12">
            <v>9.3000000000000007</v>
          </cell>
          <cell r="I12">
            <v>9.6999999999999993</v>
          </cell>
          <cell r="J12">
            <v>9.6999999999999993</v>
          </cell>
          <cell r="K12">
            <v>9.6999999999999993</v>
          </cell>
          <cell r="L12">
            <v>13</v>
          </cell>
          <cell r="M12">
            <v>13</v>
          </cell>
          <cell r="N12">
            <v>14</v>
          </cell>
          <cell r="O12" t="str">
            <v>SEER</v>
          </cell>
          <cell r="P12">
            <v>-1</v>
          </cell>
          <cell r="Q12">
            <v>-1</v>
          </cell>
          <cell r="R12">
            <v>-1</v>
          </cell>
          <cell r="S12">
            <v>-1</v>
          </cell>
          <cell r="T12">
            <v>-1</v>
          </cell>
          <cell r="U12">
            <v>-1</v>
          </cell>
          <cell r="V12">
            <v>-1</v>
          </cell>
          <cell r="W12">
            <v>-1</v>
          </cell>
        </row>
        <row r="13">
          <cell r="F13" t="str">
            <v>lt65HP</v>
          </cell>
          <cell r="G13">
            <v>8.3000000000000007</v>
          </cell>
          <cell r="H13">
            <v>9.3000000000000007</v>
          </cell>
          <cell r="I13">
            <v>9.6999999999999993</v>
          </cell>
          <cell r="J13">
            <v>9.6999999999999993</v>
          </cell>
          <cell r="K13">
            <v>9.6999999999999993</v>
          </cell>
          <cell r="L13">
            <v>13</v>
          </cell>
          <cell r="M13">
            <v>13</v>
          </cell>
          <cell r="N13">
            <v>14</v>
          </cell>
          <cell r="O13" t="str">
            <v>SEER</v>
          </cell>
          <cell r="P13">
            <v>4.5999999999999996</v>
          </cell>
          <cell r="Q13">
            <v>5.6</v>
          </cell>
          <cell r="R13">
            <v>6.6</v>
          </cell>
          <cell r="S13">
            <v>6.6</v>
          </cell>
          <cell r="T13">
            <v>6.6</v>
          </cell>
          <cell r="U13">
            <v>7.7</v>
          </cell>
          <cell r="V13">
            <v>7.7</v>
          </cell>
          <cell r="W13">
            <v>8</v>
          </cell>
        </row>
        <row r="14">
          <cell r="F14" t="str">
            <v>lt65Gas</v>
          </cell>
          <cell r="G14">
            <v>8.3000000000000007</v>
          </cell>
          <cell r="H14">
            <v>9.3000000000000007</v>
          </cell>
          <cell r="I14">
            <v>9.6999999999999993</v>
          </cell>
          <cell r="J14">
            <v>9.6999999999999993</v>
          </cell>
          <cell r="K14">
            <v>9.6999999999999993</v>
          </cell>
          <cell r="L14">
            <v>13</v>
          </cell>
          <cell r="M14">
            <v>13</v>
          </cell>
          <cell r="N14">
            <v>14</v>
          </cell>
          <cell r="O14" t="str">
            <v>SEER</v>
          </cell>
          <cell r="P14">
            <v>0.8</v>
          </cell>
          <cell r="Q14">
            <v>0.8</v>
          </cell>
          <cell r="R14">
            <v>0.8</v>
          </cell>
          <cell r="S14">
            <v>0.8</v>
          </cell>
          <cell r="T14">
            <v>0.8</v>
          </cell>
          <cell r="U14">
            <v>0.8</v>
          </cell>
          <cell r="V14">
            <v>0.8</v>
          </cell>
          <cell r="W14">
            <v>0.8</v>
          </cell>
        </row>
        <row r="15">
          <cell r="F15" t="str">
            <v>65to134ElecOrReht</v>
          </cell>
          <cell r="G15">
            <v>7.7</v>
          </cell>
          <cell r="H15">
            <v>9.1</v>
          </cell>
          <cell r="I15">
            <v>9.1</v>
          </cell>
          <cell r="J15">
            <v>10.3</v>
          </cell>
          <cell r="K15">
            <v>10.3</v>
          </cell>
          <cell r="L15">
            <v>11.2</v>
          </cell>
          <cell r="M15">
            <v>11.2</v>
          </cell>
          <cell r="N15">
            <v>11.2</v>
          </cell>
          <cell r="O15" t="str">
            <v>EER</v>
          </cell>
          <cell r="P15">
            <v>-1</v>
          </cell>
          <cell r="Q15">
            <v>-1</v>
          </cell>
          <cell r="R15">
            <v>-1</v>
          </cell>
          <cell r="S15">
            <v>-1</v>
          </cell>
          <cell r="T15">
            <v>-1</v>
          </cell>
          <cell r="U15">
            <v>-1</v>
          </cell>
          <cell r="V15">
            <v>-1</v>
          </cell>
          <cell r="W15">
            <v>-1</v>
          </cell>
        </row>
        <row r="16">
          <cell r="F16" t="str">
            <v>65to134HP</v>
          </cell>
          <cell r="G16">
            <v>7.7</v>
          </cell>
          <cell r="H16">
            <v>8.9</v>
          </cell>
          <cell r="I16">
            <v>8.9</v>
          </cell>
          <cell r="J16">
            <v>10.1</v>
          </cell>
          <cell r="K16">
            <v>10.1</v>
          </cell>
          <cell r="L16">
            <v>11</v>
          </cell>
          <cell r="M16">
            <v>10.8</v>
          </cell>
          <cell r="N16">
            <v>10.8</v>
          </cell>
          <cell r="O16" t="str">
            <v>EER</v>
          </cell>
          <cell r="P16">
            <v>2.25</v>
          </cell>
          <cell r="Q16">
            <v>2.6</v>
          </cell>
          <cell r="R16">
            <v>3</v>
          </cell>
          <cell r="S16">
            <v>3.2</v>
          </cell>
          <cell r="T16">
            <v>3.2</v>
          </cell>
          <cell r="U16">
            <v>3.3</v>
          </cell>
          <cell r="V16">
            <v>3.3</v>
          </cell>
          <cell r="W16">
            <v>0</v>
          </cell>
        </row>
        <row r="17">
          <cell r="F17" t="str">
            <v>65to134Gas</v>
          </cell>
          <cell r="G17">
            <v>7.7</v>
          </cell>
          <cell r="H17">
            <v>8.9</v>
          </cell>
          <cell r="I17">
            <v>8.9</v>
          </cell>
          <cell r="J17">
            <v>10.1</v>
          </cell>
          <cell r="K17">
            <v>10.1</v>
          </cell>
          <cell r="L17">
            <v>11</v>
          </cell>
          <cell r="M17">
            <v>11</v>
          </cell>
          <cell r="N17">
            <v>11</v>
          </cell>
          <cell r="O17" t="str">
            <v>EER</v>
          </cell>
          <cell r="P17">
            <v>0.8</v>
          </cell>
          <cell r="Q17">
            <v>0.8</v>
          </cell>
          <cell r="R17">
            <v>0.8</v>
          </cell>
          <cell r="S17">
            <v>0.8</v>
          </cell>
          <cell r="T17">
            <v>0.8</v>
          </cell>
          <cell r="U17">
            <v>0.8</v>
          </cell>
          <cell r="V17">
            <v>0.8</v>
          </cell>
          <cell r="W17">
            <v>0.8</v>
          </cell>
        </row>
        <row r="18">
          <cell r="F18" t="str">
            <v>135to239ElecOrReht</v>
          </cell>
          <cell r="G18">
            <v>7.7</v>
          </cell>
          <cell r="H18">
            <v>8.5</v>
          </cell>
          <cell r="I18">
            <v>8.5</v>
          </cell>
          <cell r="J18">
            <v>9.6999999999999993</v>
          </cell>
          <cell r="K18">
            <v>9.6999999999999993</v>
          </cell>
          <cell r="L18">
            <v>11</v>
          </cell>
          <cell r="M18">
            <v>11</v>
          </cell>
          <cell r="N18">
            <v>11</v>
          </cell>
          <cell r="O18" t="str">
            <v>EER</v>
          </cell>
          <cell r="P18">
            <v>-1</v>
          </cell>
          <cell r="Q18">
            <v>-1</v>
          </cell>
          <cell r="R18">
            <v>-1</v>
          </cell>
          <cell r="S18">
            <v>-1</v>
          </cell>
          <cell r="T18">
            <v>-1</v>
          </cell>
          <cell r="U18">
            <v>-1</v>
          </cell>
          <cell r="V18">
            <v>-1</v>
          </cell>
          <cell r="W18">
            <v>-1</v>
          </cell>
        </row>
        <row r="19">
          <cell r="F19" t="str">
            <v>135to239HP</v>
          </cell>
          <cell r="G19">
            <v>7.7</v>
          </cell>
          <cell r="H19">
            <v>8.5</v>
          </cell>
          <cell r="I19">
            <v>8.5</v>
          </cell>
          <cell r="J19">
            <v>9.3000000000000007</v>
          </cell>
          <cell r="K19">
            <v>9.3000000000000007</v>
          </cell>
          <cell r="L19">
            <v>10.6</v>
          </cell>
          <cell r="M19">
            <v>10.4</v>
          </cell>
          <cell r="N19">
            <v>10.4</v>
          </cell>
          <cell r="O19" t="str">
            <v>EER</v>
          </cell>
          <cell r="P19">
            <v>2.25</v>
          </cell>
          <cell r="Q19">
            <v>2.6</v>
          </cell>
          <cell r="R19">
            <v>2.9</v>
          </cell>
          <cell r="S19">
            <v>3.1</v>
          </cell>
          <cell r="T19">
            <v>3.1</v>
          </cell>
          <cell r="U19">
            <v>3.2</v>
          </cell>
          <cell r="V19">
            <v>3.2</v>
          </cell>
          <cell r="W19">
            <v>0</v>
          </cell>
        </row>
        <row r="20">
          <cell r="F20" t="str">
            <v>135to239Gas</v>
          </cell>
          <cell r="G20">
            <v>7.7</v>
          </cell>
          <cell r="H20">
            <v>8.3000000000000007</v>
          </cell>
          <cell r="I20">
            <v>8.3000000000000007</v>
          </cell>
          <cell r="J20">
            <v>9.5</v>
          </cell>
          <cell r="K20">
            <v>9.5</v>
          </cell>
          <cell r="L20">
            <v>10.8</v>
          </cell>
          <cell r="M20">
            <v>10.8</v>
          </cell>
          <cell r="N20">
            <v>10.8</v>
          </cell>
          <cell r="O20" t="str">
            <v>EER</v>
          </cell>
          <cell r="P20">
            <v>0.8</v>
          </cell>
          <cell r="Q20">
            <v>0.8</v>
          </cell>
          <cell r="R20">
            <v>0.8</v>
          </cell>
          <cell r="S20">
            <v>0.8</v>
          </cell>
          <cell r="T20">
            <v>0.8</v>
          </cell>
          <cell r="U20">
            <v>0.8</v>
          </cell>
          <cell r="V20">
            <v>0.8</v>
          </cell>
          <cell r="W20">
            <v>0.8</v>
          </cell>
        </row>
        <row r="21">
          <cell r="F21" t="str">
            <v>240to759ElecOrReht</v>
          </cell>
          <cell r="G21">
            <v>7.7</v>
          </cell>
          <cell r="H21">
            <v>8.5</v>
          </cell>
          <cell r="I21">
            <v>8.5</v>
          </cell>
          <cell r="J21">
            <v>9.5</v>
          </cell>
          <cell r="K21">
            <v>9.5</v>
          </cell>
          <cell r="L21">
            <v>10</v>
          </cell>
          <cell r="M21">
            <v>10</v>
          </cell>
          <cell r="N21">
            <v>10</v>
          </cell>
          <cell r="O21" t="str">
            <v>EER</v>
          </cell>
          <cell r="P21">
            <v>-1</v>
          </cell>
          <cell r="Q21">
            <v>-1</v>
          </cell>
          <cell r="R21">
            <v>-1</v>
          </cell>
          <cell r="S21">
            <v>-1</v>
          </cell>
          <cell r="T21">
            <v>-1</v>
          </cell>
          <cell r="U21">
            <v>-1</v>
          </cell>
          <cell r="V21">
            <v>-1</v>
          </cell>
          <cell r="W21">
            <v>-1</v>
          </cell>
        </row>
        <row r="22">
          <cell r="F22" t="str">
            <v>240to759HP</v>
          </cell>
          <cell r="G22">
            <v>7.7</v>
          </cell>
          <cell r="H22">
            <v>8.5</v>
          </cell>
          <cell r="I22">
            <v>8.5</v>
          </cell>
          <cell r="J22">
            <v>9</v>
          </cell>
          <cell r="K22">
            <v>9</v>
          </cell>
          <cell r="L22">
            <v>9.3000000000000007</v>
          </cell>
          <cell r="M22">
            <v>9.3000000000000007</v>
          </cell>
          <cell r="N22">
            <v>9.3000000000000007</v>
          </cell>
          <cell r="O22" t="str">
            <v>EER</v>
          </cell>
          <cell r="P22">
            <v>2.25</v>
          </cell>
          <cell r="Q22">
            <v>2.6</v>
          </cell>
          <cell r="R22">
            <v>2.9</v>
          </cell>
          <cell r="S22">
            <v>3.1</v>
          </cell>
          <cell r="T22">
            <v>3.1</v>
          </cell>
          <cell r="U22">
            <v>3.2</v>
          </cell>
          <cell r="V22">
            <v>3.2</v>
          </cell>
          <cell r="W22">
            <v>0</v>
          </cell>
        </row>
        <row r="23">
          <cell r="F23" t="str">
            <v>240to759Gas</v>
          </cell>
          <cell r="G23">
            <v>7.7</v>
          </cell>
          <cell r="H23">
            <v>8.3000000000000007</v>
          </cell>
          <cell r="I23">
            <v>8.3000000000000007</v>
          </cell>
          <cell r="J23">
            <v>9.3000000000000007</v>
          </cell>
          <cell r="K23">
            <v>9.3000000000000007</v>
          </cell>
          <cell r="L23">
            <v>9.8000000000000007</v>
          </cell>
          <cell r="M23">
            <v>9.8000000000000007</v>
          </cell>
          <cell r="N23">
            <v>9.8000000000000007</v>
          </cell>
          <cell r="O23" t="str">
            <v>EER</v>
          </cell>
          <cell r="P23">
            <v>0.8</v>
          </cell>
          <cell r="Q23">
            <v>0.8</v>
          </cell>
          <cell r="R23">
            <v>0.8</v>
          </cell>
          <cell r="S23">
            <v>0.8</v>
          </cell>
          <cell r="T23">
            <v>0.8</v>
          </cell>
          <cell r="U23">
            <v>0.8</v>
          </cell>
          <cell r="V23">
            <v>0.8</v>
          </cell>
          <cell r="W23">
            <v>0.8</v>
          </cell>
        </row>
        <row r="24">
          <cell r="F24" t="str">
            <v>ge760ElecOrReht</v>
          </cell>
          <cell r="G24">
            <v>7.7</v>
          </cell>
          <cell r="H24">
            <v>8.1999999999999993</v>
          </cell>
          <cell r="I24">
            <v>8.1999999999999993</v>
          </cell>
          <cell r="J24">
            <v>9.1999999999999993</v>
          </cell>
          <cell r="K24">
            <v>9.1999999999999993</v>
          </cell>
          <cell r="L24">
            <v>9.6999999999999993</v>
          </cell>
          <cell r="M24">
            <v>9.6999999999999993</v>
          </cell>
          <cell r="N24">
            <v>9.6999999999999993</v>
          </cell>
          <cell r="O24" t="str">
            <v>EER</v>
          </cell>
          <cell r="P24">
            <v>-1</v>
          </cell>
          <cell r="Q24">
            <v>-1</v>
          </cell>
          <cell r="R24">
            <v>-1</v>
          </cell>
          <cell r="S24">
            <v>-1</v>
          </cell>
          <cell r="T24">
            <v>-1</v>
          </cell>
          <cell r="U24">
            <v>-1</v>
          </cell>
          <cell r="V24">
            <v>-1</v>
          </cell>
          <cell r="W24">
            <v>-1</v>
          </cell>
        </row>
        <row r="25">
          <cell r="F25" t="str">
            <v>ge760HP</v>
          </cell>
          <cell r="G25">
            <v>7.7</v>
          </cell>
          <cell r="H25">
            <v>8.1999999999999993</v>
          </cell>
          <cell r="I25">
            <v>8.1999999999999993</v>
          </cell>
          <cell r="J25">
            <v>9</v>
          </cell>
          <cell r="K25">
            <v>9</v>
          </cell>
          <cell r="L25">
            <v>9.3000000000000007</v>
          </cell>
          <cell r="M25">
            <v>9.3000000000000007</v>
          </cell>
          <cell r="N25">
            <v>9.3000000000000007</v>
          </cell>
          <cell r="O25" t="str">
            <v>EER</v>
          </cell>
          <cell r="P25">
            <v>2.25</v>
          </cell>
          <cell r="Q25">
            <v>2.6</v>
          </cell>
          <cell r="R25">
            <v>2.9</v>
          </cell>
          <cell r="S25">
            <v>3.1</v>
          </cell>
          <cell r="T25">
            <v>3.1</v>
          </cell>
          <cell r="U25">
            <v>3.2</v>
          </cell>
          <cell r="V25">
            <v>3.2</v>
          </cell>
          <cell r="W25">
            <v>0</v>
          </cell>
        </row>
        <row r="26">
          <cell r="F26" t="str">
            <v>ge760Gas</v>
          </cell>
          <cell r="G26">
            <v>7.7</v>
          </cell>
          <cell r="H26">
            <v>8</v>
          </cell>
          <cell r="I26">
            <v>8</v>
          </cell>
          <cell r="J26">
            <v>9</v>
          </cell>
          <cell r="K26">
            <v>9</v>
          </cell>
          <cell r="L26">
            <v>9.5</v>
          </cell>
          <cell r="M26">
            <v>9.5</v>
          </cell>
          <cell r="N26">
            <v>9.5</v>
          </cell>
          <cell r="O26" t="str">
            <v>EER</v>
          </cell>
          <cell r="P26">
            <v>0.8</v>
          </cell>
          <cell r="Q26">
            <v>0.8</v>
          </cell>
          <cell r="R26">
            <v>0.8</v>
          </cell>
          <cell r="S26">
            <v>0.8</v>
          </cell>
          <cell r="T26">
            <v>0.8</v>
          </cell>
          <cell r="U26">
            <v>0.8</v>
          </cell>
          <cell r="V26">
            <v>0.8</v>
          </cell>
          <cell r="W26">
            <v>0.8</v>
          </cell>
        </row>
        <row r="27">
          <cell r="F27" t="str">
            <v>AnyWLHP</v>
          </cell>
          <cell r="G27">
            <v>8.6999999999999993</v>
          </cell>
          <cell r="H27">
            <v>8.6999999999999993</v>
          </cell>
          <cell r="I27">
            <v>10.5</v>
          </cell>
          <cell r="J27">
            <v>12</v>
          </cell>
          <cell r="K27">
            <v>12</v>
          </cell>
          <cell r="L27">
            <v>12</v>
          </cell>
          <cell r="M27">
            <v>12</v>
          </cell>
          <cell r="N27">
            <v>12</v>
          </cell>
          <cell r="O27" t="str">
            <v>EER</v>
          </cell>
          <cell r="P27">
            <v>3</v>
          </cell>
          <cell r="Q27">
            <v>3</v>
          </cell>
          <cell r="R27">
            <v>3.8</v>
          </cell>
          <cell r="S27">
            <v>4.2</v>
          </cell>
          <cell r="T27">
            <v>4.2</v>
          </cell>
          <cell r="U27">
            <v>4.2</v>
          </cell>
          <cell r="V27">
            <v>4.2</v>
          </cell>
          <cell r="W27">
            <v>4.2</v>
          </cell>
        </row>
        <row r="28">
          <cell r="F28" t="str">
            <v>AnyPTAC</v>
          </cell>
          <cell r="G28">
            <v>6.8</v>
          </cell>
          <cell r="H28">
            <v>7.8</v>
          </cell>
          <cell r="I28">
            <v>8.5</v>
          </cell>
          <cell r="J28">
            <v>8.9</v>
          </cell>
          <cell r="K28">
            <v>10.199999999999999</v>
          </cell>
          <cell r="L28">
            <v>10.199999999999999</v>
          </cell>
          <cell r="M28">
            <v>10.5</v>
          </cell>
          <cell r="N28">
            <v>10.5</v>
          </cell>
          <cell r="O28" t="str">
            <v>EER</v>
          </cell>
          <cell r="P28">
            <v>-1</v>
          </cell>
          <cell r="Q28">
            <v>-1</v>
          </cell>
          <cell r="R28">
            <v>-1</v>
          </cell>
          <cell r="S28">
            <v>-1</v>
          </cell>
          <cell r="T28">
            <v>-1</v>
          </cell>
          <cell r="U28">
            <v>-1</v>
          </cell>
          <cell r="V28">
            <v>-1</v>
          </cell>
          <cell r="W28">
            <v>-1</v>
          </cell>
        </row>
        <row r="29">
          <cell r="F29" t="str">
            <v>AnyPTHP</v>
          </cell>
          <cell r="G29">
            <v>6.8</v>
          </cell>
          <cell r="H29">
            <v>7.8</v>
          </cell>
          <cell r="I29">
            <v>8.5</v>
          </cell>
          <cell r="J29">
            <v>8.9</v>
          </cell>
          <cell r="K29">
            <v>10</v>
          </cell>
          <cell r="L29">
            <v>10</v>
          </cell>
          <cell r="M29">
            <v>10.7</v>
          </cell>
          <cell r="N29">
            <v>10.7</v>
          </cell>
          <cell r="O29" t="str">
            <v>EER</v>
          </cell>
          <cell r="P29">
            <v>2.1</v>
          </cell>
          <cell r="Q29">
            <v>2.4</v>
          </cell>
          <cell r="R29">
            <v>2.7</v>
          </cell>
          <cell r="S29">
            <v>2.7</v>
          </cell>
          <cell r="T29">
            <v>2.9</v>
          </cell>
          <cell r="U29">
            <v>2.9</v>
          </cell>
          <cell r="V29">
            <v>3.1</v>
          </cell>
          <cell r="W29">
            <v>3.1</v>
          </cell>
        </row>
        <row r="30">
          <cell r="F30" t="str">
            <v>ge760ElecOrReht</v>
          </cell>
          <cell r="G30">
            <v>9.1999999999999993</v>
          </cell>
          <cell r="H30">
            <v>9.1999999999999993</v>
          </cell>
          <cell r="I30">
            <v>9.1999999999999993</v>
          </cell>
          <cell r="J30">
            <v>9.1999999999999993</v>
          </cell>
          <cell r="K30">
            <v>9.1999999999999993</v>
          </cell>
          <cell r="L30">
            <v>9.6999999999999993</v>
          </cell>
          <cell r="M30">
            <v>9.6999999999999993</v>
          </cell>
          <cell r="N30">
            <v>9.6999999999999993</v>
          </cell>
          <cell r="O30" t="str">
            <v>EER</v>
          </cell>
          <cell r="P30">
            <v>-1</v>
          </cell>
          <cell r="Q30">
            <v>-1</v>
          </cell>
          <cell r="R30">
            <v>-1</v>
          </cell>
          <cell r="S30">
            <v>-1</v>
          </cell>
          <cell r="T30">
            <v>-1</v>
          </cell>
          <cell r="U30">
            <v>-1</v>
          </cell>
          <cell r="V30">
            <v>-1</v>
          </cell>
          <cell r="W30">
            <v>-1</v>
          </cell>
        </row>
        <row r="31">
          <cell r="F31" t="str">
            <v>AnyPTAC</v>
          </cell>
          <cell r="G31">
            <v>8.9</v>
          </cell>
          <cell r="H31">
            <v>8.9</v>
          </cell>
          <cell r="I31">
            <v>8.9</v>
          </cell>
          <cell r="J31">
            <v>8.9</v>
          </cell>
          <cell r="K31">
            <v>10.199999999999999</v>
          </cell>
          <cell r="L31">
            <v>10.199999999999999</v>
          </cell>
          <cell r="M31">
            <v>10.5</v>
          </cell>
          <cell r="N31">
            <v>10.5</v>
          </cell>
          <cell r="O31" t="str">
            <v>EER</v>
          </cell>
          <cell r="P31">
            <v>-1</v>
          </cell>
          <cell r="Q31">
            <v>-1</v>
          </cell>
          <cell r="R31">
            <v>-1</v>
          </cell>
          <cell r="S31">
            <v>-1</v>
          </cell>
          <cell r="T31">
            <v>-1</v>
          </cell>
          <cell r="U31">
            <v>-1</v>
          </cell>
          <cell r="V31">
            <v>-1</v>
          </cell>
          <cell r="W31">
            <v>-1</v>
          </cell>
        </row>
        <row r="32">
          <cell r="F32" t="str">
            <v>AnyPTHP</v>
          </cell>
          <cell r="G32">
            <v>8.9</v>
          </cell>
          <cell r="H32">
            <v>8.9</v>
          </cell>
          <cell r="I32">
            <v>8.9</v>
          </cell>
          <cell r="J32">
            <v>8.9</v>
          </cell>
          <cell r="K32">
            <v>10</v>
          </cell>
          <cell r="L32">
            <v>10</v>
          </cell>
          <cell r="M32">
            <v>10.7</v>
          </cell>
          <cell r="N32">
            <v>10.7</v>
          </cell>
          <cell r="O32" t="str">
            <v>EER</v>
          </cell>
          <cell r="P32">
            <v>2.7</v>
          </cell>
          <cell r="Q32">
            <v>2.7</v>
          </cell>
          <cell r="R32">
            <v>2.7</v>
          </cell>
          <cell r="S32">
            <v>2.7</v>
          </cell>
          <cell r="T32">
            <v>2.9</v>
          </cell>
          <cell r="U32">
            <v>2.9</v>
          </cell>
          <cell r="V32">
            <v>3.1</v>
          </cell>
          <cell r="W32">
            <v>3.1</v>
          </cell>
        </row>
        <row r="40">
          <cell r="E40" t="str">
            <v>cWLHP</v>
          </cell>
          <cell r="F40" t="str">
            <v>WLHP</v>
          </cell>
        </row>
        <row r="41">
          <cell r="E41" t="str">
            <v>cPVVG</v>
          </cell>
          <cell r="F41" t="str">
            <v>ElecOrReht</v>
          </cell>
        </row>
        <row r="42">
          <cell r="E42" t="str">
            <v>cPVVE</v>
          </cell>
          <cell r="F42" t="str">
            <v>ElecOrReht</v>
          </cell>
        </row>
        <row r="43">
          <cell r="E43" t="str">
            <v>cDXGF</v>
          </cell>
          <cell r="F43" t="str">
            <v>Gas</v>
          </cell>
        </row>
        <row r="44">
          <cell r="E44" t="str">
            <v>cPVVG</v>
          </cell>
          <cell r="F44" t="str">
            <v>ElecOrReht</v>
          </cell>
        </row>
        <row r="45">
          <cell r="E45" t="str">
            <v>cPVVE</v>
          </cell>
          <cell r="F45" t="str">
            <v>ElecOrReht</v>
          </cell>
        </row>
      </sheetData>
      <sheetData sheetId="7">
        <row r="2">
          <cell r="C2" t="str">
            <v>HVACType</v>
          </cell>
          <cell r="D2" t="str">
            <v>MZAhuID</v>
          </cell>
          <cell r="E2" t="str">
            <v>SZAhuID</v>
          </cell>
          <cell r="F2" t="str">
            <v>TermUnitHeat</v>
          </cell>
        </row>
        <row r="3">
          <cell r="C3" t="str">
            <v>cDXGF</v>
          </cell>
          <cell r="D3" t="str">
            <v>PkgSZ</v>
          </cell>
          <cell r="E3" t="str">
            <v>PkgSZ</v>
          </cell>
          <cell r="F3" t="str">
            <v>HP</v>
          </cell>
        </row>
        <row r="4">
          <cell r="C4" t="str">
            <v>cDXEH</v>
          </cell>
          <cell r="D4" t="str">
            <v>PkgSZ</v>
          </cell>
          <cell r="E4" t="str">
            <v>PkgSZ</v>
          </cell>
          <cell r="F4" t="str">
            <v>HP</v>
          </cell>
        </row>
        <row r="5">
          <cell r="C5" t="str">
            <v>cDXHP</v>
          </cell>
          <cell r="D5" t="str">
            <v>PkgSZ</v>
          </cell>
          <cell r="E5" t="str">
            <v>PkgSZ</v>
          </cell>
          <cell r="F5" t="str">
            <v>HP</v>
          </cell>
        </row>
        <row r="6">
          <cell r="C6" t="str">
            <v>cWLHP</v>
          </cell>
          <cell r="D6" t="str">
            <v>WLHP</v>
          </cell>
          <cell r="E6" t="str">
            <v>WLHP</v>
          </cell>
          <cell r="F6" t="str">
            <v>HP</v>
          </cell>
        </row>
        <row r="7">
          <cell r="C7" t="str">
            <v>cPVVG</v>
          </cell>
          <cell r="D7" t="str">
            <v>PVAV</v>
          </cell>
          <cell r="E7" t="str">
            <v>PkgSZ</v>
          </cell>
          <cell r="F7" t="str">
            <v>HP</v>
          </cell>
        </row>
        <row r="8">
          <cell r="C8" t="str">
            <v>cPVVE</v>
          </cell>
          <cell r="D8" t="str">
            <v>PVAV</v>
          </cell>
          <cell r="E8" t="str">
            <v>PkgSZ</v>
          </cell>
          <cell r="F8" t="str">
            <v>HP</v>
          </cell>
        </row>
      </sheetData>
      <sheetData sheetId="8">
        <row r="3">
          <cell r="B3" t="str">
            <v>Vintage</v>
          </cell>
          <cell r="C3" t="str">
            <v>Description</v>
          </cell>
          <cell r="D3" t="str">
            <v>TwoSpdFlag</v>
          </cell>
          <cell r="E3" t="str">
            <v>MotClass</v>
          </cell>
        </row>
        <row r="4">
          <cell r="B4">
            <v>1975</v>
          </cell>
          <cell r="C4" t="str">
            <v>Before 1978</v>
          </cell>
          <cell r="D4" t="str">
            <v>1Sp</v>
          </cell>
          <cell r="E4" t="str">
            <v>S</v>
          </cell>
        </row>
        <row r="5">
          <cell r="B5">
            <v>1985</v>
          </cell>
          <cell r="C5" t="str">
            <v>1978 - 1992</v>
          </cell>
          <cell r="D5" t="str">
            <v>1Sp</v>
          </cell>
          <cell r="E5" t="str">
            <v>S</v>
          </cell>
        </row>
        <row r="6">
          <cell r="B6">
            <v>1996</v>
          </cell>
          <cell r="C6" t="str">
            <v>1993 - 2001</v>
          </cell>
          <cell r="D6" t="str">
            <v>1Sp</v>
          </cell>
          <cell r="E6" t="str">
            <v>H</v>
          </cell>
        </row>
        <row r="7">
          <cell r="B7">
            <v>2003</v>
          </cell>
          <cell r="C7" t="str">
            <v>2002 - 2005</v>
          </cell>
          <cell r="D7" t="str">
            <v>1Sp</v>
          </cell>
          <cell r="E7" t="str">
            <v>H</v>
          </cell>
        </row>
        <row r="8">
          <cell r="B8">
            <v>2007</v>
          </cell>
          <cell r="C8" t="str">
            <v>2006 - 2009</v>
          </cell>
          <cell r="D8" t="str">
            <v>1Sp</v>
          </cell>
          <cell r="E8" t="str">
            <v>H</v>
          </cell>
        </row>
        <row r="9">
          <cell r="B9">
            <v>2011</v>
          </cell>
          <cell r="C9" t="str">
            <v>2010 - 2013</v>
          </cell>
          <cell r="D9" t="str">
            <v>1Sp</v>
          </cell>
          <cell r="E9" t="str">
            <v>H</v>
          </cell>
        </row>
        <row r="10">
          <cell r="B10">
            <v>2014</v>
          </cell>
          <cell r="C10" t="str">
            <v>2014 - 2015</v>
          </cell>
          <cell r="D10" t="str">
            <v>2Sp</v>
          </cell>
          <cell r="E10" t="str">
            <v>P</v>
          </cell>
        </row>
        <row r="11">
          <cell r="B11">
            <v>2016</v>
          </cell>
          <cell r="C11">
            <v>2016</v>
          </cell>
          <cell r="D11" t="str">
            <v>2Sp</v>
          </cell>
          <cell r="E11" t="str">
            <v>P</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nWPerCfm"/>
      <sheetName val="SEERDxTechData"/>
      <sheetName val="PTACTechData"/>
      <sheetName val="WLHPTechData"/>
      <sheetName val="EERDxSrcData"/>
      <sheetName val="EERDxTechData"/>
      <sheetName val="EERDxAltTechData"/>
      <sheetName val="MotorEff"/>
      <sheetName val="DxSizes"/>
      <sheetName val="SZ_NoCool"/>
      <sheetName val="OtherDxTechData"/>
      <sheetName val="MscTechData"/>
      <sheetName val="SpltDxNotes"/>
      <sheetName val="TechTypeDefinitions"/>
      <sheetName val="ParamDefn"/>
      <sheetName val="LibTemplate"/>
      <sheetName val="CurveTypes"/>
      <sheetName val="Tech Groups"/>
      <sheetName val="CommonUnits"/>
      <sheetName val="ParamLists"/>
      <sheetName val="ParamDump"/>
    </sheetNames>
    <sheetDataSet>
      <sheetData sheetId="0"/>
      <sheetData sheetId="1">
        <row r="9">
          <cell r="BK9" t="str">
            <v>CurveRoot</v>
          </cell>
          <cell r="BL9" t="str">
            <v>Include</v>
          </cell>
          <cell r="BM9" t="str">
            <v>ClCap_fT1</v>
          </cell>
          <cell r="BN9" t="str">
            <v>ClCap_fT2</v>
          </cell>
          <cell r="BO9" t="str">
            <v>ClCap_fT3</v>
          </cell>
          <cell r="BP9" t="str">
            <v>ClCap_fT4</v>
          </cell>
          <cell r="BQ9" t="str">
            <v>ClCap_fT5</v>
          </cell>
          <cell r="BR9" t="str">
            <v>ClCap_fT6</v>
          </cell>
          <cell r="BS9" t="str">
            <v>ClSH_fT1</v>
          </cell>
          <cell r="BT9" t="str">
            <v>ClSH_fT2</v>
          </cell>
          <cell r="BU9" t="str">
            <v>ClSH_fT3</v>
          </cell>
          <cell r="BV9" t="str">
            <v>ClSH_fT4</v>
          </cell>
          <cell r="BW9" t="str">
            <v>ClSH_fT5</v>
          </cell>
          <cell r="BX9" t="str">
            <v>ClSH_fT6</v>
          </cell>
          <cell r="BY9" t="str">
            <v>EIR_fT1</v>
          </cell>
          <cell r="BZ9" t="str">
            <v>EIR_fT2</v>
          </cell>
          <cell r="CA9" t="str">
            <v>EIR_fT3</v>
          </cell>
          <cell r="CB9" t="str">
            <v>EIR_fT4</v>
          </cell>
          <cell r="CC9" t="str">
            <v>EIR_fT5</v>
          </cell>
          <cell r="CD9" t="str">
            <v>EIR_fT6</v>
          </cell>
          <cell r="CE9" t="str">
            <v>BF_fT1</v>
          </cell>
          <cell r="CF9" t="str">
            <v>BF_fT2</v>
          </cell>
          <cell r="CG9" t="str">
            <v>BF_fT3</v>
          </cell>
          <cell r="CH9" t="str">
            <v>BF_fT4</v>
          </cell>
          <cell r="CI9" t="str">
            <v>BF_fT5</v>
          </cell>
          <cell r="CJ9" t="str">
            <v>BF_fT6</v>
          </cell>
          <cell r="CK9" t="str">
            <v>BF_fTMin</v>
          </cell>
          <cell r="CL9" t="str">
            <v>BF_fTMax</v>
          </cell>
          <cell r="CM9" t="str">
            <v>CEIR_fPLR_Tem1</v>
          </cell>
          <cell r="CN9" t="str">
            <v>CEIR_fPLR_Tem2</v>
          </cell>
          <cell r="CO9" t="str">
            <v>CEIR_fPLR_Tem3</v>
          </cell>
          <cell r="CP9" t="str">
            <v>CEIR_fPLR_Tem4</v>
          </cell>
          <cell r="CQ9" t="str">
            <v>CEIR_fPLR_Mod1</v>
          </cell>
          <cell r="CR9" t="str">
            <v>CEIR_fPLR_Mod2</v>
          </cell>
          <cell r="CS9" t="str">
            <v>CEIR_fPLR_Mod3</v>
          </cell>
          <cell r="CT9" t="str">
            <v>CEIR_fPLR_Mod4</v>
          </cell>
          <cell r="CU9" t="str">
            <v>CEIR_fPLR_Hot1</v>
          </cell>
          <cell r="CV9" t="str">
            <v>CEIR_fPLR_Hot2</v>
          </cell>
          <cell r="CW9" t="str">
            <v>CEIR_fPLR_Hot3</v>
          </cell>
          <cell r="CX9" t="str">
            <v>CEIR_fPLR_Hot4</v>
          </cell>
          <cell r="CY9" t="str">
            <v>CLoss_fPLR_Tem1</v>
          </cell>
          <cell r="CZ9" t="str">
            <v>CLoss_fPLR_Tem2</v>
          </cell>
          <cell r="DA9" t="str">
            <v>CLoss_fPLR_Tem3</v>
          </cell>
          <cell r="DB9" t="str">
            <v>CLoss_fPLR_Mod1</v>
          </cell>
          <cell r="DC9" t="str">
            <v>CLoss_fPLR_Mod2</v>
          </cell>
          <cell r="DD9" t="str">
            <v>CLoss_fPLR_Mod3</v>
          </cell>
          <cell r="DE9" t="str">
            <v>CLoss_fPLR_Hot1</v>
          </cell>
          <cell r="DF9" t="str">
            <v>CLoss_fPLR_Hot2</v>
          </cell>
          <cell r="DG9" t="str">
            <v>CLoss_fPLR_Hot3</v>
          </cell>
          <cell r="DH9" t="str">
            <v>HtCap_fT1</v>
          </cell>
          <cell r="DI9" t="str">
            <v>HtCap_fT2</v>
          </cell>
          <cell r="DJ9" t="str">
            <v>HtCap_fT3</v>
          </cell>
          <cell r="DK9" t="str">
            <v>HtCap_fT4</v>
          </cell>
          <cell r="DL9" t="str">
            <v>HtCap_fT5</v>
          </cell>
          <cell r="DM9" t="str">
            <v>HtCap_fT6</v>
          </cell>
          <cell r="DN9" t="str">
            <v>HIR_fT1</v>
          </cell>
          <cell r="DO9" t="str">
            <v>HIR_fT2</v>
          </cell>
          <cell r="DP9" t="str">
            <v>HIR_fT3</v>
          </cell>
          <cell r="DQ9" t="str">
            <v>HIR_fT4</v>
          </cell>
          <cell r="DR9" t="str">
            <v>HIR_fT5</v>
          </cell>
          <cell r="DS9" t="str">
            <v>HIR_fT6</v>
          </cell>
          <cell r="DT9" t="str">
            <v>BF_fFlow1</v>
          </cell>
          <cell r="DU9" t="str">
            <v>BF_fFlow2</v>
          </cell>
          <cell r="DV9" t="str">
            <v>BF_fFlowMin</v>
          </cell>
          <cell r="DW9" t="str">
            <v>BF_fFlowMax</v>
          </cell>
        </row>
        <row r="12">
          <cell r="S12">
            <v>2</v>
          </cell>
          <cell r="T12">
            <v>3</v>
          </cell>
          <cell r="U12">
            <v>4</v>
          </cell>
          <cell r="V12">
            <v>5</v>
          </cell>
          <cell r="W12">
            <v>6</v>
          </cell>
          <cell r="X12">
            <v>7</v>
          </cell>
          <cell r="Y12">
            <v>8</v>
          </cell>
          <cell r="Z12">
            <v>9</v>
          </cell>
          <cell r="AA12">
            <v>10</v>
          </cell>
          <cell r="AB12">
            <v>11</v>
          </cell>
          <cell r="AC12">
            <v>12</v>
          </cell>
          <cell r="AD12">
            <v>13</v>
          </cell>
          <cell r="AE12">
            <v>14</v>
          </cell>
          <cell r="AF12">
            <v>15</v>
          </cell>
          <cell r="AG12">
            <v>16</v>
          </cell>
          <cell r="AH12">
            <v>17</v>
          </cell>
          <cell r="AI12">
            <v>18</v>
          </cell>
          <cell r="AJ12">
            <v>19</v>
          </cell>
          <cell r="AK12">
            <v>20</v>
          </cell>
          <cell r="AL12">
            <v>21</v>
          </cell>
          <cell r="AM12">
            <v>22</v>
          </cell>
          <cell r="AN12">
            <v>23</v>
          </cell>
          <cell r="AO12">
            <v>24</v>
          </cell>
          <cell r="AP12">
            <v>25</v>
          </cell>
          <cell r="AQ12">
            <v>26</v>
          </cell>
          <cell r="AR12">
            <v>27</v>
          </cell>
          <cell r="AS12">
            <v>28</v>
          </cell>
          <cell r="AT12">
            <v>29</v>
          </cell>
          <cell r="AU12">
            <v>30</v>
          </cell>
          <cell r="AV12">
            <v>31</v>
          </cell>
          <cell r="AW12">
            <v>32</v>
          </cell>
          <cell r="AX12">
            <v>33</v>
          </cell>
          <cell r="AY12">
            <v>34</v>
          </cell>
          <cell r="AZ12">
            <v>35</v>
          </cell>
          <cell r="BA12">
            <v>36</v>
          </cell>
          <cell r="BB12">
            <v>37</v>
          </cell>
          <cell r="BC12">
            <v>38</v>
          </cell>
          <cell r="BD12">
            <v>39</v>
          </cell>
          <cell r="BE12">
            <v>40</v>
          </cell>
          <cell r="BF12">
            <v>41</v>
          </cell>
          <cell r="BG12">
            <v>42</v>
          </cell>
          <cell r="BH12">
            <v>43</v>
          </cell>
          <cell r="BI12">
            <v>44</v>
          </cell>
        </row>
        <row r="13">
          <cell r="R13" t="str">
            <v>SpltAC1Sp</v>
          </cell>
          <cell r="S13" t="str">
            <v>Split</v>
          </cell>
          <cell r="T13" t="str">
            <v>AC</v>
          </cell>
          <cell r="U13" t="str">
            <v>Any</v>
          </cell>
          <cell r="V13" t="str">
            <v>Any</v>
          </cell>
          <cell r="W13">
            <v>14.2</v>
          </cell>
          <cell r="X13">
            <v>12.1</v>
          </cell>
          <cell r="Y13">
            <v>34895</v>
          </cell>
          <cell r="Z13">
            <v>0.74399999999999999</v>
          </cell>
          <cell r="AA13">
            <v>0.24160000000000001</v>
          </cell>
          <cell r="AB13">
            <v>3.2099999999999997E-2</v>
          </cell>
          <cell r="AC13">
            <v>0.29270000000000002</v>
          </cell>
          <cell r="AD13">
            <v>0</v>
          </cell>
          <cell r="AE13">
            <v>0.12</v>
          </cell>
          <cell r="AF13">
            <v>0.01</v>
          </cell>
          <cell r="AG13">
            <v>50</v>
          </cell>
          <cell r="AH13">
            <v>1</v>
          </cell>
          <cell r="AI13" t="str">
            <v>TwoSpeedFan</v>
          </cell>
          <cell r="AJ13">
            <v>1</v>
          </cell>
          <cell r="AK13">
            <v>1</v>
          </cell>
          <cell r="AL13">
            <v>0</v>
          </cell>
          <cell r="AM13">
            <v>0</v>
          </cell>
          <cell r="AN13">
            <v>0</v>
          </cell>
          <cell r="AO13">
            <v>0</v>
          </cell>
          <cell r="AP13" t="str">
            <v>SpltAC1Sp_ClCap_fT</v>
          </cell>
          <cell r="AQ13" t="str">
            <v>SpltAC1Sp_ClSH_fT</v>
          </cell>
          <cell r="AR13" t="str">
            <v>SpltAC1Sp_EIR_fT</v>
          </cell>
          <cell r="AS13" t="str">
            <v>SpltAC1Sp_BF_fT</v>
          </cell>
          <cell r="AT13" t="str">
            <v>SpltAC1Sp_CEIR_fPLR_Tem</v>
          </cell>
          <cell r="AU13" t="str">
            <v>SpltAC1Sp_CEIR_fPLR_Mod</v>
          </cell>
          <cell r="AV13" t="str">
            <v>SpltAC1Sp_CEIR_fPLR_Hot</v>
          </cell>
          <cell r="AW13" t="str">
            <v>SpltAC1Sp_CLoss_fPLR_Tem</v>
          </cell>
          <cell r="AX13" t="str">
            <v>SpltAC1Sp_CLoss_fPLR_Mod</v>
          </cell>
          <cell r="AY13" t="str">
            <v>SpltAC1Sp_CLoss_fPLR_Hot</v>
          </cell>
          <cell r="BB13" t="str">
            <v>SpltAC1Sp_BF_fFlow</v>
          </cell>
          <cell r="BD13">
            <v>14.2</v>
          </cell>
          <cell r="BE13">
            <v>12.1</v>
          </cell>
          <cell r="BK13" t="str">
            <v>SpltAC1Sp</v>
          </cell>
          <cell r="BL13" t="str">
            <v>x</v>
          </cell>
          <cell r="BM13">
            <v>0.33897178911564851</v>
          </cell>
          <cell r="BN13">
            <v>4.1807142857127792E-4</v>
          </cell>
          <cell r="BO13">
            <v>2.1371428571428737E-4</v>
          </cell>
          <cell r="BP13">
            <v>8.9003244897959653E-3</v>
          </cell>
          <cell r="BQ13">
            <v>-2.5962585034013662E-5</v>
          </cell>
          <cell r="BR13">
            <v>-1.4730000000000052E-4</v>
          </cell>
          <cell r="BS13">
            <v>4.6779843523809648</v>
          </cell>
          <cell r="BT13">
            <v>-7.37121142857146E-2</v>
          </cell>
          <cell r="BU13">
            <v>2.8931428571428772E-4</v>
          </cell>
          <cell r="BV13">
            <v>6.4477142857142572E-3</v>
          </cell>
          <cell r="BW13">
            <v>-2.7952380952380968E-5</v>
          </cell>
          <cell r="BX13">
            <v>-6.2571428571428123E-5</v>
          </cell>
          <cell r="BY13">
            <v>0.92750261088437846</v>
          </cell>
          <cell r="BZ13">
            <v>-4.6154285714325525E-4</v>
          </cell>
          <cell r="CA13">
            <v>3.9600000000001891E-5</v>
          </cell>
          <cell r="CB13">
            <v>-6.8688054421770662E-3</v>
          </cell>
          <cell r="CC13">
            <v>2.047959183673473E-4</v>
          </cell>
          <cell r="CD13">
            <v>-1.9954285714285575E-4</v>
          </cell>
          <cell r="CE13">
            <v>25.546232884620121</v>
          </cell>
          <cell r="CF13">
            <v>-0.65921738762013815</v>
          </cell>
          <cell r="CG13">
            <v>5.1163880791784697E-3</v>
          </cell>
          <cell r="CH13">
            <v>-2.7637602981531319E-2</v>
          </cell>
          <cell r="CI13">
            <v>3.3263218349186414E-4</v>
          </cell>
          <cell r="CJ13">
            <v>-5.848495167748019E-4</v>
          </cell>
          <cell r="CK13">
            <v>0</v>
          </cell>
          <cell r="CL13">
            <v>3.33</v>
          </cell>
          <cell r="CM13">
            <v>-6.9999999999999994E-5</v>
          </cell>
          <cell r="CN13">
            <v>1.16951</v>
          </cell>
          <cell r="CO13">
            <v>-0.21321000000000001</v>
          </cell>
          <cell r="CP13">
            <v>4.3770000000000003E-2</v>
          </cell>
          <cell r="CQ13">
            <v>1.2E-4</v>
          </cell>
          <cell r="CR13">
            <v>1.2017800000000001</v>
          </cell>
          <cell r="CS13">
            <v>-0.26145000000000002</v>
          </cell>
          <cell r="CT13">
            <v>5.9549999999999999E-2</v>
          </cell>
          <cell r="CU13">
            <v>6.9999999999999994E-5</v>
          </cell>
          <cell r="CV13">
            <v>1.23139</v>
          </cell>
          <cell r="CW13">
            <v>-0.30703000000000003</v>
          </cell>
          <cell r="CX13">
            <v>7.5569999999999998E-2</v>
          </cell>
          <cell r="CY13">
            <v>0.85187000000000002</v>
          </cell>
          <cell r="CZ13">
            <v>0.17007</v>
          </cell>
          <cell r="DA13">
            <v>-2.1940000000000001E-2</v>
          </cell>
          <cell r="DB13">
            <v>0.82723000000000002</v>
          </cell>
          <cell r="DC13">
            <v>0.20272999999999999</v>
          </cell>
          <cell r="DD13">
            <v>-2.9960000000000001E-2</v>
          </cell>
          <cell r="DE13">
            <v>0.80530000000000002</v>
          </cell>
          <cell r="DF13">
            <v>0.23269999999999999</v>
          </cell>
          <cell r="DG13">
            <v>-3.7999999999999999E-2</v>
          </cell>
          <cell r="DH13">
            <v>0</v>
          </cell>
          <cell r="DI13">
            <v>0</v>
          </cell>
          <cell r="DJ13">
            <v>0</v>
          </cell>
          <cell r="DK13">
            <v>0</v>
          </cell>
          <cell r="DL13">
            <v>0</v>
          </cell>
          <cell r="DM13">
            <v>0</v>
          </cell>
          <cell r="DN13">
            <v>0</v>
          </cell>
          <cell r="DO13">
            <v>0</v>
          </cell>
          <cell r="DP13">
            <v>0</v>
          </cell>
          <cell r="DQ13">
            <v>0</v>
          </cell>
          <cell r="DR13">
            <v>0</v>
          </cell>
          <cell r="DS13">
            <v>0</v>
          </cell>
          <cell r="DT13">
            <v>1</v>
          </cell>
          <cell r="DU13">
            <v>0</v>
          </cell>
          <cell r="DV13">
            <v>0</v>
          </cell>
          <cell r="DW13">
            <v>1</v>
          </cell>
        </row>
        <row r="14">
          <cell r="R14" t="str">
            <v>SpltAC1Sp-lt45</v>
          </cell>
          <cell r="S14" t="str">
            <v>Split</v>
          </cell>
          <cell r="T14" t="str">
            <v>AC</v>
          </cell>
          <cell r="U14" t="str">
            <v>Any</v>
          </cell>
          <cell r="V14" t="str">
            <v>lt45</v>
          </cell>
          <cell r="W14">
            <v>14.5</v>
          </cell>
          <cell r="X14">
            <v>12.6</v>
          </cell>
          <cell r="Y14">
            <v>30924.857142857141</v>
          </cell>
          <cell r="Z14">
            <v>0.75406428571428574</v>
          </cell>
          <cell r="AA14">
            <v>0.23412142857142854</v>
          </cell>
          <cell r="AB14">
            <v>3.2504285714285722E-2</v>
          </cell>
          <cell r="AC14">
            <v>0.26038571428571428</v>
          </cell>
          <cell r="AD14">
            <v>0</v>
          </cell>
          <cell r="AE14">
            <v>0.12119999999999996</v>
          </cell>
          <cell r="AF14">
            <v>0.01</v>
          </cell>
          <cell r="AG14">
            <v>50</v>
          </cell>
          <cell r="AH14">
            <v>1</v>
          </cell>
          <cell r="AI14" t="str">
            <v>TwoSpeedFan</v>
          </cell>
          <cell r="AJ14">
            <v>1</v>
          </cell>
          <cell r="AK14">
            <v>1</v>
          </cell>
          <cell r="AL14">
            <v>0</v>
          </cell>
          <cell r="AM14">
            <v>0</v>
          </cell>
          <cell r="AN14">
            <v>0</v>
          </cell>
          <cell r="AO14">
            <v>0</v>
          </cell>
          <cell r="AP14" t="str">
            <v>SpltAC1Sp-lt45_ClCap_fT</v>
          </cell>
          <cell r="AQ14" t="str">
            <v>SpltAC1Sp-lt45_ClSH_fT</v>
          </cell>
          <cell r="AR14" t="str">
            <v>SpltAC1Sp-lt45_EIR_fT</v>
          </cell>
          <cell r="AS14" t="str">
            <v>SpltAC1Sp-lt45_BF_fT</v>
          </cell>
          <cell r="AT14" t="str">
            <v>SpltAC1Sp-lt45_CEIR_fPLR_Tem</v>
          </cell>
          <cell r="AU14" t="str">
            <v>SpltAC1Sp-lt45_CEIR_fPLR_Mod</v>
          </cell>
          <cell r="AV14" t="str">
            <v>SpltAC1Sp-lt45_CEIR_fPLR_Hot</v>
          </cell>
          <cell r="AW14" t="str">
            <v>SpltAC1Sp-lt45_CLoss_fPLR_Tem</v>
          </cell>
          <cell r="AX14" t="str">
            <v>SpltAC1Sp-lt45_CLoss_fPLR_Mod</v>
          </cell>
          <cell r="AY14" t="str">
            <v>SpltAC1Sp-lt45_CLoss_fPLR_Hot</v>
          </cell>
          <cell r="BB14" t="str">
            <v>SpltAC1Sp-lt45_BF_fFlow</v>
          </cell>
          <cell r="BD14">
            <v>14.5</v>
          </cell>
          <cell r="BE14">
            <v>12.6</v>
          </cell>
          <cell r="BK14" t="str">
            <v>SpltAC1Sp-lt45</v>
          </cell>
          <cell r="BL14" t="str">
            <v>x</v>
          </cell>
          <cell r="BM14">
            <v>1.8944923970815211</v>
          </cell>
          <cell r="BN14">
            <v>-3.9201250564869075E-2</v>
          </cell>
          <cell r="BO14">
            <v>4.6952991071428773E-4</v>
          </cell>
          <cell r="BP14">
            <v>4.0680843537414836E-3</v>
          </cell>
          <cell r="BQ14">
            <v>-1.3356505102040777E-5</v>
          </cell>
          <cell r="BR14">
            <v>-1.0080973032069966E-4</v>
          </cell>
          <cell r="BS14">
            <v>-0.13189641515731121</v>
          </cell>
          <cell r="BT14">
            <v>9.1026683687641566E-2</v>
          </cell>
          <cell r="BU14">
            <v>-1.0761032667233547E-3</v>
          </cell>
          <cell r="BV14">
            <v>-9.6548765306121911E-3</v>
          </cell>
          <cell r="BW14">
            <v>-1.6897746598639687E-5</v>
          </cell>
          <cell r="BX14">
            <v>1.4665382653061219E-4</v>
          </cell>
          <cell r="BY14">
            <v>-1.4195558657191669</v>
          </cell>
          <cell r="BZ14">
            <v>6.5634344440395939E-2</v>
          </cell>
          <cell r="CA14">
            <v>-4.4694581916100321E-4</v>
          </cell>
          <cell r="CB14">
            <v>-2.831027125850363E-3</v>
          </cell>
          <cell r="CC14">
            <v>1.9171917517006812E-4</v>
          </cell>
          <cell r="CD14">
            <v>-2.2512543731778434E-4</v>
          </cell>
          <cell r="CE14">
            <v>80.353610130373141</v>
          </cell>
          <cell r="CF14">
            <v>-2.4633768672529284</v>
          </cell>
          <cell r="CG14">
            <v>1.9553276299975331E-2</v>
          </cell>
          <cell r="CH14">
            <v>9.6934010579638949E-2</v>
          </cell>
          <cell r="CI14">
            <v>2.3568695991025413E-4</v>
          </cell>
          <cell r="CJ14">
            <v>-2.108063339084359E-3</v>
          </cell>
          <cell r="CK14">
            <v>0</v>
          </cell>
          <cell r="CL14">
            <v>3.3</v>
          </cell>
          <cell r="CM14">
            <v>-1.0000000000021103E-4</v>
          </cell>
          <cell r="CN14">
            <v>1.1176200000000001</v>
          </cell>
          <cell r="CO14">
            <v>-0.14004</v>
          </cell>
          <cell r="CP14">
            <v>2.2519999999999998E-2</v>
          </cell>
          <cell r="CQ14">
            <v>8.0000000000080007E-5</v>
          </cell>
          <cell r="CR14">
            <v>1.1481399999999999</v>
          </cell>
          <cell r="CS14">
            <v>-0.18251999999999999</v>
          </cell>
          <cell r="CT14">
            <v>3.4299999999999997E-2</v>
          </cell>
          <cell r="CU14">
            <v>0</v>
          </cell>
          <cell r="CV14">
            <v>1.17628</v>
          </cell>
          <cell r="CW14">
            <v>-0.22309999999999999</v>
          </cell>
          <cell r="CX14">
            <v>4.6820000000000001E-2</v>
          </cell>
          <cell r="CY14">
            <v>0.89346999999999999</v>
          </cell>
          <cell r="CZ14">
            <v>0.11776</v>
          </cell>
          <cell r="DA14">
            <v>-1.123E-2</v>
          </cell>
          <cell r="DB14">
            <v>0.86870000000000003</v>
          </cell>
          <cell r="DC14">
            <v>0.14851</v>
          </cell>
          <cell r="DD14">
            <v>-1.721E-2</v>
          </cell>
          <cell r="DE14">
            <v>0.84664000000000006</v>
          </cell>
          <cell r="DF14">
            <v>0.17682</v>
          </cell>
          <cell r="DG14">
            <v>-2.3460000000000002E-2</v>
          </cell>
          <cell r="DH14">
            <v>0</v>
          </cell>
          <cell r="DI14">
            <v>0</v>
          </cell>
          <cell r="DJ14">
            <v>0</v>
          </cell>
          <cell r="DK14">
            <v>0</v>
          </cell>
          <cell r="DL14">
            <v>0</v>
          </cell>
          <cell r="DM14">
            <v>0</v>
          </cell>
          <cell r="DN14">
            <v>0</v>
          </cell>
          <cell r="DO14">
            <v>0</v>
          </cell>
          <cell r="DP14">
            <v>0</v>
          </cell>
          <cell r="DQ14">
            <v>0</v>
          </cell>
          <cell r="DR14">
            <v>0</v>
          </cell>
          <cell r="DS14">
            <v>0</v>
          </cell>
          <cell r="DT14">
            <v>1</v>
          </cell>
          <cell r="DU14">
            <v>0</v>
          </cell>
          <cell r="DV14">
            <v>0</v>
          </cell>
          <cell r="DW14">
            <v>1</v>
          </cell>
        </row>
        <row r="15">
          <cell r="R15" t="str">
            <v>SpltAC1Sp-ge45</v>
          </cell>
          <cell r="S15" t="str">
            <v>Split</v>
          </cell>
          <cell r="T15" t="str">
            <v>AC</v>
          </cell>
          <cell r="U15" t="str">
            <v>Any</v>
          </cell>
          <cell r="V15" t="str">
            <v>ge45</v>
          </cell>
          <cell r="W15">
            <v>14.5</v>
          </cell>
          <cell r="X15">
            <v>12.24</v>
          </cell>
          <cell r="Y15">
            <v>52519.36363636364</v>
          </cell>
          <cell r="Z15">
            <v>0.75921818181818179</v>
          </cell>
          <cell r="AA15">
            <v>0.23599090909090908</v>
          </cell>
          <cell r="AB15">
            <v>3.2629999999999999E-2</v>
          </cell>
          <cell r="AC15">
            <v>0.30053636363636366</v>
          </cell>
          <cell r="AD15">
            <v>0</v>
          </cell>
          <cell r="AE15">
            <v>0.10651818181818182</v>
          </cell>
          <cell r="AF15">
            <v>0.01</v>
          </cell>
          <cell r="AG15">
            <v>50</v>
          </cell>
          <cell r="AH15">
            <v>1</v>
          </cell>
          <cell r="AI15" t="str">
            <v>TwoSpeedFan</v>
          </cell>
          <cell r="AJ15">
            <v>1</v>
          </cell>
          <cell r="AK15">
            <v>1</v>
          </cell>
          <cell r="AL15">
            <v>0</v>
          </cell>
          <cell r="AM15">
            <v>0</v>
          </cell>
          <cell r="AN15">
            <v>0</v>
          </cell>
          <cell r="AO15">
            <v>0</v>
          </cell>
          <cell r="AP15" t="str">
            <v>SpltAC1Sp-ge45_ClCap_fT</v>
          </cell>
          <cell r="AQ15" t="str">
            <v>SpltAC1Sp-ge45_ClSH_fT</v>
          </cell>
          <cell r="AR15" t="str">
            <v>SpltAC1Sp-ge45_EIR_fT</v>
          </cell>
          <cell r="AS15" t="str">
            <v>SpltAC1Sp-ge45_BF_fT</v>
          </cell>
          <cell r="AT15" t="str">
            <v>SpltAC1Sp-ge45_CEIR_fPLR_Tem</v>
          </cell>
          <cell r="AU15" t="str">
            <v>SpltAC1Sp-ge45_CEIR_fPLR_Mod</v>
          </cell>
          <cell r="AV15" t="str">
            <v>SpltAC1Sp-ge45_CEIR_fPLR_Hot</v>
          </cell>
          <cell r="AW15" t="str">
            <v>SpltAC1Sp-ge45_CLoss_fPLR_Tem</v>
          </cell>
          <cell r="AX15" t="str">
            <v>SpltAC1Sp-ge45_CLoss_fPLR_Mod</v>
          </cell>
          <cell r="AY15" t="str">
            <v>SpltAC1Sp-ge45_CLoss_fPLR_Hot</v>
          </cell>
          <cell r="BB15" t="str">
            <v>SpltAC1Sp-ge45_BF_fFlow</v>
          </cell>
          <cell r="BD15">
            <v>14.5</v>
          </cell>
          <cell r="BE15">
            <v>12.24</v>
          </cell>
          <cell r="BK15" t="str">
            <v>SpltAC1Sp-ge45</v>
          </cell>
          <cell r="BL15" t="str">
            <v>x</v>
          </cell>
          <cell r="BM15">
            <v>2.3003823468614759</v>
          </cell>
          <cell r="BN15">
            <v>-5.2750345959596025E-2</v>
          </cell>
          <cell r="BO15">
            <v>5.786571067821067E-4</v>
          </cell>
          <cell r="BP15">
            <v>5.2397696969696747E-3</v>
          </cell>
          <cell r="BQ15">
            <v>-1.7641774891774969E-5</v>
          </cell>
          <cell r="BR15">
            <v>-1.1033181818181766E-4</v>
          </cell>
          <cell r="BS15">
            <v>1.0053296907854063</v>
          </cell>
          <cell r="BT15">
            <v>6.0879206426509784E-2</v>
          </cell>
          <cell r="BU15">
            <v>-8.7667739898989675E-4</v>
          </cell>
          <cell r="BV15">
            <v>-1.3109487121212028E-2</v>
          </cell>
          <cell r="BW15">
            <v>-1.7829816017316244E-5</v>
          </cell>
          <cell r="BX15">
            <v>1.9756224489795858E-4</v>
          </cell>
          <cell r="BY15">
            <v>-1.6279099396838432</v>
          </cell>
          <cell r="BZ15">
            <v>8.1246720019068797E-2</v>
          </cell>
          <cell r="CA15">
            <v>-5.9317906746032194E-4</v>
          </cell>
          <cell r="CB15">
            <v>-9.2213475108225522E-3</v>
          </cell>
          <cell r="CC15">
            <v>2.0694209956709963E-4</v>
          </cell>
          <cell r="CD15">
            <v>-1.7980579777365473E-4</v>
          </cell>
          <cell r="CE15">
            <v>58.708763603349652</v>
          </cell>
          <cell r="CF15">
            <v>-1.8846843623109797</v>
          </cell>
          <cell r="CG15">
            <v>1.557166961193019E-2</v>
          </cell>
          <cell r="CH15">
            <v>0.15884114417389239</v>
          </cell>
          <cell r="CI15">
            <v>1.5074744831766856E-4</v>
          </cell>
          <cell r="CJ15">
            <v>-2.7944290077070518E-3</v>
          </cell>
          <cell r="CK15">
            <v>0</v>
          </cell>
          <cell r="CL15">
            <v>3.76</v>
          </cell>
          <cell r="CM15">
            <v>-1.0000000000021103E-4</v>
          </cell>
          <cell r="CN15">
            <v>1.1176200000000001</v>
          </cell>
          <cell r="CO15">
            <v>-0.14004</v>
          </cell>
          <cell r="CP15">
            <v>2.2519999999999998E-2</v>
          </cell>
          <cell r="CQ15">
            <v>8.0000000000080007E-5</v>
          </cell>
          <cell r="CR15">
            <v>1.1481399999999999</v>
          </cell>
          <cell r="CS15">
            <v>-0.18251999999999999</v>
          </cell>
          <cell r="CT15">
            <v>3.4299999999999997E-2</v>
          </cell>
          <cell r="CU15">
            <v>0</v>
          </cell>
          <cell r="CV15">
            <v>1.17628</v>
          </cell>
          <cell r="CW15">
            <v>-0.22309999999999999</v>
          </cell>
          <cell r="CX15">
            <v>4.6820000000000001E-2</v>
          </cell>
          <cell r="CY15">
            <v>0.89346999999999999</v>
          </cell>
          <cell r="CZ15">
            <v>0.11776</v>
          </cell>
          <cell r="DA15">
            <v>-1.123E-2</v>
          </cell>
          <cell r="DB15">
            <v>0.86870000000000003</v>
          </cell>
          <cell r="DC15">
            <v>0.14851</v>
          </cell>
          <cell r="DD15">
            <v>-1.721E-2</v>
          </cell>
          <cell r="DE15">
            <v>0.84664000000000006</v>
          </cell>
          <cell r="DF15">
            <v>0.17682</v>
          </cell>
          <cell r="DG15">
            <v>-2.3460000000000002E-2</v>
          </cell>
          <cell r="DH15">
            <v>0</v>
          </cell>
          <cell r="DI15">
            <v>0</v>
          </cell>
          <cell r="DJ15">
            <v>0</v>
          </cell>
          <cell r="DK15">
            <v>0</v>
          </cell>
          <cell r="DL15">
            <v>0</v>
          </cell>
          <cell r="DM15">
            <v>0</v>
          </cell>
          <cell r="DN15">
            <v>0</v>
          </cell>
          <cell r="DO15">
            <v>0</v>
          </cell>
          <cell r="DP15">
            <v>0</v>
          </cell>
          <cell r="DQ15">
            <v>0</v>
          </cell>
          <cell r="DR15">
            <v>0</v>
          </cell>
          <cell r="DS15">
            <v>0</v>
          </cell>
          <cell r="DT15">
            <v>1</v>
          </cell>
          <cell r="DU15">
            <v>0</v>
          </cell>
          <cell r="DV15">
            <v>0</v>
          </cell>
          <cell r="DW15">
            <v>1</v>
          </cell>
        </row>
        <row r="16">
          <cell r="R16" t="str">
            <v>SpltAC2SpHiSEER</v>
          </cell>
          <cell r="S16" t="str">
            <v>Split</v>
          </cell>
          <cell r="T16" t="str">
            <v>AC</v>
          </cell>
          <cell r="U16" t="str">
            <v>Any</v>
          </cell>
          <cell r="W16">
            <v>16.25</v>
          </cell>
          <cell r="X16">
            <v>12.675000000000001</v>
          </cell>
          <cell r="Y16">
            <v>58805</v>
          </cell>
          <cell r="Z16">
            <v>0.72399999999999998</v>
          </cell>
          <cell r="AA16">
            <v>0.23699999999999999</v>
          </cell>
          <cell r="AB16">
            <v>0.03</v>
          </cell>
          <cell r="AC16">
            <v>0.252</v>
          </cell>
          <cell r="AD16">
            <v>0</v>
          </cell>
          <cell r="AE16">
            <v>0.10199999999999999</v>
          </cell>
          <cell r="AF16">
            <v>0.01</v>
          </cell>
          <cell r="AG16">
            <v>50</v>
          </cell>
          <cell r="AH16">
            <v>2</v>
          </cell>
          <cell r="AI16" t="str">
            <v>TwoSpeedFan</v>
          </cell>
          <cell r="AJ16">
            <v>0.73899999999999999</v>
          </cell>
          <cell r="AK16">
            <v>0.68600000000000005</v>
          </cell>
          <cell r="AL16">
            <v>0</v>
          </cell>
          <cell r="AM16">
            <v>0</v>
          </cell>
          <cell r="AN16">
            <v>0</v>
          </cell>
          <cell r="AO16">
            <v>0</v>
          </cell>
          <cell r="AP16" t="str">
            <v>SpltAC2SpHiSEER_ClCap_fT</v>
          </cell>
          <cell r="AQ16" t="str">
            <v>SpltAC2SpHiSEER_ClSH_fT</v>
          </cell>
          <cell r="AR16" t="str">
            <v>SpltAC2SpHiSEER_EIR_fT</v>
          </cell>
          <cell r="AS16" t="str">
            <v>SpltAC2SpHiSEER_BF_fT</v>
          </cell>
          <cell r="AT16" t="str">
            <v>SpltAC2SpHiSEER_CEIR_fPLR_Tem</v>
          </cell>
          <cell r="AU16" t="str">
            <v>SpltAC2SpHiSEER_CEIR_fPLR_Mod</v>
          </cell>
          <cell r="AV16" t="str">
            <v>SpltAC2SpHiSEER_CEIR_fPLR_Hot</v>
          </cell>
          <cell r="AW16" t="str">
            <v>SpltAC2SpHiSEER_CLoss_fPLR_Tem</v>
          </cell>
          <cell r="AX16" t="str">
            <v>SpltAC2SpHiSEER_CLoss_fPLR_Mod</v>
          </cell>
          <cell r="AY16" t="str">
            <v>SpltAC2SpHiSEER_CLoss_fPLR_Hot</v>
          </cell>
          <cell r="BB16" t="str">
            <v>SpltAC2SpHiSEER_BF_fFlow</v>
          </cell>
          <cell r="BD16">
            <v>16.25</v>
          </cell>
          <cell r="BE16">
            <v>12.675000000000001</v>
          </cell>
          <cell r="BK16" t="str">
            <v>SpltAC2SpHiSEER</v>
          </cell>
          <cell r="BL16" t="str">
            <v>x</v>
          </cell>
          <cell r="BM16">
            <v>3.4461565310120856</v>
          </cell>
          <cell r="BN16">
            <v>-9.1330269718902374E-2</v>
          </cell>
          <cell r="BO16">
            <v>9.2399829570244212E-4</v>
          </cell>
          <cell r="BP16">
            <v>7.0175794276700178E-3</v>
          </cell>
          <cell r="BQ16">
            <v>-2.0119196428571198E-5</v>
          </cell>
          <cell r="BR16">
            <v>-1.5081714173050841E-4</v>
          </cell>
          <cell r="BS16">
            <v>0.2599408937536426</v>
          </cell>
          <cell r="BT16">
            <v>7.4842822316778038E-2</v>
          </cell>
          <cell r="BU16">
            <v>-9.1894734402268299E-4</v>
          </cell>
          <cell r="BV16">
            <v>-9.6755856100718771E-3</v>
          </cell>
          <cell r="BW16">
            <v>-3.0969419642857838E-5</v>
          </cell>
          <cell r="BX16">
            <v>1.6487420009012933E-4</v>
          </cell>
          <cell r="BY16">
            <v>-3.022348096120381</v>
          </cell>
          <cell r="BZ16">
            <v>0.13455103785367409</v>
          </cell>
          <cell r="CA16">
            <v>-1.0034324143760995E-3</v>
          </cell>
          <cell r="CB16">
            <v>-1.5978434373591734E-2</v>
          </cell>
          <cell r="CC16">
            <v>2.3792098214285714E-4</v>
          </cell>
          <cell r="CD16">
            <v>-1.7556149729607915E-4</v>
          </cell>
          <cell r="CE16">
            <v>66.897375698272214</v>
          </cell>
          <cell r="CF16">
            <v>-2.013163412131187</v>
          </cell>
          <cell r="CG16">
            <v>1.5880129625811059E-2</v>
          </cell>
          <cell r="CH16">
            <v>0.1009210752253446</v>
          </cell>
          <cell r="CI16">
            <v>3.5450963471849031E-4</v>
          </cell>
          <cell r="CJ16">
            <v>-2.3705075531014375E-3</v>
          </cell>
          <cell r="CK16">
            <v>0</v>
          </cell>
          <cell r="CL16">
            <v>3.92</v>
          </cell>
          <cell r="CM16">
            <v>-7.2624999999881812E-3</v>
          </cell>
          <cell r="CN16">
            <v>1.1133649999999544</v>
          </cell>
          <cell r="CO16">
            <v>-0.13234499999994129</v>
          </cell>
          <cell r="CP16">
            <v>2.6242499999975043E-2</v>
          </cell>
          <cell r="CQ16">
            <v>-1.4400000000063251E-3</v>
          </cell>
          <cell r="CR16">
            <v>1.1191325000000234</v>
          </cell>
          <cell r="CS16">
            <v>-0.13966000000002712</v>
          </cell>
          <cell r="CT16">
            <v>2.1967500000009996E-2</v>
          </cell>
          <cell r="CU16">
            <v>6.3475000000017268E-3</v>
          </cell>
          <cell r="CV16">
            <v>1.116227499999995</v>
          </cell>
          <cell r="CW16">
            <v>-0.13861999999999522</v>
          </cell>
          <cell r="CX16">
            <v>1.6044999999998467E-2</v>
          </cell>
          <cell r="CY16">
            <v>0.95949749999999889</v>
          </cell>
          <cell r="CZ16">
            <v>9.3422500000002351E-2</v>
          </cell>
          <cell r="DA16">
            <v>-6.8750000000014182E-3</v>
          </cell>
          <cell r="DB16">
            <v>0.94031999999999849</v>
          </cell>
          <cell r="DC16">
            <v>0.12406500000000346</v>
          </cell>
          <cell r="DD16">
            <v>-1.0927500000001986E-2</v>
          </cell>
          <cell r="DE16">
            <v>0.92296499999999926</v>
          </cell>
          <cell r="DF16">
            <v>0.15259000000000186</v>
          </cell>
          <cell r="DG16">
            <v>-1.5617500000001306E-2</v>
          </cell>
          <cell r="DH16">
            <v>0</v>
          </cell>
          <cell r="DI16">
            <v>0</v>
          </cell>
          <cell r="DJ16">
            <v>0</v>
          </cell>
          <cell r="DK16">
            <v>0</v>
          </cell>
          <cell r="DL16">
            <v>0</v>
          </cell>
          <cell r="DM16">
            <v>0</v>
          </cell>
          <cell r="DN16">
            <v>0</v>
          </cell>
          <cell r="DO16">
            <v>0</v>
          </cell>
          <cell r="DP16">
            <v>0</v>
          </cell>
          <cell r="DQ16">
            <v>0</v>
          </cell>
          <cell r="DR16">
            <v>0</v>
          </cell>
          <cell r="DS16">
            <v>0</v>
          </cell>
          <cell r="DT16">
            <v>1.7450000000000001</v>
          </cell>
          <cell r="DU16">
            <v>-0.745</v>
          </cell>
          <cell r="DV16">
            <v>1</v>
          </cell>
          <cell r="DW16">
            <v>1.1889999999999998</v>
          </cell>
        </row>
        <row r="17">
          <cell r="R17" t="str">
            <v>SpltAC2SpLoSEER</v>
          </cell>
          <cell r="S17" t="str">
            <v>Split</v>
          </cell>
          <cell r="T17" t="str">
            <v>AC</v>
          </cell>
          <cell r="U17" t="str">
            <v>Com</v>
          </cell>
          <cell r="V17" t="str">
            <v>Any</v>
          </cell>
          <cell r="W17">
            <v>16</v>
          </cell>
          <cell r="X17">
            <v>12.7</v>
          </cell>
          <cell r="Y17">
            <v>58310</v>
          </cell>
          <cell r="Z17">
            <v>0.71699999999999997</v>
          </cell>
          <cell r="AA17">
            <v>0.23903540592840058</v>
          </cell>
          <cell r="AB17">
            <v>2.7949999999999999E-2</v>
          </cell>
          <cell r="AC17">
            <v>0.24540000000000001</v>
          </cell>
          <cell r="AD17">
            <v>0</v>
          </cell>
          <cell r="AE17">
            <v>6.9400000000000003E-2</v>
          </cell>
          <cell r="AF17">
            <v>0.01</v>
          </cell>
          <cell r="AG17">
            <v>50</v>
          </cell>
          <cell r="AH17">
            <v>2</v>
          </cell>
          <cell r="AI17" t="str">
            <v>TwoSpeedFan</v>
          </cell>
          <cell r="AJ17">
            <v>0.77300000000000002</v>
          </cell>
          <cell r="AK17">
            <v>0.68200000000000005</v>
          </cell>
          <cell r="AL17">
            <v>0</v>
          </cell>
          <cell r="AM17">
            <v>0</v>
          </cell>
          <cell r="AN17">
            <v>0</v>
          </cell>
          <cell r="AO17">
            <v>0</v>
          </cell>
          <cell r="AP17" t="str">
            <v>SpltAC2SpLoSEER_ClCap_fT</v>
          </cell>
          <cell r="AQ17" t="str">
            <v>SpltAC2SpLoSEER_ClSH_fT</v>
          </cell>
          <cell r="AR17" t="str">
            <v>SpltAC2SpLoSEER_EIR_fT</v>
          </cell>
          <cell r="AS17" t="str">
            <v>SpltAC2SpLoSEER_BF_fT</v>
          </cell>
          <cell r="AT17" t="str">
            <v>SpltAC2SpLoSEER_CEIR_fPLR_Tem</v>
          </cell>
          <cell r="AU17" t="str">
            <v>SpltAC2SpLoSEER_CEIR_fPLR_Mod</v>
          </cell>
          <cell r="AV17" t="str">
            <v>SpltAC2SpLoSEER_CEIR_fPLR_Hot</v>
          </cell>
          <cell r="AW17" t="str">
            <v>SpltAC2SpLoSEER_CLoss_fPLR_Tem</v>
          </cell>
          <cell r="AX17" t="str">
            <v>SpltAC2SpLoSEER_CLoss_fPLR_Mod</v>
          </cell>
          <cell r="AY17" t="str">
            <v>SpltAC2SpLoSEER_CLoss_fPLR_Hot</v>
          </cell>
          <cell r="BB17" t="str">
            <v>SpltAC2SpLoSEER_BF_fFlow</v>
          </cell>
          <cell r="BD17">
            <v>16</v>
          </cell>
          <cell r="BE17">
            <v>12.7</v>
          </cell>
          <cell r="BK17" t="str">
            <v>SpltAC2SpLoSEER</v>
          </cell>
          <cell r="BL17" t="str">
            <v>x</v>
          </cell>
          <cell r="BM17">
            <v>3.4905836789670701</v>
          </cell>
          <cell r="BN17">
            <v>-9.1344846307905833E-2</v>
          </cell>
          <cell r="BO17">
            <v>9.5659465636167319E-4</v>
          </cell>
          <cell r="BP17">
            <v>6.2175423614240265E-3</v>
          </cell>
          <cell r="BQ17">
            <v>-7.874999999999895E-6</v>
          </cell>
          <cell r="BR17">
            <v>-1.8605295178008086E-4</v>
          </cell>
          <cell r="BS17">
            <v>2.9970667362228278</v>
          </cell>
          <cell r="BT17">
            <v>1.8496931879762046E-3</v>
          </cell>
          <cell r="BU17">
            <v>-3.8268391091166086E-4</v>
          </cell>
          <cell r="BV17">
            <v>-1.7138015772870562E-2</v>
          </cell>
          <cell r="BW17">
            <v>-1.2462500000000305E-5</v>
          </cell>
          <cell r="BX17">
            <v>2.1012685894547029E-4</v>
          </cell>
          <cell r="BY17">
            <v>-3.4577382293497196</v>
          </cell>
          <cell r="BZ17">
            <v>0.15512148697155423</v>
          </cell>
          <cell r="CA17">
            <v>-1.1438288872267963E-3</v>
          </cell>
          <cell r="CB17">
            <v>-2.1250800360522688E-2</v>
          </cell>
          <cell r="CC17">
            <v>2.9838571428571383E-4</v>
          </cell>
          <cell r="CD17">
            <v>-2.3171383506083841E-4</v>
          </cell>
          <cell r="CE17">
            <v>29.784171863792952</v>
          </cell>
          <cell r="CF17">
            <v>-0.96569196614835773</v>
          </cell>
          <cell r="CG17">
            <v>7.8708211483886365E-3</v>
          </cell>
          <cell r="CH17">
            <v>0.23114841671331107</v>
          </cell>
          <cell r="CI17">
            <v>1.9407979231782078E-4</v>
          </cell>
          <cell r="CJ17">
            <v>-3.6332436732761137E-3</v>
          </cell>
          <cell r="CK17">
            <v>0</v>
          </cell>
          <cell r="CL17">
            <v>5.76</v>
          </cell>
          <cell r="CM17">
            <v>2.8400000000000001E-3</v>
          </cell>
          <cell r="CN17">
            <v>1.06067</v>
          </cell>
          <cell r="CO17">
            <v>-6.8739999999999996E-2</v>
          </cell>
          <cell r="CP17">
            <v>5.2300000000000003E-3</v>
          </cell>
          <cell r="CQ17">
            <v>-1.4599999999999999E-3</v>
          </cell>
          <cell r="CR17">
            <v>1.1032</v>
          </cell>
          <cell r="CS17">
            <v>-0.1193</v>
          </cell>
          <cell r="CT17">
            <v>1.755E-2</v>
          </cell>
          <cell r="CU17">
            <v>-1.6000000000000001E-4</v>
          </cell>
          <cell r="CV17">
            <v>1.1224000000000001</v>
          </cell>
          <cell r="CW17">
            <v>-0.14282</v>
          </cell>
          <cell r="CX17">
            <v>2.0580000000000001E-2</v>
          </cell>
          <cell r="CY17">
            <v>0.88888999999999996</v>
          </cell>
          <cell r="CZ17">
            <v>6.9519999999999998E-2</v>
          </cell>
          <cell r="DA17">
            <v>-6.4599999999999996E-3</v>
          </cell>
          <cell r="DB17">
            <v>0.87243000000000004</v>
          </cell>
          <cell r="DC17">
            <v>9.4130000000000005E-2</v>
          </cell>
          <cell r="DD17">
            <v>-7.5199999999999998E-3</v>
          </cell>
          <cell r="DE17">
            <v>0.85624999999999996</v>
          </cell>
          <cell r="DF17">
            <v>0.12114999999999999</v>
          </cell>
          <cell r="DG17">
            <v>-1.2409999999999999E-2</v>
          </cell>
          <cell r="DH17">
            <v>0</v>
          </cell>
          <cell r="DI17">
            <v>0</v>
          </cell>
          <cell r="DJ17">
            <v>0</v>
          </cell>
          <cell r="DK17">
            <v>0</v>
          </cell>
          <cell r="DL17">
            <v>0</v>
          </cell>
          <cell r="DM17">
            <v>0</v>
          </cell>
          <cell r="DN17">
            <v>0</v>
          </cell>
          <cell r="DO17">
            <v>0</v>
          </cell>
          <cell r="DP17">
            <v>0</v>
          </cell>
          <cell r="DQ17">
            <v>0</v>
          </cell>
          <cell r="DR17">
            <v>0</v>
          </cell>
          <cell r="DS17">
            <v>0</v>
          </cell>
          <cell r="DT17">
            <v>1.7450000000000001</v>
          </cell>
          <cell r="DU17">
            <v>-0.745</v>
          </cell>
          <cell r="DV17">
            <v>1</v>
          </cell>
          <cell r="DW17">
            <v>1.1889999999999998</v>
          </cell>
        </row>
        <row r="18">
          <cell r="R18" t="str">
            <v>SpltHP1SpRes</v>
          </cell>
          <cell r="S18" t="str">
            <v>Split</v>
          </cell>
          <cell r="T18" t="str">
            <v>HP</v>
          </cell>
          <cell r="U18" t="str">
            <v>Any</v>
          </cell>
          <cell r="W18">
            <v>14.2</v>
          </cell>
          <cell r="X18">
            <v>12.1</v>
          </cell>
          <cell r="Y18">
            <v>34895</v>
          </cell>
          <cell r="Z18">
            <v>0.74399999999999999</v>
          </cell>
          <cell r="AA18">
            <v>0.24160000000000001</v>
          </cell>
          <cell r="AB18">
            <v>3.2099999999999997E-2</v>
          </cell>
          <cell r="AC18">
            <v>0.29270000000000002</v>
          </cell>
          <cell r="AD18">
            <v>0</v>
          </cell>
          <cell r="AE18">
            <v>0.12</v>
          </cell>
          <cell r="AF18">
            <v>0.01</v>
          </cell>
          <cell r="AG18">
            <v>50</v>
          </cell>
          <cell r="AH18">
            <v>1</v>
          </cell>
          <cell r="AI18" t="str">
            <v>TwoSpeedFan</v>
          </cell>
          <cell r="AJ18">
            <v>1</v>
          </cell>
          <cell r="AK18">
            <v>1</v>
          </cell>
          <cell r="AL18">
            <v>8</v>
          </cell>
          <cell r="AM18">
            <v>3.4</v>
          </cell>
          <cell r="AN18">
            <v>33754</v>
          </cell>
          <cell r="AO18">
            <v>0.29509999999999997</v>
          </cell>
          <cell r="AZ18" t="str">
            <v>SpltHP1SpRes_HtCap_fT</v>
          </cell>
          <cell r="BA18" t="str">
            <v>SpltHP1SpRes_HIR_fT</v>
          </cell>
          <cell r="BF18">
            <v>9.3956700000000001E-3</v>
          </cell>
          <cell r="BG18">
            <v>8</v>
          </cell>
          <cell r="BH18">
            <v>3.3149754477625248</v>
          </cell>
          <cell r="BK18" t="str">
            <v>SpltHP1SpRes</v>
          </cell>
          <cell r="BL18" t="str">
            <v>x</v>
          </cell>
          <cell r="BM18">
            <v>0.33897178911564851</v>
          </cell>
          <cell r="BN18">
            <v>4.1807142857127792E-4</v>
          </cell>
          <cell r="BO18">
            <v>2.1371428571428737E-4</v>
          </cell>
          <cell r="BP18">
            <v>8.9003244897959653E-3</v>
          </cell>
          <cell r="BQ18">
            <v>-2.5962585034013662E-5</v>
          </cell>
          <cell r="BR18">
            <v>-1.4730000000000052E-4</v>
          </cell>
          <cell r="BS18">
            <v>4.6779843523809648</v>
          </cell>
          <cell r="BT18">
            <v>-7.37121142857146E-2</v>
          </cell>
          <cell r="BU18">
            <v>2.8931428571428772E-4</v>
          </cell>
          <cell r="BV18">
            <v>6.4477142857142572E-3</v>
          </cell>
          <cell r="BW18">
            <v>-2.7952380952380968E-5</v>
          </cell>
          <cell r="BX18">
            <v>-6.2571428571428123E-5</v>
          </cell>
          <cell r="BY18">
            <v>0.92750261088437846</v>
          </cell>
          <cell r="BZ18">
            <v>-4.6154285714325525E-4</v>
          </cell>
          <cell r="CA18">
            <v>3.9600000000001891E-5</v>
          </cell>
          <cell r="CB18">
            <v>-6.8688054421770662E-3</v>
          </cell>
          <cell r="CC18">
            <v>2.047959183673473E-4</v>
          </cell>
          <cell r="CD18">
            <v>-1.9954285714285575E-4</v>
          </cell>
          <cell r="CE18">
            <v>25.546232884620121</v>
          </cell>
          <cell r="CF18">
            <v>-0.65921738762013815</v>
          </cell>
          <cell r="CG18">
            <v>5.1163880791784697E-3</v>
          </cell>
          <cell r="CH18">
            <v>-2.7637602981531319E-2</v>
          </cell>
          <cell r="CI18">
            <v>3.3263218349186414E-4</v>
          </cell>
          <cell r="CJ18">
            <v>-5.848495167748019E-4</v>
          </cell>
          <cell r="CK18">
            <v>0</v>
          </cell>
          <cell r="CL18">
            <v>3.33</v>
          </cell>
          <cell r="CM18">
            <v>-6.9999999999999994E-5</v>
          </cell>
          <cell r="CN18">
            <v>1.16951</v>
          </cell>
          <cell r="CO18">
            <v>-0.21321000000000001</v>
          </cell>
          <cell r="CP18">
            <v>4.3770000000000003E-2</v>
          </cell>
          <cell r="CQ18">
            <v>1.2E-4</v>
          </cell>
          <cell r="CR18">
            <v>1.2017800000000001</v>
          </cell>
          <cell r="CS18">
            <v>-0.26145000000000002</v>
          </cell>
          <cell r="CT18">
            <v>5.9549999999999999E-2</v>
          </cell>
          <cell r="CU18">
            <v>6.9999999999999994E-5</v>
          </cell>
          <cell r="CV18">
            <v>1.23139</v>
          </cell>
          <cell r="CW18">
            <v>-0.30703000000000003</v>
          </cell>
          <cell r="CX18">
            <v>7.5569999999999998E-2</v>
          </cell>
          <cell r="CY18">
            <v>0.85187000000000002</v>
          </cell>
          <cell r="CZ18">
            <v>0.17007</v>
          </cell>
          <cell r="DA18">
            <v>-2.1940000000000001E-2</v>
          </cell>
          <cell r="DB18">
            <v>0.82723000000000002</v>
          </cell>
          <cell r="DC18">
            <v>0.20272999999999999</v>
          </cell>
          <cell r="DD18">
            <v>-2.9960000000000001E-2</v>
          </cell>
          <cell r="DE18">
            <v>0.80530000000000002</v>
          </cell>
          <cell r="DF18">
            <v>0.23269999999999999</v>
          </cell>
          <cell r="DG18">
            <v>-3.7999999999999999E-2</v>
          </cell>
          <cell r="DH18">
            <v>0.4833384866331345</v>
          </cell>
          <cell r="DI18">
            <v>-1.8833377765659987E-3</v>
          </cell>
          <cell r="DJ18">
            <v>5.4505813947896185E-6</v>
          </cell>
          <cell r="DK18">
            <v>1.7814999884937295E-2</v>
          </cell>
          <cell r="DL18">
            <v>-1.6964762912520161E-6</v>
          </cell>
          <cell r="DM18">
            <v>-6.4367832696857446E-5</v>
          </cell>
          <cell r="DN18">
            <v>1.3857442620188305</v>
          </cell>
          <cell r="DO18">
            <v>5.6717486467470785E-3</v>
          </cell>
          <cell r="DP18">
            <v>5.2469745563982854E-5</v>
          </cell>
          <cell r="DQ18">
            <v>-2.8076219687492267E-2</v>
          </cell>
          <cell r="DR18">
            <v>2.6022594687188553E-4</v>
          </cell>
          <cell r="DS18">
            <v>-8.9703711818389176E-5</v>
          </cell>
          <cell r="DT18">
            <v>1</v>
          </cell>
          <cell r="DU18">
            <v>0</v>
          </cell>
          <cell r="DV18">
            <v>0</v>
          </cell>
          <cell r="DW18">
            <v>1</v>
          </cell>
        </row>
        <row r="19">
          <cell r="R19" t="str">
            <v>SpltHP2Sp</v>
          </cell>
          <cell r="S19" t="str">
            <v>Split</v>
          </cell>
          <cell r="T19" t="str">
            <v>HP</v>
          </cell>
          <cell r="U19" t="str">
            <v>Any</v>
          </cell>
          <cell r="W19">
            <v>16.25</v>
          </cell>
          <cell r="X19">
            <v>12.675000000000001</v>
          </cell>
          <cell r="Y19">
            <v>58805</v>
          </cell>
          <cell r="Z19">
            <v>0.72399999999999998</v>
          </cell>
          <cell r="AA19">
            <v>0.23699999999999999</v>
          </cell>
          <cell r="AB19">
            <v>0.03</v>
          </cell>
          <cell r="AC19">
            <v>0.252</v>
          </cell>
          <cell r="AD19">
            <v>0</v>
          </cell>
          <cell r="AE19">
            <v>0.10199999999999999</v>
          </cell>
          <cell r="AF19">
            <v>0.01</v>
          </cell>
          <cell r="AG19">
            <v>50</v>
          </cell>
          <cell r="AH19">
            <v>2</v>
          </cell>
          <cell r="AI19" t="str">
            <v>TwoSpeedFan</v>
          </cell>
          <cell r="AJ19">
            <v>0.73899999999999999</v>
          </cell>
          <cell r="AK19">
            <v>0.68600000000000005</v>
          </cell>
          <cell r="AL19">
            <v>8.6</v>
          </cell>
          <cell r="AM19">
            <v>3.39</v>
          </cell>
          <cell r="AN19">
            <v>31641</v>
          </cell>
          <cell r="AO19">
            <v>0.29370000000000002</v>
          </cell>
          <cell r="AZ19" t="str">
            <v>SpltHP2Sp_HtCap_fT</v>
          </cell>
          <cell r="BA19" t="str">
            <v>SpltHP2Sp_HIR_fT</v>
          </cell>
          <cell r="BF19">
            <v>7.5599999999999999E-3</v>
          </cell>
          <cell r="BG19">
            <v>8.6</v>
          </cell>
          <cell r="BH19">
            <v>3.3444864900750182</v>
          </cell>
          <cell r="BK19" t="str">
            <v>SpltHP2Sp</v>
          </cell>
          <cell r="BL19" t="str">
            <v>x</v>
          </cell>
          <cell r="BM19">
            <v>3.4461565310120856</v>
          </cell>
          <cell r="BN19">
            <v>-9.1330269718902374E-2</v>
          </cell>
          <cell r="BO19">
            <v>9.2399829570244212E-4</v>
          </cell>
          <cell r="BP19">
            <v>7.0175794276700178E-3</v>
          </cell>
          <cell r="BQ19">
            <v>-2.0119196428571198E-5</v>
          </cell>
          <cell r="BR19">
            <v>-1.5081714173050841E-4</v>
          </cell>
          <cell r="BS19">
            <v>0.2599408937536426</v>
          </cell>
          <cell r="BT19">
            <v>7.4842822316778038E-2</v>
          </cell>
          <cell r="BU19">
            <v>-9.1894734402268299E-4</v>
          </cell>
          <cell r="BV19">
            <v>-9.6755856100718771E-3</v>
          </cell>
          <cell r="BW19">
            <v>-3.0969419642857838E-5</v>
          </cell>
          <cell r="BX19">
            <v>1.6487420009012933E-4</v>
          </cell>
          <cell r="BY19">
            <v>-3.022348096120381</v>
          </cell>
          <cell r="BZ19">
            <v>0.13455103785367409</v>
          </cell>
          <cell r="CA19">
            <v>-1.0034324143760995E-3</v>
          </cell>
          <cell r="CB19">
            <v>-1.5978434373591734E-2</v>
          </cell>
          <cell r="CC19">
            <v>2.3792098214285714E-4</v>
          </cell>
          <cell r="CD19">
            <v>-1.7556149729607915E-4</v>
          </cell>
          <cell r="CE19">
            <v>66.897375698272214</v>
          </cell>
          <cell r="CF19">
            <v>-2.013163412131187</v>
          </cell>
          <cell r="CG19">
            <v>1.5880129625811059E-2</v>
          </cell>
          <cell r="CH19">
            <v>0.1009210752253446</v>
          </cell>
          <cell r="CI19">
            <v>3.5450963471849031E-4</v>
          </cell>
          <cell r="CJ19">
            <v>-2.3705075531014375E-3</v>
          </cell>
          <cell r="CK19">
            <v>0</v>
          </cell>
          <cell r="CL19">
            <v>3.92</v>
          </cell>
          <cell r="CM19">
            <v>-7.2624999999881812E-3</v>
          </cell>
          <cell r="CN19">
            <v>1.1133649999999544</v>
          </cell>
          <cell r="CO19">
            <v>-0.13234499999994129</v>
          </cell>
          <cell r="CP19">
            <v>2.6242499999975043E-2</v>
          </cell>
          <cell r="CQ19">
            <v>-1.4400000000063251E-3</v>
          </cell>
          <cell r="CR19">
            <v>1.1191325000000234</v>
          </cell>
          <cell r="CS19">
            <v>-0.13966000000002712</v>
          </cell>
          <cell r="CT19">
            <v>2.1967500000009996E-2</v>
          </cell>
          <cell r="CU19">
            <v>6.3475000000017268E-3</v>
          </cell>
          <cell r="CV19">
            <v>1.116227499999995</v>
          </cell>
          <cell r="CW19">
            <v>-0.13861999999999522</v>
          </cell>
          <cell r="CX19">
            <v>1.6044999999998467E-2</v>
          </cell>
          <cell r="CY19">
            <v>0.95949749999999889</v>
          </cell>
          <cell r="CZ19">
            <v>9.3422500000002351E-2</v>
          </cell>
          <cell r="DA19">
            <v>-6.8750000000014182E-3</v>
          </cell>
          <cell r="DB19">
            <v>0.94031999999999849</v>
          </cell>
          <cell r="DC19">
            <v>0.12406500000000346</v>
          </cell>
          <cell r="DD19">
            <v>-1.0927500000001986E-2</v>
          </cell>
          <cell r="DE19">
            <v>0.92296499999999926</v>
          </cell>
          <cell r="DF19">
            <v>0.15259000000000186</v>
          </cell>
          <cell r="DG19">
            <v>-1.5617500000001306E-2</v>
          </cell>
          <cell r="DH19">
            <v>0.42850557322424038</v>
          </cell>
          <cell r="DI19">
            <v>-9.781310650890029E-4</v>
          </cell>
          <cell r="DJ19">
            <v>5.0141842632088548E-15</v>
          </cell>
          <cell r="DK19">
            <v>1.5309057068694105E-2</v>
          </cell>
          <cell r="DL19">
            <v>3.901777735449216E-5</v>
          </cell>
          <cell r="DM19">
            <v>-5.038065382895917E-5</v>
          </cell>
          <cell r="DN19">
            <v>1.3659605661464331</v>
          </cell>
          <cell r="DO19">
            <v>3.4687682277816574E-3</v>
          </cell>
          <cell r="DP19">
            <v>6.2208699697665948E-5</v>
          </cell>
          <cell r="DQ19">
            <v>-2.3459778569559359E-2</v>
          </cell>
          <cell r="DR19">
            <v>2.250215469264863E-4</v>
          </cell>
          <cell r="DS19">
            <v>-9.3635250760191671E-5</v>
          </cell>
          <cell r="DT19">
            <v>1.7450000000000001</v>
          </cell>
          <cell r="DU19">
            <v>-0.745</v>
          </cell>
          <cell r="DV19">
            <v>1</v>
          </cell>
          <cell r="DW19">
            <v>1.1889999999999998</v>
          </cell>
        </row>
        <row r="20">
          <cell r="R20" t="str">
            <v>SpltHP1SpCom</v>
          </cell>
          <cell r="S20" t="str">
            <v>Split</v>
          </cell>
          <cell r="T20" t="str">
            <v>HP</v>
          </cell>
          <cell r="U20" t="str">
            <v>Com</v>
          </cell>
          <cell r="V20" t="str">
            <v>Any</v>
          </cell>
          <cell r="W20">
            <v>14.2</v>
          </cell>
          <cell r="X20">
            <v>12.1</v>
          </cell>
          <cell r="Y20">
            <v>34895</v>
          </cell>
          <cell r="Z20">
            <v>0.74399999999999999</v>
          </cell>
          <cell r="AA20">
            <v>0.24160000000000001</v>
          </cell>
          <cell r="AB20">
            <v>3.2099999999999997E-2</v>
          </cell>
          <cell r="AC20">
            <v>0.29270000000000002</v>
          </cell>
          <cell r="AD20">
            <v>0</v>
          </cell>
          <cell r="AE20">
            <v>0.12</v>
          </cell>
          <cell r="AF20">
            <v>0.01</v>
          </cell>
          <cell r="AG20">
            <v>50</v>
          </cell>
          <cell r="AH20">
            <v>1</v>
          </cell>
          <cell r="AI20" t="str">
            <v>TwoSpeedFan</v>
          </cell>
          <cell r="AJ20">
            <v>1</v>
          </cell>
          <cell r="AK20">
            <v>1</v>
          </cell>
          <cell r="AL20">
            <v>8</v>
          </cell>
          <cell r="AM20">
            <v>3.4</v>
          </cell>
          <cell r="AN20">
            <v>33754</v>
          </cell>
          <cell r="AO20">
            <v>0.29509999999999997</v>
          </cell>
          <cell r="AZ20" t="str">
            <v>SpltHP1SpCom_HtCap_fT</v>
          </cell>
          <cell r="BA20" t="str">
            <v>SpltHP1SpCom_HIR_fT</v>
          </cell>
          <cell r="BF20">
            <v>9.3956700000000001E-3</v>
          </cell>
          <cell r="BG20">
            <v>8</v>
          </cell>
          <cell r="BH20">
            <v>3.3149754477625248</v>
          </cell>
          <cell r="BK20" t="str">
            <v>SpltHP1SpCom</v>
          </cell>
          <cell r="BL20" t="str">
            <v>x</v>
          </cell>
          <cell r="BM20">
            <v>0.33897178911564851</v>
          </cell>
          <cell r="BN20">
            <v>4.1807142857127792E-4</v>
          </cell>
          <cell r="BO20">
            <v>2.1371428571428737E-4</v>
          </cell>
          <cell r="BP20">
            <v>8.9003244897959653E-3</v>
          </cell>
          <cell r="BQ20">
            <v>-2.5962585034013662E-5</v>
          </cell>
          <cell r="BR20">
            <v>-1.4730000000000052E-4</v>
          </cell>
          <cell r="BS20">
            <v>4.6779843523809648</v>
          </cell>
          <cell r="BT20">
            <v>-7.37121142857146E-2</v>
          </cell>
          <cell r="BU20">
            <v>2.8931428571428772E-4</v>
          </cell>
          <cell r="BV20">
            <v>6.4477142857142572E-3</v>
          </cell>
          <cell r="BW20">
            <v>-2.7952380952380968E-5</v>
          </cell>
          <cell r="BX20">
            <v>-6.2571428571428123E-5</v>
          </cell>
          <cell r="BY20">
            <v>0.92750261088437846</v>
          </cell>
          <cell r="BZ20">
            <v>-4.6154285714325525E-4</v>
          </cell>
          <cell r="CA20">
            <v>3.9600000000001891E-5</v>
          </cell>
          <cell r="CB20">
            <v>-6.8688054421770662E-3</v>
          </cell>
          <cell r="CC20">
            <v>2.047959183673473E-4</v>
          </cell>
          <cell r="CD20">
            <v>-1.9954285714285575E-4</v>
          </cell>
          <cell r="CE20">
            <v>25.546232884620121</v>
          </cell>
          <cell r="CF20">
            <v>-0.65921738762013815</v>
          </cell>
          <cell r="CG20">
            <v>5.1163880791784697E-3</v>
          </cell>
          <cell r="CH20">
            <v>-2.7637602981531319E-2</v>
          </cell>
          <cell r="CI20">
            <v>3.3263218349186414E-4</v>
          </cell>
          <cell r="CJ20">
            <v>-5.848495167748019E-4</v>
          </cell>
          <cell r="CK20">
            <v>0</v>
          </cell>
          <cell r="CL20">
            <v>3.33</v>
          </cell>
          <cell r="CM20">
            <v>-6.9999999999999994E-5</v>
          </cell>
          <cell r="CN20">
            <v>1.16951</v>
          </cell>
          <cell r="CO20">
            <v>-0.21321000000000001</v>
          </cell>
          <cell r="CP20">
            <v>4.3770000000000003E-2</v>
          </cell>
          <cell r="CQ20">
            <v>1.2E-4</v>
          </cell>
          <cell r="CR20">
            <v>1.2017800000000001</v>
          </cell>
          <cell r="CS20">
            <v>-0.26145000000000002</v>
          </cell>
          <cell r="CT20">
            <v>5.9549999999999999E-2</v>
          </cell>
          <cell r="CU20">
            <v>6.9999999999999994E-5</v>
          </cell>
          <cell r="CV20">
            <v>1.23139</v>
          </cell>
          <cell r="CW20">
            <v>-0.30703000000000003</v>
          </cell>
          <cell r="CX20">
            <v>7.5569999999999998E-2</v>
          </cell>
          <cell r="CY20">
            <v>0.85187000000000002</v>
          </cell>
          <cell r="CZ20">
            <v>0.17007</v>
          </cell>
          <cell r="DA20">
            <v>-2.1940000000000001E-2</v>
          </cell>
          <cell r="DB20">
            <v>0.82723000000000002</v>
          </cell>
          <cell r="DC20">
            <v>0.20272999999999999</v>
          </cell>
          <cell r="DD20">
            <v>-2.9960000000000001E-2</v>
          </cell>
          <cell r="DE20">
            <v>0.80530000000000002</v>
          </cell>
          <cell r="DF20">
            <v>0.23269999999999999</v>
          </cell>
          <cell r="DG20">
            <v>-3.7999999999999999E-2</v>
          </cell>
          <cell r="DH20">
            <v>0.53250474739796516</v>
          </cell>
          <cell r="DI20">
            <v>-4.9955613179735055E-4</v>
          </cell>
          <cell r="DJ20">
            <v>-1.9120458918389342E-6</v>
          </cell>
          <cell r="DK20">
            <v>7.958621932365342E-3</v>
          </cell>
          <cell r="DL20">
            <v>1.2730956480253675E-4</v>
          </cell>
          <cell r="DM20">
            <v>-4.3601475006721766E-5</v>
          </cell>
          <cell r="DN20">
            <v>0.86180844165824277</v>
          </cell>
          <cell r="DO20">
            <v>8.4486963586186403E-3</v>
          </cell>
          <cell r="DP20">
            <v>3.6449090019123838E-5</v>
          </cell>
          <cell r="DQ20">
            <v>-1.0182845854330014E-2</v>
          </cell>
          <cell r="DR20">
            <v>6.8600269920831658E-5</v>
          </cell>
          <cell r="DS20">
            <v>-9.2632817312115735E-5</v>
          </cell>
          <cell r="DT20">
            <v>1</v>
          </cell>
          <cell r="DU20">
            <v>0</v>
          </cell>
          <cell r="DV20">
            <v>0</v>
          </cell>
          <cell r="DW20">
            <v>1</v>
          </cell>
        </row>
        <row r="21">
          <cell r="R21" t="str">
            <v>SpltACEvap</v>
          </cell>
          <cell r="S21" t="str">
            <v>Split</v>
          </cell>
          <cell r="T21" t="str">
            <v>Evap</v>
          </cell>
          <cell r="U21" t="str">
            <v>Res</v>
          </cell>
          <cell r="V21" t="str">
            <v>Any</v>
          </cell>
          <cell r="W21">
            <v>17.399999999999999</v>
          </cell>
          <cell r="X21">
            <v>15.1</v>
          </cell>
          <cell r="Y21">
            <v>43075</v>
          </cell>
          <cell r="Z21">
            <v>0.70250000000000001</v>
          </cell>
          <cell r="AA21">
            <v>0.18129999999999999</v>
          </cell>
          <cell r="AB21">
            <v>2.664E-2</v>
          </cell>
          <cell r="AC21">
            <v>0.25600000000000001</v>
          </cell>
          <cell r="AD21">
            <v>0</v>
          </cell>
          <cell r="AE21">
            <v>0.1007</v>
          </cell>
          <cell r="AF21">
            <v>0.01</v>
          </cell>
          <cell r="AG21">
            <v>50</v>
          </cell>
          <cell r="AH21">
            <v>1</v>
          </cell>
          <cell r="AI21" t="str">
            <v>TwoSpeedFan</v>
          </cell>
          <cell r="AJ21">
            <v>1</v>
          </cell>
          <cell r="AK21">
            <v>1</v>
          </cell>
          <cell r="AL21">
            <v>0</v>
          </cell>
          <cell r="AM21">
            <v>0</v>
          </cell>
          <cell r="AN21">
            <v>0</v>
          </cell>
          <cell r="AO21">
            <v>0</v>
          </cell>
          <cell r="AP21" t="str">
            <v>SpltACEvap_ClCap_fT</v>
          </cell>
          <cell r="AQ21" t="str">
            <v>SpltACEvap_ClSH_fT</v>
          </cell>
          <cell r="AR21" t="str">
            <v>SpltACEvap_EIR_fT</v>
          </cell>
          <cell r="AS21" t="str">
            <v>SpltACEvap_BF_fT</v>
          </cell>
          <cell r="AT21" t="str">
            <v>SpltACEvap_CEIR_fPLR_Tem</v>
          </cell>
          <cell r="AU21" t="str">
            <v>SpltACEvap_CEIR_fPLR_Mod</v>
          </cell>
          <cell r="AV21" t="str">
            <v>SpltACEvap_CEIR_fPLR_Hot</v>
          </cell>
          <cell r="AW21" t="str">
            <v>SpltACEvap_CLoss_fPLR_Tem</v>
          </cell>
          <cell r="AX21" t="str">
            <v>SpltACEvap_CLoss_fPLR_Mod</v>
          </cell>
          <cell r="AY21" t="str">
            <v>SpltACEvap_CLoss_fPLR_Hot</v>
          </cell>
          <cell r="BB21" t="str">
            <v>SpltACEvap_BF_fFlow</v>
          </cell>
          <cell r="BD21">
            <v>17.399999999999999</v>
          </cell>
          <cell r="BE21">
            <v>15.1</v>
          </cell>
          <cell r="BK21" t="str">
            <v>SpltACEvap</v>
          </cell>
          <cell r="BL21" t="str">
            <v>x</v>
          </cell>
          <cell r="BM21">
            <v>0.50263422999999996</v>
          </cell>
          <cell r="BN21">
            <v>1.34417E-3</v>
          </cell>
          <cell r="BO21">
            <v>2.1326E-4</v>
          </cell>
          <cell r="BP21">
            <v>-8.4022000000000003E-4</v>
          </cell>
          <cell r="BQ21">
            <v>6.5580000000000006E-5</v>
          </cell>
          <cell r="BR21">
            <v>-1.7030999999999999E-4</v>
          </cell>
          <cell r="BS21">
            <v>1.7261929499999999</v>
          </cell>
          <cell r="BT21">
            <v>2.2106979999999998E-2</v>
          </cell>
          <cell r="BU21">
            <v>-3.9473999999999998E-4</v>
          </cell>
          <cell r="BV21">
            <v>9.1834000000000002E-4</v>
          </cell>
          <cell r="BW21">
            <v>6.012E-5</v>
          </cell>
          <cell r="BX21">
            <v>-1.6772E-4</v>
          </cell>
          <cell r="BY21">
            <v>1.87775767</v>
          </cell>
          <cell r="BZ21">
            <v>-4.52561E-2</v>
          </cell>
          <cell r="CA21">
            <v>1.6417E-4</v>
          </cell>
          <cell r="CB21">
            <v>1.8078549999999999E-2</v>
          </cell>
          <cell r="CC21">
            <v>-1.4087999999999999E-4</v>
          </cell>
          <cell r="CD21">
            <v>1.6987E-4</v>
          </cell>
          <cell r="CE21">
            <v>56.674377599136172</v>
          </cell>
          <cell r="CF21">
            <v>-1.6656072093062773</v>
          </cell>
          <cell r="CG21">
            <v>1.2457408203248924E-2</v>
          </cell>
          <cell r="CH21">
            <v>9.9999999999999998E-13</v>
          </cell>
          <cell r="CI21">
            <v>9.9999999999999998E-13</v>
          </cell>
          <cell r="CJ21">
            <v>9.9999999999999998E-13</v>
          </cell>
          <cell r="CK21">
            <v>0</v>
          </cell>
          <cell r="CL21">
            <v>3.97</v>
          </cell>
          <cell r="CM21">
            <v>0</v>
          </cell>
          <cell r="CN21">
            <v>1</v>
          </cell>
          <cell r="CO21">
            <v>0</v>
          </cell>
          <cell r="CP21">
            <v>0</v>
          </cell>
          <cell r="CQ21">
            <v>0</v>
          </cell>
          <cell r="CR21">
            <v>1</v>
          </cell>
          <cell r="CS21">
            <v>0</v>
          </cell>
          <cell r="CT21">
            <v>0</v>
          </cell>
          <cell r="CU21">
            <v>0</v>
          </cell>
          <cell r="CV21">
            <v>1</v>
          </cell>
          <cell r="CW21">
            <v>0</v>
          </cell>
          <cell r="CX21">
            <v>0</v>
          </cell>
          <cell r="CY21">
            <v>1</v>
          </cell>
          <cell r="CZ21">
            <v>0</v>
          </cell>
          <cell r="DA21">
            <v>0</v>
          </cell>
          <cell r="DB21">
            <v>0.97</v>
          </cell>
          <cell r="DC21">
            <v>0.03</v>
          </cell>
          <cell r="DD21">
            <v>0</v>
          </cell>
          <cell r="DE21">
            <v>0.94</v>
          </cell>
          <cell r="DF21">
            <v>0.06</v>
          </cell>
          <cell r="DG21">
            <v>0</v>
          </cell>
          <cell r="DH21">
            <v>0</v>
          </cell>
          <cell r="DI21">
            <v>0</v>
          </cell>
          <cell r="DJ21">
            <v>0</v>
          </cell>
          <cell r="DK21">
            <v>0</v>
          </cell>
          <cell r="DL21">
            <v>0</v>
          </cell>
          <cell r="DM21">
            <v>0</v>
          </cell>
          <cell r="DN21">
            <v>0</v>
          </cell>
          <cell r="DO21">
            <v>0</v>
          </cell>
          <cell r="DP21">
            <v>0</v>
          </cell>
          <cell r="DQ21">
            <v>0</v>
          </cell>
          <cell r="DR21">
            <v>0</v>
          </cell>
          <cell r="DS21">
            <v>0</v>
          </cell>
          <cell r="DT21">
            <v>1</v>
          </cell>
          <cell r="DU21">
            <v>0</v>
          </cell>
          <cell r="DV21">
            <v>0</v>
          </cell>
          <cell r="DW21">
            <v>1</v>
          </cell>
        </row>
      </sheetData>
      <sheetData sheetId="2"/>
      <sheetData sheetId="3"/>
      <sheetData sheetId="4">
        <row r="8">
          <cell r="C8" t="str">
            <v>Mfgr</v>
          </cell>
          <cell r="D8" t="str">
            <v>Nom Cap</v>
          </cell>
          <cell r="E8" t="str">
            <v>Model #</v>
          </cell>
          <cell r="F8" t="str">
            <v>HtSrc</v>
          </cell>
          <cell r="G8" t="str">
            <v>Rated EER</v>
          </cell>
          <cell r="H8" t="str">
            <v>PMap Flag</v>
          </cell>
          <cell r="I8" t="str">
            <v>cfm/Btuh</v>
          </cell>
          <cell r="J8" t="str">
            <v>CondWPerBtuh</v>
          </cell>
          <cell r="K8" t="str">
            <v>CrnkEIR</v>
          </cell>
          <cell r="L8" t="str">
            <v>CrnkMaxT</v>
          </cell>
          <cell r="N8" t="str">
            <v>CfmPerTon</v>
          </cell>
          <cell r="O8" t="str">
            <v>RefCalcEER</v>
          </cell>
          <cell r="P8" t="str">
            <v>CoolSensCap</v>
          </cell>
          <cell r="Q8" t="str">
            <v>RefRatedEER</v>
          </cell>
          <cell r="R8" t="str">
            <v>CoilBF</v>
          </cell>
          <cell r="S8" t="str">
            <v>TotCap/RatedCap</v>
          </cell>
          <cell r="T8" t="str">
            <v>FanWPerCfm</v>
          </cell>
          <cell r="U8" t="str">
            <v>IEER slope</v>
          </cell>
          <cell r="V8" t="str">
            <v>IEER b</v>
          </cell>
          <cell r="X8" t="str">
            <v>NumStages</v>
          </cell>
          <cell r="Y8" t="str">
            <v>LowSpdCapRatio</v>
          </cell>
          <cell r="Z8" t="str">
            <v>LoSpdFlow0</v>
          </cell>
          <cell r="AA8" t="str">
            <v>LowSpdCfmRatio</v>
          </cell>
          <cell r="AF8" t="str">
            <v>CurveRoot</v>
          </cell>
          <cell r="AG8" t="str">
            <v>ClCap_fT1</v>
          </cell>
          <cell r="AH8" t="str">
            <v>ClCap_fT2</v>
          </cell>
          <cell r="AI8" t="str">
            <v>ClCap_fT3</v>
          </cell>
          <cell r="AJ8" t="str">
            <v>ClCap_fT4</v>
          </cell>
          <cell r="AK8" t="str">
            <v>ClCap_fT5</v>
          </cell>
          <cell r="AL8" t="str">
            <v>ClCap_fT6</v>
          </cell>
          <cell r="AM8" t="str">
            <v>ClSH_fT1</v>
          </cell>
          <cell r="AN8" t="str">
            <v>ClSH_fT2</v>
          </cell>
          <cell r="AO8" t="str">
            <v>ClSH_fT3</v>
          </cell>
          <cell r="AP8" t="str">
            <v>ClSH_fT4</v>
          </cell>
          <cell r="AQ8" t="str">
            <v>ClSH_fT5</v>
          </cell>
          <cell r="AR8" t="str">
            <v>ClSH_fT6</v>
          </cell>
          <cell r="AS8" t="str">
            <v>EIR_fT1</v>
          </cell>
          <cell r="AT8" t="str">
            <v>EIR_fT2</v>
          </cell>
          <cell r="AU8" t="str">
            <v>EIR_fT3</v>
          </cell>
          <cell r="AV8" t="str">
            <v>EIR_fT4</v>
          </cell>
          <cell r="AW8" t="str">
            <v>EIR_fT5</v>
          </cell>
          <cell r="AX8" t="str">
            <v>EIR_fT6</v>
          </cell>
          <cell r="AY8" t="str">
            <v>BF_fT1</v>
          </cell>
          <cell r="AZ8" t="str">
            <v>BF_fT2</v>
          </cell>
          <cell r="BA8" t="str">
            <v>BF_fT3</v>
          </cell>
          <cell r="BB8" t="str">
            <v>BF_fT4</v>
          </cell>
          <cell r="BC8" t="str">
            <v>BF_fT5</v>
          </cell>
          <cell r="BD8" t="str">
            <v>BF_fT6</v>
          </cell>
          <cell r="BE8" t="str">
            <v>BF_fTMin</v>
          </cell>
          <cell r="BF8" t="str">
            <v>BF_fTMax</v>
          </cell>
          <cell r="BG8" t="str">
            <v>CEIR_fPLR1</v>
          </cell>
          <cell r="BH8" t="str">
            <v>CEIR_fPLR2</v>
          </cell>
          <cell r="BI8" t="str">
            <v>CEIR_fPLR3</v>
          </cell>
          <cell r="BJ8" t="str">
            <v>CEIR_fPLR4</v>
          </cell>
          <cell r="BK8" t="str">
            <v>CLoss_fPLR1</v>
          </cell>
          <cell r="BL8" t="str">
            <v>CLoss_fPLR2</v>
          </cell>
          <cell r="BM8" t="str">
            <v>CLoss_fPLR3</v>
          </cell>
          <cell r="BN8" t="str">
            <v>CLoss_fPLR4</v>
          </cell>
          <cell r="BO8" t="str">
            <v>CLoss_fPLRMin</v>
          </cell>
          <cell r="BP8" t="str">
            <v>CLoss_fPLRMax</v>
          </cell>
          <cell r="BX8" t="str">
            <v>BF_fFlow1</v>
          </cell>
          <cell r="BY8" t="str">
            <v>BF_fFlow2</v>
          </cell>
          <cell r="BZ8" t="str">
            <v>BF_fFlowMin</v>
          </cell>
          <cell r="CA8" t="str">
            <v>BF_fFlowMax</v>
          </cell>
          <cell r="CB8" t="str">
            <v>HtCap_fT1</v>
          </cell>
          <cell r="CC8" t="str">
            <v>HtCap_fT2</v>
          </cell>
          <cell r="CD8" t="str">
            <v>HtCap_fT3</v>
          </cell>
          <cell r="CE8" t="str">
            <v>HtCap_fT4</v>
          </cell>
          <cell r="CF8" t="str">
            <v>HtCap_fT5</v>
          </cell>
          <cell r="CG8" t="str">
            <v>HtCap_fT6</v>
          </cell>
          <cell r="CH8" t="str">
            <v>HIR_fT1</v>
          </cell>
          <cell r="CI8" t="str">
            <v>HIR_fT2</v>
          </cell>
          <cell r="CJ8" t="str">
            <v>HIR_fT3</v>
          </cell>
          <cell r="CK8" t="str">
            <v>HIR_fT4</v>
          </cell>
          <cell r="CL8" t="str">
            <v>HIR_fT5</v>
          </cell>
          <cell r="CM8" t="str">
            <v>HIR_fT6</v>
          </cell>
        </row>
        <row r="9">
          <cell r="B9" t="str">
            <v>PSZ65to135</v>
          </cell>
          <cell r="C9" t="str">
            <v>York</v>
          </cell>
          <cell r="D9">
            <v>7.5</v>
          </cell>
          <cell r="E9" t="str">
            <v>ZXG08 (R410A)</v>
          </cell>
          <cell r="F9" t="str">
            <v>Gas</v>
          </cell>
          <cell r="G9">
            <v>11</v>
          </cell>
          <cell r="H9" t="str">
            <v>PSZ</v>
          </cell>
          <cell r="I9">
            <v>2.7060067173831217E-2</v>
          </cell>
          <cell r="J9">
            <v>0</v>
          </cell>
          <cell r="K9">
            <v>0.01</v>
          </cell>
          <cell r="L9">
            <v>50</v>
          </cell>
          <cell r="N9">
            <v>325</v>
          </cell>
          <cell r="O9">
            <v>11.22</v>
          </cell>
          <cell r="P9">
            <v>0.66300000000000003</v>
          </cell>
          <cell r="Q9">
            <v>11.6</v>
          </cell>
          <cell r="R9">
            <v>0.114</v>
          </cell>
          <cell r="S9">
            <v>1.0229999999999999</v>
          </cell>
          <cell r="T9">
            <v>0.4</v>
          </cell>
          <cell r="U9">
            <v>1.4833167542987071</v>
          </cell>
          <cell r="V9">
            <v>-2.9629316470086717</v>
          </cell>
          <cell r="X9">
            <v>2</v>
          </cell>
          <cell r="Y9">
            <v>0.5</v>
          </cell>
          <cell r="Z9">
            <v>0.66</v>
          </cell>
          <cell r="AA9">
            <v>0.66</v>
          </cell>
          <cell r="AF9" t="str">
            <v>PSZ65to135</v>
          </cell>
          <cell r="AG9">
            <v>1.954259644345242</v>
          </cell>
          <cell r="AH9">
            <v>-3.65021190476192E-2</v>
          </cell>
          <cell r="AI9">
            <v>3.5616666666666826E-4</v>
          </cell>
          <cell r="AJ9">
            <v>6.2696442857142834E-3</v>
          </cell>
          <cell r="AK9">
            <v>-4.1441964285714149E-5</v>
          </cell>
          <cell r="AL9">
            <v>-5.1697142857143171E-5</v>
          </cell>
          <cell r="AM9">
            <v>0.24556646130952031</v>
          </cell>
          <cell r="AN9">
            <v>9.0507452380952577E-2</v>
          </cell>
          <cell r="AO9">
            <v>-1.1888333333333358E-3</v>
          </cell>
          <cell r="AP9">
            <v>-1.026310571428574E-2</v>
          </cell>
          <cell r="AQ9">
            <v>-4.2723214285714462E-5</v>
          </cell>
          <cell r="AR9">
            <v>2.1801714285714377E-4</v>
          </cell>
          <cell r="AS9">
            <v>0.13022528124998622</v>
          </cell>
          <cell r="AT9">
            <v>3.6993119047619476E-2</v>
          </cell>
          <cell r="AU9">
            <v>-2.778333333333368E-4</v>
          </cell>
          <cell r="AV9">
            <v>-2.0131978571428556E-2</v>
          </cell>
          <cell r="AW9">
            <v>2.1539732142857127E-4</v>
          </cell>
          <cell r="AX9">
            <v>-6.174285714285705E-5</v>
          </cell>
          <cell r="AY9">
            <v>57.034218414861726</v>
          </cell>
          <cell r="AZ9">
            <v>-1.7700911226458396</v>
          </cell>
          <cell r="BA9">
            <v>1.4453376246705504E-2</v>
          </cell>
          <cell r="BB9">
            <v>1.3433392483068681E-2</v>
          </cell>
          <cell r="BC9">
            <v>2.9803146969426144E-4</v>
          </cell>
          <cell r="BD9">
            <v>-9.8746668797073311E-4</v>
          </cell>
          <cell r="BE9">
            <v>0</v>
          </cell>
          <cell r="BF9">
            <v>3.5089999999999999</v>
          </cell>
          <cell r="BG9">
            <v>1.8440000000000002E-2</v>
          </cell>
          <cell r="BH9">
            <v>1.1476200000000001</v>
          </cell>
          <cell r="BI9">
            <v>-0.20832999999999999</v>
          </cell>
          <cell r="BJ9">
            <v>4.2270000000000002E-2</v>
          </cell>
          <cell r="BK9">
            <v>0.88227999999999995</v>
          </cell>
          <cell r="BL9">
            <v>0.21052999999999999</v>
          </cell>
          <cell r="BM9">
            <v>-4.3889999999999998E-2</v>
          </cell>
          <cell r="BN9">
            <v>9.7999999999999997E-3</v>
          </cell>
          <cell r="BO9">
            <v>0.83230000000000004</v>
          </cell>
          <cell r="BP9">
            <v>1.1087</v>
          </cell>
          <cell r="BQ9">
            <v>0.87854949393664006</v>
          </cell>
          <cell r="BR9">
            <v>0.12145050606335986</v>
          </cell>
          <cell r="BS9">
            <v>-1.5913815578441577</v>
          </cell>
          <cell r="BT9">
            <v>4.2053889150508734</v>
          </cell>
          <cell r="BU9">
            <v>-1.614007357206716</v>
          </cell>
          <cell r="BV9">
            <v>2.232487582839902</v>
          </cell>
          <cell r="BX9">
            <v>1</v>
          </cell>
          <cell r="BY9">
            <v>0</v>
          </cell>
          <cell r="BZ9">
            <v>0</v>
          </cell>
          <cell r="CA9">
            <v>1</v>
          </cell>
          <cell r="CB9">
            <v>0</v>
          </cell>
          <cell r="CC9">
            <v>0</v>
          </cell>
          <cell r="CD9">
            <v>0</v>
          </cell>
          <cell r="CE9">
            <v>0</v>
          </cell>
          <cell r="CF9">
            <v>0</v>
          </cell>
          <cell r="CG9">
            <v>0</v>
          </cell>
          <cell r="CH9">
            <v>0</v>
          </cell>
          <cell r="CI9">
            <v>0</v>
          </cell>
          <cell r="CJ9">
            <v>0</v>
          </cell>
          <cell r="CK9">
            <v>0</v>
          </cell>
          <cell r="CL9">
            <v>0</v>
          </cell>
          <cell r="CM9">
            <v>0</v>
          </cell>
        </row>
        <row r="10">
          <cell r="B10" t="str">
            <v>PSZ135to240</v>
          </cell>
          <cell r="C10" t="str">
            <v>York</v>
          </cell>
          <cell r="D10">
            <v>17.5</v>
          </cell>
          <cell r="E10" t="str">
            <v>ZF210N (R410A)</v>
          </cell>
          <cell r="F10" t="str">
            <v>Gas</v>
          </cell>
          <cell r="G10">
            <v>11</v>
          </cell>
          <cell r="H10" t="str">
            <v>PSZ</v>
          </cell>
          <cell r="I10">
            <v>3.1119999999999998E-2</v>
          </cell>
          <cell r="J10">
            <v>0</v>
          </cell>
          <cell r="K10">
            <v>0.01</v>
          </cell>
          <cell r="L10">
            <v>50</v>
          </cell>
          <cell r="N10">
            <v>325</v>
          </cell>
          <cell r="O10">
            <v>11.11</v>
          </cell>
          <cell r="P10">
            <v>0.69599999999999995</v>
          </cell>
          <cell r="Q10">
            <v>11.4</v>
          </cell>
          <cell r="R10">
            <v>9.9000000000000005E-2</v>
          </cell>
          <cell r="S10">
            <v>0.996</v>
          </cell>
          <cell r="T10">
            <v>0.41</v>
          </cell>
          <cell r="U10">
            <v>2.1812769010043045</v>
          </cell>
          <cell r="V10">
            <v>-10.738609346177503</v>
          </cell>
          <cell r="X10">
            <v>2</v>
          </cell>
          <cell r="Y10">
            <v>0.5</v>
          </cell>
          <cell r="Z10">
            <v>0.66</v>
          </cell>
          <cell r="AA10">
            <v>0.66</v>
          </cell>
          <cell r="AF10" t="str">
            <v>PSZ135to240</v>
          </cell>
          <cell r="AG10">
            <v>3.5045994672619085</v>
          </cell>
          <cell r="AH10">
            <v>-8.081942857142882E-2</v>
          </cell>
          <cell r="AI10">
            <v>8.0266666666666962E-4</v>
          </cell>
          <cell r="AJ10">
            <v>3.6514571428575152E-4</v>
          </cell>
          <cell r="AK10">
            <v>8.2232142857143871E-6</v>
          </cell>
          <cell r="AL10">
            <v>-1.2596571428571515E-4</v>
          </cell>
          <cell r="AM10">
            <v>-4.8753735029762026</v>
          </cell>
          <cell r="AN10">
            <v>0.25179402380952443</v>
          </cell>
          <cell r="AO10">
            <v>-2.3868333333333415E-3</v>
          </cell>
          <cell r="AP10">
            <v>-1.7725722857142908E-2</v>
          </cell>
          <cell r="AQ10">
            <v>-1.2758928571429239E-5</v>
          </cell>
          <cell r="AR10">
            <v>2.3861142857143128E-4</v>
          </cell>
          <cell r="AS10">
            <v>-2.0067378437500141</v>
          </cell>
          <cell r="AT10">
            <v>8.4378500000000481E-2</v>
          </cell>
          <cell r="AU10">
            <v>-6.6750000000000446E-4</v>
          </cell>
          <cell r="AV10">
            <v>-3.2537042857142874E-3</v>
          </cell>
          <cell r="AW10">
            <v>1.2652232142857118E-4</v>
          </cell>
          <cell r="AX10">
            <v>-7.5879999999999348E-5</v>
          </cell>
          <cell r="AY10">
            <v>172.18451260006844</v>
          </cell>
          <cell r="AZ10">
            <v>-5.5221207424365302</v>
          </cell>
          <cell r="BA10">
            <v>4.5802729236576099E-2</v>
          </cell>
          <cell r="BB10">
            <v>0.14324402288029661</v>
          </cell>
          <cell r="BC10">
            <v>6.5847194330188202E-4</v>
          </cell>
          <cell r="BD10">
            <v>-4.1416757049078899E-3</v>
          </cell>
          <cell r="BE10">
            <v>0</v>
          </cell>
          <cell r="BF10">
            <v>4.04</v>
          </cell>
          <cell r="BG10">
            <v>1.8429999999999998E-2</v>
          </cell>
          <cell r="BH10">
            <v>1.1476200000000001</v>
          </cell>
          <cell r="BI10">
            <v>-0.20832999999999999</v>
          </cell>
          <cell r="BJ10">
            <v>4.2270000000000002E-2</v>
          </cell>
          <cell r="BK10">
            <v>0.85236000000000001</v>
          </cell>
          <cell r="BL10">
            <v>0.20333000000000001</v>
          </cell>
          <cell r="BM10">
            <v>-4.2259999999999999E-2</v>
          </cell>
          <cell r="BN10">
            <v>9.3799999999999994E-3</v>
          </cell>
          <cell r="BO10">
            <v>0.8024</v>
          </cell>
          <cell r="BP10">
            <v>1.0728</v>
          </cell>
          <cell r="BQ10">
            <v>0.84615384615384603</v>
          </cell>
          <cell r="BR10">
            <v>0.15384615384615397</v>
          </cell>
          <cell r="BS10">
            <v>0.19661222020568508</v>
          </cell>
          <cell r="BT10">
            <v>1.1131276467029674</v>
          </cell>
          <cell r="BU10">
            <v>-0.30973986690865235</v>
          </cell>
          <cell r="BV10">
            <v>2.9094241605024971</v>
          </cell>
          <cell r="BX10">
            <v>1</v>
          </cell>
          <cell r="BY10">
            <v>0</v>
          </cell>
          <cell r="BZ10">
            <v>0</v>
          </cell>
          <cell r="CA10">
            <v>1</v>
          </cell>
          <cell r="CB10">
            <v>0</v>
          </cell>
          <cell r="CC10">
            <v>0</v>
          </cell>
          <cell r="CD10">
            <v>0</v>
          </cell>
          <cell r="CE10">
            <v>0</v>
          </cell>
          <cell r="CF10">
            <v>0</v>
          </cell>
          <cell r="CG10">
            <v>0</v>
          </cell>
          <cell r="CH10">
            <v>0</v>
          </cell>
          <cell r="CI10">
            <v>0</v>
          </cell>
          <cell r="CJ10">
            <v>0</v>
          </cell>
          <cell r="CK10">
            <v>0</v>
          </cell>
          <cell r="CL10">
            <v>0</v>
          </cell>
          <cell r="CM10">
            <v>0</v>
          </cell>
        </row>
        <row r="11">
          <cell r="B11" t="str">
            <v>PVV240to760</v>
          </cell>
          <cell r="C11" t="str">
            <v>Carrier</v>
          </cell>
          <cell r="D11">
            <v>20</v>
          </cell>
          <cell r="E11" t="str">
            <v>48A2-020</v>
          </cell>
          <cell r="F11" t="str">
            <v>Gas</v>
          </cell>
          <cell r="G11">
            <v>10.1</v>
          </cell>
          <cell r="H11" t="str">
            <v>PVV</v>
          </cell>
          <cell r="I11">
            <v>2.479E-2</v>
          </cell>
          <cell r="J11">
            <v>0</v>
          </cell>
          <cell r="K11">
            <v>0.01</v>
          </cell>
          <cell r="L11">
            <v>50</v>
          </cell>
          <cell r="N11">
            <v>325</v>
          </cell>
          <cell r="O11">
            <v>9.44</v>
          </cell>
          <cell r="P11">
            <v>0.70799999999999996</v>
          </cell>
          <cell r="Q11">
            <v>10.3</v>
          </cell>
          <cell r="R11">
            <v>0.125</v>
          </cell>
          <cell r="S11">
            <v>1.012</v>
          </cell>
          <cell r="T11">
            <v>0.72</v>
          </cell>
          <cell r="U11">
            <v>1.6549902334666544</v>
          </cell>
          <cell r="V11">
            <v>-5.1072123523393245</v>
          </cell>
          <cell r="X11">
            <v>1</v>
          </cell>
          <cell r="Y11">
            <v>0.17</v>
          </cell>
          <cell r="Z11">
            <v>5.8300000000000001E-3</v>
          </cell>
          <cell r="AA11">
            <v>0.24</v>
          </cell>
          <cell r="AF11" t="str">
            <v>PVV240to760</v>
          </cell>
          <cell r="AG11">
            <v>1.4770536607142892</v>
          </cell>
          <cell r="AH11">
            <v>-2.873590000000013E-2</v>
          </cell>
          <cell r="AI11">
            <v>3.8020000000000133E-4</v>
          </cell>
          <cell r="AJ11">
            <v>2.2055071428571556E-3</v>
          </cell>
          <cell r="AK11">
            <v>-1.3982142857142781E-5</v>
          </cell>
          <cell r="AL11">
            <v>-5.3700000000000411E-5</v>
          </cell>
          <cell r="AM11">
            <v>1.5063283607142854</v>
          </cell>
          <cell r="AN11">
            <v>4.3130100000000102E-2</v>
          </cell>
          <cell r="AO11">
            <v>-7.2060000000000158E-4</v>
          </cell>
          <cell r="AP11">
            <v>-1.2657872857142911E-2</v>
          </cell>
          <cell r="AQ11">
            <v>-9.9821428571428907E-6</v>
          </cell>
          <cell r="AR11">
            <v>1.7774000000000094E-4</v>
          </cell>
          <cell r="AS11">
            <v>-0.5558687500000028</v>
          </cell>
          <cell r="AT11">
            <v>3.2990600000000064E-2</v>
          </cell>
          <cell r="AU11">
            <v>-1.4780000000000056E-4</v>
          </cell>
          <cell r="AV11">
            <v>5.9216400000000136E-3</v>
          </cell>
          <cell r="AW11">
            <v>1.6174999999999987E-4</v>
          </cell>
          <cell r="AX11">
            <v>-3.1631999999999987E-4</v>
          </cell>
          <cell r="AY11">
            <v>36.560511954602745</v>
          </cell>
          <cell r="AZ11">
            <v>-1.3552886069646848</v>
          </cell>
          <cell r="BA11">
            <v>1.0827356642104694E-2</v>
          </cell>
          <cell r="BB11">
            <v>0.1936042720528921</v>
          </cell>
          <cell r="BC11">
            <v>-6.8253111231949073E-4</v>
          </cell>
          <cell r="BD11">
            <v>-8.7867114072555819E-4</v>
          </cell>
          <cell r="BE11">
            <v>0</v>
          </cell>
          <cell r="BF11">
            <v>3.2</v>
          </cell>
          <cell r="BG11">
            <v>0.12411999999999999</v>
          </cell>
          <cell r="BH11">
            <v>0.37624000000000002</v>
          </cell>
          <cell r="BI11">
            <v>1.2934600000000001</v>
          </cell>
          <cell r="BJ11">
            <v>-0.79381999999999997</v>
          </cell>
          <cell r="BK11">
            <v>0</v>
          </cell>
          <cell r="BL11">
            <v>1</v>
          </cell>
          <cell r="BM11">
            <v>0</v>
          </cell>
          <cell r="BN11">
            <v>0</v>
          </cell>
          <cell r="BO11">
            <v>0.01</v>
          </cell>
          <cell r="BP11">
            <v>1</v>
          </cell>
          <cell r="BQ11">
            <v>0.78305785123966942</v>
          </cell>
          <cell r="BR11">
            <v>0.21694214876033058</v>
          </cell>
          <cell r="BS11">
            <v>0.42236024844720538</v>
          </cell>
          <cell r="BT11">
            <v>0.68944099378881907</v>
          </cell>
          <cell r="BU11">
            <v>-0.1118012422360245</v>
          </cell>
          <cell r="BV11">
            <v>2.4182010533682834</v>
          </cell>
          <cell r="BX11">
            <v>1</v>
          </cell>
          <cell r="BY11">
            <v>0</v>
          </cell>
          <cell r="BZ11">
            <v>0</v>
          </cell>
          <cell r="CA11">
            <v>1</v>
          </cell>
          <cell r="CB11">
            <v>0</v>
          </cell>
          <cell r="CC11">
            <v>0</v>
          </cell>
          <cell r="CD11">
            <v>0</v>
          </cell>
          <cell r="CE11">
            <v>0</v>
          </cell>
          <cell r="CF11">
            <v>0</v>
          </cell>
          <cell r="CG11">
            <v>0</v>
          </cell>
          <cell r="CH11">
            <v>0</v>
          </cell>
          <cell r="CI11">
            <v>0</v>
          </cell>
          <cell r="CJ11">
            <v>0</v>
          </cell>
          <cell r="CK11">
            <v>0</v>
          </cell>
          <cell r="CL11">
            <v>0</v>
          </cell>
          <cell r="CM11">
            <v>0</v>
          </cell>
        </row>
        <row r="12">
          <cell r="B12" t="str">
            <v>PSZ240to760</v>
          </cell>
          <cell r="C12" t="str">
            <v>Lennox</v>
          </cell>
          <cell r="D12">
            <v>25</v>
          </cell>
          <cell r="E12" t="str">
            <v>LGH300H4V</v>
          </cell>
          <cell r="F12" t="str">
            <v>Gas</v>
          </cell>
          <cell r="G12">
            <v>11.6</v>
          </cell>
          <cell r="H12" t="str">
            <v>PSZ</v>
          </cell>
          <cell r="I12">
            <v>2.5950000000000001E-2</v>
          </cell>
          <cell r="J12">
            <v>0</v>
          </cell>
          <cell r="K12">
            <v>0.01</v>
          </cell>
          <cell r="L12">
            <v>50</v>
          </cell>
          <cell r="N12">
            <v>325</v>
          </cell>
          <cell r="O12">
            <v>10.1</v>
          </cell>
          <cell r="P12">
            <v>0.70499999999999996</v>
          </cell>
          <cell r="Q12">
            <v>10.5</v>
          </cell>
          <cell r="R12">
            <v>0.123</v>
          </cell>
          <cell r="S12">
            <v>1.0149999999999999</v>
          </cell>
          <cell r="T12">
            <v>0.61</v>
          </cell>
          <cell r="U12">
            <v>1.601712110158672</v>
          </cell>
          <cell r="V12">
            <v>-4.5149327466715352</v>
          </cell>
          <cell r="X12">
            <v>2</v>
          </cell>
          <cell r="Y12">
            <v>0.5</v>
          </cell>
          <cell r="Z12">
            <v>0.66</v>
          </cell>
          <cell r="AA12">
            <v>0.66</v>
          </cell>
          <cell r="AF12" t="str">
            <v>PSZ240to760</v>
          </cell>
          <cell r="AG12">
            <v>2.2459203645833408</v>
          </cell>
          <cell r="AH12">
            <v>-4.5907812500000152E-2</v>
          </cell>
          <cell r="AI12">
            <v>5.1640625000000091E-4</v>
          </cell>
          <cell r="AJ12">
            <v>2.6468749999999396E-3</v>
          </cell>
          <cell r="AK12">
            <v>-9.5833333333331591E-6</v>
          </cell>
          <cell r="AL12">
            <v>-1.0262499999999962E-4</v>
          </cell>
          <cell r="AM12">
            <v>3.8400342708333355</v>
          </cell>
          <cell r="AN12">
            <v>-2.7140625000000064E-2</v>
          </cell>
          <cell r="AO12">
            <v>-1.4531249999999955E-4</v>
          </cell>
          <cell r="AP12">
            <v>-7.6465833333333299E-3</v>
          </cell>
          <cell r="AQ12">
            <v>-8.9166666666667027E-6</v>
          </cell>
          <cell r="AR12">
            <v>6.8750000000000031E-5</v>
          </cell>
          <cell r="AS12">
            <v>-0.79627296875001274</v>
          </cell>
          <cell r="AT12">
            <v>5.694843750000033E-2</v>
          </cell>
          <cell r="AU12">
            <v>-3.5859375000000247E-4</v>
          </cell>
          <cell r="AV12">
            <v>-9.8866249999999545E-3</v>
          </cell>
          <cell r="AW12">
            <v>2.0899999999999977E-4</v>
          </cell>
          <cell r="AX12">
            <v>-2.1312500000000007E-4</v>
          </cell>
          <cell r="AY12">
            <v>58.139560581037848</v>
          </cell>
          <cell r="AZ12">
            <v>-1.7384915366910325</v>
          </cell>
          <cell r="BA12">
            <v>1.2699642283120554E-2</v>
          </cell>
          <cell r="BB12">
            <v>6.528414025764321E-3</v>
          </cell>
          <cell r="BC12">
            <v>8.6135949603246935E-5</v>
          </cell>
          <cell r="BD12">
            <v>1.4659888306618361E-4</v>
          </cell>
          <cell r="BE12">
            <v>0</v>
          </cell>
          <cell r="BF12">
            <v>3.2519999999999998</v>
          </cell>
          <cell r="BG12">
            <v>2.6305800000000001</v>
          </cell>
          <cell r="BH12">
            <v>-9.4999900000000004</v>
          </cell>
          <cell r="BI12">
            <v>14.27181</v>
          </cell>
          <cell r="BJ12">
            <v>-6.4024000000000001</v>
          </cell>
          <cell r="BK12">
            <v>0.96409</v>
          </cell>
          <cell r="BL12">
            <v>0.28948000000000002</v>
          </cell>
          <cell r="BM12">
            <v>0.18251999999999999</v>
          </cell>
          <cell r="BN12">
            <v>-0.13119</v>
          </cell>
          <cell r="BO12">
            <v>0.96</v>
          </cell>
          <cell r="BP12">
            <v>1.3</v>
          </cell>
          <cell r="BQ12">
            <v>0.84170758064378903</v>
          </cell>
          <cell r="BR12">
            <v>0.15829241935621105</v>
          </cell>
          <cell r="BS12">
            <v>2.8821760638243377E-2</v>
          </cell>
          <cell r="BT12">
            <v>1.3010898258381356</v>
          </cell>
          <cell r="BU12">
            <v>-0.32991158647637892</v>
          </cell>
          <cell r="BV12">
            <v>2.6080792186047175</v>
          </cell>
          <cell r="BX12">
            <v>1</v>
          </cell>
          <cell r="BY12">
            <v>0</v>
          </cell>
          <cell r="BZ12">
            <v>0</v>
          </cell>
          <cell r="CA12">
            <v>1</v>
          </cell>
          <cell r="CB12">
            <v>0</v>
          </cell>
          <cell r="CC12">
            <v>0</v>
          </cell>
          <cell r="CD12">
            <v>0</v>
          </cell>
          <cell r="CE12">
            <v>0</v>
          </cell>
          <cell r="CF12">
            <v>0</v>
          </cell>
          <cell r="CG12">
            <v>0</v>
          </cell>
          <cell r="CH12">
            <v>0</v>
          </cell>
          <cell r="CI12">
            <v>0</v>
          </cell>
          <cell r="CJ12">
            <v>0</v>
          </cell>
          <cell r="CK12">
            <v>0</v>
          </cell>
          <cell r="CL12">
            <v>0</v>
          </cell>
          <cell r="CM12">
            <v>0</v>
          </cell>
        </row>
      </sheetData>
      <sheetData sheetId="5"/>
      <sheetData sheetId="6"/>
      <sheetData sheetId="7">
        <row r="5">
          <cell r="F5" t="str">
            <v>kW</v>
          </cell>
          <cell r="G5" t="str">
            <v>HighEff</v>
          </cell>
          <cell r="L5" t="str">
            <v>kW</v>
          </cell>
          <cell r="M5" t="str">
            <v>PremEff</v>
          </cell>
          <cell r="N5" t="str">
            <v>hp</v>
          </cell>
          <cell r="O5" t="str">
            <v>HighEff</v>
          </cell>
        </row>
        <row r="6">
          <cell r="F6">
            <v>0</v>
          </cell>
          <cell r="G6">
            <v>0.82499999999999996</v>
          </cell>
          <cell r="L6">
            <v>0</v>
          </cell>
          <cell r="M6">
            <v>0.85499999999999998</v>
          </cell>
          <cell r="N6">
            <v>0</v>
          </cell>
          <cell r="O6">
            <v>0.82499999999999996</v>
          </cell>
        </row>
        <row r="7">
          <cell r="F7">
            <v>0.90424342424242432</v>
          </cell>
          <cell r="G7">
            <v>0.84</v>
          </cell>
          <cell r="L7">
            <v>0.87251561988304094</v>
          </cell>
          <cell r="M7">
            <v>0.86499999999999999</v>
          </cell>
          <cell r="N7">
            <v>1.0000100000000001</v>
          </cell>
          <cell r="O7">
            <v>0.84</v>
          </cell>
        </row>
        <row r="8">
          <cell r="F8">
            <v>1.3321438571428572</v>
          </cell>
          <cell r="G8">
            <v>0.84</v>
          </cell>
          <cell r="L8">
            <v>1.2936426184971097</v>
          </cell>
          <cell r="M8">
            <v>0.86499999999999999</v>
          </cell>
          <cell r="N8">
            <v>1.5000100000000001</v>
          </cell>
          <cell r="O8">
            <v>0.84</v>
          </cell>
        </row>
        <row r="9">
          <cell r="F9">
            <v>1.7761914761904762</v>
          </cell>
          <cell r="G9">
            <v>0.86499999999999999</v>
          </cell>
          <cell r="L9">
            <v>1.7248564913294797</v>
          </cell>
          <cell r="M9">
            <v>0.89500000000000002</v>
          </cell>
          <cell r="N9">
            <v>2.0000100000000001</v>
          </cell>
          <cell r="O9">
            <v>0.86499999999999999</v>
          </cell>
        </row>
        <row r="10">
          <cell r="F10">
            <v>2.5872842369942197</v>
          </cell>
          <cell r="G10">
            <v>0.875</v>
          </cell>
          <cell r="L10">
            <v>2.5005596592178772</v>
          </cell>
          <cell r="M10">
            <v>0.89500000000000002</v>
          </cell>
          <cell r="N10">
            <v>3.0000100000000001</v>
          </cell>
          <cell r="O10">
            <v>0.875</v>
          </cell>
        </row>
        <row r="11">
          <cell r="F11">
            <v>4.2628581428571426</v>
          </cell>
          <cell r="G11">
            <v>0.88500000000000001</v>
          </cell>
          <cell r="L11">
            <v>4.1675987653631283</v>
          </cell>
          <cell r="M11">
            <v>0.91</v>
          </cell>
          <cell r="N11">
            <v>5.0000099999999996</v>
          </cell>
          <cell r="O11">
            <v>0.88500000000000001</v>
          </cell>
        </row>
        <row r="12">
          <cell r="F12">
            <v>6.3220348983050849</v>
          </cell>
          <cell r="G12">
            <v>0.89500000000000002</v>
          </cell>
          <cell r="L12">
            <v>6.148352648351648</v>
          </cell>
          <cell r="M12">
            <v>0.91700000000000004</v>
          </cell>
          <cell r="N12">
            <v>7.5000099999999996</v>
          </cell>
          <cell r="O12">
            <v>0.89500000000000002</v>
          </cell>
        </row>
        <row r="13">
          <cell r="F13">
            <v>8.3351965307262557</v>
          </cell>
          <cell r="G13">
            <v>0.91</v>
          </cell>
          <cell r="L13">
            <v>8.1352245550708826</v>
          </cell>
          <cell r="M13">
            <v>0.93</v>
          </cell>
          <cell r="N13">
            <v>10.00001</v>
          </cell>
          <cell r="O13">
            <v>0.91</v>
          </cell>
        </row>
        <row r="14">
          <cell r="F14">
            <v>12.296704296703295</v>
          </cell>
          <cell r="G14">
            <v>0.91</v>
          </cell>
          <cell r="L14">
            <v>12.032259064516127</v>
          </cell>
          <cell r="M14">
            <v>0.93</v>
          </cell>
          <cell r="N14">
            <v>15.00001</v>
          </cell>
          <cell r="O14">
            <v>0.91</v>
          </cell>
        </row>
        <row r="15">
          <cell r="F15">
            <v>16.395605395604395</v>
          </cell>
          <cell r="G15">
            <v>0.91700000000000004</v>
          </cell>
          <cell r="L15">
            <v>16.043011752688173</v>
          </cell>
          <cell r="M15">
            <v>0.93600000000000005</v>
          </cell>
          <cell r="N15">
            <v>20.00001</v>
          </cell>
          <cell r="O15">
            <v>0.91700000000000004</v>
          </cell>
        </row>
        <row r="16">
          <cell r="F16">
            <v>20.338059887677208</v>
          </cell>
          <cell r="G16">
            <v>0.92400000000000004</v>
          </cell>
          <cell r="L16">
            <v>19.925214675213674</v>
          </cell>
          <cell r="M16">
            <v>0.94099999999999995</v>
          </cell>
          <cell r="N16">
            <v>25.00001</v>
          </cell>
          <cell r="O16">
            <v>0.92400000000000004</v>
          </cell>
        </row>
        <row r="17">
          <cell r="F17">
            <v>24.220780220779218</v>
          </cell>
          <cell r="G17">
            <v>0.93</v>
          </cell>
          <cell r="L17">
            <v>23.783210351753453</v>
          </cell>
          <cell r="M17">
            <v>0.94099999999999995</v>
          </cell>
          <cell r="N17">
            <v>30.00001</v>
          </cell>
          <cell r="O17">
            <v>0.93</v>
          </cell>
        </row>
        <row r="18">
          <cell r="F18">
            <v>32.086022505376341</v>
          </cell>
          <cell r="G18">
            <v>0.93</v>
          </cell>
          <cell r="L18">
            <v>31.71094680233794</v>
          </cell>
          <cell r="M18">
            <v>0.94499999999999995</v>
          </cell>
          <cell r="N18">
            <v>40.000010000000003</v>
          </cell>
          <cell r="O18">
            <v>0.93</v>
          </cell>
        </row>
        <row r="19">
          <cell r="F19">
            <v>40.107527881720422</v>
          </cell>
          <cell r="G19">
            <v>0.93600000000000005</v>
          </cell>
          <cell r="L19">
            <v>39.470900470899466</v>
          </cell>
          <cell r="M19">
            <v>0.95</v>
          </cell>
          <cell r="N19">
            <v>50.000010000000003</v>
          </cell>
          <cell r="O19">
            <v>0.93600000000000005</v>
          </cell>
        </row>
        <row r="20">
          <cell r="F20">
            <v>47.820513820512815</v>
          </cell>
          <cell r="G20">
            <v>0.94099999999999995</v>
          </cell>
          <cell r="L20">
            <v>47.115790473684207</v>
          </cell>
          <cell r="M20">
            <v>0.95</v>
          </cell>
          <cell r="N20">
            <v>60.000010000000003</v>
          </cell>
          <cell r="O20">
            <v>0.94099999999999995</v>
          </cell>
        </row>
        <row r="21">
          <cell r="F21">
            <v>59.458024379383637</v>
          </cell>
          <cell r="G21">
            <v>0.94099999999999995</v>
          </cell>
          <cell r="L21">
            <v>58.894737842105265</v>
          </cell>
          <cell r="M21">
            <v>0.95399999999999996</v>
          </cell>
          <cell r="N21">
            <v>75.000010000000003</v>
          </cell>
          <cell r="O21">
            <v>0.94099999999999995</v>
          </cell>
        </row>
        <row r="22">
          <cell r="F22">
            <v>79.277365505844841</v>
          </cell>
          <cell r="G22">
            <v>0.94499999999999995</v>
          </cell>
          <cell r="L22">
            <v>78.19706598951781</v>
          </cell>
          <cell r="M22">
            <v>0.95399999999999996</v>
          </cell>
          <cell r="N22">
            <v>100.00001</v>
          </cell>
          <cell r="O22">
            <v>0.94499999999999995</v>
          </cell>
        </row>
        <row r="23">
          <cell r="F23">
            <v>98.677249677248682</v>
          </cell>
          <cell r="G23">
            <v>0.95</v>
          </cell>
          <cell r="L23">
            <v>97.746332236897274</v>
          </cell>
          <cell r="M23">
            <v>0.95799999999999996</v>
          </cell>
          <cell r="N23">
            <v>125.00001</v>
          </cell>
          <cell r="O23">
            <v>0.95</v>
          </cell>
        </row>
        <row r="24">
          <cell r="F24">
            <v>117.78947468421053</v>
          </cell>
          <cell r="G24">
            <v>0.95</v>
          </cell>
          <cell r="L24">
            <v>116.80584651148226</v>
          </cell>
          <cell r="M24">
            <v>0.95799999999999996</v>
          </cell>
          <cell r="N24">
            <v>150.00001</v>
          </cell>
          <cell r="O24">
            <v>0.95</v>
          </cell>
        </row>
        <row r="25">
          <cell r="F25">
            <v>157.05263257894737</v>
          </cell>
          <cell r="G25">
            <v>0.95</v>
          </cell>
          <cell r="L25">
            <v>155.741128348643</v>
          </cell>
          <cell r="M25">
            <v>0.95799999999999996</v>
          </cell>
          <cell r="N25">
            <v>200.00001</v>
          </cell>
          <cell r="O25">
            <v>0.95</v>
          </cell>
        </row>
        <row r="26">
          <cell r="F26">
            <v>196.31579047368422</v>
          </cell>
          <cell r="G26">
            <v>0.95399999999999996</v>
          </cell>
          <cell r="L26">
            <v>194.67641018580377</v>
          </cell>
          <cell r="M26">
            <v>0.95799999999999996</v>
          </cell>
          <cell r="N26">
            <v>250.00001</v>
          </cell>
          <cell r="O26">
            <v>0.95399999999999996</v>
          </cell>
        </row>
        <row r="27">
          <cell r="F27">
            <v>234.59119596855348</v>
          </cell>
          <cell r="G27">
            <v>0.95399999999999996</v>
          </cell>
          <cell r="L27">
            <v>233.61169202296452</v>
          </cell>
          <cell r="M27">
            <v>0.95799999999999996</v>
          </cell>
          <cell r="N27">
            <v>300.00000999999997</v>
          </cell>
          <cell r="O27">
            <v>0.95399999999999996</v>
          </cell>
        </row>
        <row r="28">
          <cell r="F28">
            <v>273.68972846331241</v>
          </cell>
          <cell r="G28">
            <v>0.95399999999999996</v>
          </cell>
          <cell r="L28">
            <v>272.54697386012532</v>
          </cell>
          <cell r="M28">
            <v>0.95799999999999996</v>
          </cell>
          <cell r="N28">
            <v>350.00000999999997</v>
          </cell>
          <cell r="O28">
            <v>0.95399999999999996</v>
          </cell>
        </row>
        <row r="29">
          <cell r="F29">
            <v>312.78826095807125</v>
          </cell>
          <cell r="G29">
            <v>0.95799999999999996</v>
          </cell>
          <cell r="L29">
            <v>311.48225569728601</v>
          </cell>
          <cell r="M29">
            <v>0.96199999999999997</v>
          </cell>
          <cell r="N29">
            <v>400.00000999999997</v>
          </cell>
          <cell r="O29">
            <v>0.95799999999999996</v>
          </cell>
        </row>
        <row r="30">
          <cell r="F30">
            <v>350.41753753444675</v>
          </cell>
          <cell r="G30">
            <v>0.95799999999999996</v>
          </cell>
          <cell r="L30">
            <v>348.96049996049896</v>
          </cell>
          <cell r="M30">
            <v>0.96199999999999997</v>
          </cell>
          <cell r="N30">
            <v>450.00000999999997</v>
          </cell>
          <cell r="O30">
            <v>0.95799999999999996</v>
          </cell>
        </row>
      </sheetData>
      <sheetData sheetId="8"/>
      <sheetData sheetId="9"/>
      <sheetData sheetId="10"/>
      <sheetData sheetId="11"/>
      <sheetData sheetId="12"/>
      <sheetData sheetId="13">
        <row r="7">
          <cell r="C7" t="str">
            <v>TechTypeID</v>
          </cell>
          <cell r="D7" t="str">
            <v>Display</v>
          </cell>
          <cell r="E7" t="str">
            <v>LookupID</v>
          </cell>
          <cell r="F7" t="str">
            <v>Group Description</v>
          </cell>
          <cell r="G7" t="str">
            <v>GroupCode</v>
          </cell>
          <cell r="H7" t="str">
            <v>Tech Type Description</v>
          </cell>
          <cell r="I7" t="str">
            <v>defEULCode</v>
          </cell>
          <cell r="J7" t="str">
            <v>State</v>
          </cell>
          <cell r="K7" t="str">
            <v>Comment</v>
          </cell>
          <cell r="L7" t="str">
            <v>DOE2ParamName</v>
          </cell>
          <cell r="M7" t="str">
            <v>TechRuleList</v>
          </cell>
          <cell r="N7" t="str">
            <v>AutoSizeExVint</v>
          </cell>
          <cell r="O7" t="str">
            <v>AutoSizeNewVint</v>
          </cell>
          <cell r="P7" t="str">
            <v xml:space="preserve">MeasAreaRuleList </v>
          </cell>
          <cell r="Q7" t="str">
            <v>NormUnitsRuleList</v>
          </cell>
          <cell r="R7" t="str">
            <v>NormUnits</v>
          </cell>
          <cell r="S7" t="str">
            <v>NumTechs</v>
          </cell>
          <cell r="T7" t="str">
            <v>NumMeas</v>
          </cell>
          <cell r="V7" t="str">
            <v>Parameter Type 1</v>
          </cell>
          <cell r="W7" t="str">
            <v>Parameter Type 2</v>
          </cell>
          <cell r="X7" t="str">
            <v>Parameter Type 3</v>
          </cell>
          <cell r="Y7" t="str">
            <v>Parameter Type 4</v>
          </cell>
          <cell r="Z7" t="str">
            <v>Parameter Type 5</v>
          </cell>
          <cell r="AA7" t="str">
            <v>Parameter Type 6</v>
          </cell>
          <cell r="AB7" t="str">
            <v>Parameter Type 7</v>
          </cell>
          <cell r="AC7" t="str">
            <v>Parameter Type 8</v>
          </cell>
          <cell r="AD7" t="str">
            <v>Parameter Type 9</v>
          </cell>
          <cell r="AE7" t="str">
            <v>Parameter Type 10</v>
          </cell>
          <cell r="AF7" t="str">
            <v>Parameter Type 11</v>
          </cell>
          <cell r="AG7" t="str">
            <v>Parameter Type 12</v>
          </cell>
          <cell r="AH7" t="str">
            <v>Parameter Type 13</v>
          </cell>
          <cell r="AI7" t="str">
            <v>Parameter Type 14</v>
          </cell>
          <cell r="AJ7" t="str">
            <v>Parameter Type 15</v>
          </cell>
          <cell r="AK7" t="str">
            <v>Parameter Type 16</v>
          </cell>
          <cell r="AL7" t="str">
            <v>Parameter Type 17</v>
          </cell>
          <cell r="AM7" t="str">
            <v>Parameter Type 18</v>
          </cell>
          <cell r="AN7" t="str">
            <v>Parameter Type 19</v>
          </cell>
          <cell r="AO7" t="str">
            <v>Parameter Type 20</v>
          </cell>
          <cell r="AP7" t="str">
            <v>Parameter Type 21</v>
          </cell>
          <cell r="AQ7" t="str">
            <v>Parameter Type 22</v>
          </cell>
          <cell r="AR7" t="str">
            <v>Parameter Type 23</v>
          </cell>
          <cell r="AS7" t="str">
            <v>Parameter Type 24</v>
          </cell>
          <cell r="AT7" t="str">
            <v>Parameter Type 25</v>
          </cell>
          <cell r="AU7" t="str">
            <v>Parameter Type 26</v>
          </cell>
          <cell r="AV7" t="str">
            <v>Parameter Type 27</v>
          </cell>
          <cell r="AW7" t="str">
            <v>Parameter Type 28</v>
          </cell>
          <cell r="AX7" t="str">
            <v>Parameter Type 29</v>
          </cell>
          <cell r="AY7" t="str">
            <v>Parameter Type 30</v>
          </cell>
          <cell r="AZ7" t="str">
            <v>Parameter Type 31</v>
          </cell>
          <cell r="BA7" t="str">
            <v>Parameter Type 32</v>
          </cell>
          <cell r="BB7" t="str">
            <v>Parameter Type 33</v>
          </cell>
          <cell r="BC7" t="str">
            <v>Parameter Type 34</v>
          </cell>
          <cell r="BD7" t="str">
            <v>Parameter Type 35</v>
          </cell>
          <cell r="BE7" t="str">
            <v>Parameter Type 36</v>
          </cell>
          <cell r="BF7" t="str">
            <v>Parameter Type 37</v>
          </cell>
          <cell r="BG7" t="str">
            <v>Parameter Type 38</v>
          </cell>
        </row>
        <row r="8">
          <cell r="C8" t="str">
            <v>SpltAC_SEER</v>
          </cell>
          <cell r="E8" t="str">
            <v>dxAC_equip_SpltAC_SEER</v>
          </cell>
          <cell r="F8" t="str">
            <v>dX AC Equipment</v>
          </cell>
          <cell r="G8" t="str">
            <v>dxAC_equip</v>
          </cell>
          <cell r="H8" t="str">
            <v>SEER Rated Split System AC</v>
          </cell>
          <cell r="I8" t="str">
            <v>HVAC-airAC</v>
          </cell>
          <cell r="J8" t="str">
            <v>Standard</v>
          </cell>
          <cell r="K8" t="str">
            <v>Includes ductless mini-splits.</v>
          </cell>
          <cell r="L8" t="str">
            <v>DXCoolTechID</v>
          </cell>
          <cell r="M8" t="str">
            <v>SEERDxPerfMap</v>
          </cell>
          <cell r="N8" t="b">
            <v>1</v>
          </cell>
          <cell r="O8" t="b">
            <v>1</v>
          </cell>
          <cell r="P8" t="str">
            <v>GetConditionedArea</v>
          </cell>
          <cell r="Q8" t="str">
            <v>GetDxCoolTons</v>
          </cell>
          <cell r="R8" t="str">
            <v>Cap-Tons</v>
          </cell>
          <cell r="V8" t="str">
            <v>DXType</v>
          </cell>
          <cell r="W8" t="str">
            <v>SubType</v>
          </cell>
          <cell r="X8" t="str">
            <v>Sector</v>
          </cell>
          <cell r="Y8" t="str">
            <v>CapRange</v>
          </cell>
          <cell r="Z8" t="str">
            <v>SEER</v>
          </cell>
          <cell r="AA8" t="str">
            <v>EER</v>
          </cell>
          <cell r="AB8" t="str">
            <v>TotCoolCap</v>
          </cell>
          <cell r="AC8" t="str">
            <v>CoolSensCap</v>
          </cell>
          <cell r="AD8" t="str">
            <v>CoolingEIR</v>
          </cell>
          <cell r="AE8" t="str">
            <v>CfmPerBtuh</v>
          </cell>
          <cell r="AF8" t="str">
            <v>FanWPerCfm</v>
          </cell>
          <cell r="AG8" t="str">
            <v>CondWPerBtuh</v>
          </cell>
          <cell r="AH8" t="str">
            <v>CoilBF</v>
          </cell>
          <cell r="AI8" t="str">
            <v>CrnkEIR</v>
          </cell>
          <cell r="AJ8" t="str">
            <v>CrnkMaxT</v>
          </cell>
          <cell r="AK8" t="str">
            <v>NumStages</v>
          </cell>
          <cell r="AL8" t="str">
            <v>FanEirPlr</v>
          </cell>
          <cell r="AM8" t="str">
            <v>LowSpdCfmRatio</v>
          </cell>
          <cell r="AN8" t="str">
            <v>LowSpdCapRatio</v>
          </cell>
          <cell r="AO8" t="str">
            <v>HSPF</v>
          </cell>
          <cell r="AP8" t="str">
            <v>COP47</v>
          </cell>
          <cell r="AQ8" t="str">
            <v>HtCoolCapRatio</v>
          </cell>
          <cell r="AR8" t="str">
            <v>HtgEIR</v>
          </cell>
          <cell r="AS8" t="str">
            <v>ClCap_fT</v>
          </cell>
          <cell r="AT8" t="str">
            <v>ClSH_fT</v>
          </cell>
          <cell r="AU8" t="str">
            <v>EIR_fT</v>
          </cell>
          <cell r="AV8" t="str">
            <v>BF_fT</v>
          </cell>
          <cell r="AW8" t="str">
            <v>CEIR_fPLR_Tem</v>
          </cell>
          <cell r="AX8" t="str">
            <v>CEIR_fPLR_Mod</v>
          </cell>
          <cell r="AY8" t="str">
            <v>CEIR_fPLR_Hot</v>
          </cell>
          <cell r="AZ8" t="str">
            <v>CLoss_fPLR_Tem</v>
          </cell>
          <cell r="BA8" t="str">
            <v>CLoss_fPLR_Mod</v>
          </cell>
          <cell r="BB8" t="str">
            <v>CLoss_fPLR_Hot</v>
          </cell>
          <cell r="BC8" t="str">
            <v>HtCap_fT</v>
          </cell>
          <cell r="BD8" t="str">
            <v>HIR_fT</v>
          </cell>
          <cell r="BE8" t="str">
            <v>BF_fFlow</v>
          </cell>
        </row>
        <row r="9">
          <cell r="C9" t="str">
            <v>SpltAC_Evap</v>
          </cell>
          <cell r="E9" t="str">
            <v>dxAC_equip_SpltAC_Evap</v>
          </cell>
          <cell r="F9" t="str">
            <v>dX AC Equipment</v>
          </cell>
          <cell r="G9" t="str">
            <v>dxAC_equip</v>
          </cell>
          <cell r="H9" t="str">
            <v>SEER Rated Split System AC</v>
          </cell>
          <cell r="I9" t="str">
            <v>HVAC-airAC</v>
          </cell>
          <cell r="J9" t="str">
            <v>Standard</v>
          </cell>
          <cell r="L9" t="str">
            <v>DXCoolTechID</v>
          </cell>
          <cell r="M9" t="str">
            <v>SplitAcEvapCond</v>
          </cell>
          <cell r="N9" t="b">
            <v>1</v>
          </cell>
          <cell r="O9" t="b">
            <v>1</v>
          </cell>
          <cell r="P9" t="str">
            <v>GetConditionedArea</v>
          </cell>
          <cell r="Q9" t="str">
            <v>GetDxCoolTons</v>
          </cell>
          <cell r="R9" t="str">
            <v>Cap-Tons</v>
          </cell>
          <cell r="V9" t="str">
            <v>DXType</v>
          </cell>
          <cell r="W9" t="str">
            <v>SubType</v>
          </cell>
          <cell r="X9" t="str">
            <v>Sector</v>
          </cell>
          <cell r="Y9" t="str">
            <v>CapRange</v>
          </cell>
          <cell r="Z9" t="str">
            <v>SEER</v>
          </cell>
          <cell r="AA9" t="str">
            <v>EER</v>
          </cell>
          <cell r="AB9" t="str">
            <v>TotCoolCap</v>
          </cell>
          <cell r="AC9" t="str">
            <v>CoolSensCap</v>
          </cell>
          <cell r="AD9" t="str">
            <v>CoolingEIR</v>
          </cell>
          <cell r="AE9" t="str">
            <v>CfmPerBtuh</v>
          </cell>
          <cell r="AF9" t="str">
            <v>FanWPerCfm</v>
          </cell>
          <cell r="AG9" t="str">
            <v>CondWPerBtuh</v>
          </cell>
          <cell r="AH9" t="str">
            <v>CoilBF</v>
          </cell>
          <cell r="AI9" t="str">
            <v>CrnkEIR</v>
          </cell>
          <cell r="AJ9" t="str">
            <v>CrnkMaxT</v>
          </cell>
          <cell r="AK9" t="str">
            <v>NumStages</v>
          </cell>
          <cell r="AL9" t="str">
            <v>FanEirPlr</v>
          </cell>
          <cell r="AM9" t="str">
            <v>LowSpdCfmRatio</v>
          </cell>
          <cell r="AN9" t="str">
            <v>LowSpdCapRatio</v>
          </cell>
          <cell r="AO9" t="str">
            <v>HSPF</v>
          </cell>
          <cell r="AP9" t="str">
            <v>COP47</v>
          </cell>
          <cell r="AQ9" t="str">
            <v>HtCoolCapRatio</v>
          </cell>
          <cell r="AR9" t="str">
            <v>HtgEIR</v>
          </cell>
          <cell r="AS9" t="str">
            <v>ClCap_fT</v>
          </cell>
          <cell r="AT9" t="str">
            <v>ClSH_fT</v>
          </cell>
          <cell r="AU9" t="str">
            <v>EIR_fT</v>
          </cell>
          <cell r="AV9" t="str">
            <v>BF_fT</v>
          </cell>
          <cell r="AW9" t="str">
            <v>CEIR_fPLR_Tem</v>
          </cell>
          <cell r="AX9" t="str">
            <v>CEIR_fPLR_Mod</v>
          </cell>
          <cell r="AY9" t="str">
            <v>CEIR_fPLR_Hot</v>
          </cell>
          <cell r="AZ9" t="str">
            <v>CLoss_fPLR_Tem</v>
          </cell>
          <cell r="BA9" t="str">
            <v>CLoss_fPLR_Mod</v>
          </cell>
          <cell r="BB9" t="str">
            <v>CLoss_fPLR_Hot</v>
          </cell>
          <cell r="BC9" t="str">
            <v>HtCap_fT</v>
          </cell>
          <cell r="BD9" t="str">
            <v>HIR_fT</v>
          </cell>
          <cell r="BE9" t="str">
            <v>BF_fFlow</v>
          </cell>
        </row>
        <row r="10">
          <cell r="C10" t="str">
            <v>PkgAC_SEER</v>
          </cell>
          <cell r="E10" t="str">
            <v>dxAC_equip_PkgAC_SEER</v>
          </cell>
          <cell r="F10" t="str">
            <v>dX AC Equipment</v>
          </cell>
          <cell r="G10" t="str">
            <v>dxAC_equip</v>
          </cell>
          <cell r="H10" t="str">
            <v>SEER Rated Package Rooftop AC</v>
          </cell>
          <cell r="I10" t="str">
            <v>HVAC-airAC</v>
          </cell>
          <cell r="J10" t="str">
            <v>Standard</v>
          </cell>
          <cell r="L10" t="str">
            <v>DXCoolTechID</v>
          </cell>
          <cell r="M10" t="str">
            <v>SEERDxPerfMap</v>
          </cell>
          <cell r="N10" t="b">
            <v>1</v>
          </cell>
          <cell r="O10" t="b">
            <v>1</v>
          </cell>
          <cell r="P10" t="str">
            <v>GetConditionedArea</v>
          </cell>
          <cell r="Q10" t="str">
            <v>GetDxCoolTons</v>
          </cell>
          <cell r="R10" t="str">
            <v>Cap-Tons</v>
          </cell>
          <cell r="V10" t="str">
            <v>DXType</v>
          </cell>
          <cell r="W10" t="str">
            <v>SubType</v>
          </cell>
          <cell r="X10" t="str">
            <v>Sector</v>
          </cell>
          <cell r="Y10" t="str">
            <v>CapRange</v>
          </cell>
          <cell r="Z10" t="str">
            <v>SEER</v>
          </cell>
          <cell r="AA10" t="str">
            <v>EER</v>
          </cell>
          <cell r="AB10" t="str">
            <v>TotCoolCap</v>
          </cell>
          <cell r="AC10" t="str">
            <v>CoolSensCap</v>
          </cell>
          <cell r="AD10" t="str">
            <v>CoolingEIR</v>
          </cell>
          <cell r="AE10" t="str">
            <v>CfmPerBtuh</v>
          </cell>
          <cell r="AF10" t="str">
            <v>FanWPerCfm</v>
          </cell>
          <cell r="AG10" t="str">
            <v>CondWPerBtuh</v>
          </cell>
          <cell r="AH10" t="str">
            <v>CoilBF</v>
          </cell>
          <cell r="AI10" t="str">
            <v>CrnkEIR</v>
          </cell>
          <cell r="AJ10" t="str">
            <v>CrnkMaxT</v>
          </cell>
          <cell r="AK10" t="str">
            <v>NumStages</v>
          </cell>
          <cell r="AL10" t="str">
            <v>FanEirPlr</v>
          </cell>
          <cell r="AM10" t="str">
            <v>LowSpdCfmRatio</v>
          </cell>
          <cell r="AN10" t="str">
            <v>LowSpdCapRatio</v>
          </cell>
          <cell r="AO10" t="str">
            <v>HSPF</v>
          </cell>
          <cell r="AP10" t="str">
            <v>COP47</v>
          </cell>
          <cell r="AQ10" t="str">
            <v>HtCoolCapRatio</v>
          </cell>
          <cell r="AR10" t="str">
            <v>HtgEIR</v>
          </cell>
          <cell r="AS10" t="str">
            <v>ClCap_fT</v>
          </cell>
          <cell r="AT10" t="str">
            <v>ClSH_fT</v>
          </cell>
          <cell r="AU10" t="str">
            <v>EIR_fT</v>
          </cell>
          <cell r="AV10" t="str">
            <v>BF_fT</v>
          </cell>
          <cell r="AW10" t="str">
            <v>CEIR_fPLR_Tem</v>
          </cell>
          <cell r="AX10" t="str">
            <v>CEIR_fPLR_Mod</v>
          </cell>
          <cell r="AY10" t="str">
            <v>CEIR_fPLR_Hot</v>
          </cell>
          <cell r="AZ10" t="str">
            <v>CLoss_fPLR_Tem</v>
          </cell>
          <cell r="BA10" t="str">
            <v>CLoss_fPLR_Mod</v>
          </cell>
          <cell r="BB10" t="str">
            <v>CLoss_fPLR_Hot</v>
          </cell>
          <cell r="BC10" t="str">
            <v>HtCap_fT</v>
          </cell>
          <cell r="BD10" t="str">
            <v>HIR_fT</v>
          </cell>
          <cell r="BE10" t="str">
            <v>BF_fFlow</v>
          </cell>
        </row>
        <row r="11">
          <cell r="C11" t="str">
            <v>SpltHP_SEER</v>
          </cell>
          <cell r="E11" t="str">
            <v>dxHP_equip_SpltHP_SEER</v>
          </cell>
          <cell r="F11" t="str">
            <v>dx HP Equipment</v>
          </cell>
          <cell r="G11" t="str">
            <v>dxHP_equip</v>
          </cell>
          <cell r="H11" t="str">
            <v>SEER Rated Split System HP</v>
          </cell>
          <cell r="I11" t="str">
            <v>HVAC-airHP</v>
          </cell>
          <cell r="J11" t="str">
            <v>Standard</v>
          </cell>
          <cell r="L11" t="str">
            <v>DXCoolTechID</v>
          </cell>
          <cell r="M11" t="str">
            <v>SEERDxPerfMap</v>
          </cell>
          <cell r="N11" t="b">
            <v>1</v>
          </cell>
          <cell r="O11" t="b">
            <v>1</v>
          </cell>
          <cell r="P11" t="str">
            <v>GetConditionedArea</v>
          </cell>
          <cell r="Q11" t="str">
            <v>GetDxCoolTons</v>
          </cell>
          <cell r="R11" t="str">
            <v>Cap-Tons</v>
          </cell>
          <cell r="V11" t="str">
            <v>DXType</v>
          </cell>
          <cell r="W11" t="str">
            <v>SubType</v>
          </cell>
          <cell r="X11" t="str">
            <v>Sector</v>
          </cell>
          <cell r="Y11" t="str">
            <v>CapRange</v>
          </cell>
          <cell r="Z11" t="str">
            <v>SEER</v>
          </cell>
          <cell r="AA11" t="str">
            <v>EER</v>
          </cell>
          <cell r="AB11" t="str">
            <v>TotCoolCap</v>
          </cell>
          <cell r="AC11" t="str">
            <v>CoolSensCap</v>
          </cell>
          <cell r="AD11" t="str">
            <v>CoolingEIR</v>
          </cell>
          <cell r="AE11" t="str">
            <v>CfmPerBtuh</v>
          </cell>
          <cell r="AF11" t="str">
            <v>FanWPerCfm</v>
          </cell>
          <cell r="AG11" t="str">
            <v>CondWPerBtuh</v>
          </cell>
          <cell r="AH11" t="str">
            <v>CoilBF</v>
          </cell>
          <cell r="AI11" t="str">
            <v>CrnkEIR</v>
          </cell>
          <cell r="AJ11" t="str">
            <v>CrnkMaxT</v>
          </cell>
          <cell r="AK11" t="str">
            <v>NumStages</v>
          </cell>
          <cell r="AL11" t="str">
            <v>FanEirPlr</v>
          </cell>
          <cell r="AM11" t="str">
            <v>LowSpdCfmRatio</v>
          </cell>
          <cell r="AN11" t="str">
            <v>LowSpdCapRatio</v>
          </cell>
          <cell r="AO11" t="str">
            <v>HSPF</v>
          </cell>
          <cell r="AP11" t="str">
            <v>COP47</v>
          </cell>
          <cell r="AQ11" t="str">
            <v>HtCoolCapRatio</v>
          </cell>
          <cell r="AR11" t="str">
            <v>HtgEIR</v>
          </cell>
          <cell r="AS11" t="str">
            <v>ClCap_fT</v>
          </cell>
          <cell r="AT11" t="str">
            <v>ClSH_fT</v>
          </cell>
          <cell r="AU11" t="str">
            <v>EIR_fT</v>
          </cell>
          <cell r="AV11" t="str">
            <v>BF_fT</v>
          </cell>
          <cell r="AW11" t="str">
            <v>CEIR_fPLR_Tem</v>
          </cell>
          <cell r="AX11" t="str">
            <v>CEIR_fPLR_Mod</v>
          </cell>
          <cell r="AY11" t="str">
            <v>CEIR_fPLR_Hot</v>
          </cell>
          <cell r="AZ11" t="str">
            <v>CLoss_fPLR_Tem</v>
          </cell>
          <cell r="BA11" t="str">
            <v>CLoss_fPLR_Mod</v>
          </cell>
          <cell r="BB11" t="str">
            <v>CLoss_fPLR_Hot</v>
          </cell>
          <cell r="BC11" t="str">
            <v>HtCap_fT</v>
          </cell>
          <cell r="BD11" t="str">
            <v>HIR_fT</v>
          </cell>
          <cell r="BE11" t="str">
            <v>BF_fFlow</v>
          </cell>
        </row>
        <row r="12">
          <cell r="C12" t="str">
            <v>PkgHP_SEER</v>
          </cell>
          <cell r="E12" t="str">
            <v>dxHP_equip_PkgHP_SEER</v>
          </cell>
          <cell r="F12" t="str">
            <v>dx HP Equipment</v>
          </cell>
          <cell r="G12" t="str">
            <v>dxHP_equip</v>
          </cell>
          <cell r="H12" t="str">
            <v>SEER Rated Package Rooftop HP</v>
          </cell>
          <cell r="I12" t="str">
            <v>HVAC-airHP</v>
          </cell>
          <cell r="J12" t="str">
            <v>Standard</v>
          </cell>
          <cell r="L12" t="str">
            <v>DXCoolTechID</v>
          </cell>
          <cell r="M12" t="str">
            <v>SEERDxPerfMap</v>
          </cell>
          <cell r="N12" t="b">
            <v>1</v>
          </cell>
          <cell r="O12" t="b">
            <v>1</v>
          </cell>
          <cell r="P12" t="str">
            <v>GetConditionedArea</v>
          </cell>
          <cell r="Q12" t="str">
            <v>GetDxCoolTons</v>
          </cell>
          <cell r="R12" t="str">
            <v>Cap-Tons</v>
          </cell>
          <cell r="V12" t="str">
            <v>DXType</v>
          </cell>
          <cell r="W12" t="str">
            <v>SubType</v>
          </cell>
          <cell r="X12" t="str">
            <v>Sector</v>
          </cell>
          <cell r="Y12" t="str">
            <v>CapRange</v>
          </cell>
          <cell r="Z12" t="str">
            <v>SEER</v>
          </cell>
          <cell r="AA12" t="str">
            <v>EER</v>
          </cell>
          <cell r="AB12" t="str">
            <v>TotCoolCap</v>
          </cell>
          <cell r="AC12" t="str">
            <v>CoolSensCap</v>
          </cell>
          <cell r="AD12" t="str">
            <v>CoolingEIR</v>
          </cell>
          <cell r="AE12" t="str">
            <v>CfmPerBtuh</v>
          </cell>
          <cell r="AF12" t="str">
            <v>FanWPerCfm</v>
          </cell>
          <cell r="AG12" t="str">
            <v>CondWPerBtuh</v>
          </cell>
          <cell r="AH12" t="str">
            <v>CoilBF</v>
          </cell>
          <cell r="AI12" t="str">
            <v>CrnkEIR</v>
          </cell>
          <cell r="AJ12" t="str">
            <v>CrnkMaxT</v>
          </cell>
          <cell r="AK12" t="str">
            <v>NumStages</v>
          </cell>
          <cell r="AL12" t="str">
            <v>FanEirPlr</v>
          </cell>
          <cell r="AM12" t="str">
            <v>LowSpdCfmRatio</v>
          </cell>
          <cell r="AN12" t="str">
            <v>LowSpdCapRatio</v>
          </cell>
          <cell r="AO12" t="str">
            <v>HSPF</v>
          </cell>
          <cell r="AP12" t="str">
            <v>COP47</v>
          </cell>
          <cell r="AQ12" t="str">
            <v>HtCoolCapRatio</v>
          </cell>
          <cell r="AR12" t="str">
            <v>HtgEIR</v>
          </cell>
          <cell r="AS12" t="str">
            <v>ClCap_fT</v>
          </cell>
          <cell r="AT12" t="str">
            <v>ClSH_fT</v>
          </cell>
          <cell r="AU12" t="str">
            <v>EIR_fT</v>
          </cell>
          <cell r="AV12" t="str">
            <v>BF_fT</v>
          </cell>
          <cell r="AW12" t="str">
            <v>CEIR_fPLR_Tem</v>
          </cell>
          <cell r="AX12" t="str">
            <v>CEIR_fPLR_Mod</v>
          </cell>
          <cell r="AY12" t="str">
            <v>CEIR_fPLR_Hot</v>
          </cell>
          <cell r="AZ12" t="str">
            <v>CLoss_fPLR_Tem</v>
          </cell>
          <cell r="BA12" t="str">
            <v>CLoss_fPLR_Mod</v>
          </cell>
          <cell r="BB12" t="str">
            <v>CLoss_fPLR_Hot</v>
          </cell>
          <cell r="BC12" t="str">
            <v>HtCap_fT</v>
          </cell>
          <cell r="BD12" t="str">
            <v>HIR_fT</v>
          </cell>
          <cell r="BE12" t="str">
            <v>BF_fFlow</v>
          </cell>
        </row>
        <row r="13">
          <cell r="C13" t="str">
            <v>PkgAC_EER</v>
          </cell>
          <cell r="E13" t="str">
            <v>dxAC_equip_PkgAC_EER</v>
          </cell>
          <cell r="F13" t="str">
            <v>dX AC Equipment</v>
          </cell>
          <cell r="G13" t="str">
            <v>dxAC_equip</v>
          </cell>
          <cell r="H13" t="str">
            <v>EER Rated Package Rooftop AC</v>
          </cell>
          <cell r="I13" t="str">
            <v>HVAC-airAC</v>
          </cell>
          <cell r="J13" t="str">
            <v>Standard</v>
          </cell>
          <cell r="L13" t="str">
            <v>DXCoolTechID</v>
          </cell>
          <cell r="M13" t="str">
            <v>EERDxPerfMap</v>
          </cell>
          <cell r="N13" t="b">
            <v>1</v>
          </cell>
          <cell r="O13" t="b">
            <v>1</v>
          </cell>
          <cell r="P13" t="str">
            <v>GetConditionedArea</v>
          </cell>
          <cell r="Q13" t="str">
            <v>GetDxCoolTons</v>
          </cell>
          <cell r="R13" t="str">
            <v>Cap-Tons</v>
          </cell>
          <cell r="V13" t="str">
            <v>DXType</v>
          </cell>
          <cell r="W13" t="str">
            <v>SubType</v>
          </cell>
          <cell r="X13" t="str">
            <v>SizeRange</v>
          </cell>
          <cell r="Y13" t="str">
            <v>Tier</v>
          </cell>
          <cell r="Z13" t="str">
            <v>NominalCap</v>
          </cell>
          <cell r="AA13" t="str">
            <v>HtgFuel</v>
          </cell>
          <cell r="AB13" t="str">
            <v>RatedEER</v>
          </cell>
          <cell r="AC13" t="str">
            <v>EER</v>
          </cell>
          <cell r="AD13" t="str">
            <v>IEER</v>
          </cell>
          <cell r="AE13" t="str">
            <v>TotCoolCap</v>
          </cell>
          <cell r="AF13" t="str">
            <v>CoolSensCap</v>
          </cell>
          <cell r="AG13" t="str">
            <v>CoolingEIR</v>
          </cell>
          <cell r="AH13" t="str">
            <v>CfmPerBtuh</v>
          </cell>
          <cell r="AI13" t="str">
            <v>SupMotEff</v>
          </cell>
          <cell r="AJ13" t="str">
            <v>FanWPerCfm</v>
          </cell>
          <cell r="AK13" t="str">
            <v>CondWPerBtuh</v>
          </cell>
          <cell r="AL13" t="str">
            <v>CoilBF</v>
          </cell>
          <cell r="AM13" t="str">
            <v>CrnkEIR</v>
          </cell>
          <cell r="AN13" t="str">
            <v>CrnkMaxT</v>
          </cell>
          <cell r="AO13" t="str">
            <v>NumStages</v>
          </cell>
          <cell r="AP13" t="str">
            <v>FanEirPlr</v>
          </cell>
          <cell r="AQ13" t="str">
            <v>LowSpdCfmRatio</v>
          </cell>
          <cell r="AR13" t="str">
            <v>LowSpdCapRatio</v>
          </cell>
          <cell r="AS13" t="str">
            <v>COP</v>
          </cell>
          <cell r="AT13" t="str">
            <v>COP47</v>
          </cell>
          <cell r="AU13" t="str">
            <v>HtCoolCapRatio</v>
          </cell>
          <cell r="AV13" t="str">
            <v>HtgEIR</v>
          </cell>
          <cell r="AW13" t="str">
            <v>RatedSupMtrClass</v>
          </cell>
          <cell r="AX13" t="str">
            <v>ClCap_fT</v>
          </cell>
          <cell r="AY13" t="str">
            <v>ClSH_fT</v>
          </cell>
          <cell r="AZ13" t="str">
            <v>EIR_fT</v>
          </cell>
          <cell r="BA13" t="str">
            <v>BF_fT</v>
          </cell>
          <cell r="BB13" t="str">
            <v>CEIR_fPLR</v>
          </cell>
          <cell r="BC13" t="str">
            <v>CLoss_fPLR</v>
          </cell>
          <cell r="BD13" t="str">
            <v>HtCap_fT</v>
          </cell>
          <cell r="BE13" t="str">
            <v>HIR_fT</v>
          </cell>
          <cell r="BF13" t="str">
            <v>BF_fFlow</v>
          </cell>
        </row>
        <row r="14">
          <cell r="C14" t="str">
            <v>SpltAC_EER</v>
          </cell>
          <cell r="E14" t="str">
            <v>dxAC_equip_SpltAC_EER</v>
          </cell>
          <cell r="F14" t="str">
            <v>dX AC Equipment</v>
          </cell>
          <cell r="G14" t="str">
            <v>dxAC_equip</v>
          </cell>
          <cell r="H14" t="str">
            <v>EER Rated Split System AC</v>
          </cell>
          <cell r="I14" t="str">
            <v>HVAC-airAC</v>
          </cell>
          <cell r="J14" t="str">
            <v>Standard</v>
          </cell>
          <cell r="L14" t="str">
            <v>DXCoolTechID</v>
          </cell>
          <cell r="M14" t="str">
            <v>EERDxPerfMap</v>
          </cell>
          <cell r="N14" t="b">
            <v>1</v>
          </cell>
          <cell r="O14" t="b">
            <v>1</v>
          </cell>
          <cell r="P14" t="str">
            <v>GetConditionedArea</v>
          </cell>
          <cell r="Q14" t="str">
            <v>GetDxCoolTons</v>
          </cell>
          <cell r="R14" t="str">
            <v>Cap-Tons</v>
          </cell>
          <cell r="V14" t="str">
            <v>DXType</v>
          </cell>
          <cell r="W14" t="str">
            <v>SubType</v>
          </cell>
          <cell r="X14" t="str">
            <v>SizeRange</v>
          </cell>
          <cell r="Y14" t="str">
            <v>Tier</v>
          </cell>
          <cell r="Z14" t="str">
            <v>NominalCap</v>
          </cell>
          <cell r="AA14" t="str">
            <v>HtgFuel</v>
          </cell>
          <cell r="AB14" t="str">
            <v>RatedEER</v>
          </cell>
          <cell r="AC14" t="str">
            <v>EER</v>
          </cell>
          <cell r="AD14" t="str">
            <v>IEER</v>
          </cell>
          <cell r="AE14" t="str">
            <v>TotCoolCap</v>
          </cell>
          <cell r="AF14" t="str">
            <v>CoolSensCap</v>
          </cell>
          <cell r="AG14" t="str">
            <v>CoolingEIR</v>
          </cell>
          <cell r="AH14" t="str">
            <v>CfmPerBtuh</v>
          </cell>
          <cell r="AI14" t="str">
            <v>SupMotEff</v>
          </cell>
          <cell r="AJ14" t="str">
            <v>FanWPerCfm</v>
          </cell>
          <cell r="AK14" t="str">
            <v>CondWPerBtuh</v>
          </cell>
          <cell r="AL14" t="str">
            <v>CoilBF</v>
          </cell>
          <cell r="AM14" t="str">
            <v>CrnkEIR</v>
          </cell>
          <cell r="AN14" t="str">
            <v>CrnkMaxT</v>
          </cell>
          <cell r="AO14" t="str">
            <v>NumStages</v>
          </cell>
          <cell r="AP14" t="str">
            <v>FanEirPlr</v>
          </cell>
          <cell r="AQ14" t="str">
            <v>LowSpdCfmRatio</v>
          </cell>
          <cell r="AR14" t="str">
            <v>LowSpdCapRatio</v>
          </cell>
          <cell r="AS14" t="str">
            <v>COP</v>
          </cell>
          <cell r="AT14" t="str">
            <v>COP47</v>
          </cell>
          <cell r="AU14" t="str">
            <v>HtCoolCapRatio</v>
          </cell>
          <cell r="AV14" t="str">
            <v>HtgEIR</v>
          </cell>
          <cell r="AW14" t="str">
            <v>RatedSupMtrClass</v>
          </cell>
          <cell r="AX14" t="str">
            <v>ClCap_fT</v>
          </cell>
          <cell r="AY14" t="str">
            <v>ClSH_fT</v>
          </cell>
          <cell r="AZ14" t="str">
            <v>EIR_fT</v>
          </cell>
          <cell r="BA14" t="str">
            <v>BF_fT</v>
          </cell>
          <cell r="BB14" t="str">
            <v>CEIR_fPLR</v>
          </cell>
          <cell r="BC14" t="str">
            <v>CLoss_fPLR</v>
          </cell>
          <cell r="BD14" t="str">
            <v>HtCap_fT</v>
          </cell>
          <cell r="BE14" t="str">
            <v>HIR_fT</v>
          </cell>
          <cell r="BF14" t="str">
            <v>BF_fFlow</v>
          </cell>
        </row>
        <row r="15">
          <cell r="C15" t="str">
            <v>PVVAC_EER</v>
          </cell>
          <cell r="E15" t="str">
            <v>dxAC_equip_PVVAC_EER</v>
          </cell>
          <cell r="F15" t="str">
            <v>dX AC Equipment</v>
          </cell>
          <cell r="G15" t="str">
            <v>dxAC_equip</v>
          </cell>
          <cell r="H15" t="str">
            <v>EER Rated Package VAV Rooftop AC</v>
          </cell>
          <cell r="I15" t="str">
            <v>HVAC-airAC</v>
          </cell>
          <cell r="J15" t="str">
            <v>Standard</v>
          </cell>
          <cell r="L15" t="str">
            <v>DXCoolTechID</v>
          </cell>
          <cell r="M15" t="str">
            <v>PVAVPerfMap</v>
          </cell>
          <cell r="N15" t="b">
            <v>1</v>
          </cell>
          <cell r="O15" t="b">
            <v>1</v>
          </cell>
          <cell r="P15" t="str">
            <v>GetConditionedArea</v>
          </cell>
          <cell r="Q15" t="str">
            <v>GetDxCoolTons</v>
          </cell>
          <cell r="R15" t="str">
            <v>Cap-Tons</v>
          </cell>
          <cell r="V15" t="str">
            <v>PV_DXType</v>
          </cell>
          <cell r="W15" t="str">
            <v>PV_SubType</v>
          </cell>
          <cell r="X15" t="str">
            <v>PV_SizeRange</v>
          </cell>
          <cell r="Y15" t="str">
            <v>PV_Tier</v>
          </cell>
          <cell r="Z15" t="str">
            <v>PV_NominalCap</v>
          </cell>
          <cell r="AA15" t="str">
            <v>PV_HtgFuel</v>
          </cell>
          <cell r="AB15" t="str">
            <v>PV_RatedEER</v>
          </cell>
          <cell r="AC15" t="str">
            <v>PV_EER</v>
          </cell>
          <cell r="AD15" t="str">
            <v>PV_IEER</v>
          </cell>
          <cell r="AE15" t="str">
            <v>PV_TotCoolCap</v>
          </cell>
          <cell r="AF15" t="str">
            <v>PV_CoolSensCap</v>
          </cell>
          <cell r="AG15" t="str">
            <v>PV_CoolingEIR</v>
          </cell>
          <cell r="AH15" t="str">
            <v>PV_CfmPerBtuh</v>
          </cell>
          <cell r="AI15" t="str">
            <v>PV_SupMotEff</v>
          </cell>
          <cell r="AJ15" t="str">
            <v>PV_FanWPerCfm</v>
          </cell>
          <cell r="AK15" t="str">
            <v>PV_CondWPerBtuh</v>
          </cell>
          <cell r="AL15" t="str">
            <v>PV_CoilBF</v>
          </cell>
          <cell r="AM15" t="str">
            <v>PV_CrnkEIR</v>
          </cell>
          <cell r="AN15" t="str">
            <v>PV_CrnkMaxT</v>
          </cell>
          <cell r="AO15" t="str">
            <v>PV_NumStages</v>
          </cell>
          <cell r="AP15" t="str">
            <v>PV_FanEirPlr</v>
          </cell>
          <cell r="AQ15" t="str">
            <v>PV_LowSpdCfmRatio</v>
          </cell>
          <cell r="AR15" t="str">
            <v>PV_LowSpdCapRatio</v>
          </cell>
          <cell r="AS15" t="str">
            <v>PV_COP</v>
          </cell>
          <cell r="AT15" t="str">
            <v>PV_COP47</v>
          </cell>
          <cell r="AU15" t="str">
            <v>PV_HtCoolCapRatio</v>
          </cell>
          <cell r="AV15" t="str">
            <v>PV_HtgEIR</v>
          </cell>
          <cell r="AW15" t="str">
            <v>PV_RatedSupMtrClass</v>
          </cell>
          <cell r="AX15" t="str">
            <v>PV_ClCap_fT</v>
          </cell>
          <cell r="AY15" t="str">
            <v>PV_ClSH_fT</v>
          </cell>
          <cell r="AZ15" t="str">
            <v>PV_EIR_fT</v>
          </cell>
          <cell r="BA15" t="str">
            <v>PV_BF_fT</v>
          </cell>
          <cell r="BB15" t="str">
            <v>PV_CEIR_fPLR</v>
          </cell>
          <cell r="BC15" t="str">
            <v>PV_CLoss_fPLR</v>
          </cell>
          <cell r="BD15" t="str">
            <v>PV_HtCap_fT</v>
          </cell>
          <cell r="BE15" t="str">
            <v>PV_HIR_fT</v>
          </cell>
          <cell r="BF15" t="str">
            <v>PV_BF_fFlow</v>
          </cell>
        </row>
        <row r="16">
          <cell r="C16" t="str">
            <v>VertAC_EER</v>
          </cell>
          <cell r="E16" t="str">
            <v>dxAC_equip_VertAC_EER</v>
          </cell>
          <cell r="F16" t="str">
            <v>dX AC Equipment</v>
          </cell>
          <cell r="G16" t="str">
            <v>dxAC_equip</v>
          </cell>
          <cell r="H16" t="str">
            <v>EER Rated Vertical Self-Contained AC</v>
          </cell>
          <cell r="I16" t="str">
            <v>HVAC-airAC</v>
          </cell>
          <cell r="J16" t="str">
            <v>Standard</v>
          </cell>
          <cell r="L16" t="str">
            <v>DXCoolTechID</v>
          </cell>
          <cell r="N16" t="b">
            <v>1</v>
          </cell>
          <cell r="O16" t="b">
            <v>1</v>
          </cell>
          <cell r="P16" t="str">
            <v>GetConditionedArea</v>
          </cell>
          <cell r="Q16" t="str">
            <v>GetDxCoolTons</v>
          </cell>
          <cell r="R16" t="str">
            <v>Cap-Tons</v>
          </cell>
          <cell r="V16" t="str">
            <v>Condenser_Type</v>
          </cell>
          <cell r="W16" t="str">
            <v>dxAC_Capacity_Range</v>
          </cell>
          <cell r="X16" t="str">
            <v>Refrigerant_Type</v>
          </cell>
          <cell r="Y16" t="str">
            <v>Sens_Peak_EER_opt</v>
          </cell>
          <cell r="Z16" t="str">
            <v>RTU_Htg_Cap_Range</v>
          </cell>
        </row>
        <row r="17">
          <cell r="C17" t="str">
            <v>PkgHP_EER</v>
          </cell>
          <cell r="E17" t="str">
            <v>dxHP_equip_PkgHP_EER</v>
          </cell>
          <cell r="F17" t="str">
            <v>dx HP Equipment</v>
          </cell>
          <cell r="G17" t="str">
            <v>dxHP_equip</v>
          </cell>
          <cell r="H17" t="str">
            <v>EER Rated Package Rooftop HP</v>
          </cell>
          <cell r="I17" t="str">
            <v>HVAC-airHP</v>
          </cell>
          <cell r="J17" t="str">
            <v>Standard</v>
          </cell>
          <cell r="L17" t="str">
            <v>DXCoolTechID</v>
          </cell>
          <cell r="M17" t="str">
            <v>EERDxPerfMap</v>
          </cell>
          <cell r="N17" t="b">
            <v>1</v>
          </cell>
          <cell r="O17" t="b">
            <v>1</v>
          </cell>
          <cell r="P17" t="str">
            <v>GetConditionedArea</v>
          </cell>
          <cell r="Q17" t="str">
            <v>GetDxCoolTons</v>
          </cell>
          <cell r="R17" t="str">
            <v>Cap-Tons</v>
          </cell>
          <cell r="V17" t="str">
            <v>DXType</v>
          </cell>
          <cell r="W17" t="str">
            <v>SubType</v>
          </cell>
          <cell r="X17" t="str">
            <v>SizeRange</v>
          </cell>
          <cell r="Y17" t="str">
            <v>Tier</v>
          </cell>
          <cell r="Z17" t="str">
            <v>NominalCap</v>
          </cell>
          <cell r="AA17" t="str">
            <v>HtgFuel</v>
          </cell>
          <cell r="AB17" t="str">
            <v>RatedEER</v>
          </cell>
          <cell r="AC17" t="str">
            <v>EER</v>
          </cell>
          <cell r="AD17" t="str">
            <v>IEER</v>
          </cell>
          <cell r="AE17" t="str">
            <v>TotCoolCap</v>
          </cell>
          <cell r="AF17" t="str">
            <v>CoolSensCap</v>
          </cell>
          <cell r="AG17" t="str">
            <v>CoolingEIR</v>
          </cell>
          <cell r="AH17" t="str">
            <v>CfmPerBtuh</v>
          </cell>
          <cell r="AI17" t="str">
            <v>SupMotEff</v>
          </cell>
          <cell r="AJ17" t="str">
            <v>FanWPerCfm</v>
          </cell>
          <cell r="AK17" t="str">
            <v>CondWPerBtuh</v>
          </cell>
          <cell r="AL17" t="str">
            <v>CoilBF</v>
          </cell>
          <cell r="AM17" t="str">
            <v>CrnkEIR</v>
          </cell>
          <cell r="AN17" t="str">
            <v>CrnkMaxT</v>
          </cell>
          <cell r="AO17" t="str">
            <v>NumStages</v>
          </cell>
          <cell r="AP17" t="str">
            <v>FanEirPlr</v>
          </cell>
          <cell r="AQ17" t="str">
            <v>LowSpdCfmRatio</v>
          </cell>
          <cell r="AR17" t="str">
            <v>LowSpdCapRatio</v>
          </cell>
          <cell r="AS17" t="str">
            <v>COP</v>
          </cell>
          <cell r="AT17" t="str">
            <v>COP47</v>
          </cell>
          <cell r="AU17" t="str">
            <v>HtCoolCapRatio</v>
          </cell>
          <cell r="AV17" t="str">
            <v>HtgEIR</v>
          </cell>
          <cell r="AW17" t="str">
            <v>RatedSupMtrClass</v>
          </cell>
          <cell r="AX17" t="str">
            <v>ClCap_fT</v>
          </cell>
          <cell r="AY17" t="str">
            <v>ClSH_fT</v>
          </cell>
          <cell r="AZ17" t="str">
            <v>EIR_fT</v>
          </cell>
          <cell r="BA17" t="str">
            <v>BF_fT</v>
          </cell>
          <cell r="BB17" t="str">
            <v>CEIR_fPLR</v>
          </cell>
          <cell r="BC17" t="str">
            <v>CLoss_fPLR</v>
          </cell>
          <cell r="BD17" t="str">
            <v>HtCap_fT</v>
          </cell>
          <cell r="BE17" t="str">
            <v>HIR_fT</v>
          </cell>
          <cell r="BF17" t="str">
            <v>BF_fFlow</v>
          </cell>
        </row>
        <row r="18">
          <cell r="C18" t="str">
            <v>SmSpltHP_EER</v>
          </cell>
          <cell r="E18" t="str">
            <v>dxHP_equip_SmSpltHP_EER</v>
          </cell>
          <cell r="F18" t="str">
            <v>dx HP Equipment</v>
          </cell>
          <cell r="G18" t="str">
            <v>dxHP_equip</v>
          </cell>
          <cell r="H18" t="str">
            <v>EER Rated Split System HP</v>
          </cell>
          <cell r="I18" t="str">
            <v>HVAC-airHP</v>
          </cell>
          <cell r="J18" t="str">
            <v>Standard</v>
          </cell>
          <cell r="L18" t="str">
            <v>DXCoolTechID</v>
          </cell>
          <cell r="M18" t="str">
            <v>SmPkgDxPerfMap</v>
          </cell>
          <cell r="N18" t="b">
            <v>1</v>
          </cell>
          <cell r="O18" t="b">
            <v>1</v>
          </cell>
          <cell r="P18" t="str">
            <v>GetConditionedArea</v>
          </cell>
          <cell r="Q18" t="str">
            <v>GetDxCoolTons</v>
          </cell>
          <cell r="R18" t="str">
            <v>Cap-Tons</v>
          </cell>
          <cell r="V18" t="str">
            <v>dxAC_Capacity_Range</v>
          </cell>
          <cell r="W18" t="str">
            <v>EER</v>
          </cell>
          <cell r="X18" t="str">
            <v>IEER</v>
          </cell>
          <cell r="Y18" t="str">
            <v>IPLV</v>
          </cell>
          <cell r="Z18" t="str">
            <v>COP47</v>
          </cell>
          <cell r="AA18" t="str">
            <v>COP17_opt</v>
          </cell>
        </row>
        <row r="19">
          <cell r="C19" t="str">
            <v>LgSpltHP_EER</v>
          </cell>
          <cell r="E19" t="str">
            <v>dxHP_equip_LgSpltHP_EER</v>
          </cell>
          <cell r="F19" t="str">
            <v>dx HP Equipment</v>
          </cell>
          <cell r="G19" t="str">
            <v>dxHP_equip</v>
          </cell>
          <cell r="H19" t="str">
            <v>EER Rated Split System HP</v>
          </cell>
          <cell r="I19" t="str">
            <v>HVAC-airHP</v>
          </cell>
          <cell r="J19" t="str">
            <v>Standard</v>
          </cell>
          <cell r="L19" t="str">
            <v>DXCoolTechID</v>
          </cell>
          <cell r="M19" t="str">
            <v>LgPkgDxPerfMap</v>
          </cell>
          <cell r="N19" t="b">
            <v>1</v>
          </cell>
          <cell r="O19" t="b">
            <v>1</v>
          </cell>
          <cell r="P19" t="str">
            <v>GetConditionedArea</v>
          </cell>
          <cell r="Q19" t="str">
            <v>GetDxCoolTons</v>
          </cell>
          <cell r="R19" t="str">
            <v>Cap-Tons</v>
          </cell>
          <cell r="V19" t="str">
            <v>dxAC_Capacity_Range</v>
          </cell>
          <cell r="W19" t="str">
            <v>EER</v>
          </cell>
          <cell r="X19" t="str">
            <v>IEER</v>
          </cell>
          <cell r="Y19" t="str">
            <v>IPLV</v>
          </cell>
          <cell r="Z19" t="str">
            <v>COP47</v>
          </cell>
          <cell r="AA19" t="str">
            <v>COP17_opt</v>
          </cell>
        </row>
        <row r="20">
          <cell r="C20" t="str">
            <v>ResGFNC</v>
          </cell>
          <cell r="E20" t="str">
            <v>dxAC_equip_ResGFNC</v>
          </cell>
          <cell r="F20" t="str">
            <v>dX AC Equipment</v>
          </cell>
          <cell r="G20" t="str">
            <v>dxAC_equip</v>
          </cell>
          <cell r="H20" t="str">
            <v>Residential system type gas furnace/ no cooling</v>
          </cell>
          <cell r="L20" t="str">
            <v>DXCoolTechID</v>
          </cell>
          <cell r="M20" t="str">
            <v>ResGFNC</v>
          </cell>
          <cell r="N20" t="b">
            <v>1</v>
          </cell>
          <cell r="O20" t="b">
            <v>1</v>
          </cell>
          <cell r="P20" t="str">
            <v>GetConditionedArea</v>
          </cell>
          <cell r="Q20" t="str">
            <v>GetSystHtCap</v>
          </cell>
          <cell r="R20" t="str">
            <v>Cap-kBTUh</v>
          </cell>
          <cell r="V20" t="str">
            <v>FanWPerCfm</v>
          </cell>
          <cell r="W20" t="str">
            <v>CfmPerBtuh</v>
          </cell>
          <cell r="X20" t="str">
            <v>FanEirPlr</v>
          </cell>
          <cell r="Y20" t="str">
            <v>LowSpdCfmRatio</v>
          </cell>
          <cell r="Z20" t="str">
            <v>NumStages</v>
          </cell>
        </row>
        <row r="21">
          <cell r="C21" t="str">
            <v>ResEHNC</v>
          </cell>
          <cell r="E21" t="str">
            <v>dxAC_equip_ResEHNC</v>
          </cell>
          <cell r="F21" t="str">
            <v>dX AC Equipment</v>
          </cell>
          <cell r="G21" t="str">
            <v>dxAC_equip</v>
          </cell>
          <cell r="H21" t="str">
            <v>Residential system type electric heat/ no cooling</v>
          </cell>
          <cell r="L21" t="str">
            <v>DXCoolTechID</v>
          </cell>
          <cell r="M21" t="str">
            <v>ResEHNC</v>
          </cell>
          <cell r="N21" t="b">
            <v>1</v>
          </cell>
          <cell r="O21" t="b">
            <v>1</v>
          </cell>
          <cell r="P21" t="str">
            <v>GetConditionedArea</v>
          </cell>
          <cell r="Q21" t="str">
            <v>GetSystHtCap</v>
          </cell>
          <cell r="R21" t="str">
            <v>Cap-kBTUh</v>
          </cell>
          <cell r="V21" t="str">
            <v>FanWPerCfm</v>
          </cell>
          <cell r="W21" t="str">
            <v>CfmPerBtuh</v>
          </cell>
        </row>
        <row r="22">
          <cell r="C22" t="str">
            <v>RefgChg</v>
          </cell>
          <cell r="E22" t="str">
            <v>dxAC_equip_RefgChg</v>
          </cell>
          <cell r="F22" t="str">
            <v>dX AC Equipment</v>
          </cell>
          <cell r="G22" t="str">
            <v>dxAC_equip</v>
          </cell>
          <cell r="H22" t="str">
            <v>Adjust Refrigerant Charge</v>
          </cell>
          <cell r="I22" t="str">
            <v>HVAC-airAC</v>
          </cell>
          <cell r="J22" t="str">
            <v>Standard</v>
          </cell>
          <cell r="L22" t="str">
            <v>RefgChgTechID</v>
          </cell>
          <cell r="M22" t="str">
            <v>RefgChg</v>
          </cell>
          <cell r="N22" t="b">
            <v>1</v>
          </cell>
          <cell r="O22" t="b">
            <v>1</v>
          </cell>
          <cell r="P22" t="str">
            <v>GetConditionedArea</v>
          </cell>
          <cell r="Q22" t="str">
            <v>CalcNominalCoolCap</v>
          </cell>
          <cell r="R22" t="str">
            <v>Cap-Tons</v>
          </cell>
          <cell r="V22" t="str">
            <v>TotCoolCapMult</v>
          </cell>
          <cell r="W22" t="str">
            <v>CoolEirMult</v>
          </cell>
          <cell r="X22" t="str">
            <v>SensCoolCapMult</v>
          </cell>
          <cell r="Y22" t="str">
            <v>BFMult</v>
          </cell>
        </row>
        <row r="23">
          <cell r="C23" t="str">
            <v>RoomAC</v>
          </cell>
          <cell r="E23" t="str">
            <v>dxAC_equip_RoomAC</v>
          </cell>
          <cell r="F23" t="str">
            <v>dX AC Equipment</v>
          </cell>
          <cell r="G23" t="str">
            <v>dxAC_equip</v>
          </cell>
          <cell r="H23" t="str">
            <v>Room AC</v>
          </cell>
          <cell r="I23" t="str">
            <v>HV-RAC-ES</v>
          </cell>
          <cell r="J23" t="str">
            <v>Standard</v>
          </cell>
          <cell r="N23" t="b">
            <v>1</v>
          </cell>
          <cell r="O23" t="b">
            <v>1</v>
          </cell>
          <cell r="R23" t="str">
            <v>Cap-Tons</v>
          </cell>
          <cell r="V23" t="str">
            <v>dxAC_Capacity_Range</v>
          </cell>
          <cell r="W23" t="str">
            <v>EER</v>
          </cell>
          <cell r="X23" t="str">
            <v>Energy_Star_Rated</v>
          </cell>
        </row>
        <row r="24">
          <cell r="C24" t="str">
            <v>PkgTermAC</v>
          </cell>
          <cell r="E24" t="str">
            <v>dxAC_equip_PkgTermAC</v>
          </cell>
          <cell r="F24" t="str">
            <v>dX AC Equipment</v>
          </cell>
          <cell r="G24" t="str">
            <v>dxAC_equip</v>
          </cell>
          <cell r="H24" t="str">
            <v>Package Terminal AC</v>
          </cell>
          <cell r="I24" t="str">
            <v>HVAC-PTAC</v>
          </cell>
          <cell r="J24" t="str">
            <v>Standard</v>
          </cell>
          <cell r="L24" t="str">
            <v>DXCoolTechID</v>
          </cell>
          <cell r="M24" t="str">
            <v>PkgTermDxPerfMap</v>
          </cell>
          <cell r="N24" t="b">
            <v>1</v>
          </cell>
          <cell r="O24" t="b">
            <v>1</v>
          </cell>
          <cell r="P24" t="str">
            <v>GetConditionedArea</v>
          </cell>
          <cell r="Q24" t="str">
            <v>GetDxCoolTons</v>
          </cell>
          <cell r="R24" t="str">
            <v>Cap-Tons</v>
          </cell>
          <cell r="V24" t="str">
            <v>dxAC_Capacity_Range</v>
          </cell>
          <cell r="W24" t="str">
            <v>EER</v>
          </cell>
          <cell r="X24" t="str">
            <v>Replacement_Qualified</v>
          </cell>
        </row>
        <row r="25">
          <cell r="C25" t="str">
            <v>WLHP</v>
          </cell>
          <cell r="E25" t="str">
            <v>dxHP_equip_WLHP</v>
          </cell>
          <cell r="F25" t="str">
            <v>dx HP Equipment</v>
          </cell>
          <cell r="G25" t="str">
            <v>dxHP_equip</v>
          </cell>
          <cell r="H25" t="str">
            <v>Water Source Heat Pump</v>
          </cell>
          <cell r="I25" t="str">
            <v>HVAC-WSHP</v>
          </cell>
          <cell r="J25" t="str">
            <v>Standard</v>
          </cell>
          <cell r="L25" t="str">
            <v>DXCoolTechID</v>
          </cell>
          <cell r="M25" t="str">
            <v>WLHPPerfMap</v>
          </cell>
          <cell r="N25" t="b">
            <v>1</v>
          </cell>
          <cell r="O25" t="b">
            <v>1</v>
          </cell>
          <cell r="P25" t="str">
            <v>GetConditionedArea</v>
          </cell>
          <cell r="Q25" t="str">
            <v>GetDxCoolTons</v>
          </cell>
          <cell r="R25" t="str">
            <v>Cap-Tons</v>
          </cell>
          <cell r="V25" t="str">
            <v>DXType</v>
          </cell>
          <cell r="W25" t="str">
            <v>SubType</v>
          </cell>
          <cell r="X25" t="str">
            <v>EER</v>
          </cell>
          <cell r="Y25" t="str">
            <v>CoolingEIR</v>
          </cell>
          <cell r="Z25" t="str">
            <v>CfmPerBtuh</v>
          </cell>
          <cell r="AA25" t="str">
            <v>FanWPerCfm</v>
          </cell>
          <cell r="AB25" t="str">
            <v>CoilBF</v>
          </cell>
          <cell r="AC25" t="str">
            <v>HtCoolCapRatio</v>
          </cell>
          <cell r="AD25" t="str">
            <v>UnitCOP</v>
          </cell>
          <cell r="AE25" t="str">
            <v>COP47</v>
          </cell>
          <cell r="AF25" t="str">
            <v>HtgEIR</v>
          </cell>
          <cell r="AG25" t="str">
            <v>NumStages</v>
          </cell>
          <cell r="AH25" t="str">
            <v>RatedSupMtrClass</v>
          </cell>
        </row>
        <row r="26">
          <cell r="C26" t="str">
            <v>WLHP_TU</v>
          </cell>
          <cell r="E26" t="str">
            <v>dxHP_equip_WLHP_TU</v>
          </cell>
          <cell r="F26" t="str">
            <v>dx HP Equipment</v>
          </cell>
          <cell r="G26" t="str">
            <v>dxHP_equip</v>
          </cell>
          <cell r="H26" t="str">
            <v>Water Source Heat Pump</v>
          </cell>
          <cell r="I26" t="str">
            <v>HVAC-WSHP</v>
          </cell>
          <cell r="J26" t="str">
            <v>Standard</v>
          </cell>
          <cell r="L26" t="str">
            <v>DXCoolTechID</v>
          </cell>
          <cell r="M26" t="str">
            <v>WLHPPerfMap</v>
          </cell>
          <cell r="N26" t="b">
            <v>1</v>
          </cell>
          <cell r="O26" t="b">
            <v>1</v>
          </cell>
          <cell r="P26" t="str">
            <v>GetConditionedArea</v>
          </cell>
          <cell r="Q26" t="str">
            <v>GetDxCoolTons</v>
          </cell>
          <cell r="R26" t="str">
            <v>Cap-Tons</v>
          </cell>
          <cell r="V26" t="str">
            <v>TU_DXType</v>
          </cell>
          <cell r="W26" t="str">
            <v>TU_SubType</v>
          </cell>
          <cell r="X26" t="str">
            <v>TU_EER</v>
          </cell>
          <cell r="Y26" t="str">
            <v>TU_CoolingEIR</v>
          </cell>
          <cell r="Z26" t="str">
            <v>TU_CfmPerBtuh</v>
          </cell>
          <cell r="AA26" t="str">
            <v>TU_FanWPerCfm</v>
          </cell>
          <cell r="AB26" t="str">
            <v>TU_CoilBF</v>
          </cell>
          <cell r="AC26" t="str">
            <v>TU_HtCoolCapRatio</v>
          </cell>
          <cell r="AD26" t="str">
            <v>TU_UnitCOP</v>
          </cell>
          <cell r="AE26" t="str">
            <v>TU_COP47</v>
          </cell>
          <cell r="AF26" t="str">
            <v>TU_HtgEIR</v>
          </cell>
          <cell r="AG26" t="str">
            <v>TU_NumStages</v>
          </cell>
        </row>
        <row r="27">
          <cell r="C27" t="str">
            <v>PkgTermHP</v>
          </cell>
          <cell r="E27" t="str">
            <v>dxHP_equip_PkgTermHP</v>
          </cell>
          <cell r="F27" t="str">
            <v>dx HP Equipment</v>
          </cell>
          <cell r="G27" t="str">
            <v>dxHP_equip</v>
          </cell>
          <cell r="H27" t="str">
            <v>Package Terminal Heat Pump</v>
          </cell>
          <cell r="I27" t="str">
            <v>HVAC-PTHP</v>
          </cell>
          <cell r="J27" t="str">
            <v>Standard</v>
          </cell>
          <cell r="L27" t="str">
            <v>DXCoolTechID</v>
          </cell>
          <cell r="M27" t="str">
            <v>PkgTermDxPerfMap</v>
          </cell>
          <cell r="N27" t="b">
            <v>1</v>
          </cell>
          <cell r="O27" t="b">
            <v>1</v>
          </cell>
          <cell r="P27" t="str">
            <v>GetConditionedArea</v>
          </cell>
          <cell r="Q27" t="str">
            <v>GetDxCoolTons</v>
          </cell>
          <cell r="R27" t="str">
            <v>Cap-Tons</v>
          </cell>
          <cell r="V27" t="str">
            <v>TU_DXType</v>
          </cell>
          <cell r="W27" t="str">
            <v>TU_SubType</v>
          </cell>
          <cell r="X27" t="str">
            <v>TU_EER</v>
          </cell>
          <cell r="Y27" t="str">
            <v>TU_CoolingEIR</v>
          </cell>
          <cell r="Z27" t="str">
            <v>TU_CfmPerBtuh</v>
          </cell>
          <cell r="AA27" t="str">
            <v>TU_FanWPerCfm</v>
          </cell>
          <cell r="AB27" t="str">
            <v>TU_CoilBF</v>
          </cell>
          <cell r="AC27" t="str">
            <v>TU_HtCoolCapRatio</v>
          </cell>
          <cell r="AD27" t="str">
            <v>TU_UnitCOP</v>
          </cell>
          <cell r="AE27" t="str">
            <v>TU_COP47</v>
          </cell>
          <cell r="AF27" t="str">
            <v>TU_HtgEIR</v>
          </cell>
          <cell r="AG27" t="str">
            <v>TU_ClCap_fT</v>
          </cell>
          <cell r="AH27" t="str">
            <v>TU_ClSH_fT</v>
          </cell>
          <cell r="AI27" t="str">
            <v>TU_EIR_fT</v>
          </cell>
          <cell r="AJ27" t="str">
            <v>TU_BF_fT</v>
          </cell>
          <cell r="AK27" t="str">
            <v>TU_CEIR_fPLR</v>
          </cell>
          <cell r="AL27" t="str">
            <v>TU_HtCap_fT</v>
          </cell>
          <cell r="AM27" t="str">
            <v>TU_HEIR_fPLR</v>
          </cell>
          <cell r="AN27" t="str">
            <v>TU_HIR_fT</v>
          </cell>
          <cell r="AO27" t="str">
            <v>TU_BF_fFlow</v>
          </cell>
        </row>
        <row r="28">
          <cell r="C28" t="str">
            <v>ResEvap</v>
          </cell>
          <cell r="E28" t="str">
            <v>EvapCool_eq_ResEvap</v>
          </cell>
          <cell r="F28" t="str">
            <v>Evaporative Cooling Equipment</v>
          </cell>
          <cell r="G28" t="str">
            <v>EvapCool_eq</v>
          </cell>
          <cell r="H28" t="str">
            <v>Residential Evaporative Cooler</v>
          </cell>
          <cell r="J28" t="str">
            <v>Standard</v>
          </cell>
          <cell r="N28" t="b">
            <v>1</v>
          </cell>
          <cell r="O28" t="b">
            <v>1</v>
          </cell>
          <cell r="R28" t="str">
            <v>Household</v>
          </cell>
        </row>
        <row r="29">
          <cell r="C29" t="str">
            <v>ComEvap</v>
          </cell>
          <cell r="E29" t="str">
            <v>EvapCool_eq_ComEvap</v>
          </cell>
          <cell r="F29" t="str">
            <v>Evaporative Cooling Equipment</v>
          </cell>
          <cell r="G29" t="str">
            <v>EvapCool_eq</v>
          </cell>
          <cell r="H29" t="str">
            <v>Commercial Evaporative Cooler</v>
          </cell>
          <cell r="J29" t="str">
            <v>Standard</v>
          </cell>
          <cell r="N29" t="b">
            <v>1</v>
          </cell>
          <cell r="O29" t="b">
            <v>1</v>
          </cell>
          <cell r="R29" t="str">
            <v>Flow-CFM</v>
          </cell>
        </row>
        <row r="30">
          <cell r="C30" t="str">
            <v>GasFurnace</v>
          </cell>
          <cell r="E30" t="str">
            <v>SpaceHtg_eq_GasFurnace</v>
          </cell>
          <cell r="F30" t="str">
            <v>Space Heating Equipment</v>
          </cell>
          <cell r="G30" t="str">
            <v>SpaceHtg_eq</v>
          </cell>
          <cell r="H30" t="str">
            <v>Gas Furnace</v>
          </cell>
          <cell r="I30" t="str">
            <v>~</v>
          </cell>
          <cell r="J30" t="str">
            <v>Standard</v>
          </cell>
          <cell r="K30" t="str">
            <v>proposed by postgres on 8/3/2011 | for DEER 2005 measures</v>
          </cell>
          <cell r="L30" t="str">
            <v>GasFurnTechID</v>
          </cell>
          <cell r="M30" t="str">
            <v>GasFurnace</v>
          </cell>
          <cell r="N30" t="b">
            <v>1</v>
          </cell>
          <cell r="O30" t="b">
            <v>1</v>
          </cell>
          <cell r="P30" t="str">
            <v>GetConditionedArea</v>
          </cell>
          <cell r="Q30" t="str">
            <v>GetSystHtCap</v>
          </cell>
          <cell r="R30" t="str">
            <v>Cap-kBTUh</v>
          </cell>
          <cell r="V30" t="str">
            <v>FurnAFUE</v>
          </cell>
          <cell r="W30" t="str">
            <v>FurnEt</v>
          </cell>
          <cell r="X30" t="str">
            <v>VSM</v>
          </cell>
          <cell r="Y30" t="str">
            <v>FurnaceAuxKW</v>
          </cell>
          <cell r="Z30" t="str">
            <v>HIR_fPLR</v>
          </cell>
          <cell r="AA30" t="str">
            <v>FanPwrMult</v>
          </cell>
        </row>
        <row r="31">
          <cell r="C31" t="str">
            <v>ResGasFurnace</v>
          </cell>
          <cell r="E31" t="str">
            <v>SpaceHtg_eq_ResGasFurnace</v>
          </cell>
          <cell r="F31" t="str">
            <v>Space Heating Equipment</v>
          </cell>
          <cell r="G31" t="str">
            <v>SpaceHtg_eq</v>
          </cell>
          <cell r="H31" t="str">
            <v>Gas Furnace</v>
          </cell>
          <cell r="I31" t="str">
            <v>~</v>
          </cell>
          <cell r="J31" t="str">
            <v>Standard</v>
          </cell>
          <cell r="K31" t="str">
            <v>proposed by postgres on 8/3/2011 | for DEER 2005 measures</v>
          </cell>
          <cell r="L31" t="str">
            <v>GasFurnTechID</v>
          </cell>
          <cell r="M31" t="str">
            <v>ResGasFurnace</v>
          </cell>
          <cell r="N31" t="b">
            <v>1</v>
          </cell>
          <cell r="O31" t="b">
            <v>1</v>
          </cell>
          <cell r="P31" t="str">
            <v>GetConditionedArea</v>
          </cell>
          <cell r="Q31" t="str">
            <v>GetSystHtCap</v>
          </cell>
          <cell r="R31" t="str">
            <v>Cap-kBTUh</v>
          </cell>
          <cell r="V31" t="str">
            <v>FurnAFUE</v>
          </cell>
          <cell r="W31" t="str">
            <v>FurnEt</v>
          </cell>
          <cell r="X31" t="str">
            <v>VSM</v>
          </cell>
          <cell r="Y31" t="str">
            <v>FurnaceAuxKW</v>
          </cell>
          <cell r="Z31" t="str">
            <v>HIR_fPLR</v>
          </cell>
          <cell r="AA31" t="str">
            <v>FanPwrMult</v>
          </cell>
        </row>
        <row r="32">
          <cell r="C32" t="str">
            <v>FurnaceMotor</v>
          </cell>
          <cell r="E32" t="str">
            <v>SpaceHtg_eq_FurnaceMotor</v>
          </cell>
          <cell r="F32" t="str">
            <v>Space Heating Equipment</v>
          </cell>
          <cell r="G32" t="str">
            <v>SpaceHtg_eq</v>
          </cell>
          <cell r="H32" t="str">
            <v>Gas Furnace Fan Motor</v>
          </cell>
          <cell r="J32" t="str">
            <v>Standard</v>
          </cell>
          <cell r="R32" t="str">
            <v>Cap-kBTUh</v>
          </cell>
          <cell r="V32" t="str">
            <v>FanPwrMult</v>
          </cell>
        </row>
        <row r="34">
          <cell r="C34" t="str">
            <v>VRFHP</v>
          </cell>
          <cell r="E34" t="str">
            <v>dxHP_equip_VRFHP</v>
          </cell>
          <cell r="F34" t="str">
            <v>dx HP Equipment</v>
          </cell>
          <cell r="G34" t="str">
            <v>dxHP_equip</v>
          </cell>
          <cell r="H34" t="str">
            <v>Variable Refrigerant Flow Heat Pump</v>
          </cell>
          <cell r="I34" t="str">
            <v>HVAC-airHP</v>
          </cell>
          <cell r="J34" t="str">
            <v>Standard</v>
          </cell>
          <cell r="M34" t="str">
            <v/>
          </cell>
          <cell r="N34" t="b">
            <v>1</v>
          </cell>
          <cell r="O34" t="b">
            <v>1</v>
          </cell>
          <cell r="R34" t="str">
            <v>Cap-Tons</v>
          </cell>
          <cell r="V34" t="str">
            <v>Condenser_Type</v>
          </cell>
          <cell r="W34" t="str">
            <v>dxAC_Capacity_Range</v>
          </cell>
          <cell r="X34" t="str">
            <v>EER_opt</v>
          </cell>
          <cell r="Y34" t="str">
            <v>IEER_Req</v>
          </cell>
          <cell r="Z34" t="str">
            <v>Heat_Rec</v>
          </cell>
        </row>
        <row r="35">
          <cell r="C35" t="str">
            <v>DuctlessHP</v>
          </cell>
          <cell r="E35" t="str">
            <v>dxHP_equip_DuctlessHP</v>
          </cell>
          <cell r="F35" t="str">
            <v>dx HP Equipment</v>
          </cell>
          <cell r="G35" t="str">
            <v>dxHP_equip</v>
          </cell>
          <cell r="H35" t="str">
            <v>Ductless Heat Pump</v>
          </cell>
          <cell r="I35" t="str">
            <v>HVAC-airHP</v>
          </cell>
          <cell r="J35" t="str">
            <v>Standard</v>
          </cell>
          <cell r="N35" t="b">
            <v>1</v>
          </cell>
          <cell r="O35" t="b">
            <v>1</v>
          </cell>
          <cell r="R35" t="str">
            <v>Cap-Tons</v>
          </cell>
          <cell r="V35" t="str">
            <v>dxAC_Capacity_Range</v>
          </cell>
          <cell r="W35" t="str">
            <v>SEER</v>
          </cell>
          <cell r="X35" t="str">
            <v>COP_opt</v>
          </cell>
          <cell r="Y35" t="str">
            <v>Replacement_Qualified</v>
          </cell>
          <cell r="Z35" t="str">
            <v>Fan_CU</v>
          </cell>
          <cell r="AA35" t="str">
            <v>Energy_Star_Rated</v>
          </cell>
        </row>
        <row r="36">
          <cell r="C36" t="str">
            <v>DuctlessAC</v>
          </cell>
          <cell r="E36" t="str">
            <v>dxAC_equip_DuctlessAC</v>
          </cell>
          <cell r="F36" t="str">
            <v>dX AC Equipment</v>
          </cell>
          <cell r="G36" t="str">
            <v>dxAC_equip</v>
          </cell>
          <cell r="H36" t="str">
            <v>Ductless Air Conditioning</v>
          </cell>
          <cell r="I36" t="str">
            <v>HVAC-airAC</v>
          </cell>
          <cell r="J36" t="str">
            <v>Standard</v>
          </cell>
          <cell r="N36" t="b">
            <v>1</v>
          </cell>
          <cell r="O36" t="b">
            <v>1</v>
          </cell>
          <cell r="R36" t="str">
            <v>Cap-Tons</v>
          </cell>
          <cell r="V36" t="str">
            <v>dxAC_Capacity_Range</v>
          </cell>
          <cell r="W36" t="str">
            <v>SEER</v>
          </cell>
          <cell r="X36" t="str">
            <v>Fan_CU</v>
          </cell>
          <cell r="Y36" t="str">
            <v>Energy_Star_Rated</v>
          </cell>
        </row>
        <row r="39">
          <cell r="E39" t="str">
            <v>_</v>
          </cell>
        </row>
        <row r="40">
          <cell r="E40" t="str">
            <v>_</v>
          </cell>
        </row>
        <row r="41">
          <cell r="E41" t="str">
            <v>_</v>
          </cell>
        </row>
        <row r="42">
          <cell r="E42" t="str">
            <v>_</v>
          </cell>
        </row>
        <row r="43">
          <cell r="E43" t="str">
            <v>_</v>
          </cell>
        </row>
        <row r="44">
          <cell r="E44" t="str">
            <v>_</v>
          </cell>
        </row>
        <row r="45">
          <cell r="E45" t="str">
            <v>_</v>
          </cell>
        </row>
        <row r="46">
          <cell r="E46" t="str">
            <v>_</v>
          </cell>
        </row>
        <row r="47">
          <cell r="E47" t="str">
            <v>_</v>
          </cell>
        </row>
        <row r="48">
          <cell r="E48" t="str">
            <v>_</v>
          </cell>
        </row>
        <row r="49">
          <cell r="E49" t="str">
            <v>_</v>
          </cell>
        </row>
        <row r="50">
          <cell r="E50" t="str">
            <v>_</v>
          </cell>
        </row>
        <row r="51">
          <cell r="E51" t="str">
            <v>_</v>
          </cell>
        </row>
        <row r="52">
          <cell r="E52" t="str">
            <v>_</v>
          </cell>
        </row>
        <row r="53">
          <cell r="E53" t="str">
            <v>_</v>
          </cell>
        </row>
        <row r="54">
          <cell r="E54" t="str">
            <v>_</v>
          </cell>
        </row>
      </sheetData>
      <sheetData sheetId="14">
        <row r="5">
          <cell r="C5" t="str">
            <v>ParamID</v>
          </cell>
          <cell r="D5" t="str">
            <v>Display</v>
          </cell>
          <cell r="E5" t="str">
            <v>Description</v>
          </cell>
          <cell r="F5" t="str">
            <v>Units</v>
          </cell>
          <cell r="G5" t="str">
            <v>MacroOrParam</v>
          </cell>
          <cell r="H5" t="str">
            <v>Required</v>
          </cell>
          <cell r="I5" t="str">
            <v>ValueType</v>
          </cell>
          <cell r="J5" t="str">
            <v>ValMin</v>
          </cell>
          <cell r="K5" t="str">
            <v>ValMax</v>
          </cell>
          <cell r="L5" t="str">
            <v>List</v>
          </cell>
          <cell r="M5" t="str">
            <v>RuleValue</v>
          </cell>
          <cell r="O5" t="str">
            <v>Specified?</v>
          </cell>
          <cell r="P5" t="str">
            <v>List exists?</v>
          </cell>
          <cell r="Q5" t="str">
            <v>Used?</v>
          </cell>
          <cell r="S5" t="str">
            <v>Parameter Defn is Used in a Tech Type Definition?</v>
          </cell>
        </row>
        <row r="6">
          <cell r="C6" t="str">
            <v>AFUE</v>
          </cell>
          <cell r="D6" t="str">
            <v>AFUE</v>
          </cell>
          <cell r="E6" t="str">
            <v>Annual Fuel Utilization Efficiency</v>
          </cell>
          <cell r="H6" t="b">
            <v>1</v>
          </cell>
          <cell r="I6" t="str">
            <v>Float</v>
          </cell>
          <cell r="J6">
            <v>0</v>
          </cell>
          <cell r="K6">
            <v>1</v>
          </cell>
          <cell r="M6" t="b">
            <v>1</v>
          </cell>
        </row>
        <row r="7">
          <cell r="C7" t="str">
            <v>BF_fFlow</v>
          </cell>
          <cell r="D7" t="str">
            <v>BF_fFlow</v>
          </cell>
          <cell r="E7" t="str">
            <v>BF-FFLOW Curve Coeffients</v>
          </cell>
          <cell r="I7" t="str">
            <v>Text</v>
          </cell>
          <cell r="M7" t="b">
            <v>1</v>
          </cell>
        </row>
        <row r="8">
          <cell r="C8" t="str">
            <v>BF_fT</v>
          </cell>
          <cell r="D8" t="str">
            <v>BF_fT</v>
          </cell>
          <cell r="E8" t="str">
            <v>Coil-BF Curve Fit</v>
          </cell>
          <cell r="I8" t="str">
            <v>Text</v>
          </cell>
          <cell r="M8" t="b">
            <v>1</v>
          </cell>
        </row>
        <row r="9">
          <cell r="C9" t="str">
            <v>BFMult</v>
          </cell>
          <cell r="D9" t="str">
            <v>BFMult</v>
          </cell>
          <cell r="E9" t="str">
            <v>BF multiplier</v>
          </cell>
          <cell r="G9" t="str">
            <v>B</v>
          </cell>
          <cell r="I9" t="str">
            <v>Float</v>
          </cell>
          <cell r="M9" t="b">
            <v>1</v>
          </cell>
        </row>
        <row r="10">
          <cell r="C10" t="str">
            <v>Boiler_Capacity_Range</v>
          </cell>
          <cell r="D10" t="str">
            <v>Boiler Capacity Range</v>
          </cell>
          <cell r="E10" t="str">
            <v>Capacity range for commercial boilers</v>
          </cell>
          <cell r="F10" t="str">
            <v>kBTUh</v>
          </cell>
          <cell r="H10" t="b">
            <v>1</v>
          </cell>
          <cell r="I10" t="str">
            <v>List</v>
          </cell>
          <cell r="L10" t="str">
            <v>Boiler Cap</v>
          </cell>
          <cell r="M10" t="b">
            <v>0</v>
          </cell>
        </row>
        <row r="11">
          <cell r="C11" t="str">
            <v>CapRange</v>
          </cell>
          <cell r="D11" t="str">
            <v>CapacityRange</v>
          </cell>
          <cell r="E11" t="str">
            <v>Capacity Range</v>
          </cell>
          <cell r="F11" t="str">
            <v>kBtuh</v>
          </cell>
          <cell r="I11" t="str">
            <v>Text</v>
          </cell>
          <cell r="M11" t="b">
            <v>1</v>
          </cell>
        </row>
        <row r="12">
          <cell r="C12" t="str">
            <v>CfmPerBtuh</v>
          </cell>
          <cell r="D12" t="str">
            <v>CfmPerBtuh</v>
          </cell>
          <cell r="E12" t="str">
            <v>cfm/Btuh is used to calculate design air flow as SUPPLY-CFM = cfm/Btuh * unit design capacity.</v>
          </cell>
          <cell r="F12" t="str">
            <v>CFM/BTUh</v>
          </cell>
          <cell r="I12" t="str">
            <v>Float</v>
          </cell>
          <cell r="M12" t="b">
            <v>1</v>
          </cell>
        </row>
        <row r="13">
          <cell r="C13" t="str">
            <v>ClCap_fT</v>
          </cell>
          <cell r="D13" t="str">
            <v>ClCap_fT</v>
          </cell>
          <cell r="E13" t="str">
            <v>Total Capacity Curve Fit</v>
          </cell>
          <cell r="I13" t="str">
            <v>Text</v>
          </cell>
          <cell r="M13" t="b">
            <v>1</v>
          </cell>
        </row>
        <row r="14">
          <cell r="C14" t="str">
            <v>CEIR_fPLR</v>
          </cell>
          <cell r="D14" t="str">
            <v>CEIR_fPLR</v>
          </cell>
          <cell r="E14" t="str">
            <v>Cooling EIR curve fit</v>
          </cell>
          <cell r="I14" t="str">
            <v>Text</v>
          </cell>
          <cell r="M14" t="b">
            <v>1</v>
          </cell>
        </row>
        <row r="15">
          <cell r="C15" t="str">
            <v>CLoss_fPLR</v>
          </cell>
          <cell r="D15" t="str">
            <v>CLoss_fPLR</v>
          </cell>
          <cell r="E15" t="str">
            <v>CLoss curve fit for all climates</v>
          </cell>
          <cell r="I15" t="str">
            <v>Text</v>
          </cell>
          <cell r="M15" t="b">
            <v>1</v>
          </cell>
        </row>
        <row r="16">
          <cell r="C16" t="str">
            <v>CLoss_fPLR_Hot</v>
          </cell>
          <cell r="D16" t="str">
            <v>CLoss_fPLR_Hot</v>
          </cell>
          <cell r="E16" t="str">
            <v>Hot C-Loss Curve Fit</v>
          </cell>
          <cell r="I16" t="str">
            <v>Text</v>
          </cell>
          <cell r="M16" t="b">
            <v>1</v>
          </cell>
        </row>
        <row r="17">
          <cell r="C17" t="str">
            <v>CLoss_fPLR_Mod</v>
          </cell>
          <cell r="D17" t="str">
            <v>CLoss_fPLR_Mod</v>
          </cell>
          <cell r="E17" t="str">
            <v>Mod C-Loss Curve Fit</v>
          </cell>
          <cell r="I17" t="str">
            <v>Text</v>
          </cell>
          <cell r="M17" t="b">
            <v>1</v>
          </cell>
        </row>
        <row r="18">
          <cell r="C18" t="str">
            <v>CLoss_fPLR_Tem</v>
          </cell>
          <cell r="D18" t="str">
            <v>CLoss_fPLR_Tem</v>
          </cell>
          <cell r="E18" t="str">
            <v>Temp C-Loss Curve Fit</v>
          </cell>
          <cell r="I18" t="str">
            <v>Text</v>
          </cell>
          <cell r="M18" t="b">
            <v>1</v>
          </cell>
        </row>
        <row r="19">
          <cell r="C19" t="str">
            <v>ClSH_fT</v>
          </cell>
          <cell r="D19" t="str">
            <v>ClSH_fT</v>
          </cell>
          <cell r="E19" t="str">
            <v>Sensible Capacity Curve Fit</v>
          </cell>
          <cell r="I19" t="str">
            <v>Text</v>
          </cell>
          <cell r="M19" t="b">
            <v>1</v>
          </cell>
        </row>
        <row r="20">
          <cell r="C20" t="str">
            <v>CoilBF</v>
          </cell>
          <cell r="D20" t="str">
            <v>CoilBF</v>
          </cell>
          <cell r="E20" t="str">
            <v>Coil-BF is the design coil by-pass factor.  The DOE-2 keyword COIL-BF = Coil-BF</v>
          </cell>
          <cell r="I20" t="str">
            <v>Float</v>
          </cell>
          <cell r="M20" t="b">
            <v>1</v>
          </cell>
        </row>
        <row r="21">
          <cell r="C21" t="str">
            <v>Condenser_Type</v>
          </cell>
          <cell r="D21" t="str">
            <v>Condenser Type</v>
          </cell>
          <cell r="E21" t="str">
            <v>Cooling Equipment Condenser Type</v>
          </cell>
          <cell r="H21" t="b">
            <v>1</v>
          </cell>
          <cell r="I21" t="str">
            <v>List</v>
          </cell>
          <cell r="L21" t="str">
            <v>Condenser Type</v>
          </cell>
          <cell r="M21" t="b">
            <v>0</v>
          </cell>
        </row>
        <row r="22">
          <cell r="C22" t="str">
            <v>Condensing</v>
          </cell>
          <cell r="D22" t="str">
            <v>Condensing</v>
          </cell>
          <cell r="E22" t="str">
            <v>Condensing or Non-Condensing Boiler</v>
          </cell>
          <cell r="H22" t="b">
            <v>1</v>
          </cell>
          <cell r="I22" t="str">
            <v>Boolean</v>
          </cell>
          <cell r="M22" t="b">
            <v>1</v>
          </cell>
        </row>
        <row r="23">
          <cell r="C23" t="str">
            <v>CondWPerBtuh</v>
          </cell>
          <cell r="D23" t="str">
            <v>CondWPerBtuh</v>
          </cell>
          <cell r="E23" t="str">
            <v>Condenser fan power per unit capacity</v>
          </cell>
          <cell r="H23" t="b">
            <v>1</v>
          </cell>
          <cell r="I23" t="str">
            <v>Float</v>
          </cell>
          <cell r="M23" t="b">
            <v>1</v>
          </cell>
        </row>
        <row r="24">
          <cell r="C24" t="str">
            <v>CoolEirMult</v>
          </cell>
          <cell r="D24" t="str">
            <v>Cooling EIR multiplier</v>
          </cell>
          <cell r="E24" t="str">
            <v>Cooling EIR multiplier</v>
          </cell>
          <cell r="H24" t="b">
            <v>1</v>
          </cell>
          <cell r="I24" t="str">
            <v>Float</v>
          </cell>
          <cell r="M24" t="b">
            <v>1</v>
          </cell>
        </row>
        <row r="25">
          <cell r="C25" t="str">
            <v>CoolingEIR</v>
          </cell>
          <cell r="D25" t="str">
            <v>CoolingEIR</v>
          </cell>
          <cell r="E25" t="str">
            <v>Value is DOE-2 keyword COOLING-EIR</v>
          </cell>
          <cell r="H25" t="b">
            <v>1</v>
          </cell>
          <cell r="I25" t="str">
            <v>Float</v>
          </cell>
          <cell r="J25">
            <v>0</v>
          </cell>
          <cell r="K25">
            <v>1</v>
          </cell>
          <cell r="M25" t="b">
            <v>1</v>
          </cell>
        </row>
        <row r="26">
          <cell r="C26" t="str">
            <v>CoolSensCap</v>
          </cell>
          <cell r="D26" t="str">
            <v>CoolSensCap</v>
          </cell>
          <cell r="E26" t="str">
            <v>Ratio of sensible to total capacity (sensible heat ratio) is used to establish COOL-SH-CAP from design cooling load.</v>
          </cell>
          <cell r="F26" t="str">
            <v>BTU/hr</v>
          </cell>
          <cell r="I26" t="str">
            <v>Float</v>
          </cell>
          <cell r="M26" t="b">
            <v>1</v>
          </cell>
        </row>
        <row r="27">
          <cell r="C27" t="str">
            <v>COP</v>
          </cell>
          <cell r="D27" t="str">
            <v>COP</v>
          </cell>
          <cell r="E27" t="str">
            <v>Coefficient of Performance</v>
          </cell>
          <cell r="H27" t="b">
            <v>1</v>
          </cell>
          <cell r="I27" t="str">
            <v>Float</v>
          </cell>
          <cell r="J27">
            <v>0</v>
          </cell>
          <cell r="K27">
            <v>10</v>
          </cell>
          <cell r="M27" t="b">
            <v>1</v>
          </cell>
        </row>
        <row r="28">
          <cell r="C28" t="str">
            <v>COP_opt</v>
          </cell>
          <cell r="D28" t="str">
            <v>COP</v>
          </cell>
          <cell r="E28" t="str">
            <v>Coefficient of Performance</v>
          </cell>
          <cell r="H28" t="b">
            <v>0</v>
          </cell>
          <cell r="I28" t="str">
            <v>Float</v>
          </cell>
          <cell r="J28">
            <v>0</v>
          </cell>
          <cell r="K28">
            <v>10</v>
          </cell>
          <cell r="M28" t="b">
            <v>1</v>
          </cell>
        </row>
        <row r="29">
          <cell r="C29" t="str">
            <v>COP17_opt</v>
          </cell>
          <cell r="D29" t="str">
            <v>COP @17</v>
          </cell>
          <cell r="E29" t="str">
            <v>Coefficient of Performance at 17F outdoor temperature</v>
          </cell>
          <cell r="F29" t="str">
            <v>BTU/Whr</v>
          </cell>
          <cell r="H29" t="b">
            <v>0</v>
          </cell>
          <cell r="I29" t="str">
            <v>Float</v>
          </cell>
          <cell r="J29">
            <v>0</v>
          </cell>
          <cell r="K29">
            <v>10</v>
          </cell>
          <cell r="M29" t="b">
            <v>1</v>
          </cell>
        </row>
        <row r="30">
          <cell r="C30" t="str">
            <v>COP47</v>
          </cell>
          <cell r="D30" t="str">
            <v>COP @47</v>
          </cell>
          <cell r="E30" t="str">
            <v>For heat pumps only - rated COP at 47 outdoor temperature (w/o indoor fan);  Keyword HEATING-EIR = 1/(COP at 47 ODB)</v>
          </cell>
          <cell r="I30" t="str">
            <v>Float</v>
          </cell>
          <cell r="M30" t="b">
            <v>1</v>
          </cell>
        </row>
        <row r="31">
          <cell r="C31" t="str">
            <v>CrnkHtKW</v>
          </cell>
          <cell r="D31" t="str">
            <v>CrnkHtKW</v>
          </cell>
          <cell r="E31" t="str">
            <v>Crkn/Tot kW is used to set the keyword CRANKCASE-HEAT, and is the ratio of crankcase load heat to the design compressor load.</v>
          </cell>
          <cell r="I31" t="str">
            <v>Float</v>
          </cell>
          <cell r="M31" t="b">
            <v>1</v>
          </cell>
        </row>
        <row r="32">
          <cell r="C32" t="str">
            <v>CrnkEIR</v>
          </cell>
          <cell r="D32" t="str">
            <v>CrnkEIR</v>
          </cell>
          <cell r="E32" t="str">
            <v>Crankcase EIR</v>
          </cell>
        </row>
        <row r="33">
          <cell r="C33" t="str">
            <v>CrnkMaxT</v>
          </cell>
          <cell r="D33" t="str">
            <v>CrnkMaxT</v>
          </cell>
          <cell r="E33" t="str">
            <v>Crnk Off is the temperature above which crankcase heat is deactivated and is the value used for the keyword CRANKCASE-MAX-T.</v>
          </cell>
          <cell r="F33" t="str">
            <v>deg F</v>
          </cell>
          <cell r="I33" t="str">
            <v>Float</v>
          </cell>
          <cell r="M33" t="b">
            <v>1</v>
          </cell>
        </row>
        <row r="34">
          <cell r="C34" t="str">
            <v>Dirty_Coils</v>
          </cell>
          <cell r="D34" t="str">
            <v>Dirty Coils</v>
          </cell>
          <cell r="E34" t="str">
            <v>condenser coils are dirty</v>
          </cell>
          <cell r="H34" t="b">
            <v>1</v>
          </cell>
          <cell r="I34" t="str">
            <v>Boolean</v>
          </cell>
          <cell r="M34" t="b">
            <v>1</v>
          </cell>
        </row>
        <row r="35">
          <cell r="C35" t="str">
            <v>Draft_Type</v>
          </cell>
          <cell r="D35" t="str">
            <v>Draft Type</v>
          </cell>
          <cell r="E35" t="str">
            <v>Draft Type of Boiler</v>
          </cell>
          <cell r="H35" t="b">
            <v>1</v>
          </cell>
          <cell r="I35" t="str">
            <v>List</v>
          </cell>
          <cell r="L35" t="str">
            <v>Boiler Draft Type</v>
          </cell>
          <cell r="M35" t="b">
            <v>1</v>
          </cell>
        </row>
        <row r="36">
          <cell r="C36" t="str">
            <v>dxAC_Capacity_Range</v>
          </cell>
          <cell r="D36" t="str">
            <v>Capacity Range</v>
          </cell>
          <cell r="E36" t="str">
            <v>Capacity range for DX cooling equipment</v>
          </cell>
          <cell r="F36" t="str">
            <v>kBTU/hr</v>
          </cell>
          <cell r="H36" t="b">
            <v>1</v>
          </cell>
          <cell r="I36" t="str">
            <v>List</v>
          </cell>
          <cell r="L36" t="str">
            <v>dxAC Cap</v>
          </cell>
          <cell r="M36" t="b">
            <v>0</v>
          </cell>
        </row>
        <row r="37">
          <cell r="C37" t="str">
            <v>DXType</v>
          </cell>
        </row>
        <row r="38">
          <cell r="C38" t="str">
            <v>EER</v>
          </cell>
          <cell r="D38" t="str">
            <v>EER</v>
          </cell>
          <cell r="E38" t="str">
            <v>Energy Efficiency Ratio</v>
          </cell>
          <cell r="F38" t="str">
            <v>BTU/Whr</v>
          </cell>
          <cell r="H38" t="b">
            <v>1</v>
          </cell>
          <cell r="I38" t="str">
            <v>Float</v>
          </cell>
          <cell r="J38">
            <v>7</v>
          </cell>
          <cell r="K38">
            <v>30</v>
          </cell>
          <cell r="M38" t="b">
            <v>1</v>
          </cell>
        </row>
        <row r="39">
          <cell r="C39" t="str">
            <v>EER_opt</v>
          </cell>
          <cell r="D39" t="str">
            <v>EER</v>
          </cell>
          <cell r="E39" t="str">
            <v>Energy Efficiency Ratio, optional</v>
          </cell>
          <cell r="F39" t="str">
            <v>BTU/Whr</v>
          </cell>
          <cell r="H39" t="b">
            <v>0</v>
          </cell>
          <cell r="I39" t="str">
            <v>Float</v>
          </cell>
          <cell r="J39">
            <v>7</v>
          </cell>
          <cell r="K39">
            <v>30</v>
          </cell>
          <cell r="M39" t="b">
            <v>0</v>
          </cell>
        </row>
        <row r="40">
          <cell r="C40" t="str">
            <v>EER_wNEHS</v>
          </cell>
          <cell r="D40" t="str">
            <v>EER</v>
          </cell>
          <cell r="E40" t="str">
            <v>rated EER for system with non-electric heat source</v>
          </cell>
          <cell r="F40" t="str">
            <v>BTU/Whr</v>
          </cell>
          <cell r="H40" t="b">
            <v>1</v>
          </cell>
          <cell r="I40" t="str">
            <v>Float</v>
          </cell>
          <cell r="J40">
            <v>7</v>
          </cell>
          <cell r="K40">
            <v>30</v>
          </cell>
          <cell r="M40" t="b">
            <v>1</v>
          </cell>
        </row>
        <row r="41">
          <cell r="C41" t="str">
            <v>CEIR_fPLR_Hot</v>
          </cell>
          <cell r="D41" t="str">
            <v>CEIR_fPLR_Hot</v>
          </cell>
          <cell r="E41" t="str">
            <v>Hot EIR_PLR Curve Fit</v>
          </cell>
          <cell r="I41" t="str">
            <v>Text</v>
          </cell>
          <cell r="M41" t="b">
            <v>1</v>
          </cell>
        </row>
        <row r="42">
          <cell r="C42" t="str">
            <v>CEIR_fPLR_Mod</v>
          </cell>
          <cell r="D42" t="str">
            <v>CEIR_fPLR_Mod</v>
          </cell>
          <cell r="E42" t="str">
            <v>Moderate EIR_PLR Curve Fit</v>
          </cell>
          <cell r="I42" t="str">
            <v>Text</v>
          </cell>
          <cell r="M42" t="b">
            <v>1</v>
          </cell>
        </row>
        <row r="43">
          <cell r="C43" t="str">
            <v>CEIR_fPLR_Tem</v>
          </cell>
          <cell r="D43" t="str">
            <v>CEIR_fPLR_Tem</v>
          </cell>
          <cell r="E43" t="str">
            <v>Temperate EIR_PLR Curve Fit</v>
          </cell>
          <cell r="I43" t="str">
            <v>Text</v>
          </cell>
          <cell r="M43" t="b">
            <v>1</v>
          </cell>
        </row>
        <row r="44">
          <cell r="C44" t="str">
            <v>EIR_fT</v>
          </cell>
          <cell r="D44" t="str">
            <v>EIR_fT</v>
          </cell>
          <cell r="E44" t="str">
            <v>EIR Curve Fit</v>
          </cell>
          <cell r="I44" t="str">
            <v>Text</v>
          </cell>
          <cell r="M44" t="b">
            <v>1</v>
          </cell>
        </row>
        <row r="45">
          <cell r="C45" t="str">
            <v>Energy_Star_Rated</v>
          </cell>
          <cell r="D45" t="str">
            <v>Energy Star Rated</v>
          </cell>
          <cell r="E45" t="str">
            <v>Is the technology energy star rated?</v>
          </cell>
          <cell r="H45" t="b">
            <v>0</v>
          </cell>
          <cell r="I45" t="str">
            <v>Boolean</v>
          </cell>
          <cell r="M45" t="b">
            <v>1</v>
          </cell>
        </row>
        <row r="46">
          <cell r="C46" t="str">
            <v>Et</v>
          </cell>
          <cell r="D46" t="str">
            <v>Et</v>
          </cell>
          <cell r="E46" t="str">
            <v>Thermal Efficiency</v>
          </cell>
          <cell r="H46" t="b">
            <v>1</v>
          </cell>
          <cell r="I46" t="str">
            <v>Float</v>
          </cell>
          <cell r="J46">
            <v>0</v>
          </cell>
          <cell r="K46">
            <v>1</v>
          </cell>
          <cell r="M46" t="b">
            <v>1</v>
          </cell>
        </row>
        <row r="47">
          <cell r="C47" t="str">
            <v>Fan_CU</v>
          </cell>
          <cell r="D47" t="str">
            <v>Fan Coil Unit</v>
          </cell>
          <cell r="E47" t="str">
            <v>Single or Multiple Fan coil units</v>
          </cell>
          <cell r="H47" t="b">
            <v>1</v>
          </cell>
          <cell r="I47" t="str">
            <v>List</v>
          </cell>
          <cell r="L47" t="str">
            <v>Fan_CU</v>
          </cell>
          <cell r="M47" t="b">
            <v>0</v>
          </cell>
        </row>
        <row r="48">
          <cell r="C48" t="str">
            <v>FanEirPlr</v>
          </cell>
          <cell r="D48" t="str">
            <v>FanEirPlr</v>
          </cell>
          <cell r="E48" t="str">
            <v>Part load curve for fan</v>
          </cell>
          <cell r="I48" t="str">
            <v>Text</v>
          </cell>
          <cell r="M48" t="b">
            <v>1</v>
          </cell>
        </row>
        <row r="49">
          <cell r="C49" t="str">
            <v>FanPwrMult</v>
          </cell>
          <cell r="D49" t="str">
            <v>FanPwrMult</v>
          </cell>
          <cell r="E49" t="str">
            <v>Multiplier on supply fan power</v>
          </cell>
          <cell r="I49" t="str">
            <v>Float</v>
          </cell>
          <cell r="M49" t="b">
            <v>1</v>
          </cell>
        </row>
        <row r="50">
          <cell r="C50" t="str">
            <v>FanWPerCfm</v>
          </cell>
          <cell r="D50" t="str">
            <v>FanWPerCfm</v>
          </cell>
          <cell r="E50" t="str">
            <v>Fan W/cfm is used to set the fan power input and fan Delta T via the following keywords:</v>
          </cell>
          <cell r="F50" t="str">
            <v>W/CFM</v>
          </cell>
          <cell r="I50" t="str">
            <v>Float</v>
          </cell>
          <cell r="M50" t="b">
            <v>1</v>
          </cell>
        </row>
        <row r="51">
          <cell r="C51" t="str">
            <v>FurnaceAux</v>
          </cell>
          <cell r="D51" t="str">
            <v>Furnace Aux for Pilot</v>
          </cell>
          <cell r="E51" t="str">
            <v>Pilot light energy</v>
          </cell>
          <cell r="F51" t="str">
            <v>BTU/hr</v>
          </cell>
          <cell r="H51" t="b">
            <v>1</v>
          </cell>
          <cell r="I51" t="str">
            <v>Float</v>
          </cell>
          <cell r="M51" t="b">
            <v>1</v>
          </cell>
        </row>
        <row r="52">
          <cell r="C52" t="str">
            <v>FurnaceAuxKW</v>
          </cell>
          <cell r="D52" t="str">
            <v>Furnace Aux KW</v>
          </cell>
          <cell r="E52" t="str">
            <v>Combustion fan and other Aux</v>
          </cell>
          <cell r="F52" t="str">
            <v>KW</v>
          </cell>
          <cell r="H52" t="b">
            <v>1</v>
          </cell>
          <cell r="I52" t="str">
            <v>Float</v>
          </cell>
          <cell r="M52" t="b">
            <v>1</v>
          </cell>
        </row>
        <row r="53">
          <cell r="C53" t="str">
            <v>FurnEt</v>
          </cell>
          <cell r="D53" t="str">
            <v>Furnace thermal effic</v>
          </cell>
          <cell r="E53" t="str">
            <v>Furnace thermal effic</v>
          </cell>
          <cell r="H53" t="b">
            <v>1</v>
          </cell>
          <cell r="I53" t="str">
            <v>Float</v>
          </cell>
          <cell r="M53" t="b">
            <v>1</v>
          </cell>
        </row>
        <row r="54">
          <cell r="C54" t="str">
            <v>FurnAFUE</v>
          </cell>
          <cell r="D54" t="str">
            <v>Furnace AFUE</v>
          </cell>
          <cell r="E54" t="str">
            <v>Furnace AFUE</v>
          </cell>
          <cell r="H54" t="b">
            <v>1</v>
          </cell>
          <cell r="I54" t="str">
            <v>Float</v>
          </cell>
          <cell r="M54" t="b">
            <v>1</v>
          </cell>
        </row>
        <row r="55">
          <cell r="C55" t="str">
            <v>Heat_Rec</v>
          </cell>
          <cell r="D55" t="str">
            <v>Heat Recovery</v>
          </cell>
          <cell r="E55" t="str">
            <v>Heat Recovery</v>
          </cell>
          <cell r="H55" t="b">
            <v>1</v>
          </cell>
          <cell r="I55" t="str">
            <v>Boolean</v>
          </cell>
          <cell r="M55" t="b">
            <v>1</v>
          </cell>
        </row>
        <row r="56">
          <cell r="C56" t="str">
            <v>HEIR_fPLR</v>
          </cell>
          <cell r="D56" t="str">
            <v>HEIR_fPLR</v>
          </cell>
          <cell r="E56" t="str">
            <v>Heating electric input ratio curve</v>
          </cell>
          <cell r="H56" t="b">
            <v>1</v>
          </cell>
          <cell r="I56" t="str">
            <v>Text</v>
          </cell>
          <cell r="M56" t="b">
            <v>1</v>
          </cell>
        </row>
        <row r="57">
          <cell r="C57" t="str">
            <v>HIR_fPLR</v>
          </cell>
          <cell r="D57" t="str">
            <v>HIR f(PLR)</v>
          </cell>
          <cell r="E57" t="str">
            <v>Heat input ratio curve vs part load ratio</v>
          </cell>
          <cell r="H57" t="b">
            <v>1</v>
          </cell>
          <cell r="I57" t="str">
            <v>Text</v>
          </cell>
        </row>
        <row r="58">
          <cell r="C58" t="str">
            <v>HIR_fT</v>
          </cell>
          <cell r="D58" t="str">
            <v>HIR_fT</v>
          </cell>
          <cell r="E58" t="str">
            <v>HIR Curve Fit</v>
          </cell>
          <cell r="I58" t="str">
            <v>Text</v>
          </cell>
          <cell r="M58" t="b">
            <v>1</v>
          </cell>
        </row>
        <row r="59">
          <cell r="C59" t="str">
            <v>HSPF</v>
          </cell>
          <cell r="D59" t="str">
            <v>HSPF</v>
          </cell>
          <cell r="E59" t="str">
            <v>Heating seasonal performance factor</v>
          </cell>
          <cell r="F59" t="str">
            <v>BTU/Whr</v>
          </cell>
          <cell r="H59" t="b">
            <v>0</v>
          </cell>
          <cell r="I59" t="str">
            <v>Float</v>
          </cell>
          <cell r="J59">
            <v>6.5</v>
          </cell>
          <cell r="K59">
            <v>9</v>
          </cell>
          <cell r="M59" t="b">
            <v>1</v>
          </cell>
        </row>
        <row r="60">
          <cell r="C60" t="str">
            <v>HtCap_fT</v>
          </cell>
          <cell r="D60" t="str">
            <v>HtCap_fT</v>
          </cell>
          <cell r="E60" t="str">
            <v>Heat pump heating cap curve</v>
          </cell>
          <cell r="I60" t="str">
            <v>Text</v>
          </cell>
          <cell r="M60" t="b">
            <v>1</v>
          </cell>
        </row>
        <row r="61">
          <cell r="C61" t="str">
            <v>HtCoolCapRatio</v>
          </cell>
          <cell r="D61" t="str">
            <v>HtCoolCapRatio</v>
          </cell>
          <cell r="E61" t="str">
            <v>Ratio of heating capacity to cooling capacity</v>
          </cell>
          <cell r="H61" t="b">
            <v>1</v>
          </cell>
          <cell r="I61" t="str">
            <v>Float</v>
          </cell>
          <cell r="M61" t="b">
            <v>1</v>
          </cell>
        </row>
        <row r="62">
          <cell r="C62" t="str">
            <v>HtgCap</v>
          </cell>
          <cell r="D62" t="str">
            <v>HtgCap</v>
          </cell>
          <cell r="E62" t="str">
            <v>For heat pumps only - Actual unit rated heating capacity.  Value is for reference only and not used in simulations.</v>
          </cell>
          <cell r="F62" t="str">
            <v>BTU/hr</v>
          </cell>
          <cell r="I62" t="str">
            <v>Float</v>
          </cell>
          <cell r="M62" t="b">
            <v>1</v>
          </cell>
        </row>
        <row r="63">
          <cell r="C63" t="str">
            <v>HtgEIR</v>
          </cell>
          <cell r="D63" t="str">
            <v>HtgEIR</v>
          </cell>
          <cell r="E63" t="str">
            <v>Heating EIR from manufacturers expanded ratings chart.  Used only as a check with the rated COP at 47 ODB.</v>
          </cell>
          <cell r="I63" t="str">
            <v>Float</v>
          </cell>
          <cell r="M63" t="b">
            <v>1</v>
          </cell>
        </row>
        <row r="64">
          <cell r="C64" t="str">
            <v>HtgFuel</v>
          </cell>
          <cell r="D64" t="str">
            <v>HtgFuel</v>
          </cell>
          <cell r="E64" t="str">
            <v>Heating fuel</v>
          </cell>
          <cell r="H64" t="b">
            <v>1</v>
          </cell>
          <cell r="I64" t="str">
            <v>Text</v>
          </cell>
          <cell r="M64" t="b">
            <v>1</v>
          </cell>
        </row>
        <row r="65">
          <cell r="C65" t="str">
            <v>IEER</v>
          </cell>
          <cell r="D65" t="str">
            <v>IEER</v>
          </cell>
          <cell r="E65" t="str">
            <v>Integrated Energy Efficiency Ratio, optional for non VRF equipment</v>
          </cell>
          <cell r="H65" t="b">
            <v>0</v>
          </cell>
          <cell r="I65" t="str">
            <v>Float</v>
          </cell>
          <cell r="J65">
            <v>7</v>
          </cell>
          <cell r="K65">
            <v>30</v>
          </cell>
          <cell r="M65" t="b">
            <v>0</v>
          </cell>
        </row>
        <row r="66">
          <cell r="C66" t="str">
            <v>IEER_Req</v>
          </cell>
          <cell r="D66" t="str">
            <v>IEER</v>
          </cell>
          <cell r="E66" t="str">
            <v>minimum Integrated Energy Efficiency Ratio, required for VRF equipment</v>
          </cell>
          <cell r="H66" t="b">
            <v>1</v>
          </cell>
          <cell r="I66" t="str">
            <v>Float</v>
          </cell>
          <cell r="J66">
            <v>10</v>
          </cell>
          <cell r="K66">
            <v>15</v>
          </cell>
        </row>
        <row r="67">
          <cell r="C67" t="str">
            <v>IPLV</v>
          </cell>
          <cell r="D67" t="str">
            <v>IPLV</v>
          </cell>
          <cell r="E67" t="str">
            <v>Integrated Part Load Value</v>
          </cell>
          <cell r="H67" t="b">
            <v>0</v>
          </cell>
          <cell r="I67" t="str">
            <v>Float</v>
          </cell>
          <cell r="J67">
            <v>0</v>
          </cell>
          <cell r="K67">
            <v>10</v>
          </cell>
          <cell r="M67" t="b">
            <v>1</v>
          </cell>
        </row>
        <row r="68">
          <cell r="C68" t="str">
            <v>IPLV_wNEHS</v>
          </cell>
          <cell r="D68" t="str">
            <v>IPLV wNEHS</v>
          </cell>
          <cell r="E68" t="str">
            <v>Integrated Part Load Value with non-electric heat source</v>
          </cell>
          <cell r="H68" t="b">
            <v>0</v>
          </cell>
          <cell r="I68" t="str">
            <v>Float</v>
          </cell>
          <cell r="J68">
            <v>0</v>
          </cell>
          <cell r="K68">
            <v>10</v>
          </cell>
          <cell r="M68" t="b">
            <v>0</v>
          </cell>
        </row>
        <row r="69">
          <cell r="C69" t="str">
            <v>LowSpdCapRatio</v>
          </cell>
          <cell r="D69" t="str">
            <v>LowSpdCapRatio</v>
          </cell>
          <cell r="E69" t="str">
            <v>Low speed capacity ratio for 2-speed units (ratio of lowspeed to high speed cooling capacity) used by keyword COOL-STAGES</v>
          </cell>
          <cell r="I69" t="str">
            <v>Float</v>
          </cell>
          <cell r="M69" t="b">
            <v>1</v>
          </cell>
        </row>
        <row r="70">
          <cell r="C70" t="str">
            <v>LowSpdCfmRatio</v>
          </cell>
          <cell r="D70" t="str">
            <v>LowSpdCfmRatio</v>
          </cell>
          <cell r="E70" t="str">
            <v>Low speed cfm ratio for 2-speed units (ratio of low speed to high speed cfm) used by keyword MIN-FLOW-RATIO</v>
          </cell>
          <cell r="I70" t="str">
            <v>Float</v>
          </cell>
          <cell r="M70" t="b">
            <v>1</v>
          </cell>
        </row>
        <row r="71">
          <cell r="C71" t="str">
            <v>Manufacturer</v>
          </cell>
          <cell r="D71" t="str">
            <v>Manufacturer</v>
          </cell>
          <cell r="E71" t="str">
            <v>Manufacturer</v>
          </cell>
          <cell r="H71" t="b">
            <v>0</v>
          </cell>
          <cell r="I71" t="str">
            <v>Text</v>
          </cell>
          <cell r="M71" t="b">
            <v>0</v>
          </cell>
        </row>
        <row r="72">
          <cell r="C72" t="str">
            <v>Model_Number</v>
          </cell>
          <cell r="D72" t="str">
            <v>Model Number</v>
          </cell>
          <cell r="E72" t="str">
            <v>Model Number</v>
          </cell>
          <cell r="H72" t="b">
            <v>0</v>
          </cell>
          <cell r="I72" t="str">
            <v>Text</v>
          </cell>
          <cell r="M72" t="b">
            <v>0</v>
          </cell>
        </row>
        <row r="73">
          <cell r="C73" t="str">
            <v>NominalCap</v>
          </cell>
          <cell r="D73" t="str">
            <v>NominalCap</v>
          </cell>
          <cell r="E73" t="str">
            <v>Nominal system capacity</v>
          </cell>
          <cell r="H73" t="b">
            <v>1</v>
          </cell>
          <cell r="I73" t="str">
            <v>Float</v>
          </cell>
        </row>
        <row r="74">
          <cell r="C74" t="str">
            <v>NumStages</v>
          </cell>
          <cell r="D74" t="str">
            <v>NumStages</v>
          </cell>
          <cell r="E74" t="str">
            <v>Number of compressor speeds (1 or 2).  This is used as a flag to notify simulation when 2-speed equipment is to be simulated</v>
          </cell>
          <cell r="I74" t="str">
            <v>Integer</v>
          </cell>
          <cell r="M74" t="b">
            <v>1</v>
          </cell>
        </row>
        <row r="75">
          <cell r="C75" t="str">
            <v>OFanCrv</v>
          </cell>
          <cell r="D75" t="str">
            <v>OutsideFanCrv</v>
          </cell>
          <cell r="E75" t="str">
            <v>Outside fan performance curve</v>
          </cell>
          <cell r="H75" t="b">
            <v>0</v>
          </cell>
          <cell r="I75" t="str">
            <v>Text</v>
          </cell>
          <cell r="M75" t="b">
            <v>1</v>
          </cell>
        </row>
        <row r="76">
          <cell r="C76" t="str">
            <v>PerfMapID</v>
          </cell>
          <cell r="D76" t="str">
            <v>PerfMapID</v>
          </cell>
          <cell r="E76" t="str">
            <v>Performance map reference number</v>
          </cell>
          <cell r="I76" t="str">
            <v>Integer</v>
          </cell>
          <cell r="M76" t="b">
            <v>1</v>
          </cell>
        </row>
        <row r="77">
          <cell r="C77" t="str">
            <v>PremWPerCfm</v>
          </cell>
          <cell r="D77" t="str">
            <v>PremMtrW/CFM</v>
          </cell>
          <cell r="E77" t="str">
            <v>Fan W/CFM with premium motor</v>
          </cell>
          <cell r="H77" t="b">
            <v>1</v>
          </cell>
          <cell r="I77" t="str">
            <v>Float</v>
          </cell>
          <cell r="M77" t="b">
            <v>1</v>
          </cell>
        </row>
        <row r="78">
          <cell r="C78" t="str">
            <v>RatedEER</v>
          </cell>
          <cell r="D78" t="str">
            <v>RatedEER</v>
          </cell>
          <cell r="E78" t="str">
            <v>Rated EER</v>
          </cell>
          <cell r="H78" t="b">
            <v>1</v>
          </cell>
          <cell r="I78" t="str">
            <v>Float</v>
          </cell>
          <cell r="M78" t="b">
            <v>1</v>
          </cell>
        </row>
        <row r="79">
          <cell r="C79" t="str">
            <v>RatedSupMtrClass</v>
          </cell>
          <cell r="D79" t="str">
            <v>RatedSupMtrClass</v>
          </cell>
          <cell r="E79" t="str">
            <v>Motor class that the unit was rated with</v>
          </cell>
          <cell r="I79" t="str">
            <v>Text</v>
          </cell>
          <cell r="M79" t="b">
            <v>1</v>
          </cell>
        </row>
        <row r="80">
          <cell r="C80" t="str">
            <v>Refrigerant_Charge_State</v>
          </cell>
          <cell r="D80" t="str">
            <v>Refrigerant Charge State</v>
          </cell>
          <cell r="E80" t="str">
            <v>Charge state of DX refrigerant system</v>
          </cell>
          <cell r="H80" t="b">
            <v>1</v>
          </cell>
          <cell r="I80" t="str">
            <v>List</v>
          </cell>
          <cell r="L80" t="str">
            <v>Refg Charge</v>
          </cell>
          <cell r="M80" t="b">
            <v>1</v>
          </cell>
        </row>
        <row r="81">
          <cell r="C81" t="str">
            <v>Refrigerant_Type</v>
          </cell>
          <cell r="D81" t="str">
            <v>Refrigerant Type</v>
          </cell>
          <cell r="E81" t="str">
            <v>Type of refrigerant</v>
          </cell>
          <cell r="H81" t="b">
            <v>0</v>
          </cell>
          <cell r="I81" t="str">
            <v>List</v>
          </cell>
          <cell r="L81" t="str">
            <v>Refrigerant</v>
          </cell>
          <cell r="M81" t="b">
            <v>1</v>
          </cell>
        </row>
        <row r="82">
          <cell r="C82" t="str">
            <v>Replacement_Qualified</v>
          </cell>
          <cell r="D82" t="str">
            <v>Replacement Qualified</v>
          </cell>
          <cell r="E82" t="str">
            <v>New Construction or Replacement Qualified</v>
          </cell>
          <cell r="H82" t="b">
            <v>1</v>
          </cell>
          <cell r="I82" t="str">
            <v>Boolean</v>
          </cell>
          <cell r="M82" t="b">
            <v>0</v>
          </cell>
        </row>
        <row r="83">
          <cell r="C83" t="str">
            <v>RTU_Htg_Cap_Range</v>
          </cell>
          <cell r="D83" t="str">
            <v>RTU Htg Cap Range</v>
          </cell>
          <cell r="E83" t="str">
            <v>Heating capacity for packaged AC units</v>
          </cell>
          <cell r="F83" t="str">
            <v>kBTUh</v>
          </cell>
          <cell r="H83" t="b">
            <v>0</v>
          </cell>
          <cell r="I83" t="str">
            <v>Float</v>
          </cell>
          <cell r="J83">
            <v>0</v>
          </cell>
          <cell r="K83">
            <v>10000000</v>
          </cell>
          <cell r="M83" t="b">
            <v>1</v>
          </cell>
        </row>
        <row r="84">
          <cell r="C84" t="str">
            <v>RValue</v>
          </cell>
          <cell r="D84" t="str">
            <v>RValue</v>
          </cell>
          <cell r="E84" t="str">
            <v>Component Rated R-Value</v>
          </cell>
          <cell r="H84" t="b">
            <v>1</v>
          </cell>
          <cell r="I84" t="str">
            <v>Float</v>
          </cell>
          <cell r="J84">
            <v>0</v>
          </cell>
          <cell r="K84">
            <v>100</v>
          </cell>
          <cell r="M84" t="b">
            <v>1</v>
          </cell>
        </row>
        <row r="85">
          <cell r="C85" t="str">
            <v>Sector</v>
          </cell>
          <cell r="D85" t="str">
            <v>Sector</v>
          </cell>
          <cell r="E85" t="str">
            <v>Sector</v>
          </cell>
          <cell r="H85" t="b">
            <v>0</v>
          </cell>
          <cell r="I85" t="str">
            <v>Text</v>
          </cell>
          <cell r="M85" t="b">
            <v>1</v>
          </cell>
        </row>
        <row r="86">
          <cell r="C86" t="str">
            <v>SEER</v>
          </cell>
          <cell r="D86" t="str">
            <v>SEER</v>
          </cell>
          <cell r="E86" t="str">
            <v>SEER</v>
          </cell>
          <cell r="F86" t="str">
            <v>BTU/Whr</v>
          </cell>
          <cell r="H86" t="b">
            <v>1</v>
          </cell>
          <cell r="I86" t="str">
            <v>Float</v>
          </cell>
          <cell r="J86">
            <v>7</v>
          </cell>
          <cell r="K86">
            <v>30</v>
          </cell>
          <cell r="M86" t="b">
            <v>1</v>
          </cell>
        </row>
        <row r="87">
          <cell r="C87" t="str">
            <v>Sens_Peak_EER_opt</v>
          </cell>
          <cell r="D87" t="str">
            <v>Sens Peak EER opt</v>
          </cell>
          <cell r="E87" t="str">
            <v>sensible peak EER, used for hot, dry climates only</v>
          </cell>
          <cell r="F87" t="str">
            <v>BTU/Whr</v>
          </cell>
          <cell r="H87" t="b">
            <v>0</v>
          </cell>
          <cell r="I87" t="str">
            <v>Float</v>
          </cell>
          <cell r="J87">
            <v>7</v>
          </cell>
          <cell r="K87">
            <v>30</v>
          </cell>
          <cell r="M87" t="b">
            <v>1</v>
          </cell>
        </row>
        <row r="88">
          <cell r="C88" t="str">
            <v>SensCoolCapMult</v>
          </cell>
          <cell r="D88" t="str">
            <v>Sens cooling cap multiplier</v>
          </cell>
          <cell r="E88" t="str">
            <v>Sens cooling cap multiplier</v>
          </cell>
          <cell r="H88" t="b">
            <v>1</v>
          </cell>
          <cell r="I88" t="str">
            <v>Float</v>
          </cell>
        </row>
        <row r="89">
          <cell r="C89" t="str">
            <v>SHR</v>
          </cell>
          <cell r="D89" t="str">
            <v>Sensible heat ratio</v>
          </cell>
          <cell r="E89" t="str">
            <v>Sensible heat ratio</v>
          </cell>
          <cell r="H89" t="b">
            <v>1</v>
          </cell>
          <cell r="I89" t="str">
            <v>Float</v>
          </cell>
          <cell r="M89" t="b">
            <v>1</v>
          </cell>
        </row>
        <row r="90">
          <cell r="C90" t="str">
            <v>SizeRange</v>
          </cell>
          <cell r="D90" t="str">
            <v>Size Range</v>
          </cell>
          <cell r="E90" t="str">
            <v>Equipment size range</v>
          </cell>
          <cell r="H90" t="b">
            <v>1</v>
          </cell>
          <cell r="I90" t="str">
            <v>Text</v>
          </cell>
          <cell r="M90" t="b">
            <v>0</v>
          </cell>
        </row>
        <row r="91">
          <cell r="C91" t="str">
            <v>SubType</v>
          </cell>
          <cell r="D91" t="str">
            <v>SubType</v>
          </cell>
          <cell r="E91" t="str">
            <v>Sub Type</v>
          </cell>
          <cell r="H91" t="b">
            <v>1</v>
          </cell>
          <cell r="I91" t="str">
            <v>Text</v>
          </cell>
          <cell r="M91" t="b">
            <v>0</v>
          </cell>
        </row>
        <row r="92">
          <cell r="C92" t="str">
            <v>SupMotEff</v>
          </cell>
          <cell r="D92" t="str">
            <v>SupMotEff</v>
          </cell>
          <cell r="E92" t="str">
            <v>Supply fan motor efficiency</v>
          </cell>
          <cell r="H92" t="b">
            <v>1</v>
          </cell>
          <cell r="I92" t="str">
            <v>Float</v>
          </cell>
          <cell r="M92" t="b">
            <v>1</v>
          </cell>
        </row>
        <row r="93">
          <cell r="C93" t="str">
            <v>Tier</v>
          </cell>
          <cell r="D93" t="str">
            <v>Tier</v>
          </cell>
          <cell r="E93" t="str">
            <v>Efficiency Tier</v>
          </cell>
          <cell r="I93" t="str">
            <v>Integer</v>
          </cell>
          <cell r="M93" t="b">
            <v>0</v>
          </cell>
        </row>
        <row r="94">
          <cell r="C94" t="str">
            <v>TotCoolCap</v>
          </cell>
          <cell r="D94" t="str">
            <v>TotCoolCap</v>
          </cell>
          <cell r="E94" t="str">
            <v>Actual unit total capacity.  Value is for reference only and not used in simulations.</v>
          </cell>
          <cell r="F94" t="str">
            <v>BTU/hr</v>
          </cell>
          <cell r="I94" t="str">
            <v>Float</v>
          </cell>
          <cell r="M94" t="b">
            <v>1</v>
          </cell>
        </row>
        <row r="95">
          <cell r="C95" t="str">
            <v>TotCoolCapMult</v>
          </cell>
          <cell r="D95" t="str">
            <v>Tot cooling cap multiplier</v>
          </cell>
          <cell r="E95" t="str">
            <v>Tot cooling cap multiplier</v>
          </cell>
          <cell r="H95" t="b">
            <v>1</v>
          </cell>
          <cell r="I95" t="str">
            <v>Float</v>
          </cell>
        </row>
        <row r="96">
          <cell r="C96" t="str">
            <v>UnitCOP</v>
          </cell>
          <cell r="D96" t="str">
            <v>UnitCOP</v>
          </cell>
          <cell r="E96" t="str">
            <v>Total unit COP</v>
          </cell>
          <cell r="H96" t="b">
            <v>1</v>
          </cell>
          <cell r="I96" t="str">
            <v>Float</v>
          </cell>
          <cell r="M96" t="b">
            <v>0</v>
          </cell>
        </row>
        <row r="97">
          <cell r="C97" t="str">
            <v>VSM</v>
          </cell>
          <cell r="D97" t="str">
            <v>Variable Speed Motor</v>
          </cell>
          <cell r="E97" t="str">
            <v>Includes a Variable Speed Motor</v>
          </cell>
          <cell r="H97" t="b">
            <v>1</v>
          </cell>
          <cell r="I97" t="str">
            <v>Boolean</v>
          </cell>
          <cell r="M97" t="b">
            <v>1</v>
          </cell>
        </row>
        <row r="98">
          <cell r="C98" t="str">
            <v>TU_DXType</v>
          </cell>
          <cell r="D98" t="str">
            <v>TU_DXType</v>
          </cell>
          <cell r="E98" t="str">
            <v>Terminal unit DXType</v>
          </cell>
          <cell r="H98" t="b">
            <v>1</v>
          </cell>
        </row>
        <row r="99">
          <cell r="C99" t="str">
            <v>TU_SubType</v>
          </cell>
          <cell r="D99" t="str">
            <v>TU_SubType</v>
          </cell>
          <cell r="E99" t="str">
            <v>Terminal unit SubType</v>
          </cell>
          <cell r="H99" t="b">
            <v>1</v>
          </cell>
        </row>
        <row r="100">
          <cell r="C100" t="str">
            <v>TU_EER</v>
          </cell>
          <cell r="D100" t="str">
            <v>TU_EER</v>
          </cell>
          <cell r="E100" t="str">
            <v>Terminal unit EER</v>
          </cell>
          <cell r="H100" t="b">
            <v>1</v>
          </cell>
        </row>
        <row r="101">
          <cell r="C101" t="str">
            <v>TU_CoolingEIR</v>
          </cell>
          <cell r="D101" t="str">
            <v>TU_CoolingEIR</v>
          </cell>
          <cell r="E101" t="str">
            <v>Terminal unit CoolingEIR</v>
          </cell>
          <cell r="H101" t="b">
            <v>1</v>
          </cell>
        </row>
        <row r="102">
          <cell r="C102" t="str">
            <v>TU_CfmPerBtuh</v>
          </cell>
          <cell r="D102" t="str">
            <v>TU_CfmPerBtuh</v>
          </cell>
          <cell r="E102" t="str">
            <v>Terminal unit CfmPerBtuh</v>
          </cell>
          <cell r="H102" t="b">
            <v>1</v>
          </cell>
        </row>
        <row r="103">
          <cell r="C103" t="str">
            <v>TU_FanWPerCfm</v>
          </cell>
          <cell r="D103" t="str">
            <v>TU_FanWPerCfm</v>
          </cell>
          <cell r="E103" t="str">
            <v>Terminal unit FanWPerCfm</v>
          </cell>
          <cell r="H103" t="b">
            <v>1</v>
          </cell>
        </row>
        <row r="104">
          <cell r="C104" t="str">
            <v>TU_CoilBF</v>
          </cell>
          <cell r="D104" t="str">
            <v>TU_CoilBF</v>
          </cell>
          <cell r="E104" t="str">
            <v>Terminal unit CoilBF</v>
          </cell>
          <cell r="H104" t="b">
            <v>1</v>
          </cell>
        </row>
        <row r="105">
          <cell r="C105" t="str">
            <v>TU_HtCoolCapRatio</v>
          </cell>
          <cell r="D105" t="str">
            <v>TU_HtCoolCapRatio</v>
          </cell>
          <cell r="E105" t="str">
            <v>Terminal unit HtCoolCapRatio</v>
          </cell>
          <cell r="H105" t="b">
            <v>1</v>
          </cell>
        </row>
        <row r="106">
          <cell r="C106" t="str">
            <v>TU_UnitCOP</v>
          </cell>
          <cell r="D106" t="str">
            <v>TU_UnitCOP</v>
          </cell>
          <cell r="E106" t="str">
            <v>Terminal unit UnitCOP</v>
          </cell>
          <cell r="H106" t="b">
            <v>1</v>
          </cell>
        </row>
        <row r="107">
          <cell r="C107" t="str">
            <v>TU_COP47</v>
          </cell>
          <cell r="D107" t="str">
            <v>TU_COP47</v>
          </cell>
          <cell r="E107" t="str">
            <v>Terminal unit COP47</v>
          </cell>
          <cell r="H107" t="b">
            <v>1</v>
          </cell>
        </row>
        <row r="108">
          <cell r="C108" t="str">
            <v>TU_HtgEIR</v>
          </cell>
          <cell r="D108" t="str">
            <v>TU_HtgEIR</v>
          </cell>
          <cell r="E108" t="str">
            <v>Terminal unit HtgEIR</v>
          </cell>
          <cell r="H108" t="b">
            <v>1</v>
          </cell>
        </row>
        <row r="109">
          <cell r="C109" t="str">
            <v>TU_ClCap_fT</v>
          </cell>
          <cell r="D109" t="str">
            <v>TU_ClCap_fT</v>
          </cell>
          <cell r="E109" t="str">
            <v>Terminal unit ClCap_fT</v>
          </cell>
          <cell r="H109" t="b">
            <v>1</v>
          </cell>
        </row>
        <row r="110">
          <cell r="C110" t="str">
            <v>TU_ClSH_fT</v>
          </cell>
          <cell r="D110" t="str">
            <v>TU_ClSH_fT</v>
          </cell>
          <cell r="E110" t="str">
            <v>Terminal unit ClSH_fT</v>
          </cell>
          <cell r="H110" t="b">
            <v>1</v>
          </cell>
        </row>
        <row r="111">
          <cell r="C111" t="str">
            <v>TU_EIR_fT</v>
          </cell>
          <cell r="D111" t="str">
            <v>TU_EIR_fT</v>
          </cell>
          <cell r="E111" t="str">
            <v>Terminal unit EIR_fT</v>
          </cell>
          <cell r="H111" t="b">
            <v>1</v>
          </cell>
        </row>
        <row r="112">
          <cell r="C112" t="str">
            <v>TU_BF_fT</v>
          </cell>
          <cell r="D112" t="str">
            <v>TU_BF_fT</v>
          </cell>
          <cell r="E112" t="str">
            <v>Terminal unit BF_fT</v>
          </cell>
          <cell r="H112" t="b">
            <v>1</v>
          </cell>
        </row>
        <row r="113">
          <cell r="C113" t="str">
            <v>TU_CEIR_fPLR</v>
          </cell>
          <cell r="D113" t="str">
            <v>TU_CEIR_fPLR</v>
          </cell>
          <cell r="E113" t="str">
            <v>Terminal unit CEIR_fPLR</v>
          </cell>
          <cell r="H113" t="b">
            <v>1</v>
          </cell>
        </row>
        <row r="114">
          <cell r="C114" t="str">
            <v>TU_HtCap_fT</v>
          </cell>
          <cell r="D114" t="str">
            <v>TU_HtCap_fT</v>
          </cell>
          <cell r="E114" t="str">
            <v>Terminal unit HtCap_fT</v>
          </cell>
          <cell r="H114" t="b">
            <v>1</v>
          </cell>
        </row>
        <row r="115">
          <cell r="C115" t="str">
            <v>TU_HEIR_fPLR</v>
          </cell>
          <cell r="D115" t="str">
            <v>TU_HEIR_fPLR</v>
          </cell>
          <cell r="E115" t="str">
            <v>Terminal unit HEIR_fPLR</v>
          </cell>
          <cell r="H115" t="b">
            <v>1</v>
          </cell>
        </row>
        <row r="116">
          <cell r="C116" t="str">
            <v>TU_HIR_fT</v>
          </cell>
          <cell r="D116" t="str">
            <v>TU_HIR_fT</v>
          </cell>
          <cell r="E116" t="str">
            <v>Terminal unit HIR_fT</v>
          </cell>
          <cell r="H116" t="b">
            <v>1</v>
          </cell>
        </row>
        <row r="117">
          <cell r="C117" t="str">
            <v>TU_BF_fFlow</v>
          </cell>
          <cell r="D117" t="str">
            <v>TU_BF_fFlow</v>
          </cell>
          <cell r="E117" t="str">
            <v>Terminal unit BF_fFlow</v>
          </cell>
          <cell r="H117" t="b">
            <v>1</v>
          </cell>
        </row>
        <row r="118">
          <cell r="C118" t="str">
            <v>TU_NumStages</v>
          </cell>
          <cell r="D118" t="str">
            <v>TU_NumStages</v>
          </cell>
          <cell r="E118" t="str">
            <v>Terminal unit NumStages</v>
          </cell>
          <cell r="H118" t="b">
            <v>1</v>
          </cell>
        </row>
        <row r="119">
          <cell r="C119" t="str">
            <v>PV_DXType</v>
          </cell>
          <cell r="D119" t="str">
            <v>PV_DXType</v>
          </cell>
          <cell r="E119" t="str">
            <v>Packaged VAV DXType</v>
          </cell>
          <cell r="H119" t="b">
            <v>1</v>
          </cell>
        </row>
        <row r="120">
          <cell r="C120" t="str">
            <v>PV_SubType</v>
          </cell>
          <cell r="D120" t="str">
            <v>PV_SubType</v>
          </cell>
          <cell r="E120" t="str">
            <v>Packaged VAV SubType</v>
          </cell>
          <cell r="H120" t="b">
            <v>1</v>
          </cell>
        </row>
        <row r="121">
          <cell r="C121" t="str">
            <v>PV_SizeRange</v>
          </cell>
          <cell r="D121" t="str">
            <v>PV_SizeRange</v>
          </cell>
          <cell r="E121" t="str">
            <v>Packaged VAV SizeRange</v>
          </cell>
          <cell r="H121" t="b">
            <v>1</v>
          </cell>
        </row>
        <row r="122">
          <cell r="C122" t="str">
            <v>PV_Tier</v>
          </cell>
          <cell r="D122" t="str">
            <v>PV_Tier</v>
          </cell>
          <cell r="E122" t="str">
            <v>Packaged VAV Tier</v>
          </cell>
          <cell r="H122" t="b">
            <v>1</v>
          </cell>
        </row>
        <row r="123">
          <cell r="C123" t="str">
            <v>PV_NominalCap</v>
          </cell>
          <cell r="D123" t="str">
            <v>PV_NominalCap</v>
          </cell>
          <cell r="E123" t="str">
            <v>Packaged VAV NominalCap</v>
          </cell>
          <cell r="H123" t="b">
            <v>1</v>
          </cell>
        </row>
        <row r="124">
          <cell r="C124" t="str">
            <v>PV_HtgFuel</v>
          </cell>
          <cell r="D124" t="str">
            <v>PV_HtgFuel</v>
          </cell>
          <cell r="E124" t="str">
            <v>Packaged VAV HtgFuel</v>
          </cell>
          <cell r="H124" t="b">
            <v>1</v>
          </cell>
        </row>
        <row r="125">
          <cell r="C125" t="str">
            <v>PV_RatedEER</v>
          </cell>
          <cell r="D125" t="str">
            <v>PV_RatedEER</v>
          </cell>
          <cell r="E125" t="str">
            <v>Packaged VAV RatedEER</v>
          </cell>
          <cell r="H125" t="b">
            <v>1</v>
          </cell>
        </row>
        <row r="126">
          <cell r="C126" t="str">
            <v>PV_EER</v>
          </cell>
          <cell r="D126" t="str">
            <v>PV_EER</v>
          </cell>
          <cell r="E126" t="str">
            <v>Packaged VAV EER</v>
          </cell>
          <cell r="H126" t="b">
            <v>1</v>
          </cell>
        </row>
        <row r="127">
          <cell r="C127" t="str">
            <v>PV_IEER</v>
          </cell>
          <cell r="D127" t="str">
            <v>PV_IEER</v>
          </cell>
          <cell r="E127" t="str">
            <v>Packaged VAV IEER</v>
          </cell>
          <cell r="H127" t="b">
            <v>1</v>
          </cell>
        </row>
        <row r="128">
          <cell r="C128" t="str">
            <v>PV_TotCoolCap</v>
          </cell>
          <cell r="D128" t="str">
            <v>PV_TotCoolCap</v>
          </cell>
          <cell r="E128" t="str">
            <v>Packaged VAV TotCoolCap</v>
          </cell>
          <cell r="H128" t="b">
            <v>1</v>
          </cell>
        </row>
        <row r="129">
          <cell r="C129" t="str">
            <v>PV_CoolSensCap</v>
          </cell>
          <cell r="D129" t="str">
            <v>PV_CoolSensCap</v>
          </cell>
          <cell r="E129" t="str">
            <v>Packaged VAV CoolSensCap</v>
          </cell>
          <cell r="H129" t="b">
            <v>1</v>
          </cell>
        </row>
        <row r="130">
          <cell r="C130" t="str">
            <v>PV_CoolingEIR</v>
          </cell>
          <cell r="D130" t="str">
            <v>PV_CoolingEIR</v>
          </cell>
          <cell r="E130" t="str">
            <v>Packaged VAV CoolingEIR</v>
          </cell>
          <cell r="H130" t="b">
            <v>1</v>
          </cell>
        </row>
        <row r="131">
          <cell r="C131" t="str">
            <v>PV_CfmPerBtuh</v>
          </cell>
          <cell r="D131" t="str">
            <v>PV_CfmPerBtuh</v>
          </cell>
          <cell r="E131" t="str">
            <v>Packaged VAV CfmPerBtuh</v>
          </cell>
          <cell r="H131" t="b">
            <v>1</v>
          </cell>
        </row>
        <row r="132">
          <cell r="C132" t="str">
            <v>PV_SupMotEff</v>
          </cell>
          <cell r="D132" t="str">
            <v>PV_SupMotEff</v>
          </cell>
          <cell r="E132" t="str">
            <v>Packaged VAV SupMotEff</v>
          </cell>
          <cell r="H132" t="b">
            <v>1</v>
          </cell>
        </row>
        <row r="133">
          <cell r="C133" t="str">
            <v>PV_FanWPerCfm</v>
          </cell>
          <cell r="D133" t="str">
            <v>PV_FanWPerCfm</v>
          </cell>
          <cell r="E133" t="str">
            <v>Packaged VAV FanWPerCfm</v>
          </cell>
          <cell r="H133" t="b">
            <v>1</v>
          </cell>
        </row>
        <row r="134">
          <cell r="C134" t="str">
            <v>PV_CondWPerBtuh</v>
          </cell>
          <cell r="D134" t="str">
            <v>PV_CondWPerBtuh</v>
          </cell>
          <cell r="E134" t="str">
            <v>Packaged VAV CondWPerBtuh</v>
          </cell>
          <cell r="H134" t="b">
            <v>1</v>
          </cell>
        </row>
        <row r="135">
          <cell r="C135" t="str">
            <v>PV_CoilBF</v>
          </cell>
          <cell r="D135" t="str">
            <v>PV_CoilBF</v>
          </cell>
          <cell r="E135" t="str">
            <v>Packaged VAV CoilBF</v>
          </cell>
          <cell r="H135" t="b">
            <v>1</v>
          </cell>
        </row>
        <row r="136">
          <cell r="C136" t="str">
            <v>PV_CrnkEIR</v>
          </cell>
          <cell r="D136" t="str">
            <v>PV_CrnkEIR</v>
          </cell>
          <cell r="E136" t="str">
            <v>Packaged VAV CrnkEIR</v>
          </cell>
          <cell r="H136" t="b">
            <v>1</v>
          </cell>
        </row>
        <row r="137">
          <cell r="C137" t="str">
            <v>PV_CrnkMaxT</v>
          </cell>
          <cell r="D137" t="str">
            <v>PV_CrnkMaxT</v>
          </cell>
          <cell r="E137" t="str">
            <v>Packaged VAV CrnkMaxT</v>
          </cell>
          <cell r="H137" t="b">
            <v>1</v>
          </cell>
        </row>
        <row r="138">
          <cell r="C138" t="str">
            <v>PV_NumStages</v>
          </cell>
          <cell r="D138" t="str">
            <v>PV_NumStages</v>
          </cell>
          <cell r="E138" t="str">
            <v>Packaged VAV NumStages</v>
          </cell>
          <cell r="H138" t="b">
            <v>1</v>
          </cell>
        </row>
        <row r="139">
          <cell r="C139" t="str">
            <v>PV_FanEirPlr</v>
          </cell>
          <cell r="D139" t="str">
            <v>PV_FanEirPlr</v>
          </cell>
          <cell r="E139" t="str">
            <v>Packaged VAV FanEirPlr</v>
          </cell>
          <cell r="H139" t="b">
            <v>1</v>
          </cell>
        </row>
        <row r="140">
          <cell r="C140" t="str">
            <v>PV_LowSpdCfmRatio</v>
          </cell>
          <cell r="D140" t="str">
            <v>PV_LowSpdCfmRatio</v>
          </cell>
          <cell r="E140" t="str">
            <v>Packaged VAV LowSpdCfmRatio</v>
          </cell>
          <cell r="H140" t="b">
            <v>1</v>
          </cell>
        </row>
        <row r="141">
          <cell r="C141" t="str">
            <v>PV_LowSpdCapRatio</v>
          </cell>
          <cell r="D141" t="str">
            <v>PV_LowSpdCapRatio</v>
          </cell>
          <cell r="E141" t="str">
            <v>Packaged VAV LowSpdCapRatio</v>
          </cell>
          <cell r="H141" t="b">
            <v>1</v>
          </cell>
        </row>
        <row r="142">
          <cell r="C142" t="str">
            <v>PV_COP</v>
          </cell>
          <cell r="D142" t="str">
            <v>PV_COP</v>
          </cell>
          <cell r="E142" t="str">
            <v>Packaged VAV COP</v>
          </cell>
          <cell r="H142" t="b">
            <v>1</v>
          </cell>
        </row>
      </sheetData>
      <sheetData sheetId="15">
        <row r="3">
          <cell r="F3" t="str">
            <v>D2R</v>
          </cell>
        </row>
        <row r="4">
          <cell r="G4">
            <v>5</v>
          </cell>
        </row>
        <row r="5">
          <cell r="G5">
            <v>10</v>
          </cell>
        </row>
      </sheetData>
      <sheetData sheetId="16">
        <row r="9">
          <cell r="C9" t="str">
            <v>CurveID</v>
          </cell>
          <cell r="D9" t="str">
            <v>Description</v>
          </cell>
          <cell r="E9" t="str">
            <v>Keyword</v>
          </cell>
          <cell r="F9" t="str">
            <v>Curve Type</v>
          </cell>
          <cell r="G9" t="str">
            <v>HasMinMax</v>
          </cell>
          <cell r="H9" t="str">
            <v>D2R_Type</v>
          </cell>
          <cell r="I9" t="str">
            <v>MinInp1</v>
          </cell>
          <cell r="J9" t="str">
            <v>MaxInp1</v>
          </cell>
          <cell r="K9" t="str">
            <v>MinInp2</v>
          </cell>
          <cell r="L9" t="str">
            <v>MaxInp2</v>
          </cell>
        </row>
        <row r="10">
          <cell r="C10" t="str">
            <v>ClCap_fT</v>
          </cell>
          <cell r="D10" t="str">
            <v>Total Capacity Curve Fit Coefficients</v>
          </cell>
          <cell r="E10" t="str">
            <v>COOL-CAP-FT</v>
          </cell>
          <cell r="F10" t="str">
            <v>BI-QUADRATIC-T</v>
          </cell>
          <cell r="G10" t="b">
            <v>0</v>
          </cell>
          <cell r="H10" t="str">
            <v>TYPE = RATIO-FT&amp;T  ORDER-OF-FIT     = QUADRATIC</v>
          </cell>
          <cell r="I10">
            <v>55</v>
          </cell>
          <cell r="J10">
            <v>70</v>
          </cell>
          <cell r="K10">
            <v>55</v>
          </cell>
          <cell r="L10">
            <v>120</v>
          </cell>
        </row>
        <row r="11">
          <cell r="C11" t="str">
            <v>ClSH_fT</v>
          </cell>
          <cell r="D11" t="str">
            <v>Sensible Capacity Curve Fit Coefficients</v>
          </cell>
          <cell r="E11" t="str">
            <v>COOL-SH-FT</v>
          </cell>
          <cell r="F11" t="str">
            <v>BI-QUADRATIC-T</v>
          </cell>
          <cell r="G11" t="b">
            <v>0</v>
          </cell>
          <cell r="H11" t="str">
            <v>TYPE = RATIO-FT&amp;T  ORDER-OF-FIT     = QUADRATIC</v>
          </cell>
          <cell r="I11">
            <v>55</v>
          </cell>
          <cell r="J11">
            <v>70</v>
          </cell>
          <cell r="K11">
            <v>55</v>
          </cell>
          <cell r="L11">
            <v>120</v>
          </cell>
        </row>
        <row r="12">
          <cell r="C12" t="str">
            <v>EIR_fT</v>
          </cell>
          <cell r="D12" t="str">
            <v>EIR Curve Fit Coefficients</v>
          </cell>
          <cell r="E12" t="str">
            <v>COOL-EIR-FT</v>
          </cell>
          <cell r="F12" t="str">
            <v>BI-QUADRATIC-T</v>
          </cell>
          <cell r="G12" t="b">
            <v>0</v>
          </cell>
          <cell r="H12" t="str">
            <v>TYPE = RATIO-FT&amp;T  ORDER-OF-FIT     = QUADRATIC</v>
          </cell>
          <cell r="I12">
            <v>55</v>
          </cell>
          <cell r="J12">
            <v>70</v>
          </cell>
          <cell r="K12">
            <v>55</v>
          </cell>
          <cell r="L12">
            <v>120</v>
          </cell>
        </row>
        <row r="13">
          <cell r="C13" t="str">
            <v>BF_fT</v>
          </cell>
          <cell r="D13" t="str">
            <v>Coil-BF Curve Fit Coefficients</v>
          </cell>
          <cell r="E13" t="str">
            <v>COIL-BF-FT</v>
          </cell>
          <cell r="F13" t="str">
            <v>BI-QUADRATIC-T</v>
          </cell>
          <cell r="G13" t="b">
            <v>1</v>
          </cell>
          <cell r="H13" t="str">
            <v>TYPE = RATIO-FT&amp;T  ORDER-OF-FIT     = QUADRATIC</v>
          </cell>
          <cell r="I13">
            <v>55</v>
          </cell>
          <cell r="J13">
            <v>70</v>
          </cell>
          <cell r="K13">
            <v>55</v>
          </cell>
          <cell r="L13">
            <v>120</v>
          </cell>
        </row>
        <row r="14">
          <cell r="C14" t="str">
            <v>CEIR_fPLR_Tem</v>
          </cell>
          <cell r="D14" t="str">
            <v>Temperate EIR_PLR Curve Fit Coefficients</v>
          </cell>
          <cell r="E14" t="str">
            <v>COOL-EIR-FPLR</v>
          </cell>
          <cell r="F14" t="str">
            <v>CUBIC</v>
          </cell>
          <cell r="G14" t="b">
            <v>0</v>
          </cell>
          <cell r="H14" t="str">
            <v>TYPE = RATIO-FRATIO ORDER-OF-FIT = CUBIC</v>
          </cell>
          <cell r="I14">
            <v>0</v>
          </cell>
          <cell r="J14">
            <v>1.1000000000000001</v>
          </cell>
          <cell r="K14" t="str">
            <v>NA</v>
          </cell>
          <cell r="L14" t="str">
            <v>NA</v>
          </cell>
        </row>
        <row r="15">
          <cell r="C15" t="str">
            <v>CEIR_fPLR_Mod</v>
          </cell>
          <cell r="D15" t="str">
            <v>Moderate EIR_PLR Curve Fit Coefficients</v>
          </cell>
          <cell r="E15" t="str">
            <v>COOL-EIR-FPLR</v>
          </cell>
          <cell r="F15" t="str">
            <v>CUBIC</v>
          </cell>
          <cell r="G15" t="b">
            <v>0</v>
          </cell>
          <cell r="H15" t="str">
            <v>TYPE = RATIO-FRATIO ORDER-OF-FIT = CUBIC</v>
          </cell>
          <cell r="I15">
            <v>0</v>
          </cell>
          <cell r="J15">
            <v>1.1000000000000001</v>
          </cell>
          <cell r="K15" t="str">
            <v>NA</v>
          </cell>
          <cell r="L15" t="str">
            <v>NA</v>
          </cell>
        </row>
        <row r="16">
          <cell r="C16" t="str">
            <v>CEIR_fPLR_Hot</v>
          </cell>
          <cell r="D16" t="str">
            <v>Hot EIR_PLR Curve Fit Coefficients</v>
          </cell>
          <cell r="E16" t="str">
            <v>COOL-EIR-FPLR</v>
          </cell>
          <cell r="F16" t="str">
            <v>CUBIC</v>
          </cell>
          <cell r="G16" t="b">
            <v>0</v>
          </cell>
          <cell r="H16" t="str">
            <v>TYPE = RATIO-FRATIO ORDER-OF-FIT = CUBIC</v>
          </cell>
          <cell r="I16">
            <v>0</v>
          </cell>
          <cell r="J16">
            <v>1.1000000000000001</v>
          </cell>
          <cell r="K16" t="str">
            <v>NA</v>
          </cell>
          <cell r="L16" t="str">
            <v>NA</v>
          </cell>
        </row>
        <row r="17">
          <cell r="C17" t="str">
            <v>CLoss_fPLR_Tem</v>
          </cell>
          <cell r="D17" t="str">
            <v>Temp C-Loss Curve Fit Coefficients</v>
          </cell>
          <cell r="E17" t="str">
            <v>COOL-CLOSS-FPLR</v>
          </cell>
          <cell r="F17" t="str">
            <v>QUADRATIC</v>
          </cell>
          <cell r="G17" t="b">
            <v>0</v>
          </cell>
          <cell r="H17" t="str">
            <v>TYPE = RATIO-FRATIO ORDER-OF-FIT = QUADRATIC</v>
          </cell>
          <cell r="I17">
            <v>0</v>
          </cell>
          <cell r="J17">
            <v>1.1000000000000001</v>
          </cell>
          <cell r="K17" t="str">
            <v>NA</v>
          </cell>
          <cell r="L17" t="str">
            <v>NA</v>
          </cell>
        </row>
        <row r="18">
          <cell r="C18" t="str">
            <v>CLoss_fPLR_Mod</v>
          </cell>
          <cell r="D18" t="str">
            <v>Mod C-Loss Curve Fit Coefficients</v>
          </cell>
          <cell r="E18" t="str">
            <v>COOL-CLOSS-FPLR</v>
          </cell>
          <cell r="F18" t="str">
            <v>QUADRATIC</v>
          </cell>
          <cell r="G18" t="b">
            <v>0</v>
          </cell>
          <cell r="H18" t="str">
            <v>TYPE = RATIO-FRATIO ORDER-OF-FIT = QUADRATIC</v>
          </cell>
          <cell r="I18">
            <v>0</v>
          </cell>
          <cell r="J18">
            <v>1.1000000000000001</v>
          </cell>
          <cell r="K18" t="str">
            <v>NA</v>
          </cell>
          <cell r="L18" t="str">
            <v>NA</v>
          </cell>
        </row>
        <row r="19">
          <cell r="C19" t="str">
            <v>CLoss_fPLR_Hot</v>
          </cell>
          <cell r="D19" t="str">
            <v>Hot C-Loss Curve Fit Coefficients</v>
          </cell>
          <cell r="E19" t="str">
            <v>COOL-CLOSS-FPLR</v>
          </cell>
          <cell r="F19" t="str">
            <v>QUADRATIC</v>
          </cell>
          <cell r="G19" t="b">
            <v>0</v>
          </cell>
          <cell r="H19" t="str">
            <v>TYPE = RATIO-FRATIO ORDER-OF-FIT = QUADRATIC</v>
          </cell>
          <cell r="I19">
            <v>0</v>
          </cell>
          <cell r="J19">
            <v>1.1000000000000001</v>
          </cell>
          <cell r="K19" t="str">
            <v>NA</v>
          </cell>
          <cell r="L19" t="str">
            <v>NA</v>
          </cell>
        </row>
        <row r="20">
          <cell r="C20" t="str">
            <v>HtCap_fT</v>
          </cell>
          <cell r="D20" t="str">
            <v>Heat pump heating cap curve coefficients</v>
          </cell>
          <cell r="E20" t="str">
            <v>HEAT-CAP-FT</v>
          </cell>
          <cell r="F20" t="str">
            <v>BI-QUADRATIC-T</v>
          </cell>
          <cell r="G20" t="b">
            <v>0</v>
          </cell>
          <cell r="H20" t="str">
            <v>TYPE = RATIO-FT&amp;T  ORDER-OF-FIT     = QUADRATIC</v>
          </cell>
          <cell r="I20">
            <v>55</v>
          </cell>
          <cell r="J20">
            <v>70</v>
          </cell>
          <cell r="K20">
            <v>55</v>
          </cell>
          <cell r="L20">
            <v>120</v>
          </cell>
        </row>
        <row r="21">
          <cell r="C21" t="str">
            <v>HIR_fT</v>
          </cell>
          <cell r="D21" t="str">
            <v>HIR Curve Fit Coefficients</v>
          </cell>
          <cell r="E21" t="str">
            <v>HEAT-EIR-FT</v>
          </cell>
          <cell r="F21" t="str">
            <v>BI-QUADRATIC-T</v>
          </cell>
          <cell r="G21" t="b">
            <v>0</v>
          </cell>
          <cell r="H21" t="str">
            <v>TYPE = RATIO-FT&amp;T  ORDER-OF-FIT     = QUADRATIC</v>
          </cell>
          <cell r="I21">
            <v>55</v>
          </cell>
          <cell r="J21">
            <v>70</v>
          </cell>
          <cell r="K21">
            <v>55</v>
          </cell>
          <cell r="L21">
            <v>120</v>
          </cell>
        </row>
        <row r="22">
          <cell r="C22" t="str">
            <v>BF_fFlow</v>
          </cell>
          <cell r="D22" t="str">
            <v>BF-FFLOW Curve Coeffients</v>
          </cell>
          <cell r="E22" t="str">
            <v>COIL-BF-FFLOW</v>
          </cell>
          <cell r="F22" t="str">
            <v>LINEAR</v>
          </cell>
          <cell r="G22" t="b">
            <v>1</v>
          </cell>
          <cell r="H22" t="str">
            <v>TYPE = RATIO-FRATIO  ORDER-OF-FIT = LINEAR</v>
          </cell>
          <cell r="I22">
            <v>0</v>
          </cell>
          <cell r="J22">
            <v>1.1000000000000001</v>
          </cell>
          <cell r="K22" t="str">
            <v>NA</v>
          </cell>
          <cell r="L22" t="str">
            <v>NA</v>
          </cell>
        </row>
        <row r="29">
          <cell r="C29" t="str">
            <v>CurveID</v>
          </cell>
          <cell r="D29" t="str">
            <v>Description</v>
          </cell>
          <cell r="E29" t="str">
            <v>Keyword</v>
          </cell>
          <cell r="F29" t="str">
            <v>Curve Type</v>
          </cell>
          <cell r="G29" t="str">
            <v>HasMinMax</v>
          </cell>
          <cell r="H29" t="str">
            <v>D2R_Type</v>
          </cell>
          <cell r="I29" t="str">
            <v>MinInp1</v>
          </cell>
          <cell r="J29" t="str">
            <v>MaxInp1</v>
          </cell>
          <cell r="K29" t="str">
            <v>MinInp2</v>
          </cell>
          <cell r="L29" t="str">
            <v>MaxInp2</v>
          </cell>
        </row>
        <row r="30">
          <cell r="C30" t="str">
            <v>ClCap_fT</v>
          </cell>
          <cell r="D30" t="str">
            <v>Total Capacity Curve Fit Coefficients</v>
          </cell>
          <cell r="E30" t="str">
            <v>COOL-CAP-FT</v>
          </cell>
          <cell r="F30" t="str">
            <v>BI-QUADRATIC-T</v>
          </cell>
          <cell r="G30" t="b">
            <v>0</v>
          </cell>
          <cell r="H30" t="str">
            <v>TYPE = RATIO-FT&amp;T  ORDER-OF-FIT     = QUADRATIC</v>
          </cell>
          <cell r="I30">
            <v>55</v>
          </cell>
          <cell r="J30">
            <v>70</v>
          </cell>
          <cell r="K30">
            <v>55</v>
          </cell>
          <cell r="L30">
            <v>120</v>
          </cell>
        </row>
        <row r="31">
          <cell r="C31" t="str">
            <v>ClSH_fT</v>
          </cell>
          <cell r="D31" t="str">
            <v>Sensible Capacity Curve Fit Coefficients</v>
          </cell>
          <cell r="E31" t="str">
            <v>COOL-SH-FT</v>
          </cell>
          <cell r="F31" t="str">
            <v>BI-QUADRATIC-T</v>
          </cell>
          <cell r="G31" t="b">
            <v>0</v>
          </cell>
          <cell r="H31" t="str">
            <v>TYPE = RATIO-FT&amp;T  ORDER-OF-FIT     = QUADRATIC</v>
          </cell>
          <cell r="I31">
            <v>55</v>
          </cell>
          <cell r="J31">
            <v>70</v>
          </cell>
          <cell r="K31">
            <v>55</v>
          </cell>
          <cell r="L31">
            <v>120</v>
          </cell>
        </row>
        <row r="32">
          <cell r="C32" t="str">
            <v>EIR_fT</v>
          </cell>
          <cell r="D32" t="str">
            <v>EIR Curve Fit Coefficients</v>
          </cell>
          <cell r="E32" t="str">
            <v>COOL-EIR-FT</v>
          </cell>
          <cell r="F32" t="str">
            <v>BI-QUADRATIC-T</v>
          </cell>
          <cell r="G32" t="b">
            <v>0</v>
          </cell>
          <cell r="H32" t="str">
            <v>TYPE = RATIO-FT&amp;T  ORDER-OF-FIT     = QUADRATIC</v>
          </cell>
          <cell r="I32">
            <v>55</v>
          </cell>
          <cell r="J32">
            <v>70</v>
          </cell>
          <cell r="K32">
            <v>55</v>
          </cell>
          <cell r="L32">
            <v>120</v>
          </cell>
        </row>
        <row r="33">
          <cell r="C33" t="str">
            <v>BF_fT</v>
          </cell>
          <cell r="D33" t="str">
            <v>Coil-BF Curve Fit Coefficients</v>
          </cell>
          <cell r="E33" t="str">
            <v>COIL-BF-FT</v>
          </cell>
          <cell r="F33" t="str">
            <v>BI-QUADRATIC-T</v>
          </cell>
          <cell r="G33" t="b">
            <v>1</v>
          </cell>
          <cell r="H33" t="str">
            <v>TYPE = RATIO-FT&amp;T  ORDER-OF-FIT     = QUADRATIC</v>
          </cell>
          <cell r="I33">
            <v>55</v>
          </cell>
          <cell r="J33">
            <v>70</v>
          </cell>
          <cell r="K33">
            <v>55</v>
          </cell>
          <cell r="L33">
            <v>120</v>
          </cell>
        </row>
        <row r="34">
          <cell r="C34" t="str">
            <v>CEIR_fPLR</v>
          </cell>
          <cell r="D34" t="str">
            <v>Pkg DX EIR_PLR Curve Coefficients</v>
          </cell>
          <cell r="E34" t="str">
            <v>COOL-EIR-FPLR</v>
          </cell>
          <cell r="F34" t="str">
            <v>CUBIC</v>
          </cell>
          <cell r="G34" t="b">
            <v>0</v>
          </cell>
          <cell r="H34" t="str">
            <v>TYPE = RATIO-FRATIO ORDER-OF-FIT = CUBIC</v>
          </cell>
          <cell r="I34">
            <v>0</v>
          </cell>
          <cell r="J34">
            <v>1.1000000000000001</v>
          </cell>
          <cell r="K34" t="str">
            <v>NA</v>
          </cell>
          <cell r="L34" t="str">
            <v>NA</v>
          </cell>
        </row>
        <row r="35">
          <cell r="C35" t="str">
            <v>CLoss_fPLR</v>
          </cell>
          <cell r="D35" t="str">
            <v>C-Loss Curve Coefs for Pkg DX</v>
          </cell>
          <cell r="E35" t="str">
            <v>COOL-CLOSS-FPLR</v>
          </cell>
          <cell r="F35" t="str">
            <v>CUBIC</v>
          </cell>
          <cell r="G35" t="b">
            <v>1</v>
          </cell>
          <cell r="H35" t="str">
            <v>TYPE = RATIO-FRATIO ORDER-OF-FIT = CUBIC</v>
          </cell>
          <cell r="I35">
            <v>0</v>
          </cell>
          <cell r="J35">
            <v>1.1000000000000001</v>
          </cell>
          <cell r="K35" t="str">
            <v>NA</v>
          </cell>
          <cell r="L35" t="str">
            <v>NA</v>
          </cell>
        </row>
        <row r="36">
          <cell r="C36" t="str">
            <v>HtCap_fT</v>
          </cell>
          <cell r="D36" t="str">
            <v>Heat pump heating cap curve coefficients</v>
          </cell>
          <cell r="E36" t="str">
            <v>HEAT-CAP-FT</v>
          </cell>
          <cell r="F36" t="str">
            <v>BI-QUADRATIC-T</v>
          </cell>
          <cell r="G36" t="b">
            <v>0</v>
          </cell>
          <cell r="H36" t="str">
            <v>TYPE = RATIO-FT&amp;T  ORDER-OF-FIT     = QUADRATIC</v>
          </cell>
          <cell r="I36">
            <v>55</v>
          </cell>
          <cell r="J36">
            <v>70</v>
          </cell>
          <cell r="K36">
            <v>55</v>
          </cell>
          <cell r="L36">
            <v>120</v>
          </cell>
        </row>
        <row r="37">
          <cell r="C37" t="str">
            <v>HIR_fT</v>
          </cell>
          <cell r="D37" t="str">
            <v>HIR Curve Fit Coefficients</v>
          </cell>
          <cell r="E37" t="str">
            <v>HEAT-EIR-FT</v>
          </cell>
          <cell r="F37" t="str">
            <v>BI-QUADRATIC-T</v>
          </cell>
          <cell r="G37" t="b">
            <v>0</v>
          </cell>
          <cell r="H37" t="str">
            <v>TYPE = RATIO-FT&amp;T  ORDER-OF-FIT     = QUADRATIC</v>
          </cell>
          <cell r="I37">
            <v>55</v>
          </cell>
          <cell r="J37">
            <v>70</v>
          </cell>
          <cell r="K37">
            <v>55</v>
          </cell>
          <cell r="L37">
            <v>120</v>
          </cell>
        </row>
        <row r="38">
          <cell r="C38" t="str">
            <v>BF_fFlow</v>
          </cell>
          <cell r="D38" t="str">
            <v>BF-FFLOW Curve Coeffients</v>
          </cell>
          <cell r="E38" t="str">
            <v>COIL-BF-FFLOW</v>
          </cell>
          <cell r="F38" t="str">
            <v>LINEAR</v>
          </cell>
          <cell r="G38" t="b">
            <v>1</v>
          </cell>
          <cell r="H38" t="str">
            <v>TYPE = RATIO-FRATIO  ORDER-OF-FIT = LINEAR</v>
          </cell>
          <cell r="I38">
            <v>0</v>
          </cell>
          <cell r="J38">
            <v>1.1000000000000001</v>
          </cell>
          <cell r="K38" t="str">
            <v>NA</v>
          </cell>
          <cell r="L38" t="str">
            <v>NA</v>
          </cell>
        </row>
      </sheetData>
      <sheetData sheetId="17">
        <row r="6">
          <cell r="C6" t="str">
            <v>Code</v>
          </cell>
          <cell r="D6" t="str">
            <v>Description</v>
          </cell>
          <cell r="E6" t="str">
            <v>Status</v>
          </cell>
          <cell r="F6" t="str">
            <v>Comment</v>
          </cell>
        </row>
        <row r="7">
          <cell r="C7" t="str">
            <v>AirComp</v>
          </cell>
          <cell r="D7" t="str">
            <v>Air Compressor</v>
          </cell>
          <cell r="E7" t="str">
            <v>Standard</v>
          </cell>
        </row>
        <row r="8">
          <cell r="C8" t="str">
            <v>AnDigestor</v>
          </cell>
          <cell r="D8" t="str">
            <v>Anaerobic Digestor</v>
          </cell>
          <cell r="E8" t="str">
            <v>Standard</v>
          </cell>
        </row>
        <row r="9">
          <cell r="C9" t="str">
            <v>BldgShell</v>
          </cell>
          <cell r="D9" t="str">
            <v>Building Shell (Opaque)</v>
          </cell>
          <cell r="E9" t="str">
            <v>Standard</v>
          </cell>
        </row>
        <row r="10">
          <cell r="C10" t="str">
            <v>Chiller</v>
          </cell>
          <cell r="D10" t="str">
            <v>Liquid Chilling Equipment</v>
          </cell>
          <cell r="E10" t="str">
            <v>Standard</v>
          </cell>
        </row>
        <row r="11">
          <cell r="C11" t="str">
            <v>Clean_equip</v>
          </cell>
          <cell r="D11" t="str">
            <v>Cleaning Equipment</v>
          </cell>
          <cell r="E11" t="str">
            <v>Standard</v>
          </cell>
        </row>
        <row r="12">
          <cell r="C12" t="str">
            <v>Cook_equip</v>
          </cell>
          <cell r="D12" t="str">
            <v>Cooking Equipment</v>
          </cell>
          <cell r="E12" t="str">
            <v>Standard</v>
          </cell>
        </row>
        <row r="13">
          <cell r="C13" t="str">
            <v>dxAC_equip</v>
          </cell>
          <cell r="D13" t="str">
            <v>dX AC Equipment</v>
          </cell>
          <cell r="E13" t="str">
            <v>Standard</v>
          </cell>
        </row>
        <row r="14">
          <cell r="C14" t="str">
            <v>dxHP_equip</v>
          </cell>
          <cell r="D14" t="str">
            <v>dx HP Equipment</v>
          </cell>
          <cell r="E14" t="str">
            <v>Standard</v>
          </cell>
        </row>
        <row r="15">
          <cell r="C15" t="str">
            <v>Electronics</v>
          </cell>
          <cell r="D15" t="str">
            <v>Business and Consumer Electronics</v>
          </cell>
          <cell r="E15" t="str">
            <v>Standard</v>
          </cell>
        </row>
        <row r="16">
          <cell r="C16" t="str">
            <v>EvapCool_eq</v>
          </cell>
          <cell r="D16" t="str">
            <v>Evaporative Cooling Equipment</v>
          </cell>
          <cell r="E16" t="str">
            <v>Proposed</v>
          </cell>
        </row>
        <row r="17">
          <cell r="C17" t="str">
            <v>FacPondAer</v>
          </cell>
          <cell r="D17" t="str">
            <v>Facultative Pond Aerator</v>
          </cell>
          <cell r="E17" t="str">
            <v>Standard</v>
          </cell>
        </row>
        <row r="18">
          <cell r="C18" t="str">
            <v>Fenest</v>
          </cell>
          <cell r="D18" t="str">
            <v>Fenestration</v>
          </cell>
          <cell r="E18" t="str">
            <v>Standard</v>
          </cell>
        </row>
        <row r="19">
          <cell r="C19" t="str">
            <v>FoodService</v>
          </cell>
          <cell r="D19" t="str">
            <v>Food Service</v>
          </cell>
          <cell r="E19" t="str">
            <v>Standard</v>
          </cell>
        </row>
        <row r="20">
          <cell r="C20" t="str">
            <v>HeatEx</v>
          </cell>
          <cell r="D20" t="str">
            <v>Heat Exchanger</v>
          </cell>
          <cell r="E20" t="str">
            <v>Standard</v>
          </cell>
        </row>
        <row r="21">
          <cell r="C21" t="str">
            <v>HeatReject</v>
          </cell>
          <cell r="D21" t="str">
            <v>Heat Rejection Equipment</v>
          </cell>
          <cell r="E21" t="str">
            <v>Standard</v>
          </cell>
        </row>
        <row r="22">
          <cell r="C22" t="str">
            <v>HV_AirDist</v>
          </cell>
          <cell r="D22" t="str">
            <v>HVAC Air Distribution</v>
          </cell>
          <cell r="E22" t="str">
            <v>Standard</v>
          </cell>
        </row>
        <row r="23">
          <cell r="C23" t="str">
            <v>HV_Tech</v>
          </cell>
          <cell r="D23" t="str">
            <v>HVAC Technology</v>
          </cell>
          <cell r="E23" t="str">
            <v>Standard</v>
          </cell>
        </row>
        <row r="24">
          <cell r="C24" t="str">
            <v>Irrigation</v>
          </cell>
          <cell r="D24" t="str">
            <v>Irrigation Equipment</v>
          </cell>
          <cell r="E24" t="str">
            <v>Standard</v>
          </cell>
        </row>
        <row r="25">
          <cell r="C25" t="str">
            <v>LiquidCirc</v>
          </cell>
          <cell r="D25" t="str">
            <v>Liquid Circulation</v>
          </cell>
          <cell r="E25" t="str">
            <v>Standard</v>
          </cell>
        </row>
        <row r="26">
          <cell r="C26" t="str">
            <v>Ltg_Controls</v>
          </cell>
          <cell r="D26" t="str">
            <v>Lighting Controls</v>
          </cell>
          <cell r="E26" t="str">
            <v>Standard</v>
          </cell>
        </row>
        <row r="27">
          <cell r="C27" t="str">
            <v>Ltg_PlugIn</v>
          </cell>
          <cell r="D27" t="str">
            <v>Lighting - Plug-in</v>
          </cell>
          <cell r="E27" t="str">
            <v>Standard</v>
          </cell>
        </row>
        <row r="28">
          <cell r="C28" t="str">
            <v>Ltg_Lamp</v>
          </cell>
          <cell r="D28" t="str">
            <v>Lighting - Lamps</v>
          </cell>
          <cell r="E28" t="str">
            <v>Standard</v>
          </cell>
        </row>
        <row r="29">
          <cell r="C29" t="str">
            <v>Ltg_Lmp+Blst</v>
          </cell>
          <cell r="D29" t="str">
            <v>Lighting - Lamps + Ballasts</v>
          </cell>
          <cell r="E29" t="str">
            <v>Standard</v>
          </cell>
        </row>
        <row r="30">
          <cell r="C30" t="str">
            <v>Ltg_Fixture</v>
          </cell>
          <cell r="D30" t="str">
            <v>Lighting Fixtures</v>
          </cell>
          <cell r="E30" t="str">
            <v>Standard</v>
          </cell>
        </row>
        <row r="31">
          <cell r="C31" t="str">
            <v>Motor</v>
          </cell>
          <cell r="D31" t="str">
            <v>Motor</v>
          </cell>
          <cell r="E31" t="str">
            <v>Standard</v>
          </cell>
        </row>
        <row r="32">
          <cell r="C32" t="str">
            <v>Motor_gen</v>
          </cell>
          <cell r="D32" t="str">
            <v>General Purpose Motor</v>
          </cell>
          <cell r="E32" t="str">
            <v>Standard</v>
          </cell>
        </row>
        <row r="33">
          <cell r="C33" t="str">
            <v>Motor_Spd</v>
          </cell>
          <cell r="D33" t="str">
            <v>Motor Speed Control (Non-HVAC)</v>
          </cell>
          <cell r="E33" t="str">
            <v>Standard</v>
          </cell>
        </row>
        <row r="34">
          <cell r="C34" t="str">
            <v>PoolSpa_eq</v>
          </cell>
          <cell r="D34" t="str">
            <v>Pool and Spa equipment</v>
          </cell>
          <cell r="E34" t="str">
            <v>Standard</v>
          </cell>
        </row>
        <row r="35">
          <cell r="C35" t="str">
            <v>PumpSystem</v>
          </cell>
          <cell r="D35" t="str">
            <v>Pump System</v>
          </cell>
          <cell r="E35" t="str">
            <v>Standard</v>
          </cell>
        </row>
        <row r="36">
          <cell r="C36" t="str">
            <v>Ref_SelfCon</v>
          </cell>
          <cell r="D36" t="str">
            <v>Self-Contained Refrigeration</v>
          </cell>
          <cell r="E36" t="str">
            <v>Standard</v>
          </cell>
        </row>
        <row r="37">
          <cell r="C37" t="str">
            <v>Ref_Storage</v>
          </cell>
          <cell r="D37" t="str">
            <v>Refrigerated Storage</v>
          </cell>
          <cell r="E37" t="str">
            <v>Standard</v>
          </cell>
        </row>
        <row r="38">
          <cell r="C38" t="str">
            <v>Ref_System</v>
          </cell>
          <cell r="D38" t="str">
            <v>Grocery Refrigeration system</v>
          </cell>
          <cell r="E38" t="str">
            <v>Standard</v>
          </cell>
        </row>
        <row r="39">
          <cell r="C39" t="str">
            <v>RodPumps</v>
          </cell>
          <cell r="D39" t="str">
            <v>Rod Beam Pump</v>
          </cell>
          <cell r="E39" t="str">
            <v>Standard</v>
          </cell>
        </row>
        <row r="40">
          <cell r="C40" t="str">
            <v>SpaceHtg_eq</v>
          </cell>
          <cell r="D40" t="str">
            <v>Space Heating Equipment</v>
          </cell>
          <cell r="E40" t="str">
            <v>Proposed</v>
          </cell>
        </row>
        <row r="41">
          <cell r="C41" t="str">
            <v>SteamCirc</v>
          </cell>
          <cell r="D41" t="str">
            <v>Steam Circulation</v>
          </cell>
          <cell r="E41" t="str">
            <v>Standard</v>
          </cell>
        </row>
        <row r="42">
          <cell r="C42" t="str">
            <v>SteamHtg_eq</v>
          </cell>
          <cell r="D42" t="str">
            <v>Steam Heating Equipment</v>
          </cell>
          <cell r="E42" t="str">
            <v>Standard</v>
          </cell>
        </row>
        <row r="43">
          <cell r="C43" t="str">
            <v>VertTrans</v>
          </cell>
          <cell r="D43" t="str">
            <v>Vertical Transportation</v>
          </cell>
          <cell r="E43" t="str">
            <v>Standard</v>
          </cell>
        </row>
        <row r="44">
          <cell r="C44" t="str">
            <v>WaterFixt</v>
          </cell>
          <cell r="D44" t="str">
            <v>Plumbing Fixture</v>
          </cell>
          <cell r="E44" t="str">
            <v>Standard</v>
          </cell>
        </row>
        <row r="45">
          <cell r="C45" t="str">
            <v>WaterHtg_eq</v>
          </cell>
          <cell r="D45" t="str">
            <v>Water Heating Equipment</v>
          </cell>
          <cell r="E45" t="str">
            <v>Standard</v>
          </cell>
        </row>
        <row r="46">
          <cell r="C46" t="str">
            <v>WhlBldg</v>
          </cell>
          <cell r="D46" t="str">
            <v>Whole Building</v>
          </cell>
          <cell r="E46" t="str">
            <v>Standard</v>
          </cell>
        </row>
        <row r="47">
          <cell r="C47" t="str">
            <v>Rec_Controls</v>
          </cell>
          <cell r="D47" t="str">
            <v>Receptacle Controls</v>
          </cell>
          <cell r="E47" t="str">
            <v>Standard</v>
          </cell>
        </row>
      </sheetData>
      <sheetData sheetId="18"/>
      <sheetData sheetId="19">
        <row r="10">
          <cell r="B10" t="str">
            <v>List</v>
          </cell>
        </row>
      </sheetData>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govinfo.gov/content/pkg/FR-2000-10-05/pdf/00-25336.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s://www.eceee.org/library/conference_proceedings/ACEEE_buildings/2000/Panel_1/p1_19/"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hyperlink" Target="https://www.aceee.org/files/proceedings/2000/data/papers/SS00_Panel1_Paper19.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6"/>
  <sheetViews>
    <sheetView tabSelected="1" zoomScaleNormal="100" workbookViewId="0">
      <pane ySplit="4" topLeftCell="A5" activePane="bottomLeft" state="frozen"/>
      <selection pane="bottomLeft" activeCell="S19" sqref="S19"/>
    </sheetView>
  </sheetViews>
  <sheetFormatPr defaultColWidth="9.140625" defaultRowHeight="10.5" x14ac:dyDescent="0.15"/>
  <cols>
    <col min="1" max="1" width="9.140625" style="2" customWidth="1"/>
    <col min="2" max="2" width="12" style="2" bestFit="1" customWidth="1"/>
    <col min="3" max="4" width="10.140625" style="2" customWidth="1"/>
    <col min="5" max="5" width="21.140625" style="2" customWidth="1"/>
    <col min="6" max="6" width="11.85546875" style="2" customWidth="1"/>
    <col min="7" max="7" width="16" style="2" customWidth="1"/>
    <col min="8" max="8" width="8.42578125" style="2" customWidth="1"/>
    <col min="9" max="9" width="17" style="2" customWidth="1"/>
    <col min="10" max="10" width="16.42578125" style="2" customWidth="1"/>
    <col min="11" max="14" width="9.5703125" style="18" customWidth="1"/>
    <col min="15" max="15" width="10.42578125" style="18" customWidth="1"/>
    <col min="16" max="17" width="9.5703125" style="18" customWidth="1"/>
    <col min="18" max="18" width="18.85546875" style="2" customWidth="1"/>
    <col min="19" max="16384" width="9.140625" style="2"/>
  </cols>
  <sheetData>
    <row r="1" spans="1:27" ht="15" customHeight="1" x14ac:dyDescent="0.15">
      <c r="A1" s="1" t="s">
        <v>28</v>
      </c>
      <c r="F1" s="25" t="s">
        <v>30</v>
      </c>
      <c r="T1" s="2" t="s">
        <v>164</v>
      </c>
    </row>
    <row r="2" spans="1:27" x14ac:dyDescent="0.15">
      <c r="A2" s="1" t="s">
        <v>0</v>
      </c>
      <c r="V2" s="159" t="s">
        <v>67</v>
      </c>
      <c r="W2" s="159"/>
      <c r="X2" s="159" t="s">
        <v>68</v>
      </c>
      <c r="Y2" s="159"/>
    </row>
    <row r="3" spans="1:27" x14ac:dyDescent="0.15">
      <c r="T3" s="159" t="s">
        <v>163</v>
      </c>
      <c r="U3" s="159"/>
      <c r="V3" s="2" t="s">
        <v>165</v>
      </c>
      <c r="W3" s="2" t="s">
        <v>163</v>
      </c>
      <c r="X3" s="2" t="s">
        <v>165</v>
      </c>
      <c r="Y3" s="2" t="s">
        <v>163</v>
      </c>
      <c r="Z3" s="2" t="s">
        <v>168</v>
      </c>
    </row>
    <row r="4" spans="1:27" ht="30" customHeight="1" x14ac:dyDescent="0.15">
      <c r="A4" s="3" t="s">
        <v>1</v>
      </c>
      <c r="B4" s="23" t="s">
        <v>2</v>
      </c>
      <c r="C4" s="16" t="s">
        <v>3</v>
      </c>
      <c r="D4" s="24" t="s">
        <v>4</v>
      </c>
      <c r="E4" s="17" t="s">
        <v>23</v>
      </c>
      <c r="F4" s="24" t="s">
        <v>6</v>
      </c>
      <c r="G4" s="4" t="s">
        <v>31</v>
      </c>
      <c r="H4" s="4" t="s">
        <v>7</v>
      </c>
      <c r="I4" s="24" t="s">
        <v>8</v>
      </c>
      <c r="J4" s="4" t="s">
        <v>25</v>
      </c>
      <c r="K4" s="24" t="s">
        <v>9</v>
      </c>
      <c r="L4" s="24" t="s">
        <v>10</v>
      </c>
      <c r="M4" s="24" t="s">
        <v>11</v>
      </c>
      <c r="N4" s="24" t="s">
        <v>12</v>
      </c>
      <c r="O4" s="24" t="s">
        <v>13</v>
      </c>
      <c r="P4" s="24" t="s">
        <v>14</v>
      </c>
      <c r="Q4" s="24" t="s">
        <v>83</v>
      </c>
      <c r="R4" s="24" t="s">
        <v>161</v>
      </c>
      <c r="T4" s="24" t="s">
        <v>11</v>
      </c>
      <c r="U4" s="24" t="s">
        <v>13</v>
      </c>
      <c r="V4" s="165" t="s">
        <v>166</v>
      </c>
      <c r="W4" s="165" t="s">
        <v>166</v>
      </c>
      <c r="X4" s="167" t="s">
        <v>167</v>
      </c>
      <c r="Y4" s="167" t="s">
        <v>167</v>
      </c>
      <c r="Z4" s="24" t="s">
        <v>169</v>
      </c>
      <c r="AA4" s="24" t="s">
        <v>167</v>
      </c>
    </row>
    <row r="5" spans="1:27" ht="24" customHeight="1" x14ac:dyDescent="0.15">
      <c r="A5" s="22">
        <v>1</v>
      </c>
      <c r="B5" s="22">
        <v>1975</v>
      </c>
      <c r="C5" s="142">
        <v>2157.8691989175259</v>
      </c>
      <c r="D5" s="139">
        <v>1.4843865979381445</v>
      </c>
      <c r="E5" s="140" t="s">
        <v>24</v>
      </c>
      <c r="F5" s="144">
        <v>0.35</v>
      </c>
      <c r="G5" s="139">
        <v>6.71</v>
      </c>
      <c r="H5" s="139">
        <v>5.18</v>
      </c>
      <c r="I5" s="139">
        <v>3.65</v>
      </c>
      <c r="J5" s="140" t="s">
        <v>26</v>
      </c>
      <c r="K5" s="145">
        <v>0.66</v>
      </c>
      <c r="L5" s="145">
        <v>0.52</v>
      </c>
      <c r="M5" s="141">
        <v>1692.1480775289945</v>
      </c>
      <c r="N5" s="146">
        <v>13</v>
      </c>
      <c r="O5" s="141">
        <v>83.690943085370776</v>
      </c>
      <c r="P5" s="145">
        <v>0.78</v>
      </c>
      <c r="Q5" s="143">
        <v>0.2</v>
      </c>
      <c r="R5" s="143">
        <v>4.9000000000000004</v>
      </c>
      <c r="T5" s="160">
        <v>741.57289388577067</v>
      </c>
      <c r="U5" s="161">
        <v>39.626129294364645</v>
      </c>
      <c r="V5" s="166">
        <f>C5/M5</f>
        <v>1.2752248030613333</v>
      </c>
      <c r="W5" s="166">
        <f>C5/T5</f>
        <v>2.9098544683995913</v>
      </c>
      <c r="X5" s="168">
        <f>C5/O5</f>
        <v>25.783783995794433</v>
      </c>
      <c r="Y5" s="168">
        <f>C5/U5</f>
        <v>54.455714886702374</v>
      </c>
      <c r="Z5" s="164">
        <f>W5/V5</f>
        <v>2.2818364741762625</v>
      </c>
      <c r="AA5" s="164">
        <f>Y5/X5</f>
        <v>2.1120140820131206</v>
      </c>
    </row>
    <row r="6" spans="1:27" ht="24" customHeight="1" x14ac:dyDescent="0.15">
      <c r="A6" s="22">
        <v>2</v>
      </c>
      <c r="B6" s="22">
        <v>1975</v>
      </c>
      <c r="C6" s="142">
        <v>2157.8691989175259</v>
      </c>
      <c r="D6" s="139">
        <v>1.4843865979381445</v>
      </c>
      <c r="E6" s="140" t="s">
        <v>24</v>
      </c>
      <c r="F6" s="144">
        <v>0.35</v>
      </c>
      <c r="G6" s="139">
        <v>6.71</v>
      </c>
      <c r="H6" s="139">
        <v>5.18</v>
      </c>
      <c r="I6" s="139">
        <v>3.65</v>
      </c>
      <c r="J6" s="140" t="s">
        <v>26</v>
      </c>
      <c r="K6" s="145">
        <v>0.59</v>
      </c>
      <c r="L6" s="145">
        <v>0.46</v>
      </c>
      <c r="M6" s="141">
        <v>731.90885407110113</v>
      </c>
      <c r="N6" s="146">
        <v>13</v>
      </c>
      <c r="O6" s="141">
        <v>56.615202541996801</v>
      </c>
      <c r="P6" s="145">
        <v>0.78</v>
      </c>
      <c r="Q6" s="143">
        <v>0.14000000000000001</v>
      </c>
      <c r="R6" s="143">
        <v>4.9000000000000004</v>
      </c>
      <c r="T6" s="160">
        <v>428.15389323045719</v>
      </c>
      <c r="U6" s="161">
        <v>22.878508196456664</v>
      </c>
      <c r="V6" s="166">
        <f t="shared" ref="V6:V20" si="0">C6/M6</f>
        <v>2.9482758500799608</v>
      </c>
      <c r="W6" s="166">
        <f t="shared" ref="W6:W20" si="1">C6/T6</f>
        <v>5.0399382862928581</v>
      </c>
      <c r="X6" s="168">
        <f t="shared" ref="X6:X20" si="2">C6/O6</f>
        <v>38.114660056489811</v>
      </c>
      <c r="Y6" s="168">
        <f t="shared" ref="Y6:Y20" si="3">C6/U6</f>
        <v>94.318614674873274</v>
      </c>
      <c r="Z6" s="164">
        <f t="shared" ref="Z6:Z20" si="4">W6/V6</f>
        <v>1.7094527590273376</v>
      </c>
      <c r="AA6" s="164">
        <f t="shared" ref="AA6:AA20" si="5">Y6/X6</f>
        <v>2.4746020175723324</v>
      </c>
    </row>
    <row r="7" spans="1:27" ht="24" customHeight="1" x14ac:dyDescent="0.15">
      <c r="A7" s="22">
        <v>3</v>
      </c>
      <c r="B7" s="22">
        <v>1975</v>
      </c>
      <c r="C7" s="142">
        <v>2157.8691989175259</v>
      </c>
      <c r="D7" s="139">
        <v>1.4843865979381445</v>
      </c>
      <c r="E7" s="140" t="s">
        <v>24</v>
      </c>
      <c r="F7" s="144">
        <v>0.35</v>
      </c>
      <c r="G7" s="139">
        <v>6.71</v>
      </c>
      <c r="H7" s="139">
        <v>5.18</v>
      </c>
      <c r="I7" s="139">
        <v>3.65</v>
      </c>
      <c r="J7" s="140" t="s">
        <v>26</v>
      </c>
      <c r="K7" s="145">
        <v>0.66</v>
      </c>
      <c r="L7" s="145">
        <v>0.5</v>
      </c>
      <c r="M7" s="141">
        <v>727.67195208764997</v>
      </c>
      <c r="N7" s="146">
        <v>13</v>
      </c>
      <c r="O7" s="141">
        <v>68.982533539402752</v>
      </c>
      <c r="P7" s="145">
        <v>0.78</v>
      </c>
      <c r="Q7" s="143">
        <v>0.2</v>
      </c>
      <c r="R7" s="143">
        <v>4.9000000000000004</v>
      </c>
      <c r="T7" s="160">
        <v>529.47300350047237</v>
      </c>
      <c r="U7" s="161">
        <v>28.292519680225983</v>
      </c>
      <c r="V7" s="166">
        <f t="shared" si="0"/>
        <v>2.9654423160418926</v>
      </c>
      <c r="W7" s="166">
        <f t="shared" si="1"/>
        <v>4.0755037266325909</v>
      </c>
      <c r="X7" s="168">
        <f t="shared" si="2"/>
        <v>31.28138513041063</v>
      </c>
      <c r="Y7" s="168">
        <f t="shared" si="3"/>
        <v>76.269954861096707</v>
      </c>
      <c r="Z7" s="164">
        <f t="shared" si="4"/>
        <v>1.3743324915091744</v>
      </c>
      <c r="AA7" s="164">
        <f t="shared" si="5"/>
        <v>2.4381898225775758</v>
      </c>
    </row>
    <row r="8" spans="1:27" ht="24" customHeight="1" x14ac:dyDescent="0.15">
      <c r="A8" s="22">
        <v>4</v>
      </c>
      <c r="B8" s="22">
        <v>1975</v>
      </c>
      <c r="C8" s="142">
        <v>2157.8691989175259</v>
      </c>
      <c r="D8" s="139">
        <v>1.4843865979381445</v>
      </c>
      <c r="E8" s="140" t="s">
        <v>24</v>
      </c>
      <c r="F8" s="144">
        <v>0.35</v>
      </c>
      <c r="G8" s="139">
        <v>6.71</v>
      </c>
      <c r="H8" s="139">
        <v>5.18</v>
      </c>
      <c r="I8" s="139">
        <v>3.65</v>
      </c>
      <c r="J8" s="140" t="s">
        <v>26</v>
      </c>
      <c r="K8" s="145">
        <v>0.6</v>
      </c>
      <c r="L8" s="145">
        <v>0.47</v>
      </c>
      <c r="M8" s="141">
        <v>722.46122567501936</v>
      </c>
      <c r="N8" s="146">
        <v>13</v>
      </c>
      <c r="O8" s="141">
        <v>66.004074652246899</v>
      </c>
      <c r="P8" s="145">
        <v>0.78</v>
      </c>
      <c r="Q8" s="143">
        <v>0.1</v>
      </c>
      <c r="R8" s="143">
        <v>4.9000000000000004</v>
      </c>
      <c r="T8" s="160">
        <v>555.97012009811397</v>
      </c>
      <c r="U8" s="161">
        <v>29.708399598279918</v>
      </c>
      <c r="V8" s="166">
        <f t="shared" si="0"/>
        <v>2.9868304654015962</v>
      </c>
      <c r="W8" s="166">
        <f t="shared" si="1"/>
        <v>3.8812682928656654</v>
      </c>
      <c r="X8" s="168">
        <f t="shared" si="2"/>
        <v>32.692969491453482</v>
      </c>
      <c r="Y8" s="168">
        <f t="shared" si="3"/>
        <v>72.634986337078359</v>
      </c>
      <c r="Z8" s="164">
        <f t="shared" si="4"/>
        <v>1.2994605277483693</v>
      </c>
      <c r="AA8" s="164">
        <f t="shared" si="5"/>
        <v>2.2217310775659711</v>
      </c>
    </row>
    <row r="9" spans="1:27" ht="24" customHeight="1" x14ac:dyDescent="0.15">
      <c r="A9" s="22">
        <v>5</v>
      </c>
      <c r="B9" s="22">
        <v>1975</v>
      </c>
      <c r="C9" s="142">
        <v>2157.8691989175259</v>
      </c>
      <c r="D9" s="139">
        <v>1.4843865979381445</v>
      </c>
      <c r="E9" s="140" t="s">
        <v>24</v>
      </c>
      <c r="F9" s="144">
        <v>0.35</v>
      </c>
      <c r="G9" s="139">
        <v>6.71</v>
      </c>
      <c r="H9" s="139">
        <v>5.18</v>
      </c>
      <c r="I9" s="139">
        <v>3.65</v>
      </c>
      <c r="J9" s="140" t="s">
        <v>26</v>
      </c>
      <c r="K9" s="145">
        <v>0.68</v>
      </c>
      <c r="L9" s="145">
        <v>0.51</v>
      </c>
      <c r="M9" s="141">
        <v>688.39695406502494</v>
      </c>
      <c r="N9" s="146">
        <v>13</v>
      </c>
      <c r="O9" s="141">
        <v>59.578181285978175</v>
      </c>
      <c r="P9" s="145">
        <v>0.78</v>
      </c>
      <c r="Q9" s="143">
        <v>0.2</v>
      </c>
      <c r="R9" s="143">
        <v>4.9000000000000004</v>
      </c>
      <c r="T9" s="160">
        <v>484.46044453274646</v>
      </c>
      <c r="U9" s="161">
        <v>25.887262562238508</v>
      </c>
      <c r="V9" s="166">
        <f t="shared" si="0"/>
        <v>3.1346292080102622</v>
      </c>
      <c r="W9" s="166">
        <f t="shared" si="1"/>
        <v>4.4541700427137094</v>
      </c>
      <c r="X9" s="168">
        <f t="shared" si="2"/>
        <v>36.219118347363583</v>
      </c>
      <c r="Y9" s="168">
        <f t="shared" si="3"/>
        <v>83.356407180154619</v>
      </c>
      <c r="Z9" s="164">
        <f t="shared" si="4"/>
        <v>1.4209559559170442</v>
      </c>
      <c r="AA9" s="164">
        <f t="shared" si="5"/>
        <v>2.3014477155604811</v>
      </c>
    </row>
    <row r="10" spans="1:27" s="7" customFormat="1" ht="24" customHeight="1" x14ac:dyDescent="0.15">
      <c r="A10" s="22">
        <v>6</v>
      </c>
      <c r="B10" s="22">
        <v>1975</v>
      </c>
      <c r="C10" s="147">
        <v>2252.3533401680675</v>
      </c>
      <c r="D10" s="148">
        <v>1.5494005602240897</v>
      </c>
      <c r="E10" s="140" t="s">
        <v>24</v>
      </c>
      <c r="F10" s="144">
        <v>0.5</v>
      </c>
      <c r="G10" s="148">
        <v>7.39</v>
      </c>
      <c r="H10" s="139">
        <v>7.82</v>
      </c>
      <c r="I10" s="148">
        <v>3.65</v>
      </c>
      <c r="J10" s="140" t="s">
        <v>26</v>
      </c>
      <c r="K10" s="145">
        <v>0.69</v>
      </c>
      <c r="L10" s="145">
        <v>0.51</v>
      </c>
      <c r="M10" s="141">
        <v>853.60485789757968</v>
      </c>
      <c r="N10" s="146">
        <v>13</v>
      </c>
      <c r="O10" s="141">
        <v>119.66044738753638</v>
      </c>
      <c r="P10" s="145">
        <v>0.78</v>
      </c>
      <c r="Q10" s="143">
        <v>0.2</v>
      </c>
      <c r="R10" s="143">
        <v>4.9000000000000004</v>
      </c>
      <c r="T10" s="160">
        <v>468.62365292334459</v>
      </c>
      <c r="U10" s="161">
        <v>25.041019722058952</v>
      </c>
      <c r="V10" s="166">
        <f t="shared" si="0"/>
        <v>2.6386369750935947</v>
      </c>
      <c r="W10" s="166">
        <f t="shared" si="1"/>
        <v>4.8063159554955233</v>
      </c>
      <c r="X10" s="168">
        <f t="shared" si="2"/>
        <v>18.822872464060907</v>
      </c>
      <c r="Y10" s="168">
        <f t="shared" si="3"/>
        <v>89.946550306972554</v>
      </c>
      <c r="Z10" s="164">
        <f t="shared" si="4"/>
        <v>1.8215146686955825</v>
      </c>
      <c r="AA10" s="164">
        <f t="shared" si="5"/>
        <v>4.778577259061298</v>
      </c>
    </row>
    <row r="11" spans="1:27" ht="24" customHeight="1" x14ac:dyDescent="0.15">
      <c r="A11" s="22">
        <v>7</v>
      </c>
      <c r="B11" s="22">
        <v>1975</v>
      </c>
      <c r="C11" s="142">
        <v>2252.3533401680675</v>
      </c>
      <c r="D11" s="139">
        <v>1.5494005602240897</v>
      </c>
      <c r="E11" s="140" t="s">
        <v>24</v>
      </c>
      <c r="F11" s="144">
        <v>0.5</v>
      </c>
      <c r="G11" s="139">
        <v>7.39</v>
      </c>
      <c r="H11" s="139">
        <v>7.82</v>
      </c>
      <c r="I11" s="139">
        <v>3.65</v>
      </c>
      <c r="J11" s="140" t="s">
        <v>26</v>
      </c>
      <c r="K11" s="145">
        <v>0.68</v>
      </c>
      <c r="L11" s="145">
        <v>0.51</v>
      </c>
      <c r="M11" s="141">
        <v>758.12473095716598</v>
      </c>
      <c r="N11" s="146">
        <v>13</v>
      </c>
      <c r="O11" s="141">
        <v>142.10035787678089</v>
      </c>
      <c r="P11" s="145">
        <v>0.78</v>
      </c>
      <c r="Q11" s="143">
        <v>0.2</v>
      </c>
      <c r="R11" s="143">
        <v>4.9000000000000004</v>
      </c>
      <c r="T11" s="160">
        <v>618.00816024868345</v>
      </c>
      <c r="U11" s="161">
        <v>33.023417475071568</v>
      </c>
      <c r="V11" s="166">
        <f t="shared" si="0"/>
        <v>2.9709535228119677</v>
      </c>
      <c r="W11" s="166">
        <f t="shared" si="1"/>
        <v>3.6445365693257701</v>
      </c>
      <c r="X11" s="168">
        <f t="shared" si="2"/>
        <v>15.850441011001145</v>
      </c>
      <c r="Y11" s="168">
        <f t="shared" si="3"/>
        <v>68.204732047139103</v>
      </c>
      <c r="Z11" s="164">
        <f t="shared" si="4"/>
        <v>1.2267228488570447</v>
      </c>
      <c r="AA11" s="164">
        <f t="shared" si="5"/>
        <v>4.3030179412548195</v>
      </c>
    </row>
    <row r="12" spans="1:27" ht="24" customHeight="1" x14ac:dyDescent="0.15">
      <c r="A12" s="22">
        <v>8</v>
      </c>
      <c r="B12" s="22">
        <v>1975</v>
      </c>
      <c r="C12" s="142">
        <v>2252.3533401680675</v>
      </c>
      <c r="D12" s="139">
        <v>1.5494005602240897</v>
      </c>
      <c r="E12" s="140" t="s">
        <v>24</v>
      </c>
      <c r="F12" s="144">
        <v>0.35</v>
      </c>
      <c r="G12" s="139">
        <v>7.39</v>
      </c>
      <c r="H12" s="139">
        <v>7.82</v>
      </c>
      <c r="I12" s="139">
        <v>3.65</v>
      </c>
      <c r="J12" s="140" t="s">
        <v>26</v>
      </c>
      <c r="K12" s="145">
        <v>0.71</v>
      </c>
      <c r="L12" s="145">
        <v>0.53</v>
      </c>
      <c r="M12" s="141">
        <v>700.03720937309049</v>
      </c>
      <c r="N12" s="146">
        <v>13</v>
      </c>
      <c r="O12" s="141">
        <v>123.09553080890183</v>
      </c>
      <c r="P12" s="145">
        <v>0.78</v>
      </c>
      <c r="Q12" s="143">
        <v>0.25</v>
      </c>
      <c r="R12" s="143">
        <v>4.9000000000000004</v>
      </c>
      <c r="T12" s="160">
        <v>504.91292210743143</v>
      </c>
      <c r="U12" s="161">
        <v>26.980145712966774</v>
      </c>
      <c r="V12" s="166">
        <f t="shared" si="0"/>
        <v>3.2174765998297921</v>
      </c>
      <c r="W12" s="166">
        <f t="shared" si="1"/>
        <v>4.4608748192996917</v>
      </c>
      <c r="X12" s="168">
        <f t="shared" si="2"/>
        <v>18.297604513885286</v>
      </c>
      <c r="Y12" s="168">
        <f t="shared" si="3"/>
        <v>83.481881978331074</v>
      </c>
      <c r="Z12" s="164">
        <f t="shared" si="4"/>
        <v>1.3864513636356133</v>
      </c>
      <c r="AA12" s="164">
        <f t="shared" si="5"/>
        <v>4.5624487027785614</v>
      </c>
    </row>
    <row r="13" spans="1:27" ht="24" customHeight="1" x14ac:dyDescent="0.15">
      <c r="A13" s="22">
        <v>9</v>
      </c>
      <c r="B13" s="22">
        <v>1975</v>
      </c>
      <c r="C13" s="142">
        <v>1927.5313655522389</v>
      </c>
      <c r="D13" s="139">
        <v>1.3258925373134329</v>
      </c>
      <c r="E13" s="140" t="s">
        <v>24</v>
      </c>
      <c r="F13" s="144">
        <v>0.6</v>
      </c>
      <c r="G13" s="139">
        <v>7.39</v>
      </c>
      <c r="H13" s="139">
        <v>7.82</v>
      </c>
      <c r="I13" s="139">
        <v>3.65</v>
      </c>
      <c r="J13" s="140" t="s">
        <v>26</v>
      </c>
      <c r="K13" s="145">
        <v>0.71</v>
      </c>
      <c r="L13" s="145">
        <v>0.53</v>
      </c>
      <c r="M13" s="141">
        <v>445.7046701019857</v>
      </c>
      <c r="N13" s="146">
        <v>13</v>
      </c>
      <c r="O13" s="141">
        <v>61.576348864284427</v>
      </c>
      <c r="P13" s="145">
        <v>0.78</v>
      </c>
      <c r="Q13" s="143">
        <v>0.2</v>
      </c>
      <c r="R13" s="143">
        <v>4.9000000000000004</v>
      </c>
      <c r="T13" s="160">
        <v>469.27992938778777</v>
      </c>
      <c r="U13" s="161">
        <v>25.076088015745647</v>
      </c>
      <c r="V13" s="166">
        <f t="shared" si="0"/>
        <v>4.3246829007001049</v>
      </c>
      <c r="W13" s="166">
        <f t="shared" si="1"/>
        <v>4.1074234051877179</v>
      </c>
      <c r="X13" s="168">
        <f t="shared" si="2"/>
        <v>31.303112332960154</v>
      </c>
      <c r="Y13" s="168">
        <f t="shared" si="3"/>
        <v>76.867307386300183</v>
      </c>
      <c r="Z13" s="164">
        <f t="shared" si="4"/>
        <v>0.94976290736201363</v>
      </c>
      <c r="AA13" s="164">
        <f t="shared" si="5"/>
        <v>2.4555803451327707</v>
      </c>
    </row>
    <row r="14" spans="1:27" ht="24" customHeight="1" x14ac:dyDescent="0.15">
      <c r="A14" s="22">
        <v>10</v>
      </c>
      <c r="B14" s="22">
        <v>1985</v>
      </c>
      <c r="C14" s="142">
        <v>2068.824923545586</v>
      </c>
      <c r="D14" s="139">
        <v>1.4231157742402316</v>
      </c>
      <c r="E14" s="140" t="s">
        <v>24</v>
      </c>
      <c r="F14" s="144">
        <v>0.35</v>
      </c>
      <c r="G14" s="139">
        <v>18.13</v>
      </c>
      <c r="H14" s="139">
        <v>12.19</v>
      </c>
      <c r="I14" s="139">
        <v>4.45</v>
      </c>
      <c r="J14" s="140" t="s">
        <v>26</v>
      </c>
      <c r="K14" s="145">
        <v>0.68</v>
      </c>
      <c r="L14" s="145">
        <v>0.52</v>
      </c>
      <c r="M14" s="141">
        <v>1067.1628861282254</v>
      </c>
      <c r="N14" s="146">
        <v>13</v>
      </c>
      <c r="O14" s="141">
        <v>114.97329938455553</v>
      </c>
      <c r="P14" s="145">
        <v>0.78</v>
      </c>
      <c r="Q14" s="143">
        <v>0.15</v>
      </c>
      <c r="R14" s="143">
        <v>4.9000000000000004</v>
      </c>
      <c r="T14" s="162">
        <v>476.80417998246008</v>
      </c>
      <c r="U14" s="163">
        <v>25.478148189959089</v>
      </c>
      <c r="V14" s="166">
        <f t="shared" si="0"/>
        <v>1.9386215079606932</v>
      </c>
      <c r="W14" s="166">
        <f t="shared" si="1"/>
        <v>4.3389404086635537</v>
      </c>
      <c r="X14" s="168">
        <f t="shared" si="2"/>
        <v>17.993959768223309</v>
      </c>
      <c r="Y14" s="168">
        <f t="shared" si="3"/>
        <v>81.199972153427836</v>
      </c>
      <c r="Z14" s="164">
        <f t="shared" si="4"/>
        <v>2.2381575727114695</v>
      </c>
      <c r="AA14" s="164">
        <f t="shared" si="5"/>
        <v>4.5126238581917963</v>
      </c>
    </row>
    <row r="15" spans="1:27" ht="24" customHeight="1" x14ac:dyDescent="0.15">
      <c r="A15" s="22">
        <v>11</v>
      </c>
      <c r="B15" s="22">
        <v>1985</v>
      </c>
      <c r="C15" s="142">
        <v>1787.5865214352161</v>
      </c>
      <c r="D15" s="139">
        <v>1.2295973421926911</v>
      </c>
      <c r="E15" s="140" t="s">
        <v>24</v>
      </c>
      <c r="F15" s="144">
        <v>0.4</v>
      </c>
      <c r="G15" s="139">
        <v>19.73</v>
      </c>
      <c r="H15" s="139">
        <v>11.73</v>
      </c>
      <c r="I15" s="139">
        <v>4.45</v>
      </c>
      <c r="J15" s="140" t="s">
        <v>26</v>
      </c>
      <c r="K15" s="145">
        <v>0.61</v>
      </c>
      <c r="L15" s="145">
        <v>0.49</v>
      </c>
      <c r="M15" s="141">
        <v>853.556373621695</v>
      </c>
      <c r="N15" s="146">
        <v>13</v>
      </c>
      <c r="O15" s="141">
        <v>76.95509271144158</v>
      </c>
      <c r="P15" s="145">
        <v>0.78</v>
      </c>
      <c r="Q15" s="143">
        <v>0.15</v>
      </c>
      <c r="R15" s="143">
        <v>4.9000000000000004</v>
      </c>
      <c r="T15" s="162">
        <v>462.55578178759532</v>
      </c>
      <c r="U15" s="163">
        <v>24.716781541093592</v>
      </c>
      <c r="V15" s="166">
        <f t="shared" si="0"/>
        <v>2.09428056151742</v>
      </c>
      <c r="W15" s="166">
        <f t="shared" si="1"/>
        <v>3.8645858333602501</v>
      </c>
      <c r="X15" s="168">
        <f t="shared" si="2"/>
        <v>23.228956764929478</v>
      </c>
      <c r="Y15" s="168">
        <f t="shared" si="3"/>
        <v>72.32278678610372</v>
      </c>
      <c r="Z15" s="164">
        <f t="shared" si="4"/>
        <v>1.8453047334594692</v>
      </c>
      <c r="AA15" s="164">
        <f t="shared" si="5"/>
        <v>3.113475457291949</v>
      </c>
    </row>
    <row r="16" spans="1:27" ht="24" customHeight="1" x14ac:dyDescent="0.15">
      <c r="A16" s="22">
        <v>12</v>
      </c>
      <c r="B16" s="22">
        <v>1985</v>
      </c>
      <c r="C16" s="142">
        <v>1788.1716999999999</v>
      </c>
      <c r="D16" s="139">
        <v>1.23</v>
      </c>
      <c r="E16" s="140" t="s">
        <v>24</v>
      </c>
      <c r="F16" s="144">
        <v>0.35</v>
      </c>
      <c r="G16" s="139">
        <v>19.73</v>
      </c>
      <c r="H16" s="139">
        <v>11.73</v>
      </c>
      <c r="I16" s="139">
        <v>4.45</v>
      </c>
      <c r="J16" s="140" t="s">
        <v>26</v>
      </c>
      <c r="K16" s="145">
        <v>0.61</v>
      </c>
      <c r="L16" s="145">
        <v>0.47</v>
      </c>
      <c r="M16" s="141">
        <v>871.71713669149744</v>
      </c>
      <c r="N16" s="146">
        <v>13</v>
      </c>
      <c r="O16" s="141">
        <v>87.026124069563735</v>
      </c>
      <c r="P16" s="145">
        <v>0.78</v>
      </c>
      <c r="Q16" s="143">
        <v>0.15</v>
      </c>
      <c r="R16" s="143">
        <v>4.9000000000000004</v>
      </c>
      <c r="T16" s="162">
        <v>495.69231128723925</v>
      </c>
      <c r="U16" s="163">
        <v>26.487440114439018</v>
      </c>
      <c r="V16" s="166">
        <f t="shared" si="0"/>
        <v>2.0513210360723213</v>
      </c>
      <c r="W16" s="166">
        <f t="shared" si="1"/>
        <v>3.6074227081642314</v>
      </c>
      <c r="X16" s="168">
        <f t="shared" si="2"/>
        <v>20.547527758109016</v>
      </c>
      <c r="Y16" s="168">
        <f t="shared" si="3"/>
        <v>67.510174342035384</v>
      </c>
      <c r="Z16" s="164">
        <f t="shared" si="4"/>
        <v>1.7585851481693908</v>
      </c>
      <c r="AA16" s="164">
        <f t="shared" si="5"/>
        <v>3.2855619000389336</v>
      </c>
    </row>
    <row r="17" spans="1:27" ht="24" customHeight="1" x14ac:dyDescent="0.15">
      <c r="A17" s="22">
        <v>13</v>
      </c>
      <c r="B17" s="22">
        <v>1985</v>
      </c>
      <c r="C17" s="142">
        <v>1788.1716999999999</v>
      </c>
      <c r="D17" s="139">
        <v>1.23</v>
      </c>
      <c r="E17" s="140" t="s">
        <v>24</v>
      </c>
      <c r="F17" s="144">
        <v>0.4</v>
      </c>
      <c r="G17" s="139">
        <v>19.73</v>
      </c>
      <c r="H17" s="139">
        <v>11.73</v>
      </c>
      <c r="I17" s="139">
        <v>4.45</v>
      </c>
      <c r="J17" s="140" t="s">
        <v>26</v>
      </c>
      <c r="K17" s="145">
        <v>0.74</v>
      </c>
      <c r="L17" s="145">
        <v>0.56000000000000005</v>
      </c>
      <c r="M17" s="141">
        <v>787.71609552535847</v>
      </c>
      <c r="N17" s="146">
        <v>13</v>
      </c>
      <c r="O17" s="141">
        <v>88.814884436206697</v>
      </c>
      <c r="P17" s="145">
        <v>0.78</v>
      </c>
      <c r="Q17" s="143">
        <v>0.3</v>
      </c>
      <c r="R17" s="143">
        <v>4.9000000000000004</v>
      </c>
      <c r="T17" s="162">
        <v>483.4461023638442</v>
      </c>
      <c r="U17" s="163">
        <v>25.833060939896257</v>
      </c>
      <c r="V17" s="166">
        <f t="shared" si="0"/>
        <v>2.2700712987302851</v>
      </c>
      <c r="W17" s="166">
        <f t="shared" si="1"/>
        <v>3.6988025992072471</v>
      </c>
      <c r="X17" s="168">
        <f t="shared" si="2"/>
        <v>20.133693933750425</v>
      </c>
      <c r="Y17" s="168">
        <f t="shared" si="3"/>
        <v>69.220279554188252</v>
      </c>
      <c r="Z17" s="164">
        <f t="shared" si="4"/>
        <v>1.6293772804740061</v>
      </c>
      <c r="AA17" s="164">
        <f t="shared" si="5"/>
        <v>3.4380317780709491</v>
      </c>
    </row>
    <row r="18" spans="1:27" ht="24" customHeight="1" x14ac:dyDescent="0.15">
      <c r="A18" s="22">
        <v>14</v>
      </c>
      <c r="B18" s="22">
        <v>1985</v>
      </c>
      <c r="C18" s="142">
        <v>1628.3098000000002</v>
      </c>
      <c r="D18" s="139">
        <v>1.1200000000000001</v>
      </c>
      <c r="E18" s="140" t="s">
        <v>24</v>
      </c>
      <c r="F18" s="144">
        <v>0.35</v>
      </c>
      <c r="G18" s="139">
        <v>18.13</v>
      </c>
      <c r="H18" s="139">
        <v>14.66</v>
      </c>
      <c r="I18" s="139">
        <v>4.45</v>
      </c>
      <c r="J18" s="140" t="s">
        <v>26</v>
      </c>
      <c r="K18" s="145">
        <v>0.69</v>
      </c>
      <c r="L18" s="145">
        <v>0.54</v>
      </c>
      <c r="M18" s="141">
        <v>817.75199592168531</v>
      </c>
      <c r="N18" s="146">
        <v>13</v>
      </c>
      <c r="O18" s="141">
        <v>146.32187774428343</v>
      </c>
      <c r="P18" s="145">
        <v>0.78</v>
      </c>
      <c r="Q18" s="143">
        <v>0.15</v>
      </c>
      <c r="R18" s="143">
        <v>4.9000000000000004</v>
      </c>
      <c r="T18" s="162">
        <v>448.19605868322634</v>
      </c>
      <c r="U18" s="163">
        <v>23.949466218410485</v>
      </c>
      <c r="V18" s="166">
        <f t="shared" si="0"/>
        <v>1.9912024771822638</v>
      </c>
      <c r="W18" s="166">
        <f t="shared" si="1"/>
        <v>3.6330301627012935</v>
      </c>
      <c r="X18" s="168">
        <f t="shared" si="2"/>
        <v>11.128272990356809</v>
      </c>
      <c r="Y18" s="168">
        <f t="shared" si="3"/>
        <v>67.989398392031063</v>
      </c>
      <c r="Z18" s="164">
        <f t="shared" si="4"/>
        <v>1.824540801015057</v>
      </c>
      <c r="AA18" s="164">
        <f t="shared" si="5"/>
        <v>6.1096091415934159</v>
      </c>
    </row>
    <row r="19" spans="1:27" ht="24" customHeight="1" x14ac:dyDescent="0.15">
      <c r="A19" s="22">
        <v>15</v>
      </c>
      <c r="B19" s="22">
        <v>1985</v>
      </c>
      <c r="C19" s="142">
        <v>1628.3098000000002</v>
      </c>
      <c r="D19" s="139">
        <v>1.1200000000000001</v>
      </c>
      <c r="E19" s="140" t="s">
        <v>24</v>
      </c>
      <c r="F19" s="144">
        <v>0.35</v>
      </c>
      <c r="G19" s="139">
        <v>18.13</v>
      </c>
      <c r="H19" s="139">
        <v>14.66</v>
      </c>
      <c r="I19" s="139">
        <v>4.45</v>
      </c>
      <c r="J19" s="140" t="s">
        <v>26</v>
      </c>
      <c r="K19" s="145">
        <v>0.65</v>
      </c>
      <c r="L19" s="145">
        <v>0.49</v>
      </c>
      <c r="M19" s="141">
        <v>639.19925111767179</v>
      </c>
      <c r="N19" s="146">
        <v>13</v>
      </c>
      <c r="O19" s="141">
        <v>105.58246206455183</v>
      </c>
      <c r="P19" s="145">
        <v>0.78</v>
      </c>
      <c r="Q19" s="143">
        <v>0.28000000000000003</v>
      </c>
      <c r="R19" s="143">
        <v>4.9000000000000004</v>
      </c>
      <c r="T19" s="162">
        <v>408.80539003114501</v>
      </c>
      <c r="U19" s="163">
        <v>22.845782517422489</v>
      </c>
      <c r="V19" s="166">
        <f t="shared" si="0"/>
        <v>2.54742131996059</v>
      </c>
      <c r="W19" s="166">
        <f t="shared" si="1"/>
        <v>3.9830927862177816</v>
      </c>
      <c r="X19" s="168">
        <f t="shared" si="2"/>
        <v>15.422161674961428</v>
      </c>
      <c r="Y19" s="168">
        <f t="shared" si="3"/>
        <v>71.273977976382739</v>
      </c>
      <c r="Z19" s="164">
        <f t="shared" si="4"/>
        <v>1.5635783350825541</v>
      </c>
      <c r="AA19" s="164">
        <f t="shared" si="5"/>
        <v>4.6215296842659379</v>
      </c>
    </row>
    <row r="20" spans="1:27" ht="24" customHeight="1" x14ac:dyDescent="0.15">
      <c r="A20" s="22">
        <v>16</v>
      </c>
      <c r="B20" s="22">
        <v>1985</v>
      </c>
      <c r="C20" s="142">
        <v>1904.4349000000002</v>
      </c>
      <c r="D20" s="139">
        <v>1.31</v>
      </c>
      <c r="E20" s="140" t="s">
        <v>24</v>
      </c>
      <c r="F20" s="144">
        <v>0.35</v>
      </c>
      <c r="G20" s="139">
        <v>24.13</v>
      </c>
      <c r="H20" s="139">
        <v>15.38</v>
      </c>
      <c r="I20" s="139">
        <v>4.45</v>
      </c>
      <c r="J20" s="140" t="s">
        <v>26</v>
      </c>
      <c r="K20" s="145">
        <v>0.64</v>
      </c>
      <c r="L20" s="145">
        <v>0.5</v>
      </c>
      <c r="M20" s="141">
        <v>951.44093990485896</v>
      </c>
      <c r="N20" s="146">
        <v>13</v>
      </c>
      <c r="O20" s="141">
        <v>91.617795635980002</v>
      </c>
      <c r="P20" s="145">
        <v>0.78</v>
      </c>
      <c r="Q20" s="143">
        <v>0.15</v>
      </c>
      <c r="R20" s="143">
        <v>4.9000000000000004</v>
      </c>
      <c r="T20" s="162">
        <v>727.85005848847482</v>
      </c>
      <c r="U20" s="163">
        <v>38.892846222367282</v>
      </c>
      <c r="V20" s="166">
        <f t="shared" si="0"/>
        <v>2.0016322822837931</v>
      </c>
      <c r="W20" s="166">
        <f t="shared" si="1"/>
        <v>2.6165209135998939</v>
      </c>
      <c r="X20" s="168">
        <f t="shared" si="2"/>
        <v>20.78673566396192</v>
      </c>
      <c r="Y20" s="168">
        <f t="shared" si="3"/>
        <v>48.966200342127685</v>
      </c>
      <c r="Z20" s="164">
        <f t="shared" si="4"/>
        <v>1.3071936023206692</v>
      </c>
      <c r="AA20" s="164">
        <f t="shared" si="5"/>
        <v>2.3556464629037768</v>
      </c>
    </row>
    <row r="21" spans="1:27" ht="42" x14ac:dyDescent="0.15">
      <c r="A21" s="24">
        <v>1</v>
      </c>
      <c r="B21" s="22">
        <v>2019</v>
      </c>
      <c r="C21" s="142">
        <v>2157.8691989175259</v>
      </c>
      <c r="D21" s="139">
        <v>1.4843865979381445</v>
      </c>
      <c r="E21" s="22" t="s">
        <v>24</v>
      </c>
      <c r="F21" s="149" t="s">
        <v>162</v>
      </c>
      <c r="G21" s="139">
        <v>33.82</v>
      </c>
      <c r="H21" s="139">
        <f>1/0.048</f>
        <v>20.833333333333332</v>
      </c>
      <c r="I21" s="22" t="s">
        <v>159</v>
      </c>
      <c r="J21" s="140" t="s">
        <v>26</v>
      </c>
      <c r="K21" s="143">
        <v>0.3</v>
      </c>
      <c r="L21" s="143">
        <v>0.51</v>
      </c>
      <c r="M21" s="141">
        <v>6988.1077519320042</v>
      </c>
      <c r="N21" s="143">
        <v>14</v>
      </c>
      <c r="O21" s="141">
        <v>313.88628659980253</v>
      </c>
      <c r="P21" s="143">
        <v>0.8</v>
      </c>
      <c r="Q21" s="143">
        <v>0.05</v>
      </c>
      <c r="R21" s="143">
        <v>8</v>
      </c>
      <c r="U21" s="2" t="s">
        <v>170</v>
      </c>
      <c r="V21" s="164">
        <f>AVERAGE(V5:V20)</f>
        <v>2.5847939452961168</v>
      </c>
      <c r="W21" s="164">
        <f t="shared" ref="W21:Y21" si="6">AVERAGE(W5:W20)</f>
        <v>3.9451425611329607</v>
      </c>
      <c r="X21" s="164">
        <f t="shared" si="6"/>
        <v>23.600453493606992</v>
      </c>
      <c r="Y21" s="164">
        <f t="shared" si="6"/>
        <v>73.626183700309056</v>
      </c>
    </row>
    <row r="22" spans="1:27" ht="42" x14ac:dyDescent="0.15">
      <c r="A22" s="24">
        <v>2</v>
      </c>
      <c r="B22" s="22">
        <v>2019</v>
      </c>
      <c r="C22" s="142">
        <v>2157.8691989175259</v>
      </c>
      <c r="D22" s="139">
        <v>1.4843865979381445</v>
      </c>
      <c r="E22" s="22" t="s">
        <v>24</v>
      </c>
      <c r="F22" s="149" t="s">
        <v>162</v>
      </c>
      <c r="G22" s="139">
        <v>33.82</v>
      </c>
      <c r="H22" s="139">
        <f t="shared" ref="H22:H25" si="7">1/0.048</f>
        <v>20.833333333333332</v>
      </c>
      <c r="I22" s="22" t="s">
        <v>159</v>
      </c>
      <c r="J22" s="140" t="s">
        <v>26</v>
      </c>
      <c r="K22" s="143">
        <v>0.3</v>
      </c>
      <c r="L22" s="143">
        <v>0.23</v>
      </c>
      <c r="M22" s="141">
        <v>5681.8386687676493</v>
      </c>
      <c r="N22" s="143">
        <v>14</v>
      </c>
      <c r="O22" s="141">
        <v>717.0314980263463</v>
      </c>
      <c r="P22" s="143">
        <v>0.8</v>
      </c>
      <c r="Q22" s="143">
        <v>0.05</v>
      </c>
      <c r="R22" s="143">
        <v>8</v>
      </c>
    </row>
    <row r="23" spans="1:27" ht="42" x14ac:dyDescent="0.15">
      <c r="A23" s="24">
        <v>3</v>
      </c>
      <c r="B23" s="22">
        <v>2019</v>
      </c>
      <c r="C23" s="142">
        <v>2157.8691989175259</v>
      </c>
      <c r="D23" s="139">
        <v>1.4843865979381445</v>
      </c>
      <c r="E23" s="22" t="s">
        <v>24</v>
      </c>
      <c r="F23" s="149" t="s">
        <v>162</v>
      </c>
      <c r="G23" s="139">
        <v>26.7</v>
      </c>
      <c r="H23" s="139">
        <f t="shared" si="7"/>
        <v>20.833333333333332</v>
      </c>
      <c r="I23" s="22" t="s">
        <v>159</v>
      </c>
      <c r="J23" s="140" t="s">
        <v>26</v>
      </c>
      <c r="K23" s="143">
        <v>0.3</v>
      </c>
      <c r="L23" s="143">
        <v>0.5</v>
      </c>
      <c r="M23" s="141">
        <v>2892.0240508402089</v>
      </c>
      <c r="N23" s="143">
        <v>14</v>
      </c>
      <c r="O23" s="141">
        <v>212.17218196544994</v>
      </c>
      <c r="P23" s="143">
        <v>0.8</v>
      </c>
      <c r="Q23" s="143">
        <v>0.05</v>
      </c>
      <c r="R23" s="143">
        <v>6</v>
      </c>
    </row>
    <row r="24" spans="1:27" ht="42" x14ac:dyDescent="0.15">
      <c r="A24" s="24">
        <v>4</v>
      </c>
      <c r="B24" s="22">
        <v>2019</v>
      </c>
      <c r="C24" s="142">
        <v>2157.8691989175259</v>
      </c>
      <c r="D24" s="139">
        <v>1.4843865979381445</v>
      </c>
      <c r="E24" s="22" t="s">
        <v>24</v>
      </c>
      <c r="F24" s="149" t="s">
        <v>162</v>
      </c>
      <c r="G24" s="139">
        <v>33.82</v>
      </c>
      <c r="H24" s="139">
        <f t="shared" si="7"/>
        <v>20.833333333333332</v>
      </c>
      <c r="I24" s="22" t="s">
        <v>159</v>
      </c>
      <c r="J24" s="140" t="s">
        <v>26</v>
      </c>
      <c r="K24" s="143">
        <v>0.3</v>
      </c>
      <c r="L24" s="143">
        <v>0.23</v>
      </c>
      <c r="M24" s="141">
        <v>3427.287518463248</v>
      </c>
      <c r="N24" s="143">
        <v>14</v>
      </c>
      <c r="O24" s="141">
        <v>223.9510445852452</v>
      </c>
      <c r="P24" s="143">
        <v>0.8</v>
      </c>
      <c r="Q24" s="143">
        <v>0.05</v>
      </c>
      <c r="R24" s="143">
        <v>8</v>
      </c>
    </row>
    <row r="25" spans="1:27" ht="42" x14ac:dyDescent="0.15">
      <c r="A25" s="24">
        <v>5</v>
      </c>
      <c r="B25" s="22">
        <v>2019</v>
      </c>
      <c r="C25" s="142">
        <v>2157.8691989175259</v>
      </c>
      <c r="D25" s="139">
        <v>1.4843865979381445</v>
      </c>
      <c r="E25" s="22" t="s">
        <v>24</v>
      </c>
      <c r="F25" s="149" t="s">
        <v>162</v>
      </c>
      <c r="G25" s="139">
        <v>26.7</v>
      </c>
      <c r="H25" s="139">
        <f t="shared" si="7"/>
        <v>20.833333333333332</v>
      </c>
      <c r="I25" s="22" t="s">
        <v>159</v>
      </c>
      <c r="J25" s="140" t="s">
        <v>26</v>
      </c>
      <c r="K25" s="143">
        <v>0.3</v>
      </c>
      <c r="L25" s="143">
        <v>0.51</v>
      </c>
      <c r="M25" s="141">
        <v>2953.958625708467</v>
      </c>
      <c r="N25" s="143">
        <v>14</v>
      </c>
      <c r="O25" s="141">
        <v>185.90464666258538</v>
      </c>
      <c r="P25" s="143">
        <v>0.8</v>
      </c>
      <c r="Q25" s="143">
        <v>0.05</v>
      </c>
      <c r="R25" s="143">
        <v>6</v>
      </c>
    </row>
    <row r="26" spans="1:27" ht="42" x14ac:dyDescent="0.15">
      <c r="A26" s="24">
        <v>6</v>
      </c>
      <c r="B26" s="22">
        <v>2019</v>
      </c>
      <c r="C26" s="142">
        <v>2252.3533401680675</v>
      </c>
      <c r="D26" s="139">
        <v>1.5494005602240897</v>
      </c>
      <c r="E26" s="22" t="s">
        <v>24</v>
      </c>
      <c r="F26" s="149" t="s">
        <v>162</v>
      </c>
      <c r="G26" s="139">
        <v>26.7</v>
      </c>
      <c r="H26" s="139">
        <f>1/0.065</f>
        <v>15.384615384615383</v>
      </c>
      <c r="I26" s="22" t="s">
        <v>159</v>
      </c>
      <c r="J26" s="140" t="s">
        <v>26</v>
      </c>
      <c r="K26" s="143">
        <v>0.3</v>
      </c>
      <c r="L26" s="143">
        <v>0.23</v>
      </c>
      <c r="M26" s="141">
        <v>2876.4422628898724</v>
      </c>
      <c r="N26" s="143">
        <v>14</v>
      </c>
      <c r="O26" s="141">
        <v>1155.2323637588763</v>
      </c>
      <c r="P26" s="143">
        <v>0.8</v>
      </c>
      <c r="Q26" s="143">
        <v>0.05</v>
      </c>
      <c r="R26" s="143">
        <v>6</v>
      </c>
    </row>
    <row r="27" spans="1:27" ht="42" x14ac:dyDescent="0.15">
      <c r="A27" s="24">
        <v>7</v>
      </c>
      <c r="B27" s="22">
        <v>2019</v>
      </c>
      <c r="C27" s="142">
        <v>2252.3533401680675</v>
      </c>
      <c r="D27" s="139">
        <v>1.5494005602240897</v>
      </c>
      <c r="E27" s="22" t="s">
        <v>24</v>
      </c>
      <c r="F27" s="149" t="s">
        <v>162</v>
      </c>
      <c r="G27" s="139">
        <v>26.7</v>
      </c>
      <c r="H27" s="139">
        <f>1/0.065</f>
        <v>15.384615384615383</v>
      </c>
      <c r="I27" s="22" t="s">
        <v>159</v>
      </c>
      <c r="J27" s="140" t="s">
        <v>26</v>
      </c>
      <c r="K27" s="143">
        <v>0.3</v>
      </c>
      <c r="L27" s="143">
        <v>0.23</v>
      </c>
      <c r="M27" s="141">
        <v>2177.6825851427047</v>
      </c>
      <c r="N27" s="143">
        <v>14</v>
      </c>
      <c r="O27" s="141">
        <v>508.94169975575176</v>
      </c>
      <c r="P27" s="143">
        <v>0.8</v>
      </c>
      <c r="Q27" s="143">
        <v>0.05</v>
      </c>
      <c r="R27" s="143">
        <v>6</v>
      </c>
    </row>
    <row r="28" spans="1:27" ht="42" x14ac:dyDescent="0.15">
      <c r="A28" s="24">
        <v>8</v>
      </c>
      <c r="B28" s="22">
        <v>2019</v>
      </c>
      <c r="C28" s="142">
        <v>2252.3533401680675</v>
      </c>
      <c r="D28" s="139">
        <v>1.5494005602240897</v>
      </c>
      <c r="E28" s="22" t="s">
        <v>24</v>
      </c>
      <c r="F28" s="149" t="s">
        <v>162</v>
      </c>
      <c r="G28" s="139">
        <v>33.82</v>
      </c>
      <c r="H28" s="139">
        <f t="shared" ref="H28:H36" si="8">1/0.048</f>
        <v>20.833333333333332</v>
      </c>
      <c r="I28" s="22" t="s">
        <v>159</v>
      </c>
      <c r="J28" s="140" t="s">
        <v>26</v>
      </c>
      <c r="K28" s="143">
        <v>0.3</v>
      </c>
      <c r="L28" s="143">
        <v>0.23</v>
      </c>
      <c r="M28" s="141">
        <v>2228.1762362440527</v>
      </c>
      <c r="N28" s="143">
        <v>14</v>
      </c>
      <c r="O28" s="141">
        <v>1304.2944341495636</v>
      </c>
      <c r="P28" s="143">
        <v>0.8</v>
      </c>
      <c r="Q28" s="143">
        <v>0.05</v>
      </c>
      <c r="R28" s="143">
        <v>8</v>
      </c>
    </row>
    <row r="29" spans="1:27" ht="42" x14ac:dyDescent="0.15">
      <c r="A29" s="24">
        <v>9</v>
      </c>
      <c r="B29" s="22">
        <v>2019</v>
      </c>
      <c r="C29" s="142">
        <v>1927.5313655522389</v>
      </c>
      <c r="D29" s="139">
        <v>1.3258925373134329</v>
      </c>
      <c r="E29" s="22" t="s">
        <v>24</v>
      </c>
      <c r="F29" s="149" t="s">
        <v>162</v>
      </c>
      <c r="G29" s="139">
        <v>33.82</v>
      </c>
      <c r="H29" s="139">
        <f t="shared" si="8"/>
        <v>20.833333333333332</v>
      </c>
      <c r="I29" s="22" t="s">
        <v>159</v>
      </c>
      <c r="J29" s="140" t="s">
        <v>26</v>
      </c>
      <c r="K29" s="143">
        <v>0.3</v>
      </c>
      <c r="L29" s="143">
        <v>0.23</v>
      </c>
      <c r="M29" s="141">
        <v>1360.1618559954795</v>
      </c>
      <c r="N29" s="143">
        <v>14</v>
      </c>
      <c r="O29" s="141">
        <v>191.6194607417894</v>
      </c>
      <c r="P29" s="143">
        <v>0.8</v>
      </c>
      <c r="Q29" s="143">
        <v>0.05</v>
      </c>
      <c r="R29" s="143">
        <v>8</v>
      </c>
    </row>
    <row r="30" spans="1:27" ht="42" x14ac:dyDescent="0.15">
      <c r="A30" s="24">
        <v>10</v>
      </c>
      <c r="B30" s="22">
        <v>2019</v>
      </c>
      <c r="C30" s="142">
        <v>2068.824923545586</v>
      </c>
      <c r="D30" s="139">
        <v>1.4231157742402316</v>
      </c>
      <c r="E30" s="22" t="s">
        <v>24</v>
      </c>
      <c r="F30" s="149" t="s">
        <v>162</v>
      </c>
      <c r="G30" s="139">
        <v>33.82</v>
      </c>
      <c r="H30" s="139">
        <f t="shared" si="8"/>
        <v>20.833333333333332</v>
      </c>
      <c r="I30" s="22" t="s">
        <v>159</v>
      </c>
      <c r="J30" s="140" t="s">
        <v>26</v>
      </c>
      <c r="K30" s="143">
        <v>0.3</v>
      </c>
      <c r="L30" s="143">
        <v>0.23</v>
      </c>
      <c r="M30" s="141">
        <v>2231.5764872131367</v>
      </c>
      <c r="N30" s="143">
        <v>14</v>
      </c>
      <c r="O30" s="141">
        <v>199.89403686779718</v>
      </c>
      <c r="P30" s="143">
        <v>0.8</v>
      </c>
      <c r="Q30" s="143">
        <v>0.05</v>
      </c>
      <c r="R30" s="143">
        <v>8</v>
      </c>
    </row>
    <row r="31" spans="1:27" ht="42" x14ac:dyDescent="0.15">
      <c r="A31" s="24">
        <v>11</v>
      </c>
      <c r="B31" s="22">
        <v>2019</v>
      </c>
      <c r="C31" s="142">
        <v>1787.5865214352161</v>
      </c>
      <c r="D31" s="139">
        <v>1.2295973421926911</v>
      </c>
      <c r="E31" s="22" t="s">
        <v>24</v>
      </c>
      <c r="F31" s="149" t="s">
        <v>162</v>
      </c>
      <c r="G31" s="139">
        <v>33.82</v>
      </c>
      <c r="H31" s="139">
        <f t="shared" si="8"/>
        <v>20.833333333333332</v>
      </c>
      <c r="I31" s="22" t="s">
        <v>159</v>
      </c>
      <c r="J31" s="140" t="s">
        <v>26</v>
      </c>
      <c r="K31" s="143">
        <v>0.3</v>
      </c>
      <c r="L31" s="143">
        <v>0.23</v>
      </c>
      <c r="M31" s="141">
        <v>1639.7519683388878</v>
      </c>
      <c r="N31" s="143">
        <v>14</v>
      </c>
      <c r="O31" s="141">
        <v>128.63731278191432</v>
      </c>
      <c r="P31" s="143">
        <v>0.8</v>
      </c>
      <c r="Q31" s="143">
        <v>0.05</v>
      </c>
      <c r="R31" s="143">
        <v>8</v>
      </c>
    </row>
    <row r="32" spans="1:27" ht="42" x14ac:dyDescent="0.15">
      <c r="A32" s="24">
        <v>12</v>
      </c>
      <c r="B32" s="22">
        <v>2019</v>
      </c>
      <c r="C32" s="142">
        <v>1788.1716999999999</v>
      </c>
      <c r="D32" s="139">
        <v>1.23</v>
      </c>
      <c r="E32" s="22" t="s">
        <v>24</v>
      </c>
      <c r="F32" s="149" t="s">
        <v>162</v>
      </c>
      <c r="G32" s="139">
        <v>33.82</v>
      </c>
      <c r="H32" s="139">
        <f t="shared" si="8"/>
        <v>20.833333333333332</v>
      </c>
      <c r="I32" s="22" t="s">
        <v>159</v>
      </c>
      <c r="J32" s="140" t="s">
        <v>26</v>
      </c>
      <c r="K32" s="143">
        <v>0.3</v>
      </c>
      <c r="L32" s="143">
        <v>0.23</v>
      </c>
      <c r="M32" s="141">
        <v>1677.8174279890518</v>
      </c>
      <c r="N32" s="143">
        <v>14</v>
      </c>
      <c r="O32" s="141">
        <v>135.61316344640144</v>
      </c>
      <c r="P32" s="143">
        <v>0.8</v>
      </c>
      <c r="Q32" s="143">
        <v>0.05</v>
      </c>
      <c r="R32" s="143">
        <v>8</v>
      </c>
    </row>
    <row r="33" spans="1:18" ht="42" x14ac:dyDescent="0.15">
      <c r="A33" s="24">
        <v>13</v>
      </c>
      <c r="B33" s="22">
        <v>2019</v>
      </c>
      <c r="C33" s="142">
        <v>1788.1716999999999</v>
      </c>
      <c r="D33" s="139">
        <v>1.23</v>
      </c>
      <c r="E33" s="22" t="s">
        <v>24</v>
      </c>
      <c r="F33" s="149" t="s">
        <v>162</v>
      </c>
      <c r="G33" s="139">
        <v>33.82</v>
      </c>
      <c r="H33" s="139">
        <f t="shared" si="8"/>
        <v>20.833333333333332</v>
      </c>
      <c r="I33" s="22" t="s">
        <v>159</v>
      </c>
      <c r="J33" s="140" t="s">
        <v>26</v>
      </c>
      <c r="K33" s="143">
        <v>0.3</v>
      </c>
      <c r="L33" s="143">
        <v>0.23</v>
      </c>
      <c r="M33" s="141">
        <v>1541.1512301270529</v>
      </c>
      <c r="N33" s="143">
        <v>14</v>
      </c>
      <c r="O33" s="141">
        <v>161.34179181852346</v>
      </c>
      <c r="P33" s="143">
        <v>0.8</v>
      </c>
      <c r="Q33" s="143">
        <v>0.05</v>
      </c>
      <c r="R33" s="143">
        <v>8</v>
      </c>
    </row>
    <row r="34" spans="1:18" ht="42" x14ac:dyDescent="0.15">
      <c r="A34" s="24">
        <v>14</v>
      </c>
      <c r="B34" s="22">
        <v>2019</v>
      </c>
      <c r="C34" s="142">
        <v>1628.3098000000002</v>
      </c>
      <c r="D34" s="139">
        <v>1.1200000000000001</v>
      </c>
      <c r="E34" s="22" t="s">
        <v>24</v>
      </c>
      <c r="F34" s="149" t="s">
        <v>162</v>
      </c>
      <c r="G34" s="139">
        <v>33.82</v>
      </c>
      <c r="H34" s="139">
        <f t="shared" si="8"/>
        <v>20.833333333333332</v>
      </c>
      <c r="I34" s="22" t="s">
        <v>159</v>
      </c>
      <c r="J34" s="140" t="s">
        <v>26</v>
      </c>
      <c r="K34" s="143">
        <v>0.3</v>
      </c>
      <c r="L34" s="143">
        <v>0.23</v>
      </c>
      <c r="M34" s="141">
        <v>1784.7291642956925</v>
      </c>
      <c r="N34" s="143">
        <v>14</v>
      </c>
      <c r="O34" s="141">
        <v>1946.5176576126394</v>
      </c>
      <c r="P34" s="143">
        <v>0.8</v>
      </c>
      <c r="Q34" s="143">
        <v>0.05</v>
      </c>
      <c r="R34" s="143">
        <v>8</v>
      </c>
    </row>
    <row r="35" spans="1:18" ht="42" x14ac:dyDescent="0.15">
      <c r="A35" s="24">
        <v>15</v>
      </c>
      <c r="B35" s="22">
        <v>2019</v>
      </c>
      <c r="C35" s="142">
        <v>1628.3098000000002</v>
      </c>
      <c r="D35" s="139">
        <v>1.1200000000000001</v>
      </c>
      <c r="E35" s="22" t="s">
        <v>24</v>
      </c>
      <c r="F35" s="149" t="s">
        <v>162</v>
      </c>
      <c r="G35" s="139">
        <v>33.82</v>
      </c>
      <c r="H35" s="139">
        <f t="shared" si="8"/>
        <v>20.833333333333332</v>
      </c>
      <c r="I35" s="22" t="s">
        <v>159</v>
      </c>
      <c r="J35" s="140" t="s">
        <v>26</v>
      </c>
      <c r="K35" s="143">
        <v>0.3</v>
      </c>
      <c r="L35" s="143">
        <v>0.23</v>
      </c>
      <c r="M35" s="141">
        <v>1116.2816310242254</v>
      </c>
      <c r="N35" s="143">
        <v>14</v>
      </c>
      <c r="O35" s="141">
        <v>194.27142054230205</v>
      </c>
      <c r="P35" s="143">
        <v>0.8</v>
      </c>
      <c r="Q35" s="143">
        <v>0.05</v>
      </c>
      <c r="R35" s="143">
        <v>8</v>
      </c>
    </row>
    <row r="36" spans="1:18" ht="42" x14ac:dyDescent="0.15">
      <c r="A36" s="24">
        <v>16</v>
      </c>
      <c r="B36" s="22">
        <v>2019</v>
      </c>
      <c r="C36" s="142">
        <v>1904.4349000000002</v>
      </c>
      <c r="D36" s="139">
        <v>1.31</v>
      </c>
      <c r="E36" s="22" t="s">
        <v>24</v>
      </c>
      <c r="F36" s="149" t="s">
        <v>162</v>
      </c>
      <c r="G36" s="139">
        <v>33.82</v>
      </c>
      <c r="H36" s="139">
        <f t="shared" si="8"/>
        <v>20.833333333333332</v>
      </c>
      <c r="I36" s="22" t="s">
        <v>160</v>
      </c>
      <c r="J36" s="140" t="s">
        <v>26</v>
      </c>
      <c r="K36" s="143">
        <v>0.3</v>
      </c>
      <c r="L36" s="143">
        <v>0.5</v>
      </c>
      <c r="M36" s="141">
        <v>1327.4051651855323</v>
      </c>
      <c r="N36" s="143">
        <v>14</v>
      </c>
      <c r="O36" s="141">
        <v>161.67327722143003</v>
      </c>
      <c r="P36" s="143">
        <v>0.8</v>
      </c>
      <c r="Q36" s="143">
        <v>0.05</v>
      </c>
      <c r="R36" s="143">
        <v>8</v>
      </c>
    </row>
  </sheetData>
  <dataConsolidate/>
  <mergeCells count="3">
    <mergeCell ref="T3:U3"/>
    <mergeCell ref="V2:W2"/>
    <mergeCell ref="X2:Y2"/>
  </mergeCells>
  <phoneticPr fontId="0" type="noConversion"/>
  <pageMargins left="0.5" right="0.5" top="0.55000000000000004" bottom="0.55000000000000004" header="0.35" footer="0.35"/>
  <pageSetup scale="70" orientation="landscape" r:id="rId1"/>
  <headerFooter alignWithMargins="0">
    <oddHeader>&amp;L&amp;F&amp;R&amp;A</oddHeader>
    <oddFooter>&amp;L&amp;D&amp;R&amp;P</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06DAD-1F52-46EF-B95F-C2B8D602B2CE}">
  <dimension ref="A6:D39"/>
  <sheetViews>
    <sheetView zoomScale="140" zoomScaleNormal="140" workbookViewId="0">
      <selection activeCell="C14" sqref="C14"/>
    </sheetView>
  </sheetViews>
  <sheetFormatPr defaultRowHeight="12.75" x14ac:dyDescent="0.2"/>
  <cols>
    <col min="1" max="1" width="25.140625" customWidth="1"/>
    <col min="3" max="3" width="79.5703125" customWidth="1"/>
  </cols>
  <sheetData>
    <row r="6" spans="1:3" x14ac:dyDescent="0.2">
      <c r="B6" s="106"/>
    </row>
    <row r="7" spans="1:3" x14ac:dyDescent="0.2">
      <c r="A7" s="105" t="s">
        <v>92</v>
      </c>
      <c r="B7" s="104" t="s">
        <v>100</v>
      </c>
      <c r="C7" s="104" t="s">
        <v>99</v>
      </c>
    </row>
    <row r="8" spans="1:3" x14ac:dyDescent="0.2">
      <c r="A8" s="104" t="s">
        <v>96</v>
      </c>
      <c r="B8" s="104">
        <v>0.78</v>
      </c>
      <c r="C8" s="18" t="s">
        <v>103</v>
      </c>
    </row>
    <row r="9" spans="1:3" x14ac:dyDescent="0.2">
      <c r="A9" s="104" t="s">
        <v>97</v>
      </c>
      <c r="B9" s="104">
        <v>13</v>
      </c>
      <c r="C9" s="104" t="s">
        <v>104</v>
      </c>
    </row>
    <row r="10" spans="1:3" x14ac:dyDescent="0.2">
      <c r="A10" s="104" t="s">
        <v>98</v>
      </c>
      <c r="B10" s="104">
        <v>7.7</v>
      </c>
      <c r="C10" s="104" t="s">
        <v>104</v>
      </c>
    </row>
    <row r="12" spans="1:3" x14ac:dyDescent="0.2">
      <c r="A12" s="105" t="s">
        <v>101</v>
      </c>
      <c r="B12" s="104" t="s">
        <v>100</v>
      </c>
      <c r="C12" s="104" t="s">
        <v>99</v>
      </c>
    </row>
    <row r="13" spans="1:3" x14ac:dyDescent="0.2">
      <c r="A13" s="104" t="s">
        <v>96</v>
      </c>
      <c r="B13" s="104">
        <v>0.78</v>
      </c>
      <c r="C13" s="18" t="s">
        <v>103</v>
      </c>
    </row>
    <row r="14" spans="1:3" x14ac:dyDescent="0.2">
      <c r="A14" s="104" t="s">
        <v>97</v>
      </c>
      <c r="B14" s="104">
        <v>13</v>
      </c>
      <c r="C14" s="104" t="s">
        <v>104</v>
      </c>
    </row>
    <row r="15" spans="1:3" ht="15" x14ac:dyDescent="0.25">
      <c r="A15" s="104" t="s">
        <v>98</v>
      </c>
      <c r="B15" s="104">
        <v>7.7</v>
      </c>
      <c r="C15" s="108" t="s">
        <v>104</v>
      </c>
    </row>
    <row r="17" spans="1:3" x14ac:dyDescent="0.2">
      <c r="A17" s="105" t="s">
        <v>102</v>
      </c>
      <c r="B17" s="104" t="s">
        <v>100</v>
      </c>
      <c r="C17" s="104" t="s">
        <v>99</v>
      </c>
    </row>
    <row r="18" spans="1:3" x14ac:dyDescent="0.2">
      <c r="A18" s="104" t="s">
        <v>96</v>
      </c>
      <c r="B18" s="104">
        <v>0.78</v>
      </c>
      <c r="C18" s="18" t="s">
        <v>103</v>
      </c>
    </row>
    <row r="19" spans="1:3" x14ac:dyDescent="0.2">
      <c r="A19" s="104" t="s">
        <v>97</v>
      </c>
      <c r="B19" s="104">
        <v>13</v>
      </c>
      <c r="C19" s="104" t="s">
        <v>104</v>
      </c>
    </row>
    <row r="20" spans="1:3" x14ac:dyDescent="0.2">
      <c r="A20" s="104" t="s">
        <v>98</v>
      </c>
      <c r="B20" s="104">
        <v>7.7</v>
      </c>
      <c r="C20" s="104" t="s">
        <v>104</v>
      </c>
    </row>
    <row r="38" spans="3:4" ht="15" x14ac:dyDescent="0.25">
      <c r="C38" s="107"/>
      <c r="D38" s="18"/>
    </row>
    <row r="39" spans="3:4" x14ac:dyDescent="0.2">
      <c r="C39" s="18"/>
      <c r="D39" s="18"/>
    </row>
  </sheetData>
  <hyperlinks>
    <hyperlink ref="C15" r:id="rId1" xr:uid="{C31B86DD-8692-4A5B-93EE-50590A7234D7}"/>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E8A83-56BC-465C-9B5B-F7705D3B68CB}">
  <dimension ref="A1:X36"/>
  <sheetViews>
    <sheetView zoomScale="85" zoomScaleNormal="85" workbookViewId="0">
      <pane ySplit="4" topLeftCell="A5" activePane="bottomLeft" state="frozen"/>
      <selection pane="bottomLeft" activeCell="S1" sqref="S1:T20"/>
    </sheetView>
  </sheetViews>
  <sheetFormatPr defaultColWidth="9.140625" defaultRowHeight="10.5" x14ac:dyDescent="0.15"/>
  <cols>
    <col min="1" max="1" width="9.140625" style="2" customWidth="1"/>
    <col min="2" max="2" width="12" style="2" bestFit="1" customWidth="1"/>
    <col min="3" max="3" width="10.140625" style="2" customWidth="1"/>
    <col min="4" max="4" width="16.42578125" style="2" customWidth="1"/>
    <col min="5" max="5" width="11.85546875" style="2" customWidth="1"/>
    <col min="6" max="6" width="16" style="2" customWidth="1"/>
    <col min="7" max="7" width="8.42578125" style="2" customWidth="1"/>
    <col min="8" max="8" width="17.42578125" style="2" customWidth="1"/>
    <col min="9" max="9" width="16.42578125" style="2" customWidth="1"/>
    <col min="10" max="13" width="9.5703125" style="18" customWidth="1"/>
    <col min="14" max="14" width="10.42578125" style="18" customWidth="1"/>
    <col min="15" max="15" width="9.5703125" style="18" customWidth="1"/>
    <col min="16" max="16" width="17.7109375" style="2" customWidth="1"/>
    <col min="17" max="16384" width="9.140625" style="2"/>
  </cols>
  <sheetData>
    <row r="1" spans="1:24" ht="12.6" customHeight="1" x14ac:dyDescent="0.15">
      <c r="A1" s="1" t="s">
        <v>28</v>
      </c>
      <c r="E1" s="18"/>
      <c r="F1" s="25" t="s">
        <v>30</v>
      </c>
      <c r="S1" s="2" t="s">
        <v>164</v>
      </c>
    </row>
    <row r="2" spans="1:24" x14ac:dyDescent="0.15">
      <c r="A2" s="1" t="s">
        <v>15</v>
      </c>
    </row>
    <row r="3" spans="1:24" x14ac:dyDescent="0.15">
      <c r="S3" s="159" t="s">
        <v>163</v>
      </c>
      <c r="T3" s="159"/>
    </row>
    <row r="4" spans="1:24" ht="30" customHeight="1" x14ac:dyDescent="0.15">
      <c r="A4" s="3" t="s">
        <v>1</v>
      </c>
      <c r="B4" s="23" t="s">
        <v>2</v>
      </c>
      <c r="C4" s="16" t="s">
        <v>105</v>
      </c>
      <c r="D4" s="17" t="s">
        <v>23</v>
      </c>
      <c r="E4" s="24" t="s">
        <v>6</v>
      </c>
      <c r="F4" s="17" t="s">
        <v>31</v>
      </c>
      <c r="G4" s="4" t="s">
        <v>7</v>
      </c>
      <c r="H4" s="24" t="s">
        <v>8</v>
      </c>
      <c r="I4" s="4" t="s">
        <v>25</v>
      </c>
      <c r="J4" s="24" t="s">
        <v>9</v>
      </c>
      <c r="K4" s="24" t="s">
        <v>10</v>
      </c>
      <c r="L4" s="24" t="s">
        <v>11</v>
      </c>
      <c r="M4" s="24" t="s">
        <v>12</v>
      </c>
      <c r="N4" s="24" t="s">
        <v>13</v>
      </c>
      <c r="O4" s="24" t="s">
        <v>14</v>
      </c>
      <c r="P4" s="24" t="s">
        <v>83</v>
      </c>
      <c r="Q4" s="24" t="s">
        <v>161</v>
      </c>
      <c r="S4" s="24" t="s">
        <v>11</v>
      </c>
      <c r="T4" s="24" t="s">
        <v>13</v>
      </c>
    </row>
    <row r="5" spans="1:24" ht="24" customHeight="1" x14ac:dyDescent="0.15">
      <c r="A5" s="9">
        <v>1</v>
      </c>
      <c r="B5" s="10">
        <v>1985</v>
      </c>
      <c r="C5" s="109">
        <f>24578/24</f>
        <v>1024.0833333333333</v>
      </c>
      <c r="D5" s="15" t="s">
        <v>27</v>
      </c>
      <c r="E5" s="13">
        <v>0.35</v>
      </c>
      <c r="F5" s="12">
        <v>15.18</v>
      </c>
      <c r="G5" s="12">
        <v>18.13</v>
      </c>
      <c r="H5" s="12">
        <v>4.45</v>
      </c>
      <c r="I5" s="12">
        <v>35.42</v>
      </c>
      <c r="J5" s="19">
        <v>0.66</v>
      </c>
      <c r="K5" s="19">
        <v>0.52</v>
      </c>
      <c r="L5" s="20" t="s">
        <v>22</v>
      </c>
      <c r="M5" s="21">
        <v>13</v>
      </c>
      <c r="N5" s="20" t="s">
        <v>22</v>
      </c>
      <c r="O5" s="19">
        <v>0.78</v>
      </c>
      <c r="P5" s="19">
        <v>0.15</v>
      </c>
      <c r="Q5" s="143">
        <v>4.9000000000000004</v>
      </c>
      <c r="S5" s="162">
        <v>815.89559401171891</v>
      </c>
      <c r="T5" s="163">
        <v>43.597580987083568</v>
      </c>
      <c r="W5" s="6"/>
      <c r="X5" s="6"/>
    </row>
    <row r="6" spans="1:24" ht="24" customHeight="1" x14ac:dyDescent="0.15">
      <c r="A6" s="9">
        <v>2</v>
      </c>
      <c r="B6" s="10">
        <v>1985</v>
      </c>
      <c r="C6" s="109">
        <f t="shared" ref="C6:C36" si="0">24578/24</f>
        <v>1024.0833333333333</v>
      </c>
      <c r="D6" s="15" t="s">
        <v>27</v>
      </c>
      <c r="E6" s="13">
        <v>0.35</v>
      </c>
      <c r="F6" s="12">
        <v>15.18</v>
      </c>
      <c r="G6" s="12">
        <v>18.13</v>
      </c>
      <c r="H6" s="12">
        <v>4.45</v>
      </c>
      <c r="I6" s="12">
        <v>35.42</v>
      </c>
      <c r="J6" s="19">
        <v>0.59</v>
      </c>
      <c r="K6" s="19">
        <v>0.46</v>
      </c>
      <c r="L6" s="20" t="s">
        <v>22</v>
      </c>
      <c r="M6" s="21">
        <v>13</v>
      </c>
      <c r="N6" s="20" t="s">
        <v>22</v>
      </c>
      <c r="O6" s="19">
        <v>0.78</v>
      </c>
      <c r="P6" s="19">
        <v>0.1</v>
      </c>
      <c r="Q6" s="143">
        <v>4.9000000000000004</v>
      </c>
      <c r="S6" s="162">
        <v>605.06707165748378</v>
      </c>
      <c r="T6" s="163">
        <v>32.33190723521146</v>
      </c>
      <c r="W6" s="6"/>
      <c r="X6" s="6"/>
    </row>
    <row r="7" spans="1:24" ht="24" customHeight="1" x14ac:dyDescent="0.15">
      <c r="A7" s="9">
        <v>3</v>
      </c>
      <c r="B7" s="10">
        <v>1985</v>
      </c>
      <c r="C7" s="109">
        <f t="shared" si="0"/>
        <v>1024.0833333333333</v>
      </c>
      <c r="D7" s="15" t="s">
        <v>27</v>
      </c>
      <c r="E7" s="13">
        <v>0.4</v>
      </c>
      <c r="F7" s="12">
        <v>15.18</v>
      </c>
      <c r="G7" s="12">
        <v>18.13</v>
      </c>
      <c r="H7" s="12">
        <v>4.45</v>
      </c>
      <c r="I7" s="12">
        <v>35.42</v>
      </c>
      <c r="J7" s="19">
        <v>0.66</v>
      </c>
      <c r="K7" s="19">
        <v>0.5</v>
      </c>
      <c r="L7" s="20" t="s">
        <v>22</v>
      </c>
      <c r="M7" s="21">
        <v>13</v>
      </c>
      <c r="N7" s="20" t="s">
        <v>22</v>
      </c>
      <c r="O7" s="19">
        <v>0.78</v>
      </c>
      <c r="P7" s="19">
        <v>0.2</v>
      </c>
      <c r="Q7" s="143">
        <v>4.9000000000000004</v>
      </c>
      <c r="S7" s="162">
        <v>653.02902961710322</v>
      </c>
      <c r="T7" s="163">
        <v>34.894766211029847</v>
      </c>
      <c r="W7" s="6"/>
      <c r="X7" s="6"/>
    </row>
    <row r="8" spans="1:24" ht="24" customHeight="1" x14ac:dyDescent="0.15">
      <c r="A8" s="9">
        <v>4</v>
      </c>
      <c r="B8" s="10">
        <v>1985</v>
      </c>
      <c r="C8" s="109">
        <f t="shared" si="0"/>
        <v>1024.0833333333333</v>
      </c>
      <c r="D8" s="15" t="s">
        <v>27</v>
      </c>
      <c r="E8" s="13">
        <v>0.35</v>
      </c>
      <c r="F8" s="12">
        <v>15.18</v>
      </c>
      <c r="G8" s="12">
        <v>18.13</v>
      </c>
      <c r="H8" s="12">
        <v>4.45</v>
      </c>
      <c r="I8" s="12">
        <v>35.42</v>
      </c>
      <c r="J8" s="19">
        <v>0.6</v>
      </c>
      <c r="K8" s="19">
        <v>0.47</v>
      </c>
      <c r="L8" s="20" t="s">
        <v>22</v>
      </c>
      <c r="M8" s="21">
        <v>13</v>
      </c>
      <c r="N8" s="20" t="s">
        <v>22</v>
      </c>
      <c r="O8" s="19">
        <v>0.78</v>
      </c>
      <c r="P8" s="19">
        <v>0.15</v>
      </c>
      <c r="Q8" s="143">
        <v>4.9000000000000004</v>
      </c>
      <c r="S8" s="162">
        <v>676.12099089285346</v>
      </c>
      <c r="T8" s="163">
        <v>36.128690820084238</v>
      </c>
      <c r="W8" s="6"/>
      <c r="X8" s="6"/>
    </row>
    <row r="9" spans="1:24" ht="24" customHeight="1" x14ac:dyDescent="0.15">
      <c r="A9" s="9">
        <v>5</v>
      </c>
      <c r="B9" s="10">
        <v>1985</v>
      </c>
      <c r="C9" s="109">
        <f t="shared" si="0"/>
        <v>1024.0833333333333</v>
      </c>
      <c r="D9" s="15" t="s">
        <v>27</v>
      </c>
      <c r="E9" s="13">
        <v>0.4</v>
      </c>
      <c r="F9" s="12">
        <v>15.18</v>
      </c>
      <c r="G9" s="12">
        <v>18.13</v>
      </c>
      <c r="H9" s="12">
        <v>4.45</v>
      </c>
      <c r="I9" s="12">
        <v>35.42</v>
      </c>
      <c r="J9" s="19">
        <v>0.68</v>
      </c>
      <c r="K9" s="19">
        <v>0.51</v>
      </c>
      <c r="L9" s="20" t="s">
        <v>22</v>
      </c>
      <c r="M9" s="21">
        <v>13</v>
      </c>
      <c r="N9" s="20" t="s">
        <v>22</v>
      </c>
      <c r="O9" s="19">
        <v>0.78</v>
      </c>
      <c r="P9" s="19">
        <v>0.2</v>
      </c>
      <c r="Q9" s="143">
        <v>4.9000000000000004</v>
      </c>
      <c r="S9" s="162">
        <v>618.10631132900858</v>
      </c>
      <c r="T9" s="163">
        <v>33.028662202098964</v>
      </c>
      <c r="W9" s="6"/>
      <c r="X9" s="6"/>
    </row>
    <row r="10" spans="1:24" s="7" customFormat="1" ht="24" customHeight="1" x14ac:dyDescent="0.15">
      <c r="A10" s="9">
        <v>6</v>
      </c>
      <c r="B10" s="10">
        <v>1985</v>
      </c>
      <c r="C10" s="109">
        <f t="shared" si="0"/>
        <v>1024.0833333333333</v>
      </c>
      <c r="D10" s="15" t="s">
        <v>27</v>
      </c>
      <c r="E10" s="13">
        <v>0.55000000000000004</v>
      </c>
      <c r="F10" s="14">
        <v>14.59</v>
      </c>
      <c r="G10" s="12">
        <v>18.13</v>
      </c>
      <c r="H10" s="14">
        <v>4.45</v>
      </c>
      <c r="I10" s="12">
        <v>35.42</v>
      </c>
      <c r="J10" s="19">
        <v>0.69</v>
      </c>
      <c r="K10" s="19">
        <v>0.51</v>
      </c>
      <c r="L10" s="20" t="s">
        <v>22</v>
      </c>
      <c r="M10" s="21">
        <v>13</v>
      </c>
      <c r="N10" s="20" t="s">
        <v>22</v>
      </c>
      <c r="O10" s="19">
        <v>0.78</v>
      </c>
      <c r="P10" s="19">
        <v>0.15</v>
      </c>
      <c r="Q10" s="143">
        <v>4.9000000000000004</v>
      </c>
      <c r="S10" s="162">
        <v>723.66795205911933</v>
      </c>
      <c r="T10" s="163">
        <v>38.669374340562008</v>
      </c>
      <c r="W10" s="8"/>
      <c r="X10" s="8"/>
    </row>
    <row r="11" spans="1:24" ht="24" customHeight="1" x14ac:dyDescent="0.15">
      <c r="A11" s="9">
        <v>7</v>
      </c>
      <c r="B11" s="10">
        <v>1985</v>
      </c>
      <c r="C11" s="109">
        <f t="shared" si="0"/>
        <v>1024.0833333333333</v>
      </c>
      <c r="D11" s="15" t="s">
        <v>27</v>
      </c>
      <c r="E11" s="13">
        <v>0.5</v>
      </c>
      <c r="F11" s="12">
        <v>14.59</v>
      </c>
      <c r="G11" s="12">
        <v>18.13</v>
      </c>
      <c r="H11" s="12">
        <v>4.45</v>
      </c>
      <c r="I11" s="12">
        <v>35.42</v>
      </c>
      <c r="J11" s="19">
        <v>0.68</v>
      </c>
      <c r="K11" s="19">
        <v>0.51</v>
      </c>
      <c r="L11" s="20" t="s">
        <v>22</v>
      </c>
      <c r="M11" s="21">
        <v>13</v>
      </c>
      <c r="N11" s="20" t="s">
        <v>22</v>
      </c>
      <c r="O11" s="19">
        <v>0.78</v>
      </c>
      <c r="P11" s="19">
        <v>0.18</v>
      </c>
      <c r="Q11" s="143">
        <v>4.9000000000000004</v>
      </c>
      <c r="S11" s="162">
        <v>837.1503575631391</v>
      </c>
      <c r="T11" s="163">
        <v>45.147358674479797</v>
      </c>
      <c r="W11" s="6"/>
      <c r="X11" s="6"/>
    </row>
    <row r="12" spans="1:24" ht="24" customHeight="1" x14ac:dyDescent="0.15">
      <c r="A12" s="9">
        <v>8</v>
      </c>
      <c r="B12" s="10">
        <v>1985</v>
      </c>
      <c r="C12" s="109">
        <f t="shared" si="0"/>
        <v>1024.0833333333333</v>
      </c>
      <c r="D12" s="15" t="s">
        <v>27</v>
      </c>
      <c r="E12" s="13">
        <v>0.4</v>
      </c>
      <c r="F12" s="12">
        <v>14.59</v>
      </c>
      <c r="G12" s="12">
        <v>18.13</v>
      </c>
      <c r="H12" s="12">
        <v>4.45</v>
      </c>
      <c r="I12" s="12">
        <v>35.42</v>
      </c>
      <c r="J12" s="19">
        <v>0.71</v>
      </c>
      <c r="K12" s="19">
        <v>0.53</v>
      </c>
      <c r="L12" s="20" t="s">
        <v>22</v>
      </c>
      <c r="M12" s="21">
        <v>13</v>
      </c>
      <c r="N12" s="20" t="s">
        <v>22</v>
      </c>
      <c r="O12" s="19">
        <v>0.78</v>
      </c>
      <c r="P12" s="19">
        <v>0.15</v>
      </c>
      <c r="Q12" s="143">
        <v>4.9000000000000004</v>
      </c>
      <c r="S12" s="162">
        <v>781.44057794420416</v>
      </c>
      <c r="T12" s="163">
        <v>41.756468760911709</v>
      </c>
      <c r="W12" s="6"/>
      <c r="X12" s="6"/>
    </row>
    <row r="13" spans="1:24" ht="24" customHeight="1" x14ac:dyDescent="0.15">
      <c r="A13" s="9">
        <v>9</v>
      </c>
      <c r="B13" s="10">
        <v>1985</v>
      </c>
      <c r="C13" s="109">
        <f t="shared" si="0"/>
        <v>1024.0833333333333</v>
      </c>
      <c r="D13" s="15" t="s">
        <v>27</v>
      </c>
      <c r="E13" s="13">
        <v>0.35</v>
      </c>
      <c r="F13" s="12">
        <v>14.59</v>
      </c>
      <c r="G13" s="12">
        <v>18.13</v>
      </c>
      <c r="H13" s="12">
        <v>4.45</v>
      </c>
      <c r="I13" s="12">
        <v>35.42</v>
      </c>
      <c r="J13" s="19">
        <v>0.71</v>
      </c>
      <c r="K13" s="19">
        <v>0.53</v>
      </c>
      <c r="L13" s="20" t="s">
        <v>22</v>
      </c>
      <c r="M13" s="21">
        <v>13</v>
      </c>
      <c r="N13" s="20" t="s">
        <v>22</v>
      </c>
      <c r="O13" s="19">
        <v>0.78</v>
      </c>
      <c r="P13" s="19">
        <v>0.15</v>
      </c>
      <c r="Q13" s="143">
        <v>4.9000000000000004</v>
      </c>
      <c r="S13" s="162">
        <v>651.13615191782162</v>
      </c>
      <c r="T13" s="163">
        <v>34.793619827351876</v>
      </c>
      <c r="W13" s="6"/>
      <c r="X13" s="6"/>
    </row>
    <row r="14" spans="1:24" ht="24" customHeight="1" x14ac:dyDescent="0.15">
      <c r="A14" s="9">
        <v>10</v>
      </c>
      <c r="B14" s="10">
        <v>1985</v>
      </c>
      <c r="C14" s="109">
        <f t="shared" si="0"/>
        <v>1024.0833333333333</v>
      </c>
      <c r="D14" s="15" t="s">
        <v>27</v>
      </c>
      <c r="E14" s="13">
        <v>0.35</v>
      </c>
      <c r="F14" s="12">
        <v>14.59</v>
      </c>
      <c r="G14" s="12">
        <v>18.13</v>
      </c>
      <c r="H14" s="12">
        <v>4.45</v>
      </c>
      <c r="I14" s="12">
        <v>35.42</v>
      </c>
      <c r="J14" s="19">
        <v>0.68</v>
      </c>
      <c r="K14" s="19">
        <v>0.52</v>
      </c>
      <c r="L14" s="20" t="s">
        <v>22</v>
      </c>
      <c r="M14" s="21">
        <v>13</v>
      </c>
      <c r="N14" s="20" t="s">
        <v>22</v>
      </c>
      <c r="O14" s="19">
        <v>0.78</v>
      </c>
      <c r="P14" s="19">
        <v>0.1</v>
      </c>
      <c r="Q14" s="143">
        <v>4.9000000000000004</v>
      </c>
      <c r="S14" s="162">
        <v>615.34268572461542</v>
      </c>
      <c r="T14" s="163">
        <v>32.880987190749686</v>
      </c>
      <c r="W14" s="6"/>
      <c r="X14" s="6"/>
    </row>
    <row r="15" spans="1:24" ht="24" customHeight="1" x14ac:dyDescent="0.15">
      <c r="A15" s="9">
        <v>11</v>
      </c>
      <c r="B15" s="10">
        <v>1985</v>
      </c>
      <c r="C15" s="109">
        <f t="shared" si="0"/>
        <v>1024.0833333333333</v>
      </c>
      <c r="D15" s="15" t="s">
        <v>27</v>
      </c>
      <c r="E15" s="13">
        <v>0.35</v>
      </c>
      <c r="F15" s="12">
        <v>14.59</v>
      </c>
      <c r="G15" s="12">
        <v>20.13</v>
      </c>
      <c r="H15" s="12">
        <v>4.45</v>
      </c>
      <c r="I15" s="12">
        <v>35.42</v>
      </c>
      <c r="J15" s="19">
        <v>0.61</v>
      </c>
      <c r="K15" s="19">
        <v>0.49</v>
      </c>
      <c r="L15" s="20" t="s">
        <v>22</v>
      </c>
      <c r="M15" s="21">
        <v>13</v>
      </c>
      <c r="N15" s="20" t="s">
        <v>22</v>
      </c>
      <c r="O15" s="19">
        <v>0.78</v>
      </c>
      <c r="P15" s="19">
        <v>0.15</v>
      </c>
      <c r="Q15" s="143">
        <v>4.9000000000000004</v>
      </c>
      <c r="S15" s="162">
        <v>559.04484458928084</v>
      </c>
      <c r="T15" s="163">
        <v>29.872698254873335</v>
      </c>
      <c r="W15" s="6"/>
      <c r="X15" s="6"/>
    </row>
    <row r="16" spans="1:24" ht="24" customHeight="1" x14ac:dyDescent="0.15">
      <c r="A16" s="9">
        <v>12</v>
      </c>
      <c r="B16" s="10">
        <v>1985</v>
      </c>
      <c r="C16" s="109">
        <f t="shared" si="0"/>
        <v>1024.0833333333333</v>
      </c>
      <c r="D16" s="15" t="s">
        <v>27</v>
      </c>
      <c r="E16" s="13">
        <v>0.35</v>
      </c>
      <c r="F16" s="12">
        <v>14.59</v>
      </c>
      <c r="G16" s="12">
        <v>20.13</v>
      </c>
      <c r="H16" s="12">
        <v>4.45</v>
      </c>
      <c r="I16" s="12">
        <v>35.42</v>
      </c>
      <c r="J16" s="19">
        <v>0.61</v>
      </c>
      <c r="K16" s="19">
        <v>0.47</v>
      </c>
      <c r="L16" s="20" t="s">
        <v>22</v>
      </c>
      <c r="M16" s="21">
        <v>13</v>
      </c>
      <c r="N16" s="20" t="s">
        <v>22</v>
      </c>
      <c r="O16" s="19">
        <v>0.78</v>
      </c>
      <c r="P16" s="19">
        <v>0.1</v>
      </c>
      <c r="Q16" s="143">
        <v>4.9000000000000004</v>
      </c>
      <c r="S16" s="162">
        <v>589.23005465404992</v>
      </c>
      <c r="T16" s="163">
        <v>31.485652351046578</v>
      </c>
      <c r="W16" s="6"/>
      <c r="X16" s="6"/>
    </row>
    <row r="17" spans="1:24" ht="24" customHeight="1" x14ac:dyDescent="0.15">
      <c r="A17" s="9">
        <v>13</v>
      </c>
      <c r="B17" s="10">
        <v>1985</v>
      </c>
      <c r="C17" s="109">
        <f t="shared" si="0"/>
        <v>1024.0833333333333</v>
      </c>
      <c r="D17" s="15" t="s">
        <v>27</v>
      </c>
      <c r="E17" s="13">
        <v>0.5</v>
      </c>
      <c r="F17" s="12">
        <v>14.59</v>
      </c>
      <c r="G17" s="12">
        <v>20.13</v>
      </c>
      <c r="H17" s="12">
        <v>4.45</v>
      </c>
      <c r="I17" s="12">
        <v>35.42</v>
      </c>
      <c r="J17" s="19">
        <v>0.74</v>
      </c>
      <c r="K17" s="19">
        <v>0.56000000000000005</v>
      </c>
      <c r="L17" s="20" t="s">
        <v>22</v>
      </c>
      <c r="M17" s="21">
        <v>13</v>
      </c>
      <c r="N17" s="20" t="s">
        <v>22</v>
      </c>
      <c r="O17" s="19">
        <v>0.78</v>
      </c>
      <c r="P17" s="19">
        <v>0.2</v>
      </c>
      <c r="Q17" s="143">
        <v>4.9000000000000004</v>
      </c>
      <c r="S17" s="162">
        <v>588.54691297738054</v>
      </c>
      <c r="T17" s="163">
        <v>31.449148508161731</v>
      </c>
      <c r="W17" s="6"/>
      <c r="X17" s="6"/>
    </row>
    <row r="18" spans="1:24" ht="24" customHeight="1" x14ac:dyDescent="0.15">
      <c r="A18" s="9">
        <v>14</v>
      </c>
      <c r="B18" s="10">
        <v>1985</v>
      </c>
      <c r="C18" s="109">
        <f t="shared" si="0"/>
        <v>1024.0833333333333</v>
      </c>
      <c r="D18" s="15" t="s">
        <v>27</v>
      </c>
      <c r="E18" s="13">
        <v>0.35</v>
      </c>
      <c r="F18" s="12">
        <v>14.59</v>
      </c>
      <c r="G18" s="12">
        <v>18.13</v>
      </c>
      <c r="H18" s="12">
        <v>4.45</v>
      </c>
      <c r="I18" s="12">
        <v>35.42</v>
      </c>
      <c r="J18" s="19">
        <v>0.69</v>
      </c>
      <c r="K18" s="19">
        <v>0.54</v>
      </c>
      <c r="L18" s="20" t="s">
        <v>22</v>
      </c>
      <c r="M18" s="21">
        <v>13</v>
      </c>
      <c r="N18" s="20" t="s">
        <v>22</v>
      </c>
      <c r="O18" s="19">
        <v>0.78</v>
      </c>
      <c r="P18" s="19">
        <v>0.1</v>
      </c>
      <c r="Q18" s="143">
        <v>4.9000000000000004</v>
      </c>
      <c r="S18" s="162">
        <v>508.74517845554828</v>
      </c>
      <c r="T18" s="163">
        <v>27.184923269956371</v>
      </c>
      <c r="W18" s="6"/>
      <c r="X18" s="6"/>
    </row>
    <row r="19" spans="1:24" ht="24" customHeight="1" x14ac:dyDescent="0.15">
      <c r="A19" s="9">
        <v>15</v>
      </c>
      <c r="B19" s="10">
        <v>1985</v>
      </c>
      <c r="C19" s="109">
        <f t="shared" si="0"/>
        <v>1024.0833333333333</v>
      </c>
      <c r="D19" s="15" t="s">
        <v>27</v>
      </c>
      <c r="E19" s="13">
        <v>0.35</v>
      </c>
      <c r="F19" s="12">
        <v>14.59</v>
      </c>
      <c r="G19" s="12">
        <v>18.13</v>
      </c>
      <c r="H19" s="12">
        <v>4.45</v>
      </c>
      <c r="I19" s="12">
        <v>35.42</v>
      </c>
      <c r="J19" s="19">
        <v>0.65</v>
      </c>
      <c r="K19" s="19">
        <v>0.49</v>
      </c>
      <c r="L19" s="20" t="s">
        <v>22</v>
      </c>
      <c r="M19" s="21">
        <v>13</v>
      </c>
      <c r="N19" s="20" t="s">
        <v>22</v>
      </c>
      <c r="O19" s="19">
        <v>0.78</v>
      </c>
      <c r="P19" s="19">
        <v>0.15</v>
      </c>
      <c r="Q19" s="143">
        <v>4.9000000000000004</v>
      </c>
      <c r="S19" s="162">
        <v>485.07648796373275</v>
      </c>
      <c r="T19" s="163">
        <v>25.920180993924021</v>
      </c>
      <c r="W19" s="6"/>
      <c r="X19" s="6"/>
    </row>
    <row r="20" spans="1:24" ht="24" customHeight="1" x14ac:dyDescent="0.15">
      <c r="A20" s="9">
        <v>16</v>
      </c>
      <c r="B20" s="10">
        <v>1985</v>
      </c>
      <c r="C20" s="109">
        <f t="shared" si="0"/>
        <v>1024.0833333333333</v>
      </c>
      <c r="D20" s="15" t="s">
        <v>27</v>
      </c>
      <c r="E20" s="13">
        <v>0.35</v>
      </c>
      <c r="F20" s="12">
        <v>15.18</v>
      </c>
      <c r="G20" s="12">
        <v>18.13</v>
      </c>
      <c r="H20" s="12">
        <v>4.45</v>
      </c>
      <c r="I20" s="12">
        <v>35.42</v>
      </c>
      <c r="J20" s="19">
        <v>0.64</v>
      </c>
      <c r="K20" s="19">
        <v>0.5</v>
      </c>
      <c r="L20" s="20" t="s">
        <v>22</v>
      </c>
      <c r="M20" s="21">
        <v>13</v>
      </c>
      <c r="N20" s="20" t="s">
        <v>22</v>
      </c>
      <c r="O20" s="19">
        <v>0.78</v>
      </c>
      <c r="P20" s="19">
        <v>0.1</v>
      </c>
      <c r="Q20" s="143">
        <v>4.9000000000000004</v>
      </c>
      <c r="S20" s="162">
        <v>652.51482915368513</v>
      </c>
      <c r="T20" s="163">
        <v>34.867289783271197</v>
      </c>
      <c r="W20" s="6"/>
      <c r="X20" s="6"/>
    </row>
    <row r="21" spans="1:24" ht="21" x14ac:dyDescent="0.15">
      <c r="A21" s="24">
        <v>1</v>
      </c>
      <c r="B21" s="10">
        <v>2019</v>
      </c>
      <c r="C21" s="109">
        <f>24578/24</f>
        <v>1024.0833333333333</v>
      </c>
      <c r="D21" s="15" t="s">
        <v>27</v>
      </c>
      <c r="E21" s="13">
        <v>0.316</v>
      </c>
      <c r="F21" s="12">
        <v>33.82</v>
      </c>
      <c r="G21" s="12">
        <f>1/0.051</f>
        <v>19.607843137254903</v>
      </c>
      <c r="H21" s="22" t="s">
        <v>159</v>
      </c>
      <c r="I21" s="12">
        <v>35.42</v>
      </c>
      <c r="J21" s="19">
        <v>0.3</v>
      </c>
      <c r="K21" s="19">
        <v>0.52</v>
      </c>
      <c r="L21" s="20" t="s">
        <v>22</v>
      </c>
      <c r="M21" s="21">
        <v>14</v>
      </c>
      <c r="N21" s="20" t="s">
        <v>22</v>
      </c>
      <c r="O21" s="19">
        <v>0.8</v>
      </c>
      <c r="P21" s="19">
        <v>0.12</v>
      </c>
      <c r="Q21" s="143">
        <v>8</v>
      </c>
    </row>
    <row r="22" spans="1:24" ht="21" x14ac:dyDescent="0.15">
      <c r="A22" s="24">
        <v>2</v>
      </c>
      <c r="B22" s="10">
        <v>2019</v>
      </c>
      <c r="C22" s="109">
        <f t="shared" si="0"/>
        <v>1024.0833333333333</v>
      </c>
      <c r="D22" s="15" t="s">
        <v>27</v>
      </c>
      <c r="E22" s="13">
        <v>0.316</v>
      </c>
      <c r="F22" s="12">
        <v>33.82</v>
      </c>
      <c r="G22" s="12">
        <f t="shared" ref="G22:G25" si="1">1/0.051</f>
        <v>19.607843137254903</v>
      </c>
      <c r="H22" s="22" t="s">
        <v>159</v>
      </c>
      <c r="I22" s="12">
        <v>35.42</v>
      </c>
      <c r="J22" s="19">
        <v>0.3</v>
      </c>
      <c r="K22" s="19">
        <v>0.23</v>
      </c>
      <c r="L22" s="20" t="s">
        <v>22</v>
      </c>
      <c r="M22" s="21">
        <v>14</v>
      </c>
      <c r="N22" s="20" t="s">
        <v>22</v>
      </c>
      <c r="O22" s="19">
        <v>0.8</v>
      </c>
      <c r="P22" s="19">
        <v>0.12</v>
      </c>
      <c r="Q22" s="143">
        <v>8</v>
      </c>
    </row>
    <row r="23" spans="1:24" ht="21" x14ac:dyDescent="0.15">
      <c r="A23" s="24">
        <v>3</v>
      </c>
      <c r="B23" s="10">
        <v>2019</v>
      </c>
      <c r="C23" s="109">
        <f t="shared" si="0"/>
        <v>1024.0833333333333</v>
      </c>
      <c r="D23" s="15" t="s">
        <v>27</v>
      </c>
      <c r="E23" s="13">
        <v>0.316</v>
      </c>
      <c r="F23" s="12">
        <v>33.82</v>
      </c>
      <c r="G23" s="12">
        <f t="shared" si="1"/>
        <v>19.607843137254903</v>
      </c>
      <c r="H23" s="22" t="s">
        <v>159</v>
      </c>
      <c r="I23" s="12">
        <v>35.42</v>
      </c>
      <c r="J23" s="19">
        <v>0.3</v>
      </c>
      <c r="K23" s="19">
        <v>0.5</v>
      </c>
      <c r="L23" s="20" t="s">
        <v>22</v>
      </c>
      <c r="M23" s="21">
        <v>14</v>
      </c>
      <c r="N23" s="20" t="s">
        <v>22</v>
      </c>
      <c r="O23" s="19">
        <v>0.8</v>
      </c>
      <c r="P23" s="19">
        <v>0.12</v>
      </c>
      <c r="Q23" s="143">
        <v>9</v>
      </c>
    </row>
    <row r="24" spans="1:24" ht="21" x14ac:dyDescent="0.15">
      <c r="A24" s="24">
        <v>4</v>
      </c>
      <c r="B24" s="10">
        <v>2019</v>
      </c>
      <c r="C24" s="109">
        <f t="shared" si="0"/>
        <v>1024.0833333333333</v>
      </c>
      <c r="D24" s="15" t="s">
        <v>27</v>
      </c>
      <c r="E24" s="13">
        <v>0.316</v>
      </c>
      <c r="F24" s="12">
        <v>33.82</v>
      </c>
      <c r="G24" s="12">
        <f t="shared" si="1"/>
        <v>19.607843137254903</v>
      </c>
      <c r="H24" s="22" t="s">
        <v>159</v>
      </c>
      <c r="I24" s="12">
        <v>35.42</v>
      </c>
      <c r="J24" s="19">
        <v>0.3</v>
      </c>
      <c r="K24" s="19">
        <v>0.23</v>
      </c>
      <c r="L24" s="20" t="s">
        <v>22</v>
      </c>
      <c r="M24" s="21">
        <v>14</v>
      </c>
      <c r="N24" s="20" t="s">
        <v>22</v>
      </c>
      <c r="O24" s="19">
        <v>0.8</v>
      </c>
      <c r="P24" s="19">
        <v>0.12</v>
      </c>
      <c r="Q24" s="143">
        <v>8</v>
      </c>
    </row>
    <row r="25" spans="1:24" ht="21" x14ac:dyDescent="0.15">
      <c r="A25" s="24">
        <v>5</v>
      </c>
      <c r="B25" s="10">
        <v>2019</v>
      </c>
      <c r="C25" s="109">
        <f t="shared" si="0"/>
        <v>1024.0833333333333</v>
      </c>
      <c r="D25" s="15" t="s">
        <v>27</v>
      </c>
      <c r="E25" s="13">
        <v>0.316</v>
      </c>
      <c r="F25" s="12">
        <v>26.7</v>
      </c>
      <c r="G25" s="12">
        <f t="shared" si="1"/>
        <v>19.607843137254903</v>
      </c>
      <c r="H25" s="22" t="s">
        <v>159</v>
      </c>
      <c r="I25" s="12">
        <v>35.42</v>
      </c>
      <c r="J25" s="19">
        <v>0.3</v>
      </c>
      <c r="K25" s="19">
        <v>0.51</v>
      </c>
      <c r="L25" s="20" t="s">
        <v>22</v>
      </c>
      <c r="M25" s="21">
        <v>14</v>
      </c>
      <c r="N25" s="20" t="s">
        <v>22</v>
      </c>
      <c r="O25" s="19">
        <v>0.8</v>
      </c>
      <c r="P25" s="19">
        <v>0.12</v>
      </c>
      <c r="Q25" s="143">
        <v>6</v>
      </c>
    </row>
    <row r="26" spans="1:24" ht="21" x14ac:dyDescent="0.15">
      <c r="A26" s="24">
        <v>6</v>
      </c>
      <c r="B26" s="10">
        <v>2019</v>
      </c>
      <c r="C26" s="109">
        <f t="shared" si="0"/>
        <v>1024.0833333333333</v>
      </c>
      <c r="D26" s="15" t="s">
        <v>27</v>
      </c>
      <c r="E26" s="13">
        <v>0.316</v>
      </c>
      <c r="F26" s="12">
        <v>26.7</v>
      </c>
      <c r="G26" s="12">
        <f>1/0.065</f>
        <v>15.384615384615383</v>
      </c>
      <c r="H26" s="22" t="s">
        <v>159</v>
      </c>
      <c r="I26" s="12">
        <v>35.42</v>
      </c>
      <c r="J26" s="19">
        <v>0.34</v>
      </c>
      <c r="K26" s="19">
        <v>0.23</v>
      </c>
      <c r="L26" s="20" t="s">
        <v>22</v>
      </c>
      <c r="M26" s="21">
        <v>14</v>
      </c>
      <c r="N26" s="20" t="s">
        <v>22</v>
      </c>
      <c r="O26" s="19">
        <v>0.8</v>
      </c>
      <c r="P26" s="19">
        <v>0.12</v>
      </c>
      <c r="Q26" s="143">
        <v>6</v>
      </c>
    </row>
    <row r="27" spans="1:24" ht="21" x14ac:dyDescent="0.15">
      <c r="A27" s="24">
        <v>7</v>
      </c>
      <c r="B27" s="10">
        <v>2019</v>
      </c>
      <c r="C27" s="109">
        <f t="shared" si="0"/>
        <v>1024.0833333333333</v>
      </c>
      <c r="D27" s="15" t="s">
        <v>27</v>
      </c>
      <c r="E27" s="13">
        <v>0.316</v>
      </c>
      <c r="F27" s="12">
        <v>26.7</v>
      </c>
      <c r="G27" s="12">
        <f>1/0.065</f>
        <v>15.384615384615383</v>
      </c>
      <c r="H27" s="22" t="s">
        <v>159</v>
      </c>
      <c r="I27" s="12">
        <v>35.42</v>
      </c>
      <c r="J27" s="19">
        <v>0.34</v>
      </c>
      <c r="K27" s="19">
        <v>0.23</v>
      </c>
      <c r="L27" s="20" t="s">
        <v>22</v>
      </c>
      <c r="M27" s="21">
        <v>14</v>
      </c>
      <c r="N27" s="20" t="s">
        <v>22</v>
      </c>
      <c r="O27" s="19">
        <v>0.8</v>
      </c>
      <c r="P27" s="19">
        <v>0.12</v>
      </c>
      <c r="Q27" s="143">
        <v>6</v>
      </c>
    </row>
    <row r="28" spans="1:24" ht="21" x14ac:dyDescent="0.15">
      <c r="A28" s="24">
        <v>8</v>
      </c>
      <c r="B28" s="10">
        <v>2019</v>
      </c>
      <c r="C28" s="109">
        <f t="shared" si="0"/>
        <v>1024.0833333333333</v>
      </c>
      <c r="D28" s="15" t="s">
        <v>27</v>
      </c>
      <c r="E28" s="13">
        <v>0.316</v>
      </c>
      <c r="F28" s="12">
        <v>33.82</v>
      </c>
      <c r="G28" s="12">
        <f>1/0.051</f>
        <v>19.607843137254903</v>
      </c>
      <c r="H28" s="22" t="s">
        <v>159</v>
      </c>
      <c r="I28" s="12">
        <v>35.42</v>
      </c>
      <c r="J28" s="19">
        <v>0.3</v>
      </c>
      <c r="K28" s="19">
        <v>0.23</v>
      </c>
      <c r="L28" s="20" t="s">
        <v>22</v>
      </c>
      <c r="M28" s="21">
        <v>14</v>
      </c>
      <c r="N28" s="20" t="s">
        <v>22</v>
      </c>
      <c r="O28" s="19">
        <v>0.8</v>
      </c>
      <c r="P28" s="19">
        <v>0.12</v>
      </c>
      <c r="Q28" s="143">
        <v>8</v>
      </c>
    </row>
    <row r="29" spans="1:24" ht="21" x14ac:dyDescent="0.15">
      <c r="A29" s="24">
        <v>9</v>
      </c>
      <c r="B29" s="10">
        <v>2019</v>
      </c>
      <c r="C29" s="109">
        <f t="shared" si="0"/>
        <v>1024.0833333333333</v>
      </c>
      <c r="D29" s="15" t="s">
        <v>27</v>
      </c>
      <c r="E29" s="13">
        <v>0.316</v>
      </c>
      <c r="F29" s="12">
        <v>33.82</v>
      </c>
      <c r="G29" s="12">
        <f t="shared" ref="G29:G36" si="2">1/0.051</f>
        <v>19.607843137254903</v>
      </c>
      <c r="H29" s="22" t="s">
        <v>159</v>
      </c>
      <c r="I29" s="12">
        <v>35.42</v>
      </c>
      <c r="J29" s="19">
        <v>0.3</v>
      </c>
      <c r="K29" s="19">
        <v>0.23</v>
      </c>
      <c r="L29" s="20" t="s">
        <v>22</v>
      </c>
      <c r="M29" s="21">
        <v>14</v>
      </c>
      <c r="N29" s="20" t="s">
        <v>22</v>
      </c>
      <c r="O29" s="19">
        <v>0.8</v>
      </c>
      <c r="P29" s="19">
        <v>0.12</v>
      </c>
      <c r="Q29" s="143">
        <v>8</v>
      </c>
    </row>
    <row r="30" spans="1:24" ht="21" x14ac:dyDescent="0.15">
      <c r="A30" s="24">
        <v>10</v>
      </c>
      <c r="B30" s="10">
        <v>2019</v>
      </c>
      <c r="C30" s="109">
        <f t="shared" si="0"/>
        <v>1024.0833333333333</v>
      </c>
      <c r="D30" s="15" t="s">
        <v>27</v>
      </c>
      <c r="E30" s="13">
        <v>0.316</v>
      </c>
      <c r="F30" s="12">
        <v>33.82</v>
      </c>
      <c r="G30" s="12">
        <f t="shared" si="2"/>
        <v>19.607843137254903</v>
      </c>
      <c r="H30" s="22" t="s">
        <v>159</v>
      </c>
      <c r="I30" s="12">
        <v>35.42</v>
      </c>
      <c r="J30" s="19">
        <v>0.3</v>
      </c>
      <c r="K30" s="19">
        <v>0.23</v>
      </c>
      <c r="L30" s="20" t="s">
        <v>22</v>
      </c>
      <c r="M30" s="21">
        <v>14</v>
      </c>
      <c r="N30" s="20" t="s">
        <v>22</v>
      </c>
      <c r="O30" s="19">
        <v>0.8</v>
      </c>
      <c r="P30" s="19">
        <v>0.12</v>
      </c>
      <c r="Q30" s="143">
        <v>8</v>
      </c>
    </row>
    <row r="31" spans="1:24" ht="21" x14ac:dyDescent="0.15">
      <c r="A31" s="24">
        <v>11</v>
      </c>
      <c r="B31" s="10">
        <v>2019</v>
      </c>
      <c r="C31" s="109">
        <f t="shared" si="0"/>
        <v>1024.0833333333333</v>
      </c>
      <c r="D31" s="15" t="s">
        <v>27</v>
      </c>
      <c r="E31" s="13">
        <v>0.316</v>
      </c>
      <c r="F31" s="12">
        <v>33.82</v>
      </c>
      <c r="G31" s="12">
        <f t="shared" si="2"/>
        <v>19.607843137254903</v>
      </c>
      <c r="H31" s="22" t="s">
        <v>159</v>
      </c>
      <c r="I31" s="12">
        <v>35.42</v>
      </c>
      <c r="J31" s="19">
        <v>0.3</v>
      </c>
      <c r="K31" s="19">
        <v>0.23</v>
      </c>
      <c r="L31" s="20" t="s">
        <v>22</v>
      </c>
      <c r="M31" s="21">
        <v>14</v>
      </c>
      <c r="N31" s="20" t="s">
        <v>22</v>
      </c>
      <c r="O31" s="19">
        <v>0.8</v>
      </c>
      <c r="P31" s="19">
        <v>0.12</v>
      </c>
      <c r="Q31" s="143">
        <v>8</v>
      </c>
    </row>
    <row r="32" spans="1:24" ht="21" x14ac:dyDescent="0.15">
      <c r="A32" s="24">
        <v>12</v>
      </c>
      <c r="B32" s="10">
        <v>2019</v>
      </c>
      <c r="C32" s="109">
        <f t="shared" si="0"/>
        <v>1024.0833333333333</v>
      </c>
      <c r="D32" s="15" t="s">
        <v>27</v>
      </c>
      <c r="E32" s="13">
        <v>0.316</v>
      </c>
      <c r="F32" s="12">
        <v>33.82</v>
      </c>
      <c r="G32" s="12">
        <f t="shared" si="2"/>
        <v>19.607843137254903</v>
      </c>
      <c r="H32" s="22" t="s">
        <v>159</v>
      </c>
      <c r="I32" s="12">
        <v>35.42</v>
      </c>
      <c r="J32" s="19">
        <v>0.3</v>
      </c>
      <c r="K32" s="19">
        <v>0.23</v>
      </c>
      <c r="L32" s="20" t="s">
        <v>22</v>
      </c>
      <c r="M32" s="21">
        <v>14</v>
      </c>
      <c r="N32" s="20" t="s">
        <v>22</v>
      </c>
      <c r="O32" s="19">
        <v>0.8</v>
      </c>
      <c r="P32" s="19">
        <v>0.12</v>
      </c>
      <c r="Q32" s="143">
        <v>8</v>
      </c>
    </row>
    <row r="33" spans="1:17" ht="21" x14ac:dyDescent="0.15">
      <c r="A33" s="24">
        <v>13</v>
      </c>
      <c r="B33" s="10">
        <v>2019</v>
      </c>
      <c r="C33" s="109">
        <f t="shared" si="0"/>
        <v>1024.0833333333333</v>
      </c>
      <c r="D33" s="15" t="s">
        <v>27</v>
      </c>
      <c r="E33" s="13">
        <v>0.316</v>
      </c>
      <c r="F33" s="12">
        <v>33.82</v>
      </c>
      <c r="G33" s="12">
        <f t="shared" si="2"/>
        <v>19.607843137254903</v>
      </c>
      <c r="H33" s="22" t="s">
        <v>159</v>
      </c>
      <c r="I33" s="12">
        <v>35.42</v>
      </c>
      <c r="J33" s="19">
        <v>0.3</v>
      </c>
      <c r="K33" s="19">
        <v>0.23</v>
      </c>
      <c r="L33" s="20" t="s">
        <v>22</v>
      </c>
      <c r="M33" s="21">
        <v>14</v>
      </c>
      <c r="N33" s="20" t="s">
        <v>22</v>
      </c>
      <c r="O33" s="19">
        <v>0.8</v>
      </c>
      <c r="P33" s="19">
        <v>0.12</v>
      </c>
      <c r="Q33" s="143">
        <v>8</v>
      </c>
    </row>
    <row r="34" spans="1:17" ht="21" x14ac:dyDescent="0.15">
      <c r="A34" s="24">
        <v>14</v>
      </c>
      <c r="B34" s="10">
        <v>2019</v>
      </c>
      <c r="C34" s="109">
        <f t="shared" si="0"/>
        <v>1024.0833333333333</v>
      </c>
      <c r="D34" s="15" t="s">
        <v>27</v>
      </c>
      <c r="E34" s="13">
        <v>0.316</v>
      </c>
      <c r="F34" s="12">
        <v>33.82</v>
      </c>
      <c r="G34" s="12">
        <f t="shared" si="2"/>
        <v>19.607843137254903</v>
      </c>
      <c r="H34" s="22" t="s">
        <v>159</v>
      </c>
      <c r="I34" s="12">
        <v>35.42</v>
      </c>
      <c r="J34" s="19">
        <v>0.3</v>
      </c>
      <c r="K34" s="19">
        <v>0.23</v>
      </c>
      <c r="L34" s="20" t="s">
        <v>22</v>
      </c>
      <c r="M34" s="21">
        <v>14</v>
      </c>
      <c r="N34" s="20" t="s">
        <v>22</v>
      </c>
      <c r="O34" s="19">
        <v>0.8</v>
      </c>
      <c r="P34" s="19">
        <v>0.12</v>
      </c>
      <c r="Q34" s="143">
        <v>8</v>
      </c>
    </row>
    <row r="35" spans="1:17" ht="21" x14ac:dyDescent="0.15">
      <c r="A35" s="24">
        <v>15</v>
      </c>
      <c r="B35" s="10">
        <v>2019</v>
      </c>
      <c r="C35" s="109">
        <f t="shared" si="0"/>
        <v>1024.0833333333333</v>
      </c>
      <c r="D35" s="15" t="s">
        <v>27</v>
      </c>
      <c r="E35" s="13">
        <v>0.316</v>
      </c>
      <c r="F35" s="12">
        <v>33.82</v>
      </c>
      <c r="G35" s="12">
        <f t="shared" si="2"/>
        <v>19.607843137254903</v>
      </c>
      <c r="H35" s="22" t="s">
        <v>159</v>
      </c>
      <c r="I35" s="12">
        <v>35.42</v>
      </c>
      <c r="J35" s="19">
        <v>0.3</v>
      </c>
      <c r="K35" s="19">
        <v>0.23</v>
      </c>
      <c r="L35" s="20" t="s">
        <v>22</v>
      </c>
      <c r="M35" s="21">
        <v>14</v>
      </c>
      <c r="N35" s="20" t="s">
        <v>22</v>
      </c>
      <c r="O35" s="19">
        <v>0.8</v>
      </c>
      <c r="P35" s="19">
        <v>0.12</v>
      </c>
      <c r="Q35" s="143">
        <v>8</v>
      </c>
    </row>
    <row r="36" spans="1:17" ht="21" x14ac:dyDescent="0.15">
      <c r="A36" s="24">
        <v>16</v>
      </c>
      <c r="B36" s="10">
        <v>2019</v>
      </c>
      <c r="C36" s="109">
        <f t="shared" si="0"/>
        <v>1024.0833333333333</v>
      </c>
      <c r="D36" s="15" t="s">
        <v>27</v>
      </c>
      <c r="E36" s="13">
        <v>0.316</v>
      </c>
      <c r="F36" s="12">
        <v>33.82</v>
      </c>
      <c r="G36" s="12">
        <f t="shared" si="2"/>
        <v>19.607843137254903</v>
      </c>
      <c r="H36" s="22" t="s">
        <v>160</v>
      </c>
      <c r="I36" s="12">
        <v>35.42</v>
      </c>
      <c r="J36" s="19">
        <v>0.3</v>
      </c>
      <c r="K36" s="19">
        <v>0.5</v>
      </c>
      <c r="L36" s="20" t="s">
        <v>22</v>
      </c>
      <c r="M36" s="21">
        <v>14</v>
      </c>
      <c r="N36" s="20" t="s">
        <v>22</v>
      </c>
      <c r="O36" s="19">
        <v>0.8</v>
      </c>
      <c r="P36" s="19">
        <v>0.12</v>
      </c>
      <c r="Q36" s="143">
        <v>8</v>
      </c>
    </row>
  </sheetData>
  <dataConsolidate/>
  <mergeCells count="1">
    <mergeCell ref="S3:T3"/>
  </mergeCells>
  <pageMargins left="0.5" right="0.5" top="0.55000000000000004" bottom="0.55000000000000004" header="0.35" footer="0.35"/>
  <pageSetup scale="70" orientation="landscape" r:id="rId1"/>
  <headerFooter alignWithMargins="0">
    <oddHeader>&amp;L&amp;F&amp;R&amp;A</oddHeader>
    <oddFooter>&amp;L&amp;D&amp;R&amp;P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6"/>
  <sheetViews>
    <sheetView zoomScale="115" zoomScaleNormal="115" workbookViewId="0">
      <selection activeCell="W11" sqref="W11"/>
    </sheetView>
  </sheetViews>
  <sheetFormatPr defaultColWidth="9.140625" defaultRowHeight="10.5" x14ac:dyDescent="0.15"/>
  <cols>
    <col min="1" max="1" width="9.140625" style="2" customWidth="1"/>
    <col min="2" max="2" width="12" style="2" bestFit="1" customWidth="1"/>
    <col min="3" max="3" width="9.5703125" style="2" bestFit="1" customWidth="1"/>
    <col min="4" max="4" width="9" style="2" customWidth="1"/>
    <col min="5" max="5" width="11.85546875" style="2" customWidth="1"/>
    <col min="6" max="9" width="8.42578125" style="2" customWidth="1"/>
    <col min="10" max="10" width="9.140625" style="2" customWidth="1"/>
    <col min="11" max="12" width="9.5703125" style="2" customWidth="1"/>
    <col min="13" max="13" width="16.140625" style="2" customWidth="1"/>
    <col min="14" max="14" width="9.5703125" style="2" customWidth="1"/>
    <col min="15" max="15" width="10.42578125" style="2" customWidth="1"/>
    <col min="16" max="16" width="9.5703125" style="2" customWidth="1"/>
    <col min="17" max="16384" width="9.140625" style="2"/>
  </cols>
  <sheetData>
    <row r="1" spans="1:23" x14ac:dyDescent="0.15">
      <c r="A1" s="1" t="s">
        <v>28</v>
      </c>
      <c r="E1" s="18"/>
      <c r="F1" s="25" t="s">
        <v>30</v>
      </c>
      <c r="S1" s="2" t="s">
        <v>164</v>
      </c>
    </row>
    <row r="2" spans="1:23" x14ac:dyDescent="0.15">
      <c r="A2" s="1" t="s">
        <v>21</v>
      </c>
    </row>
    <row r="3" spans="1:23" ht="12.75" x14ac:dyDescent="0.2">
      <c r="S3" s="159" t="s">
        <v>163</v>
      </c>
      <c r="T3" s="159"/>
      <c r="V3"/>
      <c r="W3"/>
    </row>
    <row r="4" spans="1:23" ht="42.75" x14ac:dyDescent="0.2">
      <c r="A4" s="110" t="s">
        <v>1</v>
      </c>
      <c r="B4" s="114" t="s">
        <v>2</v>
      </c>
      <c r="C4" s="110" t="s">
        <v>16</v>
      </c>
      <c r="D4" s="110" t="s">
        <v>5</v>
      </c>
      <c r="E4" s="110" t="s">
        <v>6</v>
      </c>
      <c r="F4" s="110" t="s">
        <v>18</v>
      </c>
      <c r="G4" s="110" t="s">
        <v>17</v>
      </c>
      <c r="H4" s="110" t="s">
        <v>19</v>
      </c>
      <c r="I4" s="110" t="s">
        <v>20</v>
      </c>
      <c r="J4" s="110" t="s">
        <v>25</v>
      </c>
      <c r="K4" s="110" t="s">
        <v>9</v>
      </c>
      <c r="L4" s="110" t="s">
        <v>10</v>
      </c>
      <c r="M4" s="110" t="s">
        <v>11</v>
      </c>
      <c r="N4" s="110" t="s">
        <v>12</v>
      </c>
      <c r="O4" s="110" t="s">
        <v>13</v>
      </c>
      <c r="P4" s="111" t="s">
        <v>14</v>
      </c>
      <c r="Q4" s="17" t="s">
        <v>83</v>
      </c>
      <c r="R4" s="5"/>
      <c r="S4" s="24" t="s">
        <v>11</v>
      </c>
      <c r="T4" s="24" t="s">
        <v>13</v>
      </c>
      <c r="V4"/>
      <c r="W4"/>
    </row>
    <row r="5" spans="1:23" ht="19.5" customHeight="1" x14ac:dyDescent="0.15">
      <c r="A5" s="22">
        <v>1</v>
      </c>
      <c r="B5" s="115">
        <v>1972</v>
      </c>
      <c r="C5" s="12">
        <v>1242</v>
      </c>
      <c r="D5" s="112">
        <v>2</v>
      </c>
      <c r="E5" s="13">
        <v>0.35</v>
      </c>
      <c r="F5" s="19">
        <v>17.851335597853396</v>
      </c>
      <c r="G5" s="19">
        <v>11.175202086049543</v>
      </c>
      <c r="H5" s="19">
        <v>18.270271222748161</v>
      </c>
      <c r="I5" s="19">
        <v>0.55000000000000004</v>
      </c>
      <c r="J5" s="19">
        <v>8.07</v>
      </c>
      <c r="K5" s="113">
        <v>1.0900000000000001</v>
      </c>
      <c r="L5" s="19">
        <v>0.8</v>
      </c>
      <c r="M5" s="11" t="s">
        <v>29</v>
      </c>
      <c r="N5" s="112">
        <v>13</v>
      </c>
      <c r="O5" s="112" t="s">
        <v>29</v>
      </c>
      <c r="P5" s="19">
        <v>0.78</v>
      </c>
      <c r="Q5" s="19">
        <v>0.3</v>
      </c>
      <c r="S5" s="162">
        <v>342</v>
      </c>
      <c r="T5" s="163">
        <v>21.7</v>
      </c>
      <c r="V5" s="6"/>
      <c r="W5" s="6"/>
    </row>
    <row r="6" spans="1:23" ht="19.5" customHeight="1" x14ac:dyDescent="0.15">
      <c r="A6" s="22">
        <v>2</v>
      </c>
      <c r="B6" s="115">
        <v>1985</v>
      </c>
      <c r="C6" s="12">
        <v>1242</v>
      </c>
      <c r="D6" s="112">
        <v>2</v>
      </c>
      <c r="E6" s="13">
        <v>0.35</v>
      </c>
      <c r="F6" s="19">
        <v>20.751335597853398</v>
      </c>
      <c r="G6" s="19">
        <v>11.29606936416185</v>
      </c>
      <c r="H6" s="19">
        <v>18.397874693203967</v>
      </c>
      <c r="I6" s="19">
        <v>0.53</v>
      </c>
      <c r="J6" s="19">
        <v>8.07</v>
      </c>
      <c r="K6" s="113">
        <v>1.0900000000000001</v>
      </c>
      <c r="L6" s="19">
        <v>0.8</v>
      </c>
      <c r="M6" s="11" t="s">
        <v>29</v>
      </c>
      <c r="N6" s="112">
        <v>13</v>
      </c>
      <c r="O6" s="112" t="s">
        <v>29</v>
      </c>
      <c r="P6" s="19">
        <v>0.78</v>
      </c>
      <c r="Q6" s="19">
        <v>0.3</v>
      </c>
      <c r="S6" s="162">
        <v>355</v>
      </c>
      <c r="T6" s="163">
        <v>22.6</v>
      </c>
      <c r="V6" s="6"/>
      <c r="W6" s="6"/>
    </row>
    <row r="7" spans="1:23" ht="19.5" customHeight="1" x14ac:dyDescent="0.15">
      <c r="A7" s="22">
        <v>3</v>
      </c>
      <c r="B7" s="115">
        <v>1985</v>
      </c>
      <c r="C7" s="12">
        <v>1242</v>
      </c>
      <c r="D7" s="112">
        <v>2</v>
      </c>
      <c r="E7" s="13">
        <v>0.35</v>
      </c>
      <c r="F7" s="19">
        <v>20.751335597853398</v>
      </c>
      <c r="G7" s="19">
        <v>11.29606936416185</v>
      </c>
      <c r="H7" s="19">
        <v>18.397874693203967</v>
      </c>
      <c r="I7" s="19">
        <v>0.53</v>
      </c>
      <c r="J7" s="12">
        <v>8.07</v>
      </c>
      <c r="K7" s="113">
        <v>1.0900000000000001</v>
      </c>
      <c r="L7" s="19">
        <v>0.8</v>
      </c>
      <c r="M7" s="11" t="s">
        <v>29</v>
      </c>
      <c r="N7" s="112">
        <v>13</v>
      </c>
      <c r="O7" s="112" t="s">
        <v>29</v>
      </c>
      <c r="P7" s="19">
        <v>0.78</v>
      </c>
      <c r="Q7" s="19">
        <v>0.3</v>
      </c>
      <c r="S7" s="162">
        <v>355</v>
      </c>
      <c r="T7" s="163">
        <v>22.6</v>
      </c>
    </row>
    <row r="8" spans="1:23" ht="19.5" customHeight="1" x14ac:dyDescent="0.15">
      <c r="A8" s="22">
        <v>4</v>
      </c>
      <c r="B8" s="115">
        <v>1985</v>
      </c>
      <c r="C8" s="12">
        <v>1242</v>
      </c>
      <c r="D8" s="112">
        <v>2</v>
      </c>
      <c r="E8" s="13">
        <v>0.35</v>
      </c>
      <c r="F8" s="19">
        <v>20.751335597853398</v>
      </c>
      <c r="G8" s="19">
        <v>11.29606936416185</v>
      </c>
      <c r="H8" s="19">
        <v>18.397874693203967</v>
      </c>
      <c r="I8" s="19">
        <v>0.53</v>
      </c>
      <c r="J8" s="12">
        <v>8.07</v>
      </c>
      <c r="K8" s="113">
        <v>1.0900000000000001</v>
      </c>
      <c r="L8" s="19">
        <v>0.8</v>
      </c>
      <c r="M8" s="11" t="s">
        <v>29</v>
      </c>
      <c r="N8" s="112">
        <v>13</v>
      </c>
      <c r="O8" s="112" t="s">
        <v>29</v>
      </c>
      <c r="P8" s="19">
        <v>0.78</v>
      </c>
      <c r="Q8" s="19">
        <v>0.3</v>
      </c>
      <c r="S8" s="162">
        <v>355</v>
      </c>
      <c r="T8" s="163">
        <v>22.6</v>
      </c>
    </row>
    <row r="9" spans="1:23" ht="19.5" customHeight="1" x14ac:dyDescent="0.15">
      <c r="A9" s="22">
        <v>5</v>
      </c>
      <c r="B9" s="115">
        <v>1972</v>
      </c>
      <c r="C9" s="12">
        <v>1242</v>
      </c>
      <c r="D9" s="112">
        <v>2</v>
      </c>
      <c r="E9" s="13">
        <v>0.35</v>
      </c>
      <c r="F9" s="19">
        <v>17.851335597853396</v>
      </c>
      <c r="G9" s="19">
        <v>11.175202086049543</v>
      </c>
      <c r="H9" s="19">
        <v>18.270271222748161</v>
      </c>
      <c r="I9" s="19">
        <v>0.55000000000000004</v>
      </c>
      <c r="J9" s="12">
        <v>8.07</v>
      </c>
      <c r="K9" s="113">
        <v>1.0900000000000001</v>
      </c>
      <c r="L9" s="19">
        <v>0.8</v>
      </c>
      <c r="M9" s="11" t="s">
        <v>29</v>
      </c>
      <c r="N9" s="112">
        <v>13</v>
      </c>
      <c r="O9" s="112" t="s">
        <v>29</v>
      </c>
      <c r="P9" s="19">
        <v>0.78</v>
      </c>
      <c r="Q9" s="19">
        <v>0.3</v>
      </c>
      <c r="S9" s="162">
        <v>342</v>
      </c>
      <c r="T9" s="163">
        <v>21.7</v>
      </c>
    </row>
    <row r="10" spans="1:23" ht="19.5" customHeight="1" x14ac:dyDescent="0.15">
      <c r="A10" s="22">
        <v>6</v>
      </c>
      <c r="B10" s="115">
        <v>1985</v>
      </c>
      <c r="C10" s="12">
        <v>1242</v>
      </c>
      <c r="D10" s="112">
        <v>2</v>
      </c>
      <c r="E10" s="13">
        <v>0.35</v>
      </c>
      <c r="F10" s="19">
        <v>20.751335597853398</v>
      </c>
      <c r="G10" s="19">
        <v>11.29606936416185</v>
      </c>
      <c r="H10" s="19">
        <v>18.397874693203967</v>
      </c>
      <c r="I10" s="19">
        <v>0.53</v>
      </c>
      <c r="J10" s="12">
        <v>8.07</v>
      </c>
      <c r="K10" s="113">
        <v>1.0900000000000001</v>
      </c>
      <c r="L10" s="19">
        <v>0.8</v>
      </c>
      <c r="M10" s="11" t="s">
        <v>29</v>
      </c>
      <c r="N10" s="112">
        <v>13</v>
      </c>
      <c r="O10" s="112" t="s">
        <v>29</v>
      </c>
      <c r="P10" s="19">
        <v>0.78</v>
      </c>
      <c r="Q10" s="19">
        <v>0.3</v>
      </c>
      <c r="S10" s="162">
        <v>355</v>
      </c>
      <c r="T10" s="163">
        <v>22.6</v>
      </c>
    </row>
    <row r="11" spans="1:23" ht="19.5" customHeight="1" x14ac:dyDescent="0.15">
      <c r="A11" s="22">
        <v>7</v>
      </c>
      <c r="B11" s="115">
        <v>1985</v>
      </c>
      <c r="C11" s="12">
        <v>1242</v>
      </c>
      <c r="D11" s="112">
        <v>2</v>
      </c>
      <c r="E11" s="13">
        <v>0.35</v>
      </c>
      <c r="F11" s="19">
        <v>20.751335597853398</v>
      </c>
      <c r="G11" s="19">
        <v>11.29606936416185</v>
      </c>
      <c r="H11" s="19">
        <v>18.397874693203967</v>
      </c>
      <c r="I11" s="19">
        <v>0.53</v>
      </c>
      <c r="J11" s="12">
        <v>8.07</v>
      </c>
      <c r="K11" s="113">
        <v>1.0900000000000001</v>
      </c>
      <c r="L11" s="19">
        <v>0.8</v>
      </c>
      <c r="M11" s="11" t="s">
        <v>29</v>
      </c>
      <c r="N11" s="112">
        <v>13</v>
      </c>
      <c r="O11" s="112" t="s">
        <v>29</v>
      </c>
      <c r="P11" s="19">
        <v>0.78</v>
      </c>
      <c r="Q11" s="19">
        <v>0.3</v>
      </c>
      <c r="S11" s="162">
        <v>355</v>
      </c>
      <c r="T11" s="163">
        <v>22.6</v>
      </c>
    </row>
    <row r="12" spans="1:23" ht="19.5" customHeight="1" x14ac:dyDescent="0.15">
      <c r="A12" s="22">
        <v>8</v>
      </c>
      <c r="B12" s="115">
        <v>1985</v>
      </c>
      <c r="C12" s="12">
        <v>1242</v>
      </c>
      <c r="D12" s="112">
        <v>2</v>
      </c>
      <c r="E12" s="13">
        <v>0.35</v>
      </c>
      <c r="F12" s="19">
        <v>20.751335597853398</v>
      </c>
      <c r="G12" s="19">
        <v>11.29606936416185</v>
      </c>
      <c r="H12" s="19">
        <v>18.397874693203967</v>
      </c>
      <c r="I12" s="19">
        <v>0.53</v>
      </c>
      <c r="J12" s="12">
        <v>8.07</v>
      </c>
      <c r="K12" s="113">
        <v>1.0900000000000001</v>
      </c>
      <c r="L12" s="19">
        <v>0.8</v>
      </c>
      <c r="M12" s="11" t="s">
        <v>29</v>
      </c>
      <c r="N12" s="112">
        <v>13</v>
      </c>
      <c r="O12" s="112" t="s">
        <v>29</v>
      </c>
      <c r="P12" s="19">
        <v>0.78</v>
      </c>
      <c r="Q12" s="19">
        <v>0.3</v>
      </c>
      <c r="S12" s="162">
        <v>355</v>
      </c>
      <c r="T12" s="163">
        <v>22.6</v>
      </c>
    </row>
    <row r="13" spans="1:23" ht="19.5" customHeight="1" x14ac:dyDescent="0.15">
      <c r="A13" s="22">
        <v>9</v>
      </c>
      <c r="B13" s="115">
        <v>1985</v>
      </c>
      <c r="C13" s="12">
        <v>1242</v>
      </c>
      <c r="D13" s="112">
        <v>2</v>
      </c>
      <c r="E13" s="13">
        <v>0.35</v>
      </c>
      <c r="F13" s="19">
        <v>20.751335597853398</v>
      </c>
      <c r="G13" s="19">
        <v>11.29606936416185</v>
      </c>
      <c r="H13" s="19">
        <v>18.397874693203967</v>
      </c>
      <c r="I13" s="19">
        <v>0.53</v>
      </c>
      <c r="J13" s="12">
        <v>8.07</v>
      </c>
      <c r="K13" s="113">
        <v>1.0900000000000001</v>
      </c>
      <c r="L13" s="19">
        <v>0.8</v>
      </c>
      <c r="M13" s="11" t="s">
        <v>29</v>
      </c>
      <c r="N13" s="112">
        <v>13</v>
      </c>
      <c r="O13" s="112" t="s">
        <v>29</v>
      </c>
      <c r="P13" s="19">
        <v>0.78</v>
      </c>
      <c r="Q13" s="19">
        <v>0.3</v>
      </c>
      <c r="S13" s="162">
        <v>355</v>
      </c>
      <c r="T13" s="163">
        <v>22.6</v>
      </c>
    </row>
    <row r="14" spans="1:23" ht="19.5" customHeight="1" x14ac:dyDescent="0.15">
      <c r="A14" s="22">
        <v>10</v>
      </c>
      <c r="B14" s="115">
        <v>1972</v>
      </c>
      <c r="C14" s="12">
        <v>1242</v>
      </c>
      <c r="D14" s="112">
        <v>2</v>
      </c>
      <c r="E14" s="13">
        <v>0.35</v>
      </c>
      <c r="F14" s="19">
        <v>17.851335597853396</v>
      </c>
      <c r="G14" s="19">
        <v>11.175202086049543</v>
      </c>
      <c r="H14" s="19">
        <v>18.270271222748161</v>
      </c>
      <c r="I14" s="19">
        <v>0.55000000000000004</v>
      </c>
      <c r="J14" s="12">
        <v>8.07</v>
      </c>
      <c r="K14" s="113">
        <v>1.0900000000000001</v>
      </c>
      <c r="L14" s="19">
        <v>0.8</v>
      </c>
      <c r="M14" s="11" t="s">
        <v>29</v>
      </c>
      <c r="N14" s="112">
        <v>13</v>
      </c>
      <c r="O14" s="112" t="s">
        <v>29</v>
      </c>
      <c r="P14" s="19">
        <v>0.78</v>
      </c>
      <c r="Q14" s="19">
        <v>0.3</v>
      </c>
      <c r="S14" s="162">
        <v>342</v>
      </c>
      <c r="T14" s="163">
        <v>21.7</v>
      </c>
    </row>
    <row r="15" spans="1:23" ht="19.5" customHeight="1" x14ac:dyDescent="0.15">
      <c r="A15" s="22">
        <v>11</v>
      </c>
      <c r="B15" s="115">
        <v>1972</v>
      </c>
      <c r="C15" s="12">
        <v>1242</v>
      </c>
      <c r="D15" s="112">
        <v>2</v>
      </c>
      <c r="E15" s="13">
        <v>0.35</v>
      </c>
      <c r="F15" s="19">
        <v>17.851335597853396</v>
      </c>
      <c r="G15" s="19">
        <v>11.175202086049543</v>
      </c>
      <c r="H15" s="19">
        <v>18.270271222748161</v>
      </c>
      <c r="I15" s="19">
        <v>0.55000000000000004</v>
      </c>
      <c r="J15" s="12">
        <v>8.07</v>
      </c>
      <c r="K15" s="113">
        <v>1.0900000000000001</v>
      </c>
      <c r="L15" s="19">
        <v>0.8</v>
      </c>
      <c r="M15" s="11" t="s">
        <v>29</v>
      </c>
      <c r="N15" s="112">
        <v>13</v>
      </c>
      <c r="O15" s="112" t="s">
        <v>29</v>
      </c>
      <c r="P15" s="19">
        <v>0.78</v>
      </c>
      <c r="Q15" s="19">
        <v>0.3</v>
      </c>
      <c r="S15" s="162">
        <v>342</v>
      </c>
      <c r="T15" s="163">
        <v>21.8</v>
      </c>
    </row>
    <row r="16" spans="1:23" ht="19.5" customHeight="1" x14ac:dyDescent="0.15">
      <c r="A16" s="22">
        <v>12</v>
      </c>
      <c r="B16" s="115">
        <v>1985</v>
      </c>
      <c r="C16" s="12">
        <v>1242</v>
      </c>
      <c r="D16" s="112">
        <v>2</v>
      </c>
      <c r="E16" s="13">
        <v>0.35</v>
      </c>
      <c r="F16" s="19">
        <v>20.751335597853398</v>
      </c>
      <c r="G16" s="19">
        <v>11.29606936416185</v>
      </c>
      <c r="H16" s="19">
        <v>18.397874693203967</v>
      </c>
      <c r="I16" s="19">
        <v>0.53</v>
      </c>
      <c r="J16" s="12">
        <v>8.07</v>
      </c>
      <c r="K16" s="113">
        <v>1.0900000000000001</v>
      </c>
      <c r="L16" s="19">
        <v>0.8</v>
      </c>
      <c r="M16" s="11" t="s">
        <v>29</v>
      </c>
      <c r="N16" s="112">
        <v>13</v>
      </c>
      <c r="O16" s="112" t="s">
        <v>29</v>
      </c>
      <c r="P16" s="19">
        <v>0.78</v>
      </c>
      <c r="Q16" s="19">
        <v>0.3</v>
      </c>
      <c r="S16" s="162">
        <v>355</v>
      </c>
      <c r="T16" s="163">
        <v>22.6</v>
      </c>
    </row>
    <row r="17" spans="1:20" ht="19.5" customHeight="1" x14ac:dyDescent="0.15">
      <c r="A17" s="22">
        <v>13</v>
      </c>
      <c r="B17" s="115">
        <v>1985</v>
      </c>
      <c r="C17" s="12">
        <v>1242</v>
      </c>
      <c r="D17" s="112">
        <v>2</v>
      </c>
      <c r="E17" s="13">
        <v>0.35</v>
      </c>
      <c r="F17" s="19">
        <v>20.751335597853398</v>
      </c>
      <c r="G17" s="19">
        <v>11.29606936416185</v>
      </c>
      <c r="H17" s="19">
        <v>18.397874693203967</v>
      </c>
      <c r="I17" s="19">
        <v>0.53</v>
      </c>
      <c r="J17" s="12">
        <v>8.07</v>
      </c>
      <c r="K17" s="113">
        <v>1.0900000000000001</v>
      </c>
      <c r="L17" s="19">
        <v>0.8</v>
      </c>
      <c r="M17" s="11" t="s">
        <v>29</v>
      </c>
      <c r="N17" s="112">
        <v>13</v>
      </c>
      <c r="O17" s="112" t="s">
        <v>29</v>
      </c>
      <c r="P17" s="19">
        <v>0.78</v>
      </c>
      <c r="Q17" s="19">
        <v>0.3</v>
      </c>
      <c r="S17" s="162">
        <v>355</v>
      </c>
      <c r="T17" s="163">
        <v>22.6</v>
      </c>
    </row>
    <row r="18" spans="1:20" ht="19.5" customHeight="1" x14ac:dyDescent="0.15">
      <c r="A18" s="22">
        <v>14</v>
      </c>
      <c r="B18" s="115">
        <v>1972</v>
      </c>
      <c r="C18" s="12">
        <v>1242</v>
      </c>
      <c r="D18" s="112">
        <v>2</v>
      </c>
      <c r="E18" s="13">
        <v>0.35</v>
      </c>
      <c r="F18" s="19">
        <v>17.851335597853396</v>
      </c>
      <c r="G18" s="19">
        <v>11.175202086049543</v>
      </c>
      <c r="H18" s="19">
        <v>18.270271222748161</v>
      </c>
      <c r="I18" s="19">
        <v>0.55000000000000004</v>
      </c>
      <c r="J18" s="12">
        <v>8.07</v>
      </c>
      <c r="K18" s="113">
        <v>1.0900000000000001</v>
      </c>
      <c r="L18" s="19">
        <v>0.8</v>
      </c>
      <c r="M18" s="11" t="s">
        <v>29</v>
      </c>
      <c r="N18" s="112">
        <v>13</v>
      </c>
      <c r="O18" s="112" t="s">
        <v>29</v>
      </c>
      <c r="P18" s="19">
        <v>0.78</v>
      </c>
      <c r="Q18" s="19">
        <v>0.3</v>
      </c>
      <c r="S18" s="162">
        <v>342</v>
      </c>
      <c r="T18" s="163">
        <v>21.7</v>
      </c>
    </row>
    <row r="19" spans="1:20" ht="19.5" customHeight="1" x14ac:dyDescent="0.15">
      <c r="A19" s="22">
        <v>15</v>
      </c>
      <c r="B19" s="115">
        <v>1972</v>
      </c>
      <c r="C19" s="12">
        <v>1242</v>
      </c>
      <c r="D19" s="112">
        <v>2</v>
      </c>
      <c r="E19" s="13">
        <v>0.35</v>
      </c>
      <c r="F19" s="19">
        <v>17.851335597853396</v>
      </c>
      <c r="G19" s="19">
        <v>11.175202086049543</v>
      </c>
      <c r="H19" s="19">
        <v>18.270271222748161</v>
      </c>
      <c r="I19" s="19">
        <v>0.55000000000000004</v>
      </c>
      <c r="J19" s="12">
        <v>8.07</v>
      </c>
      <c r="K19" s="113">
        <v>1.0900000000000001</v>
      </c>
      <c r="L19" s="19">
        <v>0.8</v>
      </c>
      <c r="M19" s="11" t="s">
        <v>29</v>
      </c>
      <c r="N19" s="112">
        <v>13</v>
      </c>
      <c r="O19" s="112" t="s">
        <v>29</v>
      </c>
      <c r="P19" s="19">
        <v>0.78</v>
      </c>
      <c r="Q19" s="19">
        <v>0.3</v>
      </c>
      <c r="S19" s="162">
        <v>342</v>
      </c>
      <c r="T19" s="163">
        <v>21.7</v>
      </c>
    </row>
    <row r="20" spans="1:20" ht="19.5" customHeight="1" x14ac:dyDescent="0.15">
      <c r="A20" s="22">
        <v>16</v>
      </c>
      <c r="B20" s="115">
        <v>1985</v>
      </c>
      <c r="C20" s="12">
        <v>1242</v>
      </c>
      <c r="D20" s="112">
        <v>2</v>
      </c>
      <c r="E20" s="13">
        <v>0.35</v>
      </c>
      <c r="F20" s="19">
        <v>20.751335597853398</v>
      </c>
      <c r="G20" s="19">
        <v>11.29606936416185</v>
      </c>
      <c r="H20" s="19">
        <v>18.397874693203967</v>
      </c>
      <c r="I20" s="19">
        <v>0.53</v>
      </c>
      <c r="J20" s="12">
        <v>8.07</v>
      </c>
      <c r="K20" s="113">
        <v>1.0900000000000001</v>
      </c>
      <c r="L20" s="19">
        <v>0.8</v>
      </c>
      <c r="M20" s="11" t="s">
        <v>29</v>
      </c>
      <c r="N20" s="112">
        <v>13</v>
      </c>
      <c r="O20" s="112" t="s">
        <v>29</v>
      </c>
      <c r="P20" s="19">
        <v>0.78</v>
      </c>
      <c r="Q20" s="19">
        <v>0.3</v>
      </c>
      <c r="S20" s="162">
        <v>355</v>
      </c>
      <c r="T20" s="163">
        <v>22.6</v>
      </c>
    </row>
    <row r="21" spans="1:20" x14ac:dyDescent="0.15">
      <c r="A21" s="150">
        <v>1</v>
      </c>
      <c r="B21" s="22">
        <v>1972</v>
      </c>
      <c r="C21" s="139">
        <v>1242</v>
      </c>
      <c r="D21" s="151">
        <v>2</v>
      </c>
      <c r="E21" s="144">
        <v>0.28760000000000002</v>
      </c>
      <c r="F21" s="22">
        <v>25</v>
      </c>
      <c r="G21" s="22">
        <v>6.8</v>
      </c>
      <c r="H21" s="22">
        <v>19</v>
      </c>
      <c r="I21" s="22">
        <v>0.28999999999999998</v>
      </c>
      <c r="J21" s="139">
        <v>8.07</v>
      </c>
      <c r="K21" s="22">
        <v>0.35</v>
      </c>
      <c r="L21" s="22">
        <v>0.65</v>
      </c>
      <c r="M21" s="142" t="s">
        <v>29</v>
      </c>
      <c r="N21" s="151">
        <v>14</v>
      </c>
      <c r="O21" s="151" t="s">
        <v>29</v>
      </c>
      <c r="P21" s="22">
        <v>0.8</v>
      </c>
      <c r="Q21" s="19">
        <v>0.2</v>
      </c>
    </row>
    <row r="22" spans="1:20" x14ac:dyDescent="0.15">
      <c r="A22" s="150">
        <v>2</v>
      </c>
      <c r="B22" s="22">
        <v>1985</v>
      </c>
      <c r="C22" s="139">
        <v>1242</v>
      </c>
      <c r="D22" s="151">
        <v>2</v>
      </c>
      <c r="E22" s="144">
        <v>0.28760000000000002</v>
      </c>
      <c r="F22" s="22">
        <v>25</v>
      </c>
      <c r="G22" s="22">
        <v>6.8</v>
      </c>
      <c r="H22" s="22">
        <v>19</v>
      </c>
      <c r="I22" s="22">
        <v>0.28999999999999998</v>
      </c>
      <c r="J22" s="139">
        <v>8.07</v>
      </c>
      <c r="K22" s="22">
        <v>0.35</v>
      </c>
      <c r="L22" s="22">
        <v>0.65</v>
      </c>
      <c r="M22" s="142" t="s">
        <v>29</v>
      </c>
      <c r="N22" s="151">
        <v>14</v>
      </c>
      <c r="O22" s="151" t="s">
        <v>29</v>
      </c>
      <c r="P22" s="22">
        <v>0.8</v>
      </c>
      <c r="Q22" s="19">
        <v>0.2</v>
      </c>
    </row>
    <row r="23" spans="1:20" x14ac:dyDescent="0.15">
      <c r="A23" s="150">
        <v>3</v>
      </c>
      <c r="B23" s="22">
        <v>1985</v>
      </c>
      <c r="C23" s="139">
        <v>1242</v>
      </c>
      <c r="D23" s="151">
        <v>2</v>
      </c>
      <c r="E23" s="144">
        <v>0.28760000000000002</v>
      </c>
      <c r="F23" s="22">
        <v>25</v>
      </c>
      <c r="G23" s="22">
        <v>6.8</v>
      </c>
      <c r="H23" s="22">
        <v>19</v>
      </c>
      <c r="I23" s="22">
        <v>0.28999999999999998</v>
      </c>
      <c r="J23" s="139">
        <v>8.07</v>
      </c>
      <c r="K23" s="22">
        <v>0.35</v>
      </c>
      <c r="L23" s="22">
        <v>0.65</v>
      </c>
      <c r="M23" s="142" t="s">
        <v>29</v>
      </c>
      <c r="N23" s="151">
        <v>14</v>
      </c>
      <c r="O23" s="151" t="s">
        <v>29</v>
      </c>
      <c r="P23" s="22">
        <v>0.8</v>
      </c>
      <c r="Q23" s="19">
        <v>0.2</v>
      </c>
    </row>
    <row r="24" spans="1:20" x14ac:dyDescent="0.15">
      <c r="A24" s="150">
        <v>4</v>
      </c>
      <c r="B24" s="22">
        <v>1985</v>
      </c>
      <c r="C24" s="139">
        <v>1242</v>
      </c>
      <c r="D24" s="151">
        <v>2</v>
      </c>
      <c r="E24" s="144">
        <v>0.28760000000000002</v>
      </c>
      <c r="F24" s="22">
        <v>25</v>
      </c>
      <c r="G24" s="22">
        <v>6.8</v>
      </c>
      <c r="H24" s="22">
        <v>19</v>
      </c>
      <c r="I24" s="22">
        <v>0.28999999999999998</v>
      </c>
      <c r="J24" s="139">
        <v>8.07</v>
      </c>
      <c r="K24" s="22">
        <v>0.35</v>
      </c>
      <c r="L24" s="22">
        <v>0.65</v>
      </c>
      <c r="M24" s="142" t="s">
        <v>29</v>
      </c>
      <c r="N24" s="151">
        <v>14</v>
      </c>
      <c r="O24" s="151" t="s">
        <v>29</v>
      </c>
      <c r="P24" s="22">
        <v>0.8</v>
      </c>
      <c r="Q24" s="19">
        <v>0.2</v>
      </c>
    </row>
    <row r="25" spans="1:20" x14ac:dyDescent="0.15">
      <c r="A25" s="150">
        <v>5</v>
      </c>
      <c r="B25" s="22">
        <v>1972</v>
      </c>
      <c r="C25" s="139">
        <v>1242</v>
      </c>
      <c r="D25" s="151">
        <v>2</v>
      </c>
      <c r="E25" s="144">
        <v>0.28760000000000002</v>
      </c>
      <c r="F25" s="22">
        <v>25</v>
      </c>
      <c r="G25" s="22">
        <v>6.8</v>
      </c>
      <c r="H25" s="22">
        <v>19</v>
      </c>
      <c r="I25" s="22">
        <v>0.28999999999999998</v>
      </c>
      <c r="J25" s="139">
        <v>8.07</v>
      </c>
      <c r="K25" s="22">
        <v>0.35</v>
      </c>
      <c r="L25" s="22">
        <v>0.65</v>
      </c>
      <c r="M25" s="142" t="s">
        <v>29</v>
      </c>
      <c r="N25" s="151">
        <v>14</v>
      </c>
      <c r="O25" s="151" t="s">
        <v>29</v>
      </c>
      <c r="P25" s="22">
        <v>0.8</v>
      </c>
      <c r="Q25" s="19">
        <v>0.2</v>
      </c>
    </row>
    <row r="26" spans="1:20" x14ac:dyDescent="0.15">
      <c r="A26" s="150">
        <v>6</v>
      </c>
      <c r="B26" s="22">
        <v>1985</v>
      </c>
      <c r="C26" s="139">
        <v>1242</v>
      </c>
      <c r="D26" s="151">
        <v>2</v>
      </c>
      <c r="E26" s="144">
        <v>0.28760000000000002</v>
      </c>
      <c r="F26" s="22">
        <v>25</v>
      </c>
      <c r="G26" s="22">
        <v>6.8</v>
      </c>
      <c r="H26" s="22">
        <v>19</v>
      </c>
      <c r="I26" s="22">
        <v>0.28999999999999998</v>
      </c>
      <c r="J26" s="139">
        <v>8.07</v>
      </c>
      <c r="K26" s="22">
        <v>0.35</v>
      </c>
      <c r="L26" s="22">
        <v>0.65</v>
      </c>
      <c r="M26" s="142" t="s">
        <v>29</v>
      </c>
      <c r="N26" s="151">
        <v>14</v>
      </c>
      <c r="O26" s="151" t="s">
        <v>29</v>
      </c>
      <c r="P26" s="22">
        <v>0.8</v>
      </c>
      <c r="Q26" s="19">
        <v>0.2</v>
      </c>
    </row>
    <row r="27" spans="1:20" x14ac:dyDescent="0.15">
      <c r="A27" s="150">
        <v>7</v>
      </c>
      <c r="B27" s="22">
        <v>1985</v>
      </c>
      <c r="C27" s="139">
        <v>1242</v>
      </c>
      <c r="D27" s="151">
        <v>2</v>
      </c>
      <c r="E27" s="144">
        <v>0.28760000000000002</v>
      </c>
      <c r="F27" s="22">
        <v>25</v>
      </c>
      <c r="G27" s="22">
        <v>6.8</v>
      </c>
      <c r="H27" s="22">
        <v>19</v>
      </c>
      <c r="I27" s="22">
        <v>0.28999999999999998</v>
      </c>
      <c r="J27" s="139">
        <v>8.07</v>
      </c>
      <c r="K27" s="22">
        <v>0.35</v>
      </c>
      <c r="L27" s="22">
        <v>0.65</v>
      </c>
      <c r="M27" s="142" t="s">
        <v>29</v>
      </c>
      <c r="N27" s="151">
        <v>14</v>
      </c>
      <c r="O27" s="151" t="s">
        <v>29</v>
      </c>
      <c r="P27" s="22">
        <v>0.8</v>
      </c>
      <c r="Q27" s="19">
        <v>0.2</v>
      </c>
    </row>
    <row r="28" spans="1:20" x14ac:dyDescent="0.15">
      <c r="A28" s="150">
        <v>8</v>
      </c>
      <c r="B28" s="22">
        <v>1985</v>
      </c>
      <c r="C28" s="139">
        <v>1242</v>
      </c>
      <c r="D28" s="151">
        <v>2</v>
      </c>
      <c r="E28" s="144">
        <v>0.28760000000000002</v>
      </c>
      <c r="F28" s="22">
        <v>25</v>
      </c>
      <c r="G28" s="22">
        <v>6.8</v>
      </c>
      <c r="H28" s="22">
        <v>19</v>
      </c>
      <c r="I28" s="22">
        <v>0.28999999999999998</v>
      </c>
      <c r="J28" s="139">
        <v>8.07</v>
      </c>
      <c r="K28" s="22">
        <v>0.35</v>
      </c>
      <c r="L28" s="22">
        <v>0.65</v>
      </c>
      <c r="M28" s="142" t="s">
        <v>29</v>
      </c>
      <c r="N28" s="151">
        <v>14</v>
      </c>
      <c r="O28" s="151" t="s">
        <v>29</v>
      </c>
      <c r="P28" s="22">
        <v>0.8</v>
      </c>
      <c r="Q28" s="19">
        <v>0.2</v>
      </c>
    </row>
    <row r="29" spans="1:20" x14ac:dyDescent="0.15">
      <c r="A29" s="150">
        <v>9</v>
      </c>
      <c r="B29" s="22">
        <v>1985</v>
      </c>
      <c r="C29" s="139">
        <v>1242</v>
      </c>
      <c r="D29" s="151">
        <v>2</v>
      </c>
      <c r="E29" s="144">
        <v>0.28760000000000002</v>
      </c>
      <c r="F29" s="22">
        <v>25</v>
      </c>
      <c r="G29" s="22">
        <v>6.8</v>
      </c>
      <c r="H29" s="22">
        <v>19</v>
      </c>
      <c r="I29" s="22">
        <v>0.28999999999999998</v>
      </c>
      <c r="J29" s="139">
        <v>8.07</v>
      </c>
      <c r="K29" s="22">
        <v>0.35</v>
      </c>
      <c r="L29" s="22">
        <v>0.65</v>
      </c>
      <c r="M29" s="142" t="s">
        <v>29</v>
      </c>
      <c r="N29" s="151">
        <v>14</v>
      </c>
      <c r="O29" s="151" t="s">
        <v>29</v>
      </c>
      <c r="P29" s="22">
        <v>0.8</v>
      </c>
      <c r="Q29" s="19">
        <v>0.2</v>
      </c>
    </row>
    <row r="30" spans="1:20" x14ac:dyDescent="0.15">
      <c r="A30" s="150">
        <v>10</v>
      </c>
      <c r="B30" s="22">
        <v>1972</v>
      </c>
      <c r="C30" s="139">
        <v>1242</v>
      </c>
      <c r="D30" s="151">
        <v>2</v>
      </c>
      <c r="E30" s="144">
        <v>0.28760000000000002</v>
      </c>
      <c r="F30" s="22">
        <v>25</v>
      </c>
      <c r="G30" s="22">
        <v>6.8</v>
      </c>
      <c r="H30" s="22">
        <v>19</v>
      </c>
      <c r="I30" s="22">
        <v>0.28999999999999998</v>
      </c>
      <c r="J30" s="139">
        <v>8.07</v>
      </c>
      <c r="K30" s="22">
        <v>0.35</v>
      </c>
      <c r="L30" s="22">
        <v>0.65</v>
      </c>
      <c r="M30" s="142" t="s">
        <v>29</v>
      </c>
      <c r="N30" s="151">
        <v>14</v>
      </c>
      <c r="O30" s="151" t="s">
        <v>29</v>
      </c>
      <c r="P30" s="22">
        <v>0.8</v>
      </c>
      <c r="Q30" s="19">
        <v>0.2</v>
      </c>
    </row>
    <row r="31" spans="1:20" x14ac:dyDescent="0.15">
      <c r="A31" s="150">
        <v>11</v>
      </c>
      <c r="B31" s="22">
        <v>1972</v>
      </c>
      <c r="C31" s="139">
        <v>1242</v>
      </c>
      <c r="D31" s="151">
        <v>2</v>
      </c>
      <c r="E31" s="144">
        <v>0.28760000000000002</v>
      </c>
      <c r="F31" s="22">
        <v>25</v>
      </c>
      <c r="G31" s="22">
        <v>6.8</v>
      </c>
      <c r="H31" s="22">
        <v>19</v>
      </c>
      <c r="I31" s="22">
        <v>0.28999999999999998</v>
      </c>
      <c r="J31" s="139">
        <v>8.07</v>
      </c>
      <c r="K31" s="22">
        <v>0.35</v>
      </c>
      <c r="L31" s="22">
        <v>0.65</v>
      </c>
      <c r="M31" s="142" t="s">
        <v>29</v>
      </c>
      <c r="N31" s="151">
        <v>14</v>
      </c>
      <c r="O31" s="151" t="s">
        <v>29</v>
      </c>
      <c r="P31" s="22">
        <v>0.8</v>
      </c>
      <c r="Q31" s="19">
        <v>0.2</v>
      </c>
    </row>
    <row r="32" spans="1:20" x14ac:dyDescent="0.15">
      <c r="A32" s="150">
        <v>12</v>
      </c>
      <c r="B32" s="22">
        <v>1985</v>
      </c>
      <c r="C32" s="139">
        <v>1242</v>
      </c>
      <c r="D32" s="151">
        <v>2</v>
      </c>
      <c r="E32" s="144">
        <v>0.28760000000000002</v>
      </c>
      <c r="F32" s="22">
        <v>25</v>
      </c>
      <c r="G32" s="22">
        <v>6.8</v>
      </c>
      <c r="H32" s="22">
        <v>19</v>
      </c>
      <c r="I32" s="22">
        <v>0.28999999999999998</v>
      </c>
      <c r="J32" s="139">
        <v>8.07</v>
      </c>
      <c r="K32" s="22">
        <v>0.35</v>
      </c>
      <c r="L32" s="22">
        <v>0.65</v>
      </c>
      <c r="M32" s="142" t="s">
        <v>29</v>
      </c>
      <c r="N32" s="151">
        <v>14</v>
      </c>
      <c r="O32" s="151" t="s">
        <v>29</v>
      </c>
      <c r="P32" s="22">
        <v>0.8</v>
      </c>
      <c r="Q32" s="19">
        <v>0.2</v>
      </c>
    </row>
    <row r="33" spans="1:17" x14ac:dyDescent="0.15">
      <c r="A33" s="150">
        <v>13</v>
      </c>
      <c r="B33" s="22">
        <v>1985</v>
      </c>
      <c r="C33" s="139">
        <v>1242</v>
      </c>
      <c r="D33" s="151">
        <v>2</v>
      </c>
      <c r="E33" s="144">
        <v>0.28760000000000002</v>
      </c>
      <c r="F33" s="22">
        <v>25</v>
      </c>
      <c r="G33" s="22">
        <v>6.8</v>
      </c>
      <c r="H33" s="22">
        <v>19</v>
      </c>
      <c r="I33" s="22">
        <v>0.28999999999999998</v>
      </c>
      <c r="J33" s="139">
        <v>8.07</v>
      </c>
      <c r="K33" s="22">
        <v>0.35</v>
      </c>
      <c r="L33" s="22">
        <v>0.65</v>
      </c>
      <c r="M33" s="142" t="s">
        <v>29</v>
      </c>
      <c r="N33" s="151">
        <v>14</v>
      </c>
      <c r="O33" s="151" t="s">
        <v>29</v>
      </c>
      <c r="P33" s="22">
        <v>0.8</v>
      </c>
      <c r="Q33" s="19">
        <v>0.2</v>
      </c>
    </row>
    <row r="34" spans="1:17" x14ac:dyDescent="0.15">
      <c r="A34" s="150">
        <v>14</v>
      </c>
      <c r="B34" s="22">
        <v>1972</v>
      </c>
      <c r="C34" s="139">
        <v>1242</v>
      </c>
      <c r="D34" s="151">
        <v>2</v>
      </c>
      <c r="E34" s="144">
        <v>0.28760000000000002</v>
      </c>
      <c r="F34" s="22">
        <v>25</v>
      </c>
      <c r="G34" s="22">
        <v>6.8</v>
      </c>
      <c r="H34" s="22">
        <v>19</v>
      </c>
      <c r="I34" s="22">
        <v>0.28999999999999998</v>
      </c>
      <c r="J34" s="139">
        <v>8.07</v>
      </c>
      <c r="K34" s="22">
        <v>0.35</v>
      </c>
      <c r="L34" s="22">
        <v>0.65</v>
      </c>
      <c r="M34" s="142" t="s">
        <v>29</v>
      </c>
      <c r="N34" s="151">
        <v>14</v>
      </c>
      <c r="O34" s="151" t="s">
        <v>29</v>
      </c>
      <c r="P34" s="22">
        <v>0.8</v>
      </c>
      <c r="Q34" s="19">
        <v>0.2</v>
      </c>
    </row>
    <row r="35" spans="1:17" x14ac:dyDescent="0.15">
      <c r="A35" s="150">
        <v>15</v>
      </c>
      <c r="B35" s="22">
        <v>1972</v>
      </c>
      <c r="C35" s="139">
        <v>1242</v>
      </c>
      <c r="D35" s="151">
        <v>2</v>
      </c>
      <c r="E35" s="144">
        <v>0.28760000000000002</v>
      </c>
      <c r="F35" s="22">
        <v>25</v>
      </c>
      <c r="G35" s="22">
        <v>6.8</v>
      </c>
      <c r="H35" s="22">
        <v>19</v>
      </c>
      <c r="I35" s="22">
        <v>0.28999999999999998</v>
      </c>
      <c r="J35" s="139">
        <v>8.07</v>
      </c>
      <c r="K35" s="22">
        <v>0.35</v>
      </c>
      <c r="L35" s="22">
        <v>0.65</v>
      </c>
      <c r="M35" s="142" t="s">
        <v>29</v>
      </c>
      <c r="N35" s="151">
        <v>14</v>
      </c>
      <c r="O35" s="151" t="s">
        <v>29</v>
      </c>
      <c r="P35" s="22">
        <v>0.8</v>
      </c>
      <c r="Q35" s="19">
        <v>0.2</v>
      </c>
    </row>
    <row r="36" spans="1:17" x14ac:dyDescent="0.15">
      <c r="A36" s="150">
        <v>16</v>
      </c>
      <c r="B36" s="22">
        <v>1985</v>
      </c>
      <c r="C36" s="139">
        <v>1242</v>
      </c>
      <c r="D36" s="151">
        <v>2</v>
      </c>
      <c r="E36" s="144">
        <v>0.28760000000000002</v>
      </c>
      <c r="F36" s="22">
        <v>25</v>
      </c>
      <c r="G36" s="22">
        <v>6.8</v>
      </c>
      <c r="H36" s="22">
        <v>19</v>
      </c>
      <c r="I36" s="22">
        <v>0.28999999999999998</v>
      </c>
      <c r="J36" s="139">
        <v>8.07</v>
      </c>
      <c r="K36" s="22">
        <v>0.35</v>
      </c>
      <c r="L36" s="22">
        <v>0.65</v>
      </c>
      <c r="M36" s="142" t="s">
        <v>29</v>
      </c>
      <c r="N36" s="151">
        <v>14</v>
      </c>
      <c r="O36" s="151" t="s">
        <v>29</v>
      </c>
      <c r="P36" s="22">
        <v>0.8</v>
      </c>
      <c r="Q36" s="19">
        <v>0.2</v>
      </c>
    </row>
  </sheetData>
  <autoFilter ref="A4:T36" xr:uid="{00000000-0001-0000-0300-000000000000}"/>
  <dataConsolidate/>
  <mergeCells count="1">
    <mergeCell ref="S3:T3"/>
  </mergeCells>
  <phoneticPr fontId="0" type="noConversion"/>
  <pageMargins left="0.5" right="0.5" top="0.55000000000000004" bottom="0.55000000000000004" header="0.35" footer="0.35"/>
  <pageSetup scale="70" orientation="landscape" r:id="rId1"/>
  <headerFooter alignWithMargins="0">
    <oddHeader>&amp;L&amp;F&amp;R&amp;A</oddHeader>
    <oddFooter>&amp;L&amp;D&amp;R&amp;P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E4B09-A8D3-4E27-9461-F58E31D1BCB4}">
  <dimension ref="A1:AJ42"/>
  <sheetViews>
    <sheetView zoomScale="80" zoomScaleNormal="80" workbookViewId="0">
      <pane xSplit="1" topLeftCell="B1" activePane="topRight" state="frozen"/>
      <selection activeCell="B37" sqref="B37"/>
      <selection pane="topRight" activeCell="T40" sqref="T40"/>
    </sheetView>
  </sheetViews>
  <sheetFormatPr defaultRowHeight="15" x14ac:dyDescent="0.25"/>
  <cols>
    <col min="1" max="1" width="9.140625" style="26"/>
    <col min="2" max="2" width="9.140625" style="26" customWidth="1"/>
    <col min="3" max="3" width="8" style="26" customWidth="1"/>
    <col min="4" max="35" width="9.140625" style="26"/>
    <col min="36" max="36" width="12" style="26" customWidth="1"/>
    <col min="37" max="16384" width="9.140625" style="26"/>
  </cols>
  <sheetData>
    <row r="1" spans="1:36" ht="15.75" thickBot="1" x14ac:dyDescent="0.3">
      <c r="A1" s="26" t="s">
        <v>64</v>
      </c>
      <c r="B1" s="152">
        <v>1</v>
      </c>
      <c r="C1" s="152"/>
      <c r="D1" s="153">
        <v>2</v>
      </c>
      <c r="E1" s="154"/>
      <c r="F1" s="152">
        <v>3</v>
      </c>
      <c r="G1" s="152"/>
      <c r="H1" s="153">
        <v>4</v>
      </c>
      <c r="I1" s="154"/>
      <c r="J1" s="152">
        <v>5</v>
      </c>
      <c r="K1" s="152"/>
      <c r="L1" s="153">
        <v>6</v>
      </c>
      <c r="M1" s="154"/>
      <c r="N1" s="152">
        <v>7</v>
      </c>
      <c r="O1" s="152"/>
      <c r="P1" s="153">
        <v>8</v>
      </c>
      <c r="Q1" s="154"/>
      <c r="R1" s="152">
        <v>9</v>
      </c>
      <c r="S1" s="152"/>
      <c r="T1" s="153">
        <v>10</v>
      </c>
      <c r="U1" s="154"/>
      <c r="V1" s="152">
        <v>11</v>
      </c>
      <c r="W1" s="152"/>
      <c r="X1" s="153">
        <v>12</v>
      </c>
      <c r="Y1" s="154"/>
      <c r="Z1" s="152">
        <v>13</v>
      </c>
      <c r="AA1" s="152"/>
      <c r="AB1" s="153">
        <v>14</v>
      </c>
      <c r="AC1" s="154"/>
      <c r="AD1" s="152">
        <v>15</v>
      </c>
      <c r="AE1" s="152"/>
      <c r="AF1" s="153">
        <v>16</v>
      </c>
      <c r="AG1" s="154"/>
      <c r="AI1" s="26" t="s">
        <v>65</v>
      </c>
    </row>
    <row r="2" spans="1:36" x14ac:dyDescent="0.25">
      <c r="A2" s="26" t="s">
        <v>66</v>
      </c>
      <c r="B2" s="26" t="s">
        <v>67</v>
      </c>
      <c r="C2" s="26" t="s">
        <v>68</v>
      </c>
      <c r="D2" s="47" t="s">
        <v>67</v>
      </c>
      <c r="E2" s="48" t="s">
        <v>68</v>
      </c>
      <c r="F2" s="26" t="s">
        <v>67</v>
      </c>
      <c r="G2" s="26" t="s">
        <v>68</v>
      </c>
      <c r="H2" s="47" t="s">
        <v>67</v>
      </c>
      <c r="I2" s="48" t="s">
        <v>68</v>
      </c>
      <c r="J2" s="26" t="s">
        <v>67</v>
      </c>
      <c r="K2" s="26" t="s">
        <v>68</v>
      </c>
      <c r="L2" s="47" t="s">
        <v>67</v>
      </c>
      <c r="M2" s="48" t="s">
        <v>68</v>
      </c>
      <c r="N2" s="26" t="s">
        <v>67</v>
      </c>
      <c r="O2" s="26" t="s">
        <v>68</v>
      </c>
      <c r="P2" s="47" t="s">
        <v>67</v>
      </c>
      <c r="Q2" s="48" t="s">
        <v>68</v>
      </c>
      <c r="R2" s="26" t="s">
        <v>67</v>
      </c>
      <c r="S2" s="26" t="s">
        <v>68</v>
      </c>
      <c r="T2" s="47" t="s">
        <v>67</v>
      </c>
      <c r="U2" s="48" t="s">
        <v>68</v>
      </c>
      <c r="V2" s="26" t="s">
        <v>67</v>
      </c>
      <c r="W2" s="26" t="s">
        <v>68</v>
      </c>
      <c r="X2" s="47" t="s">
        <v>67</v>
      </c>
      <c r="Y2" s="48" t="s">
        <v>68</v>
      </c>
      <c r="Z2" s="26" t="s">
        <v>67</v>
      </c>
      <c r="AA2" s="26" t="s">
        <v>68</v>
      </c>
      <c r="AB2" s="47" t="s">
        <v>67</v>
      </c>
      <c r="AC2" s="48" t="s">
        <v>68</v>
      </c>
      <c r="AD2" s="26" t="s">
        <v>67</v>
      </c>
      <c r="AE2" s="26" t="s">
        <v>68</v>
      </c>
      <c r="AF2" s="47" t="s">
        <v>67</v>
      </c>
      <c r="AG2" s="48" t="s">
        <v>68</v>
      </c>
      <c r="AI2" s="49" t="s">
        <v>67</v>
      </c>
      <c r="AJ2" s="50" t="s">
        <v>68</v>
      </c>
    </row>
    <row r="3" spans="1:36" x14ac:dyDescent="0.25">
      <c r="A3" s="26">
        <v>1</v>
      </c>
      <c r="B3" s="51" t="s">
        <v>69</v>
      </c>
      <c r="C3" s="52">
        <v>58</v>
      </c>
      <c r="D3" s="53">
        <v>80</v>
      </c>
      <c r="E3" s="54">
        <v>64.400000000000006</v>
      </c>
      <c r="F3" s="55">
        <v>75</v>
      </c>
      <c r="G3" s="56">
        <v>65</v>
      </c>
      <c r="H3" s="53">
        <v>79</v>
      </c>
      <c r="I3" s="57">
        <v>65</v>
      </c>
      <c r="J3" s="55">
        <v>75</v>
      </c>
      <c r="K3" s="56">
        <v>65</v>
      </c>
      <c r="L3" s="58">
        <v>75</v>
      </c>
      <c r="M3" s="59">
        <v>68</v>
      </c>
      <c r="N3" s="55">
        <v>76</v>
      </c>
      <c r="O3" s="60">
        <v>68</v>
      </c>
      <c r="P3" s="58">
        <v>77</v>
      </c>
      <c r="Q3" s="59">
        <v>66</v>
      </c>
      <c r="R3" s="55">
        <v>76</v>
      </c>
      <c r="S3" s="56">
        <v>65</v>
      </c>
      <c r="T3" s="53">
        <v>81</v>
      </c>
      <c r="U3" s="59">
        <v>68</v>
      </c>
      <c r="V3" s="61">
        <v>78</v>
      </c>
      <c r="W3" s="56">
        <v>65</v>
      </c>
      <c r="X3" s="53">
        <v>79</v>
      </c>
      <c r="Y3" s="59">
        <v>68</v>
      </c>
      <c r="Z3" s="61">
        <v>78</v>
      </c>
      <c r="AA3" s="60">
        <v>68</v>
      </c>
      <c r="AB3" s="53">
        <v>82</v>
      </c>
      <c r="AC3" s="59">
        <v>72</v>
      </c>
      <c r="AD3" s="61">
        <v>78</v>
      </c>
      <c r="AE3" s="60">
        <v>68</v>
      </c>
      <c r="AF3" s="62">
        <v>78</v>
      </c>
      <c r="AG3" s="54">
        <v>58</v>
      </c>
      <c r="AI3" s="62">
        <v>78</v>
      </c>
      <c r="AJ3" s="57">
        <v>65</v>
      </c>
    </row>
    <row r="4" spans="1:36" x14ac:dyDescent="0.25">
      <c r="A4" s="26">
        <v>2</v>
      </c>
      <c r="B4" s="51" t="s">
        <v>69</v>
      </c>
      <c r="C4" s="52">
        <v>58</v>
      </c>
      <c r="D4" s="53">
        <v>80</v>
      </c>
      <c r="E4" s="54">
        <v>64.400000000000006</v>
      </c>
      <c r="F4" s="55">
        <v>75</v>
      </c>
      <c r="G4" s="56">
        <v>65</v>
      </c>
      <c r="H4" s="53">
        <v>79</v>
      </c>
      <c r="I4" s="57">
        <v>65</v>
      </c>
      <c r="J4" s="55">
        <v>75</v>
      </c>
      <c r="K4" s="56">
        <v>65</v>
      </c>
      <c r="L4" s="58">
        <v>75</v>
      </c>
      <c r="M4" s="59">
        <v>68</v>
      </c>
      <c r="N4" s="55">
        <v>76</v>
      </c>
      <c r="O4" s="60">
        <v>68</v>
      </c>
      <c r="P4" s="58">
        <v>77</v>
      </c>
      <c r="Q4" s="59">
        <v>66</v>
      </c>
      <c r="R4" s="55">
        <v>76</v>
      </c>
      <c r="S4" s="56">
        <v>65</v>
      </c>
      <c r="T4" s="53">
        <v>81</v>
      </c>
      <c r="U4" s="59">
        <v>68</v>
      </c>
      <c r="V4" s="61">
        <v>78</v>
      </c>
      <c r="W4" s="56">
        <v>65</v>
      </c>
      <c r="X4" s="53">
        <v>79</v>
      </c>
      <c r="Y4" s="59">
        <v>68</v>
      </c>
      <c r="Z4" s="61">
        <v>78</v>
      </c>
      <c r="AA4" s="60">
        <v>68</v>
      </c>
      <c r="AB4" s="53">
        <v>82</v>
      </c>
      <c r="AC4" s="59">
        <v>72</v>
      </c>
      <c r="AD4" s="61">
        <v>78</v>
      </c>
      <c r="AE4" s="60">
        <v>68</v>
      </c>
      <c r="AF4" s="62">
        <v>78</v>
      </c>
      <c r="AG4" s="54">
        <v>58</v>
      </c>
      <c r="AI4" s="62">
        <v>78</v>
      </c>
      <c r="AJ4" s="57">
        <v>65</v>
      </c>
    </row>
    <row r="5" spans="1:36" x14ac:dyDescent="0.25">
      <c r="A5" s="26">
        <v>3</v>
      </c>
      <c r="B5" s="51" t="s">
        <v>69</v>
      </c>
      <c r="C5" s="52">
        <v>58</v>
      </c>
      <c r="D5" s="53">
        <v>80</v>
      </c>
      <c r="E5" s="54">
        <v>64.400000000000006</v>
      </c>
      <c r="F5" s="55">
        <v>75</v>
      </c>
      <c r="G5" s="56">
        <v>65</v>
      </c>
      <c r="H5" s="53">
        <v>79</v>
      </c>
      <c r="I5" s="57">
        <v>65</v>
      </c>
      <c r="J5" s="55">
        <v>75</v>
      </c>
      <c r="K5" s="56">
        <v>65</v>
      </c>
      <c r="L5" s="58">
        <v>75</v>
      </c>
      <c r="M5" s="59">
        <v>68</v>
      </c>
      <c r="N5" s="55">
        <v>76</v>
      </c>
      <c r="O5" s="60">
        <v>68</v>
      </c>
      <c r="P5" s="58">
        <v>77</v>
      </c>
      <c r="Q5" s="59">
        <v>66</v>
      </c>
      <c r="R5" s="55">
        <v>76</v>
      </c>
      <c r="S5" s="56">
        <v>65</v>
      </c>
      <c r="T5" s="53">
        <v>81</v>
      </c>
      <c r="U5" s="59">
        <v>68</v>
      </c>
      <c r="V5" s="61">
        <v>78</v>
      </c>
      <c r="W5" s="56">
        <v>65</v>
      </c>
      <c r="X5" s="53">
        <v>79</v>
      </c>
      <c r="Y5" s="59">
        <v>68</v>
      </c>
      <c r="Z5" s="61">
        <v>78</v>
      </c>
      <c r="AA5" s="60">
        <v>68</v>
      </c>
      <c r="AB5" s="53">
        <v>82</v>
      </c>
      <c r="AC5" s="59">
        <v>72</v>
      </c>
      <c r="AD5" s="61">
        <v>78</v>
      </c>
      <c r="AE5" s="60">
        <v>68</v>
      </c>
      <c r="AF5" s="62">
        <v>78</v>
      </c>
      <c r="AG5" s="54">
        <v>58</v>
      </c>
      <c r="AI5" s="62">
        <v>78</v>
      </c>
      <c r="AJ5" s="57">
        <v>65</v>
      </c>
    </row>
    <row r="6" spans="1:36" x14ac:dyDescent="0.25">
      <c r="A6" s="26">
        <v>4</v>
      </c>
      <c r="B6" s="51" t="s">
        <v>69</v>
      </c>
      <c r="C6" s="52">
        <v>58</v>
      </c>
      <c r="D6" s="53">
        <v>80</v>
      </c>
      <c r="E6" s="54">
        <v>64.400000000000006</v>
      </c>
      <c r="F6" s="55">
        <v>75</v>
      </c>
      <c r="G6" s="56">
        <v>65</v>
      </c>
      <c r="H6" s="53">
        <v>79</v>
      </c>
      <c r="I6" s="57">
        <v>65</v>
      </c>
      <c r="J6" s="55">
        <v>75</v>
      </c>
      <c r="K6" s="56">
        <v>65</v>
      </c>
      <c r="L6" s="58">
        <v>75</v>
      </c>
      <c r="M6" s="59">
        <v>68</v>
      </c>
      <c r="N6" s="55">
        <v>76</v>
      </c>
      <c r="O6" s="60">
        <v>68</v>
      </c>
      <c r="P6" s="58">
        <v>77</v>
      </c>
      <c r="Q6" s="59">
        <v>66</v>
      </c>
      <c r="R6" s="55">
        <v>76</v>
      </c>
      <c r="S6" s="56">
        <v>65</v>
      </c>
      <c r="T6" s="53">
        <v>81</v>
      </c>
      <c r="U6" s="59">
        <v>68</v>
      </c>
      <c r="V6" s="61">
        <v>78</v>
      </c>
      <c r="W6" s="56">
        <v>65</v>
      </c>
      <c r="X6" s="53">
        <v>79</v>
      </c>
      <c r="Y6" s="59">
        <v>68</v>
      </c>
      <c r="Z6" s="61">
        <v>78</v>
      </c>
      <c r="AA6" s="60">
        <v>68</v>
      </c>
      <c r="AB6" s="53">
        <v>82</v>
      </c>
      <c r="AC6" s="59">
        <v>72</v>
      </c>
      <c r="AD6" s="61">
        <v>78</v>
      </c>
      <c r="AE6" s="60">
        <v>68</v>
      </c>
      <c r="AF6" s="62">
        <v>78</v>
      </c>
      <c r="AG6" s="54">
        <v>58</v>
      </c>
      <c r="AI6" s="62">
        <v>78</v>
      </c>
      <c r="AJ6" s="57">
        <v>65</v>
      </c>
    </row>
    <row r="7" spans="1:36" x14ac:dyDescent="0.25">
      <c r="A7" s="26">
        <v>5</v>
      </c>
      <c r="B7" s="51" t="s">
        <v>69</v>
      </c>
      <c r="C7" s="52">
        <v>58</v>
      </c>
      <c r="D7" s="53">
        <v>80</v>
      </c>
      <c r="E7" s="54">
        <v>64.400000000000006</v>
      </c>
      <c r="F7" s="55">
        <v>75</v>
      </c>
      <c r="G7" s="56">
        <v>65</v>
      </c>
      <c r="H7" s="53">
        <v>79</v>
      </c>
      <c r="I7" s="57">
        <v>65</v>
      </c>
      <c r="J7" s="55">
        <v>75</v>
      </c>
      <c r="K7" s="56">
        <v>65</v>
      </c>
      <c r="L7" s="58">
        <v>75</v>
      </c>
      <c r="M7" s="59">
        <v>68</v>
      </c>
      <c r="N7" s="55">
        <v>76</v>
      </c>
      <c r="O7" s="60">
        <v>68</v>
      </c>
      <c r="P7" s="58">
        <v>77</v>
      </c>
      <c r="Q7" s="59">
        <v>66</v>
      </c>
      <c r="R7" s="55">
        <v>76</v>
      </c>
      <c r="S7" s="56">
        <v>65</v>
      </c>
      <c r="T7" s="53">
        <v>81</v>
      </c>
      <c r="U7" s="59">
        <v>68</v>
      </c>
      <c r="V7" s="61">
        <v>78</v>
      </c>
      <c r="W7" s="56">
        <v>65</v>
      </c>
      <c r="X7" s="53">
        <v>79</v>
      </c>
      <c r="Y7" s="59">
        <v>68</v>
      </c>
      <c r="Z7" s="61">
        <v>78</v>
      </c>
      <c r="AA7" s="60">
        <v>68</v>
      </c>
      <c r="AB7" s="53">
        <v>82</v>
      </c>
      <c r="AC7" s="59">
        <v>72</v>
      </c>
      <c r="AD7" s="61">
        <v>78</v>
      </c>
      <c r="AE7" s="60">
        <v>68</v>
      </c>
      <c r="AF7" s="62">
        <v>78</v>
      </c>
      <c r="AG7" s="54">
        <v>58</v>
      </c>
      <c r="AI7" s="62">
        <v>78</v>
      </c>
      <c r="AJ7" s="57">
        <v>65</v>
      </c>
    </row>
    <row r="8" spans="1:36" x14ac:dyDescent="0.25">
      <c r="A8" s="26">
        <v>6</v>
      </c>
      <c r="B8" s="51" t="s">
        <v>69</v>
      </c>
      <c r="C8" s="52">
        <v>58</v>
      </c>
      <c r="D8" s="53">
        <v>80</v>
      </c>
      <c r="E8" s="54">
        <v>64.400000000000006</v>
      </c>
      <c r="F8" s="55">
        <v>75</v>
      </c>
      <c r="G8" s="56">
        <v>65</v>
      </c>
      <c r="H8" s="53">
        <v>79</v>
      </c>
      <c r="I8" s="57">
        <v>65</v>
      </c>
      <c r="J8" s="55">
        <v>75</v>
      </c>
      <c r="K8" s="56">
        <v>65</v>
      </c>
      <c r="L8" s="58">
        <v>75</v>
      </c>
      <c r="M8" s="59">
        <v>68</v>
      </c>
      <c r="N8" s="55">
        <v>76</v>
      </c>
      <c r="O8" s="60">
        <v>68</v>
      </c>
      <c r="P8" s="58">
        <v>77</v>
      </c>
      <c r="Q8" s="59">
        <v>66</v>
      </c>
      <c r="R8" s="55">
        <v>76</v>
      </c>
      <c r="S8" s="56">
        <v>65</v>
      </c>
      <c r="T8" s="53">
        <v>81</v>
      </c>
      <c r="U8" s="59">
        <v>68</v>
      </c>
      <c r="V8" s="61">
        <v>78</v>
      </c>
      <c r="W8" s="56">
        <v>65</v>
      </c>
      <c r="X8" s="53">
        <v>79</v>
      </c>
      <c r="Y8" s="59">
        <v>68</v>
      </c>
      <c r="Z8" s="61">
        <v>78</v>
      </c>
      <c r="AA8" s="60">
        <v>68</v>
      </c>
      <c r="AB8" s="53">
        <v>82</v>
      </c>
      <c r="AC8" s="59">
        <v>72</v>
      </c>
      <c r="AD8" s="61">
        <v>78</v>
      </c>
      <c r="AE8" s="60">
        <v>68</v>
      </c>
      <c r="AF8" s="62">
        <v>78</v>
      </c>
      <c r="AG8" s="54">
        <v>58</v>
      </c>
      <c r="AI8" s="62">
        <v>78</v>
      </c>
      <c r="AJ8" s="57">
        <v>65</v>
      </c>
    </row>
    <row r="9" spans="1:36" x14ac:dyDescent="0.25">
      <c r="A9" s="26">
        <v>7</v>
      </c>
      <c r="B9" s="51" t="s">
        <v>69</v>
      </c>
      <c r="C9" s="52">
        <v>58</v>
      </c>
      <c r="D9" s="53">
        <v>80</v>
      </c>
      <c r="E9" s="54">
        <v>64.400000000000006</v>
      </c>
      <c r="F9" s="55">
        <v>75</v>
      </c>
      <c r="G9" s="56">
        <v>65</v>
      </c>
      <c r="H9" s="53">
        <v>79</v>
      </c>
      <c r="I9" s="57">
        <v>65</v>
      </c>
      <c r="J9" s="55">
        <v>75</v>
      </c>
      <c r="K9" s="56">
        <v>65</v>
      </c>
      <c r="L9" s="58">
        <v>75</v>
      </c>
      <c r="M9" s="59">
        <v>68</v>
      </c>
      <c r="N9" s="55">
        <v>76</v>
      </c>
      <c r="O9" s="60">
        <v>68</v>
      </c>
      <c r="P9" s="58">
        <v>77</v>
      </c>
      <c r="Q9" s="59">
        <v>66</v>
      </c>
      <c r="R9" s="55">
        <v>76</v>
      </c>
      <c r="S9" s="56">
        <v>65</v>
      </c>
      <c r="T9" s="53">
        <v>81</v>
      </c>
      <c r="U9" s="59">
        <v>68</v>
      </c>
      <c r="V9" s="61">
        <v>78</v>
      </c>
      <c r="W9" s="56">
        <v>65</v>
      </c>
      <c r="X9" s="53">
        <v>79</v>
      </c>
      <c r="Y9" s="59">
        <v>68</v>
      </c>
      <c r="Z9" s="61">
        <v>78</v>
      </c>
      <c r="AA9" s="60">
        <v>68</v>
      </c>
      <c r="AB9" s="53">
        <v>82</v>
      </c>
      <c r="AC9" s="59">
        <v>72</v>
      </c>
      <c r="AD9" s="61">
        <v>78</v>
      </c>
      <c r="AE9" s="60">
        <v>68</v>
      </c>
      <c r="AF9" s="62">
        <v>78</v>
      </c>
      <c r="AG9" s="54">
        <v>58</v>
      </c>
      <c r="AI9" s="62">
        <v>78</v>
      </c>
      <c r="AJ9" s="57">
        <v>65</v>
      </c>
    </row>
    <row r="10" spans="1:36" x14ac:dyDescent="0.25">
      <c r="A10" s="26">
        <v>8</v>
      </c>
      <c r="B10" s="63" t="s">
        <v>69</v>
      </c>
      <c r="C10" s="64">
        <v>58</v>
      </c>
      <c r="D10" s="65">
        <v>83</v>
      </c>
      <c r="E10" s="66">
        <v>64.400000000000006</v>
      </c>
      <c r="F10" s="67">
        <v>75</v>
      </c>
      <c r="G10" s="64">
        <v>65</v>
      </c>
      <c r="H10" s="65">
        <v>83</v>
      </c>
      <c r="I10" s="66">
        <v>65</v>
      </c>
      <c r="J10" s="67">
        <v>75</v>
      </c>
      <c r="K10" s="64">
        <v>65</v>
      </c>
      <c r="L10" s="68">
        <v>76</v>
      </c>
      <c r="M10" s="69">
        <v>68</v>
      </c>
      <c r="N10" s="70">
        <v>83</v>
      </c>
      <c r="O10" s="71">
        <v>68</v>
      </c>
      <c r="P10" s="65">
        <v>83</v>
      </c>
      <c r="Q10" s="69">
        <v>68</v>
      </c>
      <c r="R10" s="70">
        <v>83</v>
      </c>
      <c r="S10" s="71">
        <v>68</v>
      </c>
      <c r="T10" s="65">
        <v>83</v>
      </c>
      <c r="U10" s="69">
        <v>68</v>
      </c>
      <c r="V10" s="70">
        <v>83</v>
      </c>
      <c r="W10" s="71">
        <v>68</v>
      </c>
      <c r="X10" s="65">
        <v>83</v>
      </c>
      <c r="Y10" s="69">
        <v>68</v>
      </c>
      <c r="Z10" s="70">
        <v>83</v>
      </c>
      <c r="AA10" s="71">
        <v>68</v>
      </c>
      <c r="AB10" s="68">
        <v>82</v>
      </c>
      <c r="AC10" s="72">
        <v>72</v>
      </c>
      <c r="AD10" s="70">
        <v>83</v>
      </c>
      <c r="AE10" s="73">
        <v>70</v>
      </c>
      <c r="AF10" s="65">
        <v>83</v>
      </c>
      <c r="AG10" s="66">
        <v>58</v>
      </c>
      <c r="AI10" s="65">
        <v>83</v>
      </c>
      <c r="AJ10" s="69">
        <v>68</v>
      </c>
    </row>
    <row r="11" spans="1:36" x14ac:dyDescent="0.25">
      <c r="A11" s="26">
        <v>9</v>
      </c>
      <c r="B11" s="63" t="s">
        <v>69</v>
      </c>
      <c r="C11" s="64">
        <v>58</v>
      </c>
      <c r="D11" s="65">
        <v>83</v>
      </c>
      <c r="E11" s="66">
        <v>64.400000000000006</v>
      </c>
      <c r="F11" s="67">
        <v>75</v>
      </c>
      <c r="G11" s="64">
        <v>65</v>
      </c>
      <c r="H11" s="65">
        <v>83</v>
      </c>
      <c r="I11" s="66">
        <v>65</v>
      </c>
      <c r="J11" s="67">
        <v>75</v>
      </c>
      <c r="K11" s="64">
        <v>65</v>
      </c>
      <c r="L11" s="68">
        <v>76</v>
      </c>
      <c r="M11" s="69">
        <v>68</v>
      </c>
      <c r="N11" s="70">
        <v>83</v>
      </c>
      <c r="O11" s="71">
        <v>68</v>
      </c>
      <c r="P11" s="65">
        <v>83</v>
      </c>
      <c r="Q11" s="69">
        <v>68</v>
      </c>
      <c r="R11" s="70">
        <v>83</v>
      </c>
      <c r="S11" s="71">
        <v>68</v>
      </c>
      <c r="T11" s="65">
        <v>83</v>
      </c>
      <c r="U11" s="69">
        <v>68</v>
      </c>
      <c r="V11" s="70">
        <v>83</v>
      </c>
      <c r="W11" s="71">
        <v>68</v>
      </c>
      <c r="X11" s="65">
        <v>83</v>
      </c>
      <c r="Y11" s="69">
        <v>68</v>
      </c>
      <c r="Z11" s="70">
        <v>83</v>
      </c>
      <c r="AA11" s="71">
        <v>68</v>
      </c>
      <c r="AB11" s="68">
        <v>82</v>
      </c>
      <c r="AC11" s="72">
        <v>72</v>
      </c>
      <c r="AD11" s="70">
        <v>83</v>
      </c>
      <c r="AE11" s="73">
        <v>70</v>
      </c>
      <c r="AF11" s="65">
        <v>83</v>
      </c>
      <c r="AG11" s="66">
        <v>58</v>
      </c>
      <c r="AI11" s="65">
        <v>83</v>
      </c>
      <c r="AJ11" s="69">
        <v>68</v>
      </c>
    </row>
    <row r="12" spans="1:36" x14ac:dyDescent="0.25">
      <c r="A12" s="26">
        <v>10</v>
      </c>
      <c r="B12" s="63" t="s">
        <v>69</v>
      </c>
      <c r="C12" s="64">
        <v>58</v>
      </c>
      <c r="D12" s="65">
        <v>83</v>
      </c>
      <c r="E12" s="66">
        <v>64.400000000000006</v>
      </c>
      <c r="F12" s="67">
        <v>75</v>
      </c>
      <c r="G12" s="64">
        <v>65</v>
      </c>
      <c r="H12" s="65">
        <v>83</v>
      </c>
      <c r="I12" s="66">
        <v>65</v>
      </c>
      <c r="J12" s="67">
        <v>75</v>
      </c>
      <c r="K12" s="64">
        <v>65</v>
      </c>
      <c r="L12" s="68">
        <v>76</v>
      </c>
      <c r="M12" s="69">
        <v>68</v>
      </c>
      <c r="N12" s="70">
        <v>83</v>
      </c>
      <c r="O12" s="71">
        <v>68</v>
      </c>
      <c r="P12" s="65">
        <v>83</v>
      </c>
      <c r="Q12" s="69">
        <v>68</v>
      </c>
      <c r="R12" s="70">
        <v>83</v>
      </c>
      <c r="S12" s="71">
        <v>68</v>
      </c>
      <c r="T12" s="65">
        <v>83</v>
      </c>
      <c r="U12" s="69">
        <v>68</v>
      </c>
      <c r="V12" s="70">
        <v>83</v>
      </c>
      <c r="W12" s="71">
        <v>68</v>
      </c>
      <c r="X12" s="65">
        <v>83</v>
      </c>
      <c r="Y12" s="69">
        <v>68</v>
      </c>
      <c r="Z12" s="70">
        <v>83</v>
      </c>
      <c r="AA12" s="71">
        <v>68</v>
      </c>
      <c r="AB12" s="68">
        <v>82</v>
      </c>
      <c r="AC12" s="72">
        <v>72</v>
      </c>
      <c r="AD12" s="70">
        <v>83</v>
      </c>
      <c r="AE12" s="73">
        <v>70</v>
      </c>
      <c r="AF12" s="65">
        <v>83</v>
      </c>
      <c r="AG12" s="66">
        <v>58</v>
      </c>
      <c r="AI12" s="65">
        <v>83</v>
      </c>
      <c r="AJ12" s="69">
        <v>68</v>
      </c>
    </row>
    <row r="13" spans="1:36" x14ac:dyDescent="0.25">
      <c r="A13" s="26">
        <v>11</v>
      </c>
      <c r="B13" s="63" t="s">
        <v>69</v>
      </c>
      <c r="C13" s="64">
        <v>58</v>
      </c>
      <c r="D13" s="65">
        <v>83</v>
      </c>
      <c r="E13" s="66">
        <v>64.400000000000006</v>
      </c>
      <c r="F13" s="67">
        <v>75</v>
      </c>
      <c r="G13" s="64">
        <v>65</v>
      </c>
      <c r="H13" s="65">
        <v>83</v>
      </c>
      <c r="I13" s="66">
        <v>65</v>
      </c>
      <c r="J13" s="67">
        <v>75</v>
      </c>
      <c r="K13" s="64">
        <v>65</v>
      </c>
      <c r="L13" s="68">
        <v>76</v>
      </c>
      <c r="M13" s="69">
        <v>68</v>
      </c>
      <c r="N13" s="70">
        <v>83</v>
      </c>
      <c r="O13" s="71">
        <v>68</v>
      </c>
      <c r="P13" s="65">
        <v>83</v>
      </c>
      <c r="Q13" s="69">
        <v>68</v>
      </c>
      <c r="R13" s="70">
        <v>83</v>
      </c>
      <c r="S13" s="71">
        <v>68</v>
      </c>
      <c r="T13" s="65">
        <v>83</v>
      </c>
      <c r="U13" s="69">
        <v>68</v>
      </c>
      <c r="V13" s="70">
        <v>83</v>
      </c>
      <c r="W13" s="71">
        <v>68</v>
      </c>
      <c r="X13" s="65">
        <v>83</v>
      </c>
      <c r="Y13" s="69">
        <v>68</v>
      </c>
      <c r="Z13" s="70">
        <v>83</v>
      </c>
      <c r="AA13" s="71">
        <v>68</v>
      </c>
      <c r="AB13" s="68">
        <v>82</v>
      </c>
      <c r="AC13" s="72">
        <v>72</v>
      </c>
      <c r="AD13" s="70">
        <v>83</v>
      </c>
      <c r="AE13" s="73">
        <v>70</v>
      </c>
      <c r="AF13" s="65">
        <v>83</v>
      </c>
      <c r="AG13" s="66">
        <v>58</v>
      </c>
      <c r="AI13" s="65">
        <v>83</v>
      </c>
      <c r="AJ13" s="69">
        <v>68</v>
      </c>
    </row>
    <row r="14" spans="1:36" x14ac:dyDescent="0.25">
      <c r="A14" s="26">
        <v>12</v>
      </c>
      <c r="B14" s="63" t="s">
        <v>69</v>
      </c>
      <c r="C14" s="64">
        <v>58</v>
      </c>
      <c r="D14" s="65">
        <v>83</v>
      </c>
      <c r="E14" s="66">
        <v>64.400000000000006</v>
      </c>
      <c r="F14" s="67">
        <v>75</v>
      </c>
      <c r="G14" s="64">
        <v>65</v>
      </c>
      <c r="H14" s="65">
        <v>83</v>
      </c>
      <c r="I14" s="66">
        <v>65</v>
      </c>
      <c r="J14" s="67">
        <v>75</v>
      </c>
      <c r="K14" s="64">
        <v>65</v>
      </c>
      <c r="L14" s="68">
        <v>76</v>
      </c>
      <c r="M14" s="69">
        <v>68</v>
      </c>
      <c r="N14" s="70">
        <v>83</v>
      </c>
      <c r="O14" s="71">
        <v>68</v>
      </c>
      <c r="P14" s="65">
        <v>83</v>
      </c>
      <c r="Q14" s="69">
        <v>68</v>
      </c>
      <c r="R14" s="70">
        <v>83</v>
      </c>
      <c r="S14" s="71">
        <v>68</v>
      </c>
      <c r="T14" s="65">
        <v>83</v>
      </c>
      <c r="U14" s="69">
        <v>68</v>
      </c>
      <c r="V14" s="70">
        <v>83</v>
      </c>
      <c r="W14" s="71">
        <v>68</v>
      </c>
      <c r="X14" s="65">
        <v>83</v>
      </c>
      <c r="Y14" s="69">
        <v>68</v>
      </c>
      <c r="Z14" s="70">
        <v>83</v>
      </c>
      <c r="AA14" s="71">
        <v>68</v>
      </c>
      <c r="AB14" s="68">
        <v>82</v>
      </c>
      <c r="AC14" s="72">
        <v>72</v>
      </c>
      <c r="AD14" s="70">
        <v>83</v>
      </c>
      <c r="AE14" s="73">
        <v>70</v>
      </c>
      <c r="AF14" s="65">
        <v>83</v>
      </c>
      <c r="AG14" s="66">
        <v>58</v>
      </c>
      <c r="AI14" s="65">
        <v>83</v>
      </c>
      <c r="AJ14" s="69">
        <v>68</v>
      </c>
    </row>
    <row r="15" spans="1:36" x14ac:dyDescent="0.25">
      <c r="A15" s="26">
        <v>13</v>
      </c>
      <c r="B15" s="63" t="s">
        <v>69</v>
      </c>
      <c r="C15" s="64">
        <v>58</v>
      </c>
      <c r="D15" s="65">
        <v>83</v>
      </c>
      <c r="E15" s="66">
        <v>64.400000000000006</v>
      </c>
      <c r="F15" s="67">
        <v>75</v>
      </c>
      <c r="G15" s="64">
        <v>65</v>
      </c>
      <c r="H15" s="65">
        <v>83</v>
      </c>
      <c r="I15" s="66">
        <v>65</v>
      </c>
      <c r="J15" s="67">
        <v>75</v>
      </c>
      <c r="K15" s="64">
        <v>65</v>
      </c>
      <c r="L15" s="68">
        <v>76</v>
      </c>
      <c r="M15" s="69">
        <v>68</v>
      </c>
      <c r="N15" s="70">
        <v>83</v>
      </c>
      <c r="O15" s="71">
        <v>68</v>
      </c>
      <c r="P15" s="65">
        <v>83</v>
      </c>
      <c r="Q15" s="69">
        <v>68</v>
      </c>
      <c r="R15" s="70">
        <v>83</v>
      </c>
      <c r="S15" s="71">
        <v>68</v>
      </c>
      <c r="T15" s="74">
        <v>82</v>
      </c>
      <c r="U15" s="69">
        <v>68</v>
      </c>
      <c r="V15" s="70">
        <v>83</v>
      </c>
      <c r="W15" s="71">
        <v>68</v>
      </c>
      <c r="X15" s="65">
        <v>83</v>
      </c>
      <c r="Y15" s="69">
        <v>68</v>
      </c>
      <c r="Z15" s="70">
        <v>83</v>
      </c>
      <c r="AA15" s="71">
        <v>68</v>
      </c>
      <c r="AB15" s="68">
        <v>82</v>
      </c>
      <c r="AC15" s="72">
        <v>72</v>
      </c>
      <c r="AD15" s="70">
        <v>83</v>
      </c>
      <c r="AE15" s="73">
        <v>70</v>
      </c>
      <c r="AF15" s="65">
        <v>83</v>
      </c>
      <c r="AG15" s="66">
        <v>58</v>
      </c>
      <c r="AI15" s="65">
        <v>83</v>
      </c>
      <c r="AJ15" s="69">
        <v>68</v>
      </c>
    </row>
    <row r="16" spans="1:36" x14ac:dyDescent="0.25">
      <c r="A16" s="26">
        <v>14</v>
      </c>
      <c r="B16" s="63" t="s">
        <v>69</v>
      </c>
      <c r="C16" s="64">
        <v>58</v>
      </c>
      <c r="D16" s="65">
        <v>82</v>
      </c>
      <c r="E16" s="66">
        <v>64.400000000000006</v>
      </c>
      <c r="F16" s="67">
        <v>75</v>
      </c>
      <c r="G16" s="64">
        <v>65</v>
      </c>
      <c r="H16" s="65">
        <v>82</v>
      </c>
      <c r="I16" s="66">
        <v>65</v>
      </c>
      <c r="J16" s="67">
        <v>75</v>
      </c>
      <c r="K16" s="64">
        <v>65</v>
      </c>
      <c r="L16" s="68">
        <v>76</v>
      </c>
      <c r="M16" s="69">
        <v>68</v>
      </c>
      <c r="N16" s="70">
        <v>82</v>
      </c>
      <c r="O16" s="71">
        <v>68</v>
      </c>
      <c r="P16" s="65">
        <v>82</v>
      </c>
      <c r="Q16" s="69">
        <v>68</v>
      </c>
      <c r="R16" s="70">
        <v>82</v>
      </c>
      <c r="S16" s="71">
        <v>68</v>
      </c>
      <c r="T16" s="74">
        <v>81</v>
      </c>
      <c r="U16" s="69">
        <v>68</v>
      </c>
      <c r="V16" s="70">
        <v>82</v>
      </c>
      <c r="W16" s="71">
        <v>68</v>
      </c>
      <c r="X16" s="65">
        <v>82</v>
      </c>
      <c r="Y16" s="69">
        <v>68</v>
      </c>
      <c r="Z16" s="70">
        <v>82</v>
      </c>
      <c r="AA16" s="71">
        <v>68</v>
      </c>
      <c r="AB16" s="65">
        <v>82</v>
      </c>
      <c r="AC16" s="72">
        <v>72</v>
      </c>
      <c r="AD16" s="70">
        <v>82</v>
      </c>
      <c r="AE16" s="73">
        <v>70</v>
      </c>
      <c r="AF16" s="65">
        <v>82</v>
      </c>
      <c r="AG16" s="66">
        <v>58</v>
      </c>
      <c r="AI16" s="65">
        <v>82</v>
      </c>
      <c r="AJ16" s="69">
        <v>68</v>
      </c>
    </row>
    <row r="17" spans="1:36" x14ac:dyDescent="0.25">
      <c r="A17" s="26">
        <v>15</v>
      </c>
      <c r="B17" s="63" t="s">
        <v>69</v>
      </c>
      <c r="C17" s="64">
        <v>58</v>
      </c>
      <c r="D17" s="65">
        <v>81</v>
      </c>
      <c r="E17" s="66">
        <v>64.400000000000006</v>
      </c>
      <c r="F17" s="67">
        <v>75</v>
      </c>
      <c r="G17" s="64">
        <v>65</v>
      </c>
      <c r="H17" s="65">
        <v>81</v>
      </c>
      <c r="I17" s="66">
        <v>65</v>
      </c>
      <c r="J17" s="67">
        <v>75</v>
      </c>
      <c r="K17" s="64">
        <v>65</v>
      </c>
      <c r="L17" s="68">
        <v>76</v>
      </c>
      <c r="M17" s="69">
        <v>68</v>
      </c>
      <c r="N17" s="70">
        <v>81</v>
      </c>
      <c r="O17" s="71">
        <v>68</v>
      </c>
      <c r="P17" s="65">
        <v>81</v>
      </c>
      <c r="Q17" s="69">
        <v>68</v>
      </c>
      <c r="R17" s="70">
        <v>81</v>
      </c>
      <c r="S17" s="71">
        <v>68</v>
      </c>
      <c r="T17" s="74">
        <v>81</v>
      </c>
      <c r="U17" s="69">
        <v>68</v>
      </c>
      <c r="V17" s="70">
        <v>81</v>
      </c>
      <c r="W17" s="71">
        <v>68</v>
      </c>
      <c r="X17" s="65">
        <v>81</v>
      </c>
      <c r="Y17" s="69">
        <v>68</v>
      </c>
      <c r="Z17" s="70">
        <v>81</v>
      </c>
      <c r="AA17" s="71">
        <v>68</v>
      </c>
      <c r="AB17" s="74">
        <v>82</v>
      </c>
      <c r="AC17" s="72">
        <v>72</v>
      </c>
      <c r="AD17" s="70">
        <v>81</v>
      </c>
      <c r="AE17" s="73">
        <v>70</v>
      </c>
      <c r="AF17" s="65">
        <v>81</v>
      </c>
      <c r="AG17" s="66">
        <v>58</v>
      </c>
      <c r="AI17" s="65">
        <v>81</v>
      </c>
      <c r="AJ17" s="69">
        <v>68</v>
      </c>
    </row>
    <row r="18" spans="1:36" x14ac:dyDescent="0.25">
      <c r="A18" s="26">
        <v>16</v>
      </c>
      <c r="B18" s="63" t="s">
        <v>69</v>
      </c>
      <c r="C18" s="64">
        <v>58</v>
      </c>
      <c r="D18" s="65">
        <v>80</v>
      </c>
      <c r="E18" s="66">
        <v>64.400000000000006</v>
      </c>
      <c r="F18" s="67">
        <v>75</v>
      </c>
      <c r="G18" s="64">
        <v>65</v>
      </c>
      <c r="H18" s="65">
        <v>80</v>
      </c>
      <c r="I18" s="66">
        <v>65</v>
      </c>
      <c r="J18" s="67">
        <v>75</v>
      </c>
      <c r="K18" s="64">
        <v>65</v>
      </c>
      <c r="L18" s="68">
        <v>76</v>
      </c>
      <c r="M18" s="69">
        <v>68</v>
      </c>
      <c r="N18" s="67">
        <v>78</v>
      </c>
      <c r="O18" s="71">
        <v>68</v>
      </c>
      <c r="P18" s="65">
        <v>80</v>
      </c>
      <c r="Q18" s="69">
        <v>68</v>
      </c>
      <c r="R18" s="70">
        <v>80</v>
      </c>
      <c r="S18" s="71">
        <v>68</v>
      </c>
      <c r="T18" s="74">
        <v>81</v>
      </c>
      <c r="U18" s="69">
        <v>68</v>
      </c>
      <c r="V18" s="70">
        <v>80</v>
      </c>
      <c r="W18" s="71">
        <v>68</v>
      </c>
      <c r="X18" s="65">
        <v>80</v>
      </c>
      <c r="Y18" s="69">
        <v>68</v>
      </c>
      <c r="Z18" s="70">
        <v>80</v>
      </c>
      <c r="AA18" s="71">
        <v>68</v>
      </c>
      <c r="AB18" s="74">
        <v>82</v>
      </c>
      <c r="AC18" s="72">
        <v>72</v>
      </c>
      <c r="AD18" s="70">
        <v>80</v>
      </c>
      <c r="AE18" s="73">
        <v>70</v>
      </c>
      <c r="AF18" s="65">
        <v>80</v>
      </c>
      <c r="AG18" s="66">
        <v>58</v>
      </c>
      <c r="AI18" s="65">
        <v>80</v>
      </c>
      <c r="AJ18" s="69">
        <v>68</v>
      </c>
    </row>
    <row r="19" spans="1:36" x14ac:dyDescent="0.25">
      <c r="A19" s="26">
        <v>17</v>
      </c>
      <c r="B19" s="63" t="s">
        <v>69</v>
      </c>
      <c r="C19" s="64">
        <v>58</v>
      </c>
      <c r="D19" s="74">
        <v>80</v>
      </c>
      <c r="E19" s="66">
        <v>64.400000000000006</v>
      </c>
      <c r="F19" s="67">
        <v>75</v>
      </c>
      <c r="G19" s="64">
        <v>65</v>
      </c>
      <c r="H19" s="65">
        <v>79</v>
      </c>
      <c r="I19" s="66">
        <v>65</v>
      </c>
      <c r="J19" s="67">
        <v>75</v>
      </c>
      <c r="K19" s="64">
        <v>65</v>
      </c>
      <c r="L19" s="68">
        <v>76</v>
      </c>
      <c r="M19" s="69">
        <v>68</v>
      </c>
      <c r="N19" s="67">
        <v>76</v>
      </c>
      <c r="O19" s="71">
        <v>68</v>
      </c>
      <c r="P19" s="65">
        <v>79</v>
      </c>
      <c r="Q19" s="69">
        <v>68</v>
      </c>
      <c r="R19" s="67">
        <v>79</v>
      </c>
      <c r="S19" s="71">
        <v>68</v>
      </c>
      <c r="T19" s="74">
        <v>81</v>
      </c>
      <c r="U19" s="69">
        <v>68</v>
      </c>
      <c r="V19" s="70">
        <v>79</v>
      </c>
      <c r="W19" s="71">
        <v>68</v>
      </c>
      <c r="X19" s="65">
        <v>79</v>
      </c>
      <c r="Y19" s="69">
        <v>68</v>
      </c>
      <c r="Z19" s="70">
        <v>79</v>
      </c>
      <c r="AA19" s="71">
        <v>68</v>
      </c>
      <c r="AB19" s="74">
        <v>82</v>
      </c>
      <c r="AC19" s="72">
        <v>72</v>
      </c>
      <c r="AD19" s="70">
        <v>79</v>
      </c>
      <c r="AE19" s="73">
        <v>70</v>
      </c>
      <c r="AF19" s="65">
        <v>79</v>
      </c>
      <c r="AG19" s="66">
        <v>58</v>
      </c>
      <c r="AI19" s="65">
        <v>79</v>
      </c>
      <c r="AJ19" s="69">
        <v>68</v>
      </c>
    </row>
    <row r="20" spans="1:36" x14ac:dyDescent="0.25">
      <c r="A20" s="26">
        <v>18</v>
      </c>
      <c r="B20" s="51" t="s">
        <v>69</v>
      </c>
      <c r="C20" s="64">
        <v>58</v>
      </c>
      <c r="D20" s="53">
        <v>80</v>
      </c>
      <c r="E20" s="66">
        <v>64.400000000000006</v>
      </c>
      <c r="F20" s="55">
        <v>75</v>
      </c>
      <c r="G20" s="64">
        <v>65</v>
      </c>
      <c r="H20" s="53">
        <v>79</v>
      </c>
      <c r="I20" s="66">
        <v>65</v>
      </c>
      <c r="J20" s="55">
        <v>75</v>
      </c>
      <c r="K20" s="64">
        <v>65</v>
      </c>
      <c r="L20" s="58">
        <v>75</v>
      </c>
      <c r="M20" s="69">
        <v>68</v>
      </c>
      <c r="N20" s="55">
        <v>76</v>
      </c>
      <c r="O20" s="71">
        <v>68</v>
      </c>
      <c r="P20" s="58">
        <v>77</v>
      </c>
      <c r="Q20" s="69">
        <v>68</v>
      </c>
      <c r="R20" s="55">
        <v>76</v>
      </c>
      <c r="S20" s="71">
        <v>68</v>
      </c>
      <c r="T20" s="53">
        <v>81</v>
      </c>
      <c r="U20" s="69">
        <v>68</v>
      </c>
      <c r="V20" s="61">
        <v>78</v>
      </c>
      <c r="W20" s="71">
        <v>68</v>
      </c>
      <c r="X20" s="53">
        <v>79</v>
      </c>
      <c r="Y20" s="69">
        <v>68</v>
      </c>
      <c r="Z20" s="61">
        <v>78</v>
      </c>
      <c r="AA20" s="71">
        <v>68</v>
      </c>
      <c r="AB20" s="53">
        <v>82</v>
      </c>
      <c r="AC20" s="72">
        <v>72</v>
      </c>
      <c r="AD20" s="61">
        <v>78</v>
      </c>
      <c r="AE20" s="73">
        <v>70</v>
      </c>
      <c r="AF20" s="62">
        <v>78</v>
      </c>
      <c r="AG20" s="66">
        <v>58</v>
      </c>
      <c r="AI20" s="62">
        <v>78</v>
      </c>
      <c r="AJ20" s="69">
        <v>68</v>
      </c>
    </row>
    <row r="21" spans="1:36" x14ac:dyDescent="0.25">
      <c r="A21" s="26">
        <v>19</v>
      </c>
      <c r="B21" s="51" t="s">
        <v>69</v>
      </c>
      <c r="C21" s="64">
        <v>58</v>
      </c>
      <c r="D21" s="53">
        <v>80</v>
      </c>
      <c r="E21" s="66">
        <v>64.400000000000006</v>
      </c>
      <c r="F21" s="55">
        <v>75</v>
      </c>
      <c r="G21" s="64">
        <v>65</v>
      </c>
      <c r="H21" s="53">
        <v>79</v>
      </c>
      <c r="I21" s="66">
        <v>65</v>
      </c>
      <c r="J21" s="55">
        <v>75</v>
      </c>
      <c r="K21" s="64">
        <v>65</v>
      </c>
      <c r="L21" s="58">
        <v>75</v>
      </c>
      <c r="M21" s="69">
        <v>68</v>
      </c>
      <c r="N21" s="55">
        <v>76</v>
      </c>
      <c r="O21" s="71">
        <v>68</v>
      </c>
      <c r="P21" s="58">
        <v>77</v>
      </c>
      <c r="Q21" s="69">
        <v>68</v>
      </c>
      <c r="R21" s="55">
        <v>76</v>
      </c>
      <c r="S21" s="71">
        <v>68</v>
      </c>
      <c r="T21" s="53">
        <v>81</v>
      </c>
      <c r="U21" s="69">
        <v>68</v>
      </c>
      <c r="V21" s="61">
        <v>78</v>
      </c>
      <c r="W21" s="71">
        <v>68</v>
      </c>
      <c r="X21" s="53">
        <v>79</v>
      </c>
      <c r="Y21" s="69">
        <v>68</v>
      </c>
      <c r="Z21" s="61">
        <v>78</v>
      </c>
      <c r="AA21" s="71">
        <v>68</v>
      </c>
      <c r="AB21" s="53">
        <v>82</v>
      </c>
      <c r="AC21" s="72">
        <v>72</v>
      </c>
      <c r="AD21" s="61">
        <v>78</v>
      </c>
      <c r="AE21" s="73">
        <v>70</v>
      </c>
      <c r="AF21" s="62">
        <v>78</v>
      </c>
      <c r="AG21" s="66">
        <v>58</v>
      </c>
      <c r="AI21" s="62">
        <v>78</v>
      </c>
      <c r="AJ21" s="69">
        <v>68</v>
      </c>
    </row>
    <row r="22" spans="1:36" x14ac:dyDescent="0.25">
      <c r="A22" s="26">
        <v>20</v>
      </c>
      <c r="B22" s="51" t="s">
        <v>69</v>
      </c>
      <c r="C22" s="64">
        <v>58</v>
      </c>
      <c r="D22" s="53">
        <v>80</v>
      </c>
      <c r="E22" s="66">
        <v>64.400000000000006</v>
      </c>
      <c r="F22" s="55">
        <v>75</v>
      </c>
      <c r="G22" s="64">
        <v>65</v>
      </c>
      <c r="H22" s="53">
        <v>79</v>
      </c>
      <c r="I22" s="66">
        <v>65</v>
      </c>
      <c r="J22" s="55">
        <v>75</v>
      </c>
      <c r="K22" s="64">
        <v>65</v>
      </c>
      <c r="L22" s="58">
        <v>75</v>
      </c>
      <c r="M22" s="69">
        <v>68</v>
      </c>
      <c r="N22" s="55">
        <v>76</v>
      </c>
      <c r="O22" s="71">
        <v>68</v>
      </c>
      <c r="P22" s="58">
        <v>77</v>
      </c>
      <c r="Q22" s="69">
        <v>68</v>
      </c>
      <c r="R22" s="55">
        <v>76</v>
      </c>
      <c r="S22" s="71">
        <v>68</v>
      </c>
      <c r="T22" s="53">
        <v>81</v>
      </c>
      <c r="U22" s="69">
        <v>68</v>
      </c>
      <c r="V22" s="61">
        <v>78</v>
      </c>
      <c r="W22" s="71">
        <v>68</v>
      </c>
      <c r="X22" s="53">
        <v>79</v>
      </c>
      <c r="Y22" s="69">
        <v>68</v>
      </c>
      <c r="Z22" s="61">
        <v>78</v>
      </c>
      <c r="AA22" s="71">
        <v>68</v>
      </c>
      <c r="AB22" s="53">
        <v>82</v>
      </c>
      <c r="AC22" s="72">
        <v>72</v>
      </c>
      <c r="AD22" s="61">
        <v>78</v>
      </c>
      <c r="AE22" s="73">
        <v>70</v>
      </c>
      <c r="AF22" s="62">
        <v>78</v>
      </c>
      <c r="AG22" s="66">
        <v>58</v>
      </c>
      <c r="AI22" s="62">
        <v>78</v>
      </c>
      <c r="AJ22" s="69">
        <v>68</v>
      </c>
    </row>
    <row r="23" spans="1:36" x14ac:dyDescent="0.25">
      <c r="A23" s="26">
        <v>21</v>
      </c>
      <c r="B23" s="51" t="s">
        <v>69</v>
      </c>
      <c r="C23" s="64">
        <v>58</v>
      </c>
      <c r="D23" s="53">
        <v>80</v>
      </c>
      <c r="E23" s="66">
        <v>64.400000000000006</v>
      </c>
      <c r="F23" s="55">
        <v>75</v>
      </c>
      <c r="G23" s="64">
        <v>65</v>
      </c>
      <c r="H23" s="53">
        <v>79</v>
      </c>
      <c r="I23" s="66">
        <v>65</v>
      </c>
      <c r="J23" s="55">
        <v>75</v>
      </c>
      <c r="K23" s="64">
        <v>65</v>
      </c>
      <c r="L23" s="58">
        <v>75</v>
      </c>
      <c r="M23" s="69">
        <v>68</v>
      </c>
      <c r="N23" s="55">
        <v>76</v>
      </c>
      <c r="O23" s="71">
        <v>68</v>
      </c>
      <c r="P23" s="58">
        <v>77</v>
      </c>
      <c r="Q23" s="69">
        <v>68</v>
      </c>
      <c r="R23" s="55">
        <v>76</v>
      </c>
      <c r="S23" s="71">
        <v>68</v>
      </c>
      <c r="T23" s="53">
        <v>81</v>
      </c>
      <c r="U23" s="69">
        <v>68</v>
      </c>
      <c r="V23" s="61">
        <v>78</v>
      </c>
      <c r="W23" s="71">
        <v>68</v>
      </c>
      <c r="X23" s="53">
        <v>79</v>
      </c>
      <c r="Y23" s="69">
        <v>68</v>
      </c>
      <c r="Z23" s="61">
        <v>78</v>
      </c>
      <c r="AA23" s="71">
        <v>68</v>
      </c>
      <c r="AB23" s="53">
        <v>82</v>
      </c>
      <c r="AC23" s="72">
        <v>72</v>
      </c>
      <c r="AD23" s="61">
        <v>78</v>
      </c>
      <c r="AE23" s="73">
        <v>70</v>
      </c>
      <c r="AF23" s="62">
        <v>78</v>
      </c>
      <c r="AG23" s="66">
        <v>58</v>
      </c>
      <c r="AI23" s="62">
        <v>78</v>
      </c>
      <c r="AJ23" s="69">
        <v>68</v>
      </c>
    </row>
    <row r="24" spans="1:36" x14ac:dyDescent="0.25">
      <c r="A24" s="26">
        <v>22</v>
      </c>
      <c r="B24" s="51" t="s">
        <v>69</v>
      </c>
      <c r="C24" s="64">
        <v>58</v>
      </c>
      <c r="D24" s="53">
        <v>80</v>
      </c>
      <c r="E24" s="66">
        <v>64.400000000000006</v>
      </c>
      <c r="F24" s="55">
        <v>75</v>
      </c>
      <c r="G24" s="64">
        <v>65</v>
      </c>
      <c r="H24" s="53">
        <v>79</v>
      </c>
      <c r="I24" s="66">
        <v>65</v>
      </c>
      <c r="J24" s="55">
        <v>75</v>
      </c>
      <c r="K24" s="64">
        <v>65</v>
      </c>
      <c r="L24" s="58">
        <v>75</v>
      </c>
      <c r="M24" s="69">
        <v>68</v>
      </c>
      <c r="N24" s="55">
        <v>76</v>
      </c>
      <c r="O24" s="71">
        <v>68</v>
      </c>
      <c r="P24" s="58">
        <v>77</v>
      </c>
      <c r="Q24" s="69">
        <v>68</v>
      </c>
      <c r="R24" s="55">
        <v>76</v>
      </c>
      <c r="S24" s="71">
        <v>68</v>
      </c>
      <c r="T24" s="53">
        <v>81</v>
      </c>
      <c r="U24" s="69">
        <v>68</v>
      </c>
      <c r="V24" s="61">
        <v>78</v>
      </c>
      <c r="W24" s="71">
        <v>68</v>
      </c>
      <c r="X24" s="53">
        <v>79</v>
      </c>
      <c r="Y24" s="69">
        <v>68</v>
      </c>
      <c r="Z24" s="61">
        <v>78</v>
      </c>
      <c r="AA24" s="71">
        <v>68</v>
      </c>
      <c r="AB24" s="53">
        <v>82</v>
      </c>
      <c r="AC24" s="72">
        <v>72</v>
      </c>
      <c r="AD24" s="61">
        <v>78</v>
      </c>
      <c r="AE24" s="73">
        <v>70</v>
      </c>
      <c r="AF24" s="62">
        <v>78</v>
      </c>
      <c r="AG24" s="66">
        <v>58</v>
      </c>
      <c r="AI24" s="62">
        <v>78</v>
      </c>
      <c r="AJ24" s="69">
        <v>68</v>
      </c>
    </row>
    <row r="25" spans="1:36" x14ac:dyDescent="0.25">
      <c r="A25" s="26">
        <v>23</v>
      </c>
      <c r="B25" s="51" t="s">
        <v>69</v>
      </c>
      <c r="C25" s="64">
        <v>58</v>
      </c>
      <c r="D25" s="53">
        <v>80</v>
      </c>
      <c r="E25" s="66">
        <v>64.400000000000006</v>
      </c>
      <c r="F25" s="55">
        <v>75</v>
      </c>
      <c r="G25" s="64">
        <v>65</v>
      </c>
      <c r="H25" s="53">
        <v>79</v>
      </c>
      <c r="I25" s="66">
        <v>65</v>
      </c>
      <c r="J25" s="55">
        <v>75</v>
      </c>
      <c r="K25" s="64">
        <v>65</v>
      </c>
      <c r="L25" s="58">
        <v>75</v>
      </c>
      <c r="M25" s="69">
        <v>68</v>
      </c>
      <c r="N25" s="55">
        <v>76</v>
      </c>
      <c r="O25" s="71">
        <v>68</v>
      </c>
      <c r="P25" s="58">
        <v>77</v>
      </c>
      <c r="Q25" s="69">
        <v>68</v>
      </c>
      <c r="R25" s="55">
        <v>76</v>
      </c>
      <c r="S25" s="71">
        <v>68</v>
      </c>
      <c r="T25" s="53">
        <v>81</v>
      </c>
      <c r="U25" s="69">
        <v>68</v>
      </c>
      <c r="V25" s="61">
        <v>78</v>
      </c>
      <c r="W25" s="71">
        <v>68</v>
      </c>
      <c r="X25" s="53">
        <v>79</v>
      </c>
      <c r="Y25" s="69">
        <v>68</v>
      </c>
      <c r="Z25" s="61">
        <v>78</v>
      </c>
      <c r="AA25" s="71">
        <v>68</v>
      </c>
      <c r="AB25" s="53">
        <v>82</v>
      </c>
      <c r="AC25" s="72">
        <v>72</v>
      </c>
      <c r="AD25" s="61">
        <v>78</v>
      </c>
      <c r="AE25" s="73">
        <v>70</v>
      </c>
      <c r="AF25" s="62">
        <v>78</v>
      </c>
      <c r="AG25" s="66">
        <v>58</v>
      </c>
      <c r="AI25" s="62">
        <v>78</v>
      </c>
      <c r="AJ25" s="69">
        <v>68</v>
      </c>
    </row>
    <row r="26" spans="1:36" x14ac:dyDescent="0.25">
      <c r="A26" s="26">
        <v>24</v>
      </c>
      <c r="B26" s="51" t="s">
        <v>69</v>
      </c>
      <c r="C26" s="52">
        <v>58</v>
      </c>
      <c r="D26" s="53">
        <v>80</v>
      </c>
      <c r="E26" s="54">
        <v>64.400000000000006</v>
      </c>
      <c r="F26" s="55">
        <v>75</v>
      </c>
      <c r="G26" s="56">
        <v>65</v>
      </c>
      <c r="H26" s="53">
        <v>79</v>
      </c>
      <c r="I26" s="57">
        <v>65</v>
      </c>
      <c r="J26" s="55">
        <v>75</v>
      </c>
      <c r="K26" s="56">
        <v>65</v>
      </c>
      <c r="L26" s="58">
        <v>75</v>
      </c>
      <c r="M26" s="59">
        <v>68</v>
      </c>
      <c r="N26" s="55">
        <v>76</v>
      </c>
      <c r="O26" s="60">
        <v>68</v>
      </c>
      <c r="P26" s="58">
        <v>77</v>
      </c>
      <c r="Q26" s="59">
        <v>66</v>
      </c>
      <c r="R26" s="55">
        <v>76</v>
      </c>
      <c r="S26" s="56">
        <v>65</v>
      </c>
      <c r="T26" s="53">
        <v>81</v>
      </c>
      <c r="U26" s="59">
        <v>68</v>
      </c>
      <c r="V26" s="61">
        <v>78</v>
      </c>
      <c r="W26" s="56">
        <v>65</v>
      </c>
      <c r="X26" s="53">
        <v>79</v>
      </c>
      <c r="Y26" s="59">
        <v>68</v>
      </c>
      <c r="Z26" s="61">
        <v>78</v>
      </c>
      <c r="AA26" s="60">
        <v>68</v>
      </c>
      <c r="AB26" s="53">
        <v>82</v>
      </c>
      <c r="AC26" s="59">
        <v>72</v>
      </c>
      <c r="AD26" s="61">
        <v>78</v>
      </c>
      <c r="AE26" s="60">
        <v>68</v>
      </c>
      <c r="AF26" s="62">
        <v>78</v>
      </c>
      <c r="AG26" s="54">
        <v>58</v>
      </c>
      <c r="AI26" s="62">
        <v>78</v>
      </c>
      <c r="AJ26" s="57">
        <v>65</v>
      </c>
    </row>
    <row r="27" spans="1:36" ht="90" x14ac:dyDescent="0.25">
      <c r="B27" s="31" t="s">
        <v>82</v>
      </c>
      <c r="C27" s="31" t="s">
        <v>70</v>
      </c>
      <c r="D27" s="75" t="s">
        <v>82</v>
      </c>
      <c r="E27" s="76" t="s">
        <v>70</v>
      </c>
      <c r="F27" s="31" t="s">
        <v>82</v>
      </c>
      <c r="G27" s="31" t="s">
        <v>70</v>
      </c>
      <c r="H27" s="75" t="s">
        <v>82</v>
      </c>
      <c r="I27" s="76" t="s">
        <v>70</v>
      </c>
      <c r="J27" s="31" t="s">
        <v>82</v>
      </c>
      <c r="K27" s="31" t="s">
        <v>70</v>
      </c>
      <c r="L27" s="75" t="s">
        <v>82</v>
      </c>
      <c r="M27" s="76" t="s">
        <v>70</v>
      </c>
      <c r="N27" s="31" t="s">
        <v>82</v>
      </c>
      <c r="O27" s="31" t="s">
        <v>70</v>
      </c>
      <c r="P27" s="75" t="s">
        <v>82</v>
      </c>
      <c r="Q27" s="76" t="s">
        <v>70</v>
      </c>
      <c r="R27" s="31" t="s">
        <v>82</v>
      </c>
      <c r="S27" s="31" t="s">
        <v>70</v>
      </c>
      <c r="T27" s="75" t="s">
        <v>82</v>
      </c>
      <c r="U27" s="76" t="s">
        <v>70</v>
      </c>
      <c r="V27" s="31" t="s">
        <v>82</v>
      </c>
      <c r="W27" s="31" t="s">
        <v>70</v>
      </c>
      <c r="X27" s="75" t="s">
        <v>82</v>
      </c>
      <c r="Y27" s="76" t="s">
        <v>70</v>
      </c>
      <c r="Z27" s="31" t="s">
        <v>82</v>
      </c>
      <c r="AA27" s="31" t="s">
        <v>70</v>
      </c>
      <c r="AB27" s="75" t="s">
        <v>82</v>
      </c>
      <c r="AC27" s="76" t="s">
        <v>70</v>
      </c>
      <c r="AD27" s="31" t="s">
        <v>82</v>
      </c>
      <c r="AE27" s="31" t="s">
        <v>70</v>
      </c>
      <c r="AF27" s="75" t="s">
        <v>82</v>
      </c>
      <c r="AG27" s="76" t="s">
        <v>70</v>
      </c>
      <c r="AI27" s="75" t="s">
        <v>71</v>
      </c>
      <c r="AJ27" s="76" t="s">
        <v>70</v>
      </c>
    </row>
    <row r="28" spans="1:36" ht="15.75" thickBot="1" x14ac:dyDescent="0.3">
      <c r="B28" s="55">
        <v>73</v>
      </c>
      <c r="C28" s="77" t="s">
        <v>69</v>
      </c>
      <c r="D28" s="78">
        <v>104</v>
      </c>
      <c r="E28" s="79">
        <v>50</v>
      </c>
      <c r="F28" s="55">
        <v>76</v>
      </c>
      <c r="G28" s="64">
        <v>50</v>
      </c>
      <c r="H28" s="78">
        <v>79</v>
      </c>
      <c r="I28" s="79">
        <v>60</v>
      </c>
      <c r="J28" s="80">
        <v>80</v>
      </c>
      <c r="K28" s="64">
        <v>60</v>
      </c>
      <c r="L28" s="81">
        <v>76</v>
      </c>
      <c r="M28" s="79">
        <v>62</v>
      </c>
      <c r="N28" s="55">
        <v>76</v>
      </c>
      <c r="O28" s="64">
        <v>60</v>
      </c>
      <c r="P28" s="81">
        <v>77</v>
      </c>
      <c r="Q28" s="79">
        <v>60</v>
      </c>
      <c r="R28" s="55">
        <v>76</v>
      </c>
      <c r="S28" s="71">
        <v>65</v>
      </c>
      <c r="T28" s="78">
        <v>122</v>
      </c>
      <c r="U28" s="82">
        <v>68</v>
      </c>
      <c r="V28" s="61">
        <v>78</v>
      </c>
      <c r="W28" s="64">
        <v>60</v>
      </c>
      <c r="X28" s="78">
        <v>79</v>
      </c>
      <c r="Y28" s="79">
        <v>60</v>
      </c>
      <c r="Z28" s="61">
        <v>78</v>
      </c>
      <c r="AA28" s="64">
        <v>62</v>
      </c>
      <c r="AB28" s="78">
        <v>122</v>
      </c>
      <c r="AC28" s="82">
        <v>71</v>
      </c>
      <c r="AD28" s="80">
        <v>86</v>
      </c>
      <c r="AE28" s="73">
        <v>68</v>
      </c>
      <c r="AF28" s="83">
        <v>78</v>
      </c>
      <c r="AG28" s="79">
        <v>50</v>
      </c>
      <c r="AI28" s="83">
        <v>78</v>
      </c>
      <c r="AJ28" s="84">
        <v>65</v>
      </c>
    </row>
    <row r="29" spans="1:36" x14ac:dyDescent="0.25">
      <c r="D29" s="26" t="s">
        <v>72</v>
      </c>
      <c r="E29" s="26" t="s">
        <v>72</v>
      </c>
      <c r="G29" s="26" t="s">
        <v>72</v>
      </c>
      <c r="T29" s="26" t="s">
        <v>72</v>
      </c>
      <c r="AB29" s="26" t="s">
        <v>72</v>
      </c>
      <c r="AD29" s="26" t="s">
        <v>73</v>
      </c>
      <c r="AG29" s="26" t="s">
        <v>72</v>
      </c>
    </row>
    <row r="30" spans="1:36" x14ac:dyDescent="0.25">
      <c r="G30" s="87"/>
    </row>
    <row r="32" spans="1:36" x14ac:dyDescent="0.25">
      <c r="G32" s="88"/>
    </row>
    <row r="33" spans="3:7" x14ac:dyDescent="0.25">
      <c r="G33" s="88"/>
    </row>
    <row r="35" spans="3:7" x14ac:dyDescent="0.25">
      <c r="C35" s="85" t="s">
        <v>74</v>
      </c>
    </row>
    <row r="36" spans="3:7" x14ac:dyDescent="0.25">
      <c r="C36" s="61" t="s">
        <v>75</v>
      </c>
    </row>
    <row r="37" spans="3:7" x14ac:dyDescent="0.25">
      <c r="C37" s="70" t="s">
        <v>76</v>
      </c>
      <c r="E37" s="86"/>
    </row>
    <row r="38" spans="3:7" x14ac:dyDescent="0.25">
      <c r="C38" s="71" t="s">
        <v>77</v>
      </c>
    </row>
    <row r="39" spans="3:7" x14ac:dyDescent="0.25">
      <c r="C39" s="56" t="s">
        <v>78</v>
      </c>
    </row>
    <row r="40" spans="3:7" x14ac:dyDescent="0.25">
      <c r="C40" s="26" t="s">
        <v>79</v>
      </c>
    </row>
    <row r="41" spans="3:7" x14ac:dyDescent="0.25">
      <c r="C41" s="26" t="s">
        <v>80</v>
      </c>
    </row>
    <row r="42" spans="3:7" x14ac:dyDescent="0.25">
      <c r="C42" s="26" t="s">
        <v>81</v>
      </c>
    </row>
  </sheetData>
  <mergeCells count="16">
    <mergeCell ref="L1:M1"/>
    <mergeCell ref="B1:C1"/>
    <mergeCell ref="D1:E1"/>
    <mergeCell ref="F1:G1"/>
    <mergeCell ref="H1:I1"/>
    <mergeCell ref="J1:K1"/>
    <mergeCell ref="Z1:AA1"/>
    <mergeCell ref="AB1:AC1"/>
    <mergeCell ref="AD1:AE1"/>
    <mergeCell ref="AF1:AG1"/>
    <mergeCell ref="N1:O1"/>
    <mergeCell ref="P1:Q1"/>
    <mergeCell ref="R1:S1"/>
    <mergeCell ref="T1:U1"/>
    <mergeCell ref="V1:W1"/>
    <mergeCell ref="X1:Y1"/>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63B3C-2147-459E-AB03-A05D730A4557}">
  <dimension ref="A1:AJ40"/>
  <sheetViews>
    <sheetView zoomScale="80" zoomScaleNormal="80" workbookViewId="0">
      <selection activeCell="AD21" sqref="AD21"/>
    </sheetView>
  </sheetViews>
  <sheetFormatPr defaultRowHeight="12.75" x14ac:dyDescent="0.2"/>
  <sheetData>
    <row r="1" spans="1:36" ht="15.75" thickBot="1" x14ac:dyDescent="0.3">
      <c r="A1" t="s">
        <v>64</v>
      </c>
      <c r="B1" s="157">
        <v>1</v>
      </c>
      <c r="C1" s="157"/>
      <c r="D1" s="155">
        <v>2</v>
      </c>
      <c r="E1" s="156"/>
      <c r="F1" s="157">
        <v>3</v>
      </c>
      <c r="G1" s="157"/>
      <c r="H1" s="155">
        <v>4</v>
      </c>
      <c r="I1" s="156"/>
      <c r="J1" s="157">
        <v>5</v>
      </c>
      <c r="K1" s="157"/>
      <c r="L1" s="155">
        <v>6</v>
      </c>
      <c r="M1" s="156"/>
      <c r="N1" s="157">
        <v>7</v>
      </c>
      <c r="O1" s="157"/>
      <c r="P1" s="155">
        <v>8</v>
      </c>
      <c r="Q1" s="156"/>
      <c r="R1" s="157">
        <v>9</v>
      </c>
      <c r="S1" s="157"/>
      <c r="T1" s="155">
        <v>10</v>
      </c>
      <c r="U1" s="156"/>
      <c r="V1" s="157">
        <v>11</v>
      </c>
      <c r="W1" s="157"/>
      <c r="X1" s="155">
        <v>12</v>
      </c>
      <c r="Y1" s="156"/>
      <c r="Z1" s="157">
        <v>13</v>
      </c>
      <c r="AA1" s="157"/>
      <c r="AB1" s="155">
        <v>14</v>
      </c>
      <c r="AC1" s="156"/>
      <c r="AD1" s="157">
        <v>15</v>
      </c>
      <c r="AE1" s="157"/>
      <c r="AF1" s="155">
        <v>16</v>
      </c>
      <c r="AG1" s="156"/>
      <c r="AI1" s="26" t="s">
        <v>65</v>
      </c>
      <c r="AJ1" s="26"/>
    </row>
    <row r="2" spans="1:36" ht="15" x14ac:dyDescent="0.25">
      <c r="A2" t="s">
        <v>66</v>
      </c>
      <c r="B2" t="s">
        <v>67</v>
      </c>
      <c r="C2" t="s">
        <v>68</v>
      </c>
      <c r="D2" s="90" t="s">
        <v>67</v>
      </c>
      <c r="E2" s="91" t="s">
        <v>68</v>
      </c>
      <c r="F2" t="s">
        <v>67</v>
      </c>
      <c r="G2" t="s">
        <v>68</v>
      </c>
      <c r="H2" s="90" t="s">
        <v>67</v>
      </c>
      <c r="I2" s="91" t="s">
        <v>68</v>
      </c>
      <c r="J2" t="s">
        <v>67</v>
      </c>
      <c r="K2" t="s">
        <v>68</v>
      </c>
      <c r="L2" s="90" t="s">
        <v>67</v>
      </c>
      <c r="M2" s="91" t="s">
        <v>68</v>
      </c>
      <c r="N2" t="s">
        <v>67</v>
      </c>
      <c r="O2" t="s">
        <v>68</v>
      </c>
      <c r="P2" s="90" t="s">
        <v>67</v>
      </c>
      <c r="Q2" s="91" t="s">
        <v>68</v>
      </c>
      <c r="R2" t="s">
        <v>67</v>
      </c>
      <c r="S2" t="s">
        <v>68</v>
      </c>
      <c r="T2" s="90" t="s">
        <v>67</v>
      </c>
      <c r="U2" s="91" t="s">
        <v>68</v>
      </c>
      <c r="V2" t="s">
        <v>67</v>
      </c>
      <c r="W2" t="s">
        <v>68</v>
      </c>
      <c r="X2" s="90" t="s">
        <v>67</v>
      </c>
      <c r="Y2" s="91" t="s">
        <v>68</v>
      </c>
      <c r="Z2" t="s">
        <v>67</v>
      </c>
      <c r="AA2" t="s">
        <v>68</v>
      </c>
      <c r="AB2" s="90" t="s">
        <v>67</v>
      </c>
      <c r="AC2" s="91" t="s">
        <v>68</v>
      </c>
      <c r="AD2" t="s">
        <v>67</v>
      </c>
      <c r="AE2" t="s">
        <v>68</v>
      </c>
      <c r="AF2" s="90" t="s">
        <v>67</v>
      </c>
      <c r="AG2" s="91" t="s">
        <v>68</v>
      </c>
      <c r="AI2" s="49" t="s">
        <v>67</v>
      </c>
      <c r="AJ2" s="50" t="s">
        <v>68</v>
      </c>
    </row>
    <row r="3" spans="1:36" ht="15" x14ac:dyDescent="0.25">
      <c r="A3">
        <v>1</v>
      </c>
      <c r="B3" t="s">
        <v>69</v>
      </c>
      <c r="C3" s="99">
        <v>60</v>
      </c>
      <c r="D3" s="53">
        <v>79</v>
      </c>
      <c r="E3" s="57">
        <v>65</v>
      </c>
      <c r="F3" s="55">
        <v>75</v>
      </c>
      <c r="G3" s="60">
        <v>67</v>
      </c>
      <c r="H3" s="53">
        <v>79</v>
      </c>
      <c r="I3" s="72">
        <v>70</v>
      </c>
      <c r="J3" s="55">
        <v>76</v>
      </c>
      <c r="K3" s="73">
        <v>68</v>
      </c>
      <c r="L3" s="58">
        <v>77</v>
      </c>
      <c r="M3" s="72">
        <v>68</v>
      </c>
      <c r="N3" s="61">
        <v>78</v>
      </c>
      <c r="O3" s="73">
        <v>69</v>
      </c>
      <c r="P3" s="62">
        <v>78</v>
      </c>
      <c r="Q3" s="72">
        <v>69</v>
      </c>
      <c r="R3" s="80">
        <v>79</v>
      </c>
      <c r="S3" s="73">
        <v>71</v>
      </c>
      <c r="T3" s="53">
        <v>80</v>
      </c>
      <c r="U3" s="72">
        <v>68</v>
      </c>
      <c r="V3" s="61">
        <v>78</v>
      </c>
      <c r="W3" s="56">
        <v>65</v>
      </c>
      <c r="X3" s="53">
        <v>82</v>
      </c>
      <c r="Y3" s="57">
        <v>65</v>
      </c>
      <c r="Z3" s="61">
        <v>78</v>
      </c>
      <c r="AA3" s="73">
        <v>68</v>
      </c>
      <c r="AB3" s="53">
        <v>83</v>
      </c>
      <c r="AC3" s="59">
        <v>67</v>
      </c>
      <c r="AD3" s="61">
        <v>78</v>
      </c>
      <c r="AE3" s="73">
        <v>69</v>
      </c>
      <c r="AF3" s="62">
        <v>78</v>
      </c>
      <c r="AG3" s="66">
        <v>63</v>
      </c>
      <c r="AI3" s="62">
        <v>78</v>
      </c>
      <c r="AJ3" s="57">
        <v>65</v>
      </c>
    </row>
    <row r="4" spans="1:36" ht="15" x14ac:dyDescent="0.25">
      <c r="A4">
        <v>2</v>
      </c>
      <c r="B4" t="s">
        <v>69</v>
      </c>
      <c r="C4" s="99">
        <v>60</v>
      </c>
      <c r="D4" s="53">
        <v>79</v>
      </c>
      <c r="E4" s="57">
        <v>65</v>
      </c>
      <c r="F4" s="55">
        <v>75</v>
      </c>
      <c r="G4" s="60">
        <v>67</v>
      </c>
      <c r="H4" s="53">
        <v>79</v>
      </c>
      <c r="I4" s="72">
        <v>70</v>
      </c>
      <c r="J4" s="55">
        <v>76</v>
      </c>
      <c r="K4" s="73">
        <v>68</v>
      </c>
      <c r="L4" s="58">
        <v>77</v>
      </c>
      <c r="M4" s="72">
        <v>68</v>
      </c>
      <c r="N4" s="61">
        <v>78</v>
      </c>
      <c r="O4" s="73">
        <v>69</v>
      </c>
      <c r="P4" s="62">
        <v>78</v>
      </c>
      <c r="Q4" s="72">
        <v>69</v>
      </c>
      <c r="R4" s="80">
        <v>79</v>
      </c>
      <c r="S4" s="73">
        <v>71</v>
      </c>
      <c r="T4" s="53">
        <v>80</v>
      </c>
      <c r="U4" s="72">
        <v>68</v>
      </c>
      <c r="V4" s="61">
        <v>78</v>
      </c>
      <c r="W4" s="56">
        <v>65</v>
      </c>
      <c r="X4" s="53">
        <v>82</v>
      </c>
      <c r="Y4" s="57">
        <v>65</v>
      </c>
      <c r="Z4" s="61">
        <v>78</v>
      </c>
      <c r="AA4" s="73">
        <v>68</v>
      </c>
      <c r="AB4" s="53">
        <v>83</v>
      </c>
      <c r="AC4" s="59">
        <v>67</v>
      </c>
      <c r="AD4" s="61">
        <v>78</v>
      </c>
      <c r="AE4" s="73">
        <v>69</v>
      </c>
      <c r="AF4" s="62">
        <v>78</v>
      </c>
      <c r="AG4" s="66">
        <v>63</v>
      </c>
      <c r="AI4" s="62">
        <v>78</v>
      </c>
      <c r="AJ4" s="57">
        <v>65</v>
      </c>
    </row>
    <row r="5" spans="1:36" ht="15" x14ac:dyDescent="0.25">
      <c r="A5">
        <v>3</v>
      </c>
      <c r="B5" t="s">
        <v>69</v>
      </c>
      <c r="C5" s="99">
        <v>60</v>
      </c>
      <c r="D5" s="53">
        <v>79</v>
      </c>
      <c r="E5" s="57">
        <v>65</v>
      </c>
      <c r="F5" s="55">
        <v>75</v>
      </c>
      <c r="G5" s="60">
        <v>67</v>
      </c>
      <c r="H5" s="53">
        <v>79</v>
      </c>
      <c r="I5" s="72">
        <v>70</v>
      </c>
      <c r="J5" s="55">
        <v>76</v>
      </c>
      <c r="K5" s="73">
        <v>68</v>
      </c>
      <c r="L5" s="58">
        <v>77</v>
      </c>
      <c r="M5" s="72">
        <v>68</v>
      </c>
      <c r="N5" s="61">
        <v>78</v>
      </c>
      <c r="O5" s="73">
        <v>69</v>
      </c>
      <c r="P5" s="62">
        <v>78</v>
      </c>
      <c r="Q5" s="72">
        <v>69</v>
      </c>
      <c r="R5" s="80">
        <v>79</v>
      </c>
      <c r="S5" s="73">
        <v>71</v>
      </c>
      <c r="T5" s="53">
        <v>80</v>
      </c>
      <c r="U5" s="72">
        <v>68</v>
      </c>
      <c r="V5" s="61">
        <v>78</v>
      </c>
      <c r="W5" s="56">
        <v>65</v>
      </c>
      <c r="X5" s="53">
        <v>82</v>
      </c>
      <c r="Y5" s="57">
        <v>65</v>
      </c>
      <c r="Z5" s="61">
        <v>78</v>
      </c>
      <c r="AA5" s="73">
        <v>68</v>
      </c>
      <c r="AB5" s="53">
        <v>83</v>
      </c>
      <c r="AC5" s="59">
        <v>67</v>
      </c>
      <c r="AD5" s="61">
        <v>78</v>
      </c>
      <c r="AE5" s="73">
        <v>69</v>
      </c>
      <c r="AF5" s="62">
        <v>78</v>
      </c>
      <c r="AG5" s="66">
        <v>63</v>
      </c>
      <c r="AI5" s="62">
        <v>78</v>
      </c>
      <c r="AJ5" s="57">
        <v>65</v>
      </c>
    </row>
    <row r="6" spans="1:36" ht="15" x14ac:dyDescent="0.25">
      <c r="A6">
        <v>4</v>
      </c>
      <c r="B6" t="s">
        <v>69</v>
      </c>
      <c r="C6" s="99">
        <v>60</v>
      </c>
      <c r="D6" s="53">
        <v>79</v>
      </c>
      <c r="E6" s="57">
        <v>65</v>
      </c>
      <c r="F6" s="55">
        <v>75</v>
      </c>
      <c r="G6" s="60">
        <v>67</v>
      </c>
      <c r="H6" s="53">
        <v>79</v>
      </c>
      <c r="I6" s="72">
        <v>70</v>
      </c>
      <c r="J6" s="55">
        <v>76</v>
      </c>
      <c r="K6" s="73">
        <v>68</v>
      </c>
      <c r="L6" s="58">
        <v>77</v>
      </c>
      <c r="M6" s="72">
        <v>68</v>
      </c>
      <c r="N6" s="61">
        <v>78</v>
      </c>
      <c r="O6" s="73">
        <v>69</v>
      </c>
      <c r="P6" s="62">
        <v>78</v>
      </c>
      <c r="Q6" s="72">
        <v>69</v>
      </c>
      <c r="R6" s="80">
        <v>79</v>
      </c>
      <c r="S6" s="73">
        <v>71</v>
      </c>
      <c r="T6" s="53">
        <v>80</v>
      </c>
      <c r="U6" s="72">
        <v>68</v>
      </c>
      <c r="V6" s="61">
        <v>78</v>
      </c>
      <c r="W6" s="56">
        <v>65</v>
      </c>
      <c r="X6" s="53">
        <v>82</v>
      </c>
      <c r="Y6" s="57">
        <v>65</v>
      </c>
      <c r="Z6" s="61">
        <v>78</v>
      </c>
      <c r="AA6" s="73">
        <v>68</v>
      </c>
      <c r="AB6" s="53">
        <v>83</v>
      </c>
      <c r="AC6" s="59">
        <v>67</v>
      </c>
      <c r="AD6" s="61">
        <v>78</v>
      </c>
      <c r="AE6" s="73">
        <v>69</v>
      </c>
      <c r="AF6" s="62">
        <v>78</v>
      </c>
      <c r="AG6" s="66">
        <v>63</v>
      </c>
      <c r="AI6" s="62">
        <v>78</v>
      </c>
      <c r="AJ6" s="57">
        <v>65</v>
      </c>
    </row>
    <row r="7" spans="1:36" ht="15" x14ac:dyDescent="0.25">
      <c r="A7">
        <v>5</v>
      </c>
      <c r="B7" t="s">
        <v>69</v>
      </c>
      <c r="C7" s="99">
        <v>60</v>
      </c>
      <c r="D7" s="53">
        <v>79</v>
      </c>
      <c r="E7" s="57">
        <v>65</v>
      </c>
      <c r="F7" s="55">
        <v>75</v>
      </c>
      <c r="G7" s="60">
        <v>67</v>
      </c>
      <c r="H7" s="53">
        <v>79</v>
      </c>
      <c r="I7" s="72">
        <v>70</v>
      </c>
      <c r="J7" s="55">
        <v>76</v>
      </c>
      <c r="K7" s="73">
        <v>68</v>
      </c>
      <c r="L7" s="58">
        <v>77</v>
      </c>
      <c r="M7" s="72">
        <v>68</v>
      </c>
      <c r="N7" s="61">
        <v>78</v>
      </c>
      <c r="O7" s="73">
        <v>69</v>
      </c>
      <c r="P7" s="62">
        <v>78</v>
      </c>
      <c r="Q7" s="72">
        <v>69</v>
      </c>
      <c r="R7" s="80">
        <v>79</v>
      </c>
      <c r="S7" s="73">
        <v>71</v>
      </c>
      <c r="T7" s="53">
        <v>80</v>
      </c>
      <c r="U7" s="72">
        <v>68</v>
      </c>
      <c r="V7" s="61">
        <v>78</v>
      </c>
      <c r="W7" s="56">
        <v>65</v>
      </c>
      <c r="X7" s="53">
        <v>82</v>
      </c>
      <c r="Y7" s="57">
        <v>65</v>
      </c>
      <c r="Z7" s="61">
        <v>78</v>
      </c>
      <c r="AA7" s="73">
        <v>68</v>
      </c>
      <c r="AB7" s="53">
        <v>83</v>
      </c>
      <c r="AC7" s="59">
        <v>67</v>
      </c>
      <c r="AD7" s="61">
        <v>78</v>
      </c>
      <c r="AE7" s="73">
        <v>69</v>
      </c>
      <c r="AF7" s="62">
        <v>78</v>
      </c>
      <c r="AG7" s="66">
        <v>63</v>
      </c>
      <c r="AI7" s="62">
        <v>78</v>
      </c>
      <c r="AJ7" s="57">
        <v>65</v>
      </c>
    </row>
    <row r="8" spans="1:36" ht="15" x14ac:dyDescent="0.25">
      <c r="A8">
        <v>6</v>
      </c>
      <c r="B8" t="s">
        <v>69</v>
      </c>
      <c r="C8" s="99">
        <v>60</v>
      </c>
      <c r="D8" s="53">
        <v>79</v>
      </c>
      <c r="E8" s="57">
        <v>65</v>
      </c>
      <c r="F8" s="55">
        <v>75</v>
      </c>
      <c r="G8" s="60">
        <v>67</v>
      </c>
      <c r="H8" s="53">
        <v>79</v>
      </c>
      <c r="I8" s="72">
        <v>70</v>
      </c>
      <c r="J8" s="55">
        <v>76</v>
      </c>
      <c r="K8" s="73">
        <v>68</v>
      </c>
      <c r="L8" s="58">
        <v>77</v>
      </c>
      <c r="M8" s="72">
        <v>68</v>
      </c>
      <c r="N8" s="61">
        <v>78</v>
      </c>
      <c r="O8" s="73">
        <v>69</v>
      </c>
      <c r="P8" s="62">
        <v>78</v>
      </c>
      <c r="Q8" s="72">
        <v>69</v>
      </c>
      <c r="R8" s="80">
        <v>79</v>
      </c>
      <c r="S8" s="73">
        <v>71</v>
      </c>
      <c r="T8" s="53">
        <v>80</v>
      </c>
      <c r="U8" s="72">
        <v>68</v>
      </c>
      <c r="V8" s="61">
        <v>78</v>
      </c>
      <c r="W8" s="56">
        <v>65</v>
      </c>
      <c r="X8" s="53">
        <v>82</v>
      </c>
      <c r="Y8" s="57">
        <v>65</v>
      </c>
      <c r="Z8" s="61">
        <v>78</v>
      </c>
      <c r="AA8" s="73">
        <v>68</v>
      </c>
      <c r="AB8" s="53">
        <v>83</v>
      </c>
      <c r="AC8" s="59">
        <v>67</v>
      </c>
      <c r="AD8" s="61">
        <v>78</v>
      </c>
      <c r="AE8" s="73">
        <v>69</v>
      </c>
      <c r="AF8" s="62">
        <v>78</v>
      </c>
      <c r="AG8" s="66">
        <v>63</v>
      </c>
      <c r="AI8" s="62">
        <v>78</v>
      </c>
      <c r="AJ8" s="57">
        <v>65</v>
      </c>
    </row>
    <row r="9" spans="1:36" ht="15" x14ac:dyDescent="0.25">
      <c r="A9">
        <v>7</v>
      </c>
      <c r="B9" t="s">
        <v>69</v>
      </c>
      <c r="C9" s="99">
        <v>60</v>
      </c>
      <c r="D9" s="53">
        <v>79</v>
      </c>
      <c r="E9" s="57">
        <v>65</v>
      </c>
      <c r="F9" s="55">
        <v>75</v>
      </c>
      <c r="G9" s="60">
        <v>67</v>
      </c>
      <c r="H9" s="53">
        <v>79</v>
      </c>
      <c r="I9" s="72">
        <v>70</v>
      </c>
      <c r="J9" s="55">
        <v>76</v>
      </c>
      <c r="K9" s="73">
        <v>68</v>
      </c>
      <c r="L9" s="58">
        <v>77</v>
      </c>
      <c r="M9" s="72">
        <v>68</v>
      </c>
      <c r="N9" s="61">
        <v>78</v>
      </c>
      <c r="O9" s="73">
        <v>69</v>
      </c>
      <c r="P9" s="62">
        <v>78</v>
      </c>
      <c r="Q9" s="72">
        <v>69</v>
      </c>
      <c r="R9" s="80">
        <v>79</v>
      </c>
      <c r="S9" s="73">
        <v>71</v>
      </c>
      <c r="T9" s="53">
        <v>80</v>
      </c>
      <c r="U9" s="72">
        <v>68</v>
      </c>
      <c r="V9" s="61">
        <v>78</v>
      </c>
      <c r="W9" s="56">
        <v>65</v>
      </c>
      <c r="X9" s="53">
        <v>82</v>
      </c>
      <c r="Y9" s="57">
        <v>65</v>
      </c>
      <c r="Z9" s="61">
        <v>78</v>
      </c>
      <c r="AA9" s="73">
        <v>68</v>
      </c>
      <c r="AB9" s="62">
        <v>83</v>
      </c>
      <c r="AC9" s="59">
        <v>67</v>
      </c>
      <c r="AD9" s="61">
        <v>78</v>
      </c>
      <c r="AE9" s="73">
        <v>69</v>
      </c>
      <c r="AF9" s="62">
        <v>78</v>
      </c>
      <c r="AG9" s="66">
        <v>63</v>
      </c>
      <c r="AI9" s="62">
        <v>78</v>
      </c>
      <c r="AJ9" s="57">
        <v>65</v>
      </c>
    </row>
    <row r="10" spans="1:36" ht="15" x14ac:dyDescent="0.25">
      <c r="A10">
        <v>8</v>
      </c>
      <c r="B10" t="s">
        <v>69</v>
      </c>
      <c r="C10" s="99">
        <v>60</v>
      </c>
      <c r="D10" s="65">
        <v>83</v>
      </c>
      <c r="E10" s="69">
        <v>68</v>
      </c>
      <c r="F10" s="55">
        <v>75</v>
      </c>
      <c r="G10" s="71">
        <v>68</v>
      </c>
      <c r="H10" s="65">
        <v>83</v>
      </c>
      <c r="I10" s="72">
        <v>70</v>
      </c>
      <c r="J10" s="55">
        <v>76</v>
      </c>
      <c r="K10" s="71">
        <v>68</v>
      </c>
      <c r="L10" s="58">
        <v>77</v>
      </c>
      <c r="M10" s="69">
        <v>68</v>
      </c>
      <c r="N10" s="70">
        <v>83</v>
      </c>
      <c r="O10" s="73">
        <v>69</v>
      </c>
      <c r="P10" s="65">
        <v>83</v>
      </c>
      <c r="Q10" s="72">
        <v>69</v>
      </c>
      <c r="R10" s="70">
        <v>83</v>
      </c>
      <c r="S10" s="73">
        <v>71</v>
      </c>
      <c r="T10" s="65">
        <v>83</v>
      </c>
      <c r="U10" s="69">
        <v>68</v>
      </c>
      <c r="V10" s="70">
        <v>83</v>
      </c>
      <c r="W10" s="71">
        <v>67</v>
      </c>
      <c r="X10" s="58">
        <v>82</v>
      </c>
      <c r="Y10" s="66">
        <v>67</v>
      </c>
      <c r="Z10" s="70">
        <v>83</v>
      </c>
      <c r="AA10" s="71">
        <v>68</v>
      </c>
      <c r="AB10" s="62">
        <v>83</v>
      </c>
      <c r="AC10" s="69">
        <v>68</v>
      </c>
      <c r="AD10" s="70">
        <v>83</v>
      </c>
      <c r="AE10" s="73">
        <v>69</v>
      </c>
      <c r="AF10" s="65">
        <v>83</v>
      </c>
      <c r="AG10" s="66">
        <v>63</v>
      </c>
      <c r="AI10" s="65">
        <v>83</v>
      </c>
      <c r="AJ10" s="69">
        <v>68</v>
      </c>
    </row>
    <row r="11" spans="1:36" ht="15" x14ac:dyDescent="0.25">
      <c r="A11">
        <v>9</v>
      </c>
      <c r="B11" t="s">
        <v>69</v>
      </c>
      <c r="C11" s="99">
        <v>60</v>
      </c>
      <c r="D11" s="65">
        <v>83</v>
      </c>
      <c r="E11" s="69">
        <v>68</v>
      </c>
      <c r="F11" s="55">
        <v>75</v>
      </c>
      <c r="G11" s="71">
        <v>68</v>
      </c>
      <c r="H11" s="65">
        <v>83</v>
      </c>
      <c r="I11" s="72">
        <v>70</v>
      </c>
      <c r="J11" s="55">
        <v>76</v>
      </c>
      <c r="K11" s="71">
        <v>68</v>
      </c>
      <c r="L11" s="58">
        <v>77</v>
      </c>
      <c r="M11" s="69">
        <v>68</v>
      </c>
      <c r="N11" s="70">
        <v>83</v>
      </c>
      <c r="O11" s="73">
        <v>69</v>
      </c>
      <c r="P11" s="65">
        <v>83</v>
      </c>
      <c r="Q11" s="72">
        <v>69</v>
      </c>
      <c r="R11" s="70">
        <v>83</v>
      </c>
      <c r="S11" s="73">
        <v>71</v>
      </c>
      <c r="T11" s="65">
        <v>83</v>
      </c>
      <c r="U11" s="69">
        <v>68</v>
      </c>
      <c r="V11" s="70">
        <v>83</v>
      </c>
      <c r="W11" s="71">
        <v>67</v>
      </c>
      <c r="X11" s="58">
        <v>82</v>
      </c>
      <c r="Y11" s="66">
        <v>67</v>
      </c>
      <c r="Z11" s="70">
        <v>83</v>
      </c>
      <c r="AA11" s="71">
        <v>68</v>
      </c>
      <c r="AB11" s="62">
        <v>83</v>
      </c>
      <c r="AC11" s="69">
        <v>68</v>
      </c>
      <c r="AD11" s="70">
        <v>83</v>
      </c>
      <c r="AE11" s="73">
        <v>69</v>
      </c>
      <c r="AF11" s="65">
        <v>83</v>
      </c>
      <c r="AG11" s="66">
        <v>63</v>
      </c>
      <c r="AI11" s="65">
        <v>83</v>
      </c>
      <c r="AJ11" s="69">
        <v>68</v>
      </c>
    </row>
    <row r="12" spans="1:36" ht="15" x14ac:dyDescent="0.25">
      <c r="A12">
        <v>10</v>
      </c>
      <c r="B12" t="s">
        <v>69</v>
      </c>
      <c r="C12" s="99">
        <v>60</v>
      </c>
      <c r="D12" s="65">
        <v>83</v>
      </c>
      <c r="E12" s="69">
        <v>68</v>
      </c>
      <c r="F12" s="55">
        <v>75</v>
      </c>
      <c r="G12" s="71">
        <v>68</v>
      </c>
      <c r="H12" s="65">
        <v>83</v>
      </c>
      <c r="I12" s="72">
        <v>70</v>
      </c>
      <c r="J12" s="55">
        <v>76</v>
      </c>
      <c r="K12" s="71">
        <v>68</v>
      </c>
      <c r="L12" s="58">
        <v>77</v>
      </c>
      <c r="M12" s="69">
        <v>68</v>
      </c>
      <c r="N12" s="70">
        <v>83</v>
      </c>
      <c r="O12" s="73">
        <v>69</v>
      </c>
      <c r="P12" s="65">
        <v>83</v>
      </c>
      <c r="Q12" s="72">
        <v>69</v>
      </c>
      <c r="R12" s="70">
        <v>83</v>
      </c>
      <c r="S12" s="73">
        <v>71</v>
      </c>
      <c r="T12" s="65">
        <v>83</v>
      </c>
      <c r="U12" s="69">
        <v>68</v>
      </c>
      <c r="V12" s="70">
        <v>83</v>
      </c>
      <c r="W12" s="71">
        <v>67</v>
      </c>
      <c r="X12" s="58">
        <v>82</v>
      </c>
      <c r="Y12" s="66">
        <v>67</v>
      </c>
      <c r="Z12" s="70">
        <v>83</v>
      </c>
      <c r="AA12" s="71">
        <v>68</v>
      </c>
      <c r="AB12" s="62">
        <v>83</v>
      </c>
      <c r="AC12" s="69">
        <v>68</v>
      </c>
      <c r="AD12" s="70">
        <v>83</v>
      </c>
      <c r="AE12" s="73">
        <v>69</v>
      </c>
      <c r="AF12" s="65">
        <v>83</v>
      </c>
      <c r="AG12" s="66">
        <v>63</v>
      </c>
      <c r="AI12" s="65">
        <v>83</v>
      </c>
      <c r="AJ12" s="69">
        <v>68</v>
      </c>
    </row>
    <row r="13" spans="1:36" ht="15" x14ac:dyDescent="0.25">
      <c r="A13">
        <v>11</v>
      </c>
      <c r="B13" t="s">
        <v>69</v>
      </c>
      <c r="C13" s="99">
        <v>60</v>
      </c>
      <c r="D13" s="65">
        <v>83</v>
      </c>
      <c r="E13" s="69">
        <v>68</v>
      </c>
      <c r="F13" s="55">
        <v>75</v>
      </c>
      <c r="G13" s="71">
        <v>68</v>
      </c>
      <c r="H13" s="65">
        <v>83</v>
      </c>
      <c r="I13" s="72">
        <v>70</v>
      </c>
      <c r="J13" s="55">
        <v>76</v>
      </c>
      <c r="K13" s="71">
        <v>68</v>
      </c>
      <c r="L13" s="58">
        <v>77</v>
      </c>
      <c r="M13" s="69">
        <v>68</v>
      </c>
      <c r="N13" s="70">
        <v>83</v>
      </c>
      <c r="O13" s="73">
        <v>69</v>
      </c>
      <c r="P13" s="65">
        <v>83</v>
      </c>
      <c r="Q13" s="72">
        <v>69</v>
      </c>
      <c r="R13" s="70">
        <v>83</v>
      </c>
      <c r="S13" s="73">
        <v>71</v>
      </c>
      <c r="T13" s="65">
        <v>83</v>
      </c>
      <c r="U13" s="69">
        <v>68</v>
      </c>
      <c r="V13" s="70">
        <v>83</v>
      </c>
      <c r="W13" s="71">
        <v>67</v>
      </c>
      <c r="X13" s="58">
        <v>82</v>
      </c>
      <c r="Y13" s="66">
        <v>67</v>
      </c>
      <c r="Z13" s="70">
        <v>83</v>
      </c>
      <c r="AA13" s="71">
        <v>68</v>
      </c>
      <c r="AB13" s="62">
        <v>83</v>
      </c>
      <c r="AC13" s="69">
        <v>68</v>
      </c>
      <c r="AD13" s="70">
        <v>83</v>
      </c>
      <c r="AE13" s="73">
        <v>69</v>
      </c>
      <c r="AF13" s="65">
        <v>83</v>
      </c>
      <c r="AG13" s="66">
        <v>63</v>
      </c>
      <c r="AI13" s="65">
        <v>83</v>
      </c>
      <c r="AJ13" s="69">
        <v>68</v>
      </c>
    </row>
    <row r="14" spans="1:36" ht="15" x14ac:dyDescent="0.25">
      <c r="A14">
        <v>12</v>
      </c>
      <c r="B14" t="s">
        <v>69</v>
      </c>
      <c r="C14" s="99">
        <v>60</v>
      </c>
      <c r="D14" s="65">
        <v>83</v>
      </c>
      <c r="E14" s="69">
        <v>68</v>
      </c>
      <c r="F14" s="55">
        <v>75</v>
      </c>
      <c r="G14" s="71">
        <v>68</v>
      </c>
      <c r="H14" s="65">
        <v>83</v>
      </c>
      <c r="I14" s="72">
        <v>70</v>
      </c>
      <c r="J14" s="55">
        <v>76</v>
      </c>
      <c r="K14" s="71">
        <v>68</v>
      </c>
      <c r="L14" s="58">
        <v>77</v>
      </c>
      <c r="M14" s="69">
        <v>68</v>
      </c>
      <c r="N14" s="70">
        <v>83</v>
      </c>
      <c r="O14" s="73">
        <v>69</v>
      </c>
      <c r="P14" s="65">
        <v>83</v>
      </c>
      <c r="Q14" s="72">
        <v>69</v>
      </c>
      <c r="R14" s="70">
        <v>83</v>
      </c>
      <c r="S14" s="73">
        <v>71</v>
      </c>
      <c r="T14" s="65">
        <v>83</v>
      </c>
      <c r="U14" s="69">
        <v>68</v>
      </c>
      <c r="V14" s="70">
        <v>83</v>
      </c>
      <c r="W14" s="71">
        <v>67</v>
      </c>
      <c r="X14" s="58">
        <v>82</v>
      </c>
      <c r="Y14" s="66">
        <v>67</v>
      </c>
      <c r="Z14" s="70">
        <v>83</v>
      </c>
      <c r="AA14" s="71">
        <v>68</v>
      </c>
      <c r="AB14" s="62">
        <v>83</v>
      </c>
      <c r="AC14" s="69">
        <v>68</v>
      </c>
      <c r="AD14" s="70">
        <v>83</v>
      </c>
      <c r="AE14" s="73">
        <v>69</v>
      </c>
      <c r="AF14" s="65">
        <v>83</v>
      </c>
      <c r="AG14" s="66">
        <v>63</v>
      </c>
      <c r="AI14" s="65">
        <v>83</v>
      </c>
      <c r="AJ14" s="69">
        <v>68</v>
      </c>
    </row>
    <row r="15" spans="1:36" ht="15" x14ac:dyDescent="0.25">
      <c r="A15">
        <v>13</v>
      </c>
      <c r="B15" t="s">
        <v>69</v>
      </c>
      <c r="C15" s="99">
        <v>60</v>
      </c>
      <c r="D15" s="65">
        <v>83</v>
      </c>
      <c r="E15" s="69">
        <v>68</v>
      </c>
      <c r="F15" s="55">
        <v>75</v>
      </c>
      <c r="G15" s="71">
        <v>68</v>
      </c>
      <c r="H15" s="65">
        <v>83</v>
      </c>
      <c r="I15" s="72">
        <v>70</v>
      </c>
      <c r="J15" s="55">
        <v>76</v>
      </c>
      <c r="K15" s="71">
        <v>68</v>
      </c>
      <c r="L15" s="58">
        <v>77</v>
      </c>
      <c r="M15" s="69">
        <v>68</v>
      </c>
      <c r="N15" s="70">
        <v>83</v>
      </c>
      <c r="O15" s="73">
        <v>69</v>
      </c>
      <c r="P15" s="65">
        <v>83</v>
      </c>
      <c r="Q15" s="72">
        <v>69</v>
      </c>
      <c r="R15" s="70">
        <v>83</v>
      </c>
      <c r="S15" s="73">
        <v>71</v>
      </c>
      <c r="T15" s="65">
        <v>83</v>
      </c>
      <c r="U15" s="69">
        <v>68</v>
      </c>
      <c r="V15" s="70">
        <v>83</v>
      </c>
      <c r="W15" s="71">
        <v>67</v>
      </c>
      <c r="X15" s="58">
        <v>82</v>
      </c>
      <c r="Y15" s="66">
        <v>67</v>
      </c>
      <c r="Z15" s="70">
        <v>83</v>
      </c>
      <c r="AA15" s="71">
        <v>68</v>
      </c>
      <c r="AB15" s="62">
        <v>83</v>
      </c>
      <c r="AC15" s="69">
        <v>68</v>
      </c>
      <c r="AD15" s="70">
        <v>83</v>
      </c>
      <c r="AE15" s="73">
        <v>69</v>
      </c>
      <c r="AF15" s="65">
        <v>83</v>
      </c>
      <c r="AG15" s="66">
        <v>63</v>
      </c>
      <c r="AI15" s="65">
        <v>83</v>
      </c>
      <c r="AJ15" s="69">
        <v>68</v>
      </c>
    </row>
    <row r="16" spans="1:36" ht="15" x14ac:dyDescent="0.25">
      <c r="A16">
        <v>14</v>
      </c>
      <c r="B16" t="s">
        <v>69</v>
      </c>
      <c r="C16" s="99">
        <v>60</v>
      </c>
      <c r="D16" s="65">
        <v>82</v>
      </c>
      <c r="E16" s="69">
        <v>68</v>
      </c>
      <c r="F16" s="55">
        <v>75</v>
      </c>
      <c r="G16" s="71">
        <v>68</v>
      </c>
      <c r="H16" s="65">
        <v>82</v>
      </c>
      <c r="I16" s="72">
        <v>70</v>
      </c>
      <c r="J16" s="55">
        <v>76</v>
      </c>
      <c r="K16" s="71">
        <v>68</v>
      </c>
      <c r="L16" s="58">
        <v>77</v>
      </c>
      <c r="M16" s="69">
        <v>68</v>
      </c>
      <c r="N16" s="70">
        <v>82</v>
      </c>
      <c r="O16" s="73">
        <v>69</v>
      </c>
      <c r="P16" s="65">
        <v>82</v>
      </c>
      <c r="Q16" s="72">
        <v>69</v>
      </c>
      <c r="R16" s="70">
        <v>82</v>
      </c>
      <c r="S16" s="73">
        <v>71</v>
      </c>
      <c r="T16" s="65">
        <v>82</v>
      </c>
      <c r="U16" s="69">
        <v>68</v>
      </c>
      <c r="V16" s="70">
        <v>82</v>
      </c>
      <c r="W16" s="71">
        <v>67</v>
      </c>
      <c r="X16" s="58">
        <v>82</v>
      </c>
      <c r="Y16" s="66">
        <v>67</v>
      </c>
      <c r="Z16" s="70">
        <v>82</v>
      </c>
      <c r="AA16" s="71">
        <v>68</v>
      </c>
      <c r="AB16" s="53">
        <v>83</v>
      </c>
      <c r="AC16" s="69">
        <v>68</v>
      </c>
      <c r="AD16" s="70">
        <v>82</v>
      </c>
      <c r="AE16" s="73">
        <v>69</v>
      </c>
      <c r="AF16" s="65">
        <v>82</v>
      </c>
      <c r="AG16" s="66">
        <v>63</v>
      </c>
      <c r="AI16" s="65">
        <v>82</v>
      </c>
      <c r="AJ16" s="69">
        <v>68</v>
      </c>
    </row>
    <row r="17" spans="1:36" ht="15" x14ac:dyDescent="0.25">
      <c r="A17">
        <v>15</v>
      </c>
      <c r="B17" t="s">
        <v>69</v>
      </c>
      <c r="C17" s="99">
        <v>60</v>
      </c>
      <c r="D17" s="65">
        <v>81</v>
      </c>
      <c r="E17" s="69">
        <v>68</v>
      </c>
      <c r="F17" s="55">
        <v>75</v>
      </c>
      <c r="G17" s="71">
        <v>68</v>
      </c>
      <c r="H17" s="65">
        <v>81</v>
      </c>
      <c r="I17" s="72">
        <v>70</v>
      </c>
      <c r="J17" s="55">
        <v>76</v>
      </c>
      <c r="K17" s="71">
        <v>68</v>
      </c>
      <c r="L17" s="58">
        <v>77</v>
      </c>
      <c r="M17" s="69">
        <v>68</v>
      </c>
      <c r="N17" s="70">
        <v>81</v>
      </c>
      <c r="O17" s="73">
        <v>69</v>
      </c>
      <c r="P17" s="65">
        <v>81</v>
      </c>
      <c r="Q17" s="72">
        <v>69</v>
      </c>
      <c r="R17" s="70">
        <v>81</v>
      </c>
      <c r="S17" s="73">
        <v>71</v>
      </c>
      <c r="T17" s="65">
        <v>81</v>
      </c>
      <c r="U17" s="69">
        <v>68</v>
      </c>
      <c r="V17" s="70">
        <v>81</v>
      </c>
      <c r="W17" s="71">
        <v>67</v>
      </c>
      <c r="X17" s="53">
        <v>82</v>
      </c>
      <c r="Y17" s="66">
        <v>67</v>
      </c>
      <c r="Z17" s="70">
        <v>81</v>
      </c>
      <c r="AA17" s="71">
        <v>68</v>
      </c>
      <c r="AB17" s="53">
        <v>83</v>
      </c>
      <c r="AC17" s="69">
        <v>68</v>
      </c>
      <c r="AD17" s="70">
        <v>81</v>
      </c>
      <c r="AE17" s="73">
        <v>69</v>
      </c>
      <c r="AF17" s="65">
        <v>81</v>
      </c>
      <c r="AG17" s="66">
        <v>63</v>
      </c>
      <c r="AI17" s="65">
        <v>81</v>
      </c>
      <c r="AJ17" s="69">
        <v>68</v>
      </c>
    </row>
    <row r="18" spans="1:36" ht="15" x14ac:dyDescent="0.25">
      <c r="A18">
        <v>16</v>
      </c>
      <c r="B18" t="s">
        <v>69</v>
      </c>
      <c r="C18" s="99">
        <v>60</v>
      </c>
      <c r="D18" s="65">
        <v>80</v>
      </c>
      <c r="E18" s="69">
        <v>68</v>
      </c>
      <c r="F18" s="55">
        <v>75</v>
      </c>
      <c r="G18" s="71">
        <v>68</v>
      </c>
      <c r="H18" s="65">
        <v>80</v>
      </c>
      <c r="I18" s="72">
        <v>70</v>
      </c>
      <c r="J18" s="55">
        <v>76</v>
      </c>
      <c r="K18" s="71">
        <v>68</v>
      </c>
      <c r="L18" s="58">
        <v>77</v>
      </c>
      <c r="M18" s="69">
        <v>68</v>
      </c>
      <c r="N18" s="70">
        <v>80</v>
      </c>
      <c r="O18" s="73">
        <v>69</v>
      </c>
      <c r="P18" s="65">
        <v>80</v>
      </c>
      <c r="Q18" s="72">
        <v>69</v>
      </c>
      <c r="R18" s="70">
        <v>80</v>
      </c>
      <c r="S18" s="73">
        <v>71</v>
      </c>
      <c r="T18" s="74">
        <v>81</v>
      </c>
      <c r="U18" s="69">
        <v>68</v>
      </c>
      <c r="V18" s="70">
        <v>80</v>
      </c>
      <c r="W18" s="71">
        <v>67</v>
      </c>
      <c r="X18" s="53">
        <v>82</v>
      </c>
      <c r="Y18" s="66">
        <v>67</v>
      </c>
      <c r="Z18" s="70">
        <v>80</v>
      </c>
      <c r="AA18" s="71">
        <v>68</v>
      </c>
      <c r="AB18" s="53">
        <v>83</v>
      </c>
      <c r="AC18" s="69">
        <v>68</v>
      </c>
      <c r="AD18" s="70">
        <v>80</v>
      </c>
      <c r="AE18" s="73">
        <v>69</v>
      </c>
      <c r="AF18" s="65">
        <v>80</v>
      </c>
      <c r="AG18" s="66">
        <v>63</v>
      </c>
      <c r="AI18" s="65">
        <v>80</v>
      </c>
      <c r="AJ18" s="69">
        <v>68</v>
      </c>
    </row>
    <row r="19" spans="1:36" ht="15" x14ac:dyDescent="0.25">
      <c r="A19">
        <v>17</v>
      </c>
      <c r="B19" t="s">
        <v>69</v>
      </c>
      <c r="C19" s="99">
        <v>60</v>
      </c>
      <c r="D19" s="62">
        <v>79</v>
      </c>
      <c r="E19" s="69">
        <v>68</v>
      </c>
      <c r="F19" s="55">
        <v>75</v>
      </c>
      <c r="G19" s="71">
        <v>68</v>
      </c>
      <c r="H19" s="62">
        <v>79</v>
      </c>
      <c r="I19" s="72">
        <v>70</v>
      </c>
      <c r="J19" s="55">
        <v>76</v>
      </c>
      <c r="K19" s="71">
        <v>68</v>
      </c>
      <c r="L19" s="58">
        <v>77</v>
      </c>
      <c r="M19" s="69">
        <v>68</v>
      </c>
      <c r="N19" s="70">
        <v>79</v>
      </c>
      <c r="O19" s="73">
        <v>69</v>
      </c>
      <c r="P19" s="65">
        <v>79</v>
      </c>
      <c r="Q19" s="72">
        <v>69</v>
      </c>
      <c r="R19" s="61">
        <v>79</v>
      </c>
      <c r="S19" s="73">
        <v>71</v>
      </c>
      <c r="T19" s="74">
        <v>81</v>
      </c>
      <c r="U19" s="69">
        <v>68</v>
      </c>
      <c r="V19" s="70">
        <v>79</v>
      </c>
      <c r="W19" s="71">
        <v>67</v>
      </c>
      <c r="X19" s="53">
        <v>82</v>
      </c>
      <c r="Y19" s="66">
        <v>67</v>
      </c>
      <c r="Z19" s="70">
        <v>79</v>
      </c>
      <c r="AA19" s="71">
        <v>68</v>
      </c>
      <c r="AB19" s="53">
        <v>83</v>
      </c>
      <c r="AC19" s="69">
        <v>68</v>
      </c>
      <c r="AD19" s="70">
        <v>79</v>
      </c>
      <c r="AE19" s="73">
        <v>69</v>
      </c>
      <c r="AF19" s="65">
        <v>79</v>
      </c>
      <c r="AG19" s="66">
        <v>63</v>
      </c>
      <c r="AI19" s="65">
        <v>79</v>
      </c>
      <c r="AJ19" s="69">
        <v>68</v>
      </c>
    </row>
    <row r="20" spans="1:36" ht="15" x14ac:dyDescent="0.25">
      <c r="A20">
        <v>18</v>
      </c>
      <c r="B20" t="s">
        <v>69</v>
      </c>
      <c r="C20" s="99">
        <v>60</v>
      </c>
      <c r="D20" s="53">
        <v>79</v>
      </c>
      <c r="E20" s="69">
        <v>68</v>
      </c>
      <c r="F20" s="55">
        <v>75</v>
      </c>
      <c r="G20" s="71">
        <v>68</v>
      </c>
      <c r="H20" s="53">
        <v>79</v>
      </c>
      <c r="I20" s="72">
        <v>70</v>
      </c>
      <c r="J20" s="55">
        <v>76</v>
      </c>
      <c r="K20" s="71">
        <v>68</v>
      </c>
      <c r="L20" s="58">
        <v>77</v>
      </c>
      <c r="M20" s="69">
        <v>68</v>
      </c>
      <c r="N20" s="61">
        <v>78</v>
      </c>
      <c r="O20" s="73">
        <v>69</v>
      </c>
      <c r="P20" s="62">
        <v>78</v>
      </c>
      <c r="Q20" s="72">
        <v>69</v>
      </c>
      <c r="R20" s="80">
        <v>79</v>
      </c>
      <c r="S20" s="73">
        <v>71</v>
      </c>
      <c r="T20" s="53">
        <v>80</v>
      </c>
      <c r="U20" s="69">
        <v>68</v>
      </c>
      <c r="V20" s="61">
        <v>78</v>
      </c>
      <c r="W20" s="71">
        <v>67</v>
      </c>
      <c r="X20" s="53">
        <v>82</v>
      </c>
      <c r="Y20" s="66">
        <v>67</v>
      </c>
      <c r="Z20" s="61">
        <v>78</v>
      </c>
      <c r="AA20" s="71">
        <v>68</v>
      </c>
      <c r="AB20" s="53">
        <v>83</v>
      </c>
      <c r="AC20" s="69">
        <v>68</v>
      </c>
      <c r="AD20" s="61">
        <v>78</v>
      </c>
      <c r="AE20" s="73">
        <v>69</v>
      </c>
      <c r="AF20" s="62">
        <v>78</v>
      </c>
      <c r="AG20" s="66">
        <v>63</v>
      </c>
      <c r="AI20" s="62">
        <v>78</v>
      </c>
      <c r="AJ20" s="69">
        <v>68</v>
      </c>
    </row>
    <row r="21" spans="1:36" ht="15" x14ac:dyDescent="0.25">
      <c r="A21">
        <v>19</v>
      </c>
      <c r="B21" t="s">
        <v>69</v>
      </c>
      <c r="C21" s="99">
        <v>60</v>
      </c>
      <c r="D21" s="53">
        <v>79</v>
      </c>
      <c r="E21" s="69">
        <v>68</v>
      </c>
      <c r="F21" s="55">
        <v>75</v>
      </c>
      <c r="G21" s="71">
        <v>68</v>
      </c>
      <c r="H21" s="53">
        <v>79</v>
      </c>
      <c r="I21" s="72">
        <v>70</v>
      </c>
      <c r="J21" s="55">
        <v>76</v>
      </c>
      <c r="K21" s="71">
        <v>68</v>
      </c>
      <c r="L21" s="58">
        <v>77</v>
      </c>
      <c r="M21" s="69">
        <v>68</v>
      </c>
      <c r="N21" s="61">
        <v>78</v>
      </c>
      <c r="O21" s="73">
        <v>69</v>
      </c>
      <c r="P21" s="62">
        <v>78</v>
      </c>
      <c r="Q21" s="72">
        <v>69</v>
      </c>
      <c r="R21" s="80">
        <v>79</v>
      </c>
      <c r="S21" s="73">
        <v>71</v>
      </c>
      <c r="T21" s="53">
        <v>80</v>
      </c>
      <c r="U21" s="69">
        <v>68</v>
      </c>
      <c r="V21" s="61">
        <v>78</v>
      </c>
      <c r="W21" s="71">
        <v>67</v>
      </c>
      <c r="X21" s="53">
        <v>82</v>
      </c>
      <c r="Y21" s="66">
        <v>67</v>
      </c>
      <c r="Z21" s="61">
        <v>78</v>
      </c>
      <c r="AA21" s="71">
        <v>68</v>
      </c>
      <c r="AB21" s="53">
        <v>83</v>
      </c>
      <c r="AC21" s="69">
        <v>68</v>
      </c>
      <c r="AD21" s="61">
        <v>78</v>
      </c>
      <c r="AE21" s="73">
        <v>69</v>
      </c>
      <c r="AF21" s="62">
        <v>78</v>
      </c>
      <c r="AG21" s="66">
        <v>63</v>
      </c>
      <c r="AI21" s="62">
        <v>78</v>
      </c>
      <c r="AJ21" s="69">
        <v>68</v>
      </c>
    </row>
    <row r="22" spans="1:36" ht="15" x14ac:dyDescent="0.25">
      <c r="A22">
        <v>20</v>
      </c>
      <c r="B22" t="s">
        <v>69</v>
      </c>
      <c r="C22" s="99">
        <v>60</v>
      </c>
      <c r="D22" s="53">
        <v>79</v>
      </c>
      <c r="E22" s="69">
        <v>68</v>
      </c>
      <c r="F22" s="55">
        <v>75</v>
      </c>
      <c r="G22" s="71">
        <v>68</v>
      </c>
      <c r="H22" s="53">
        <v>79</v>
      </c>
      <c r="I22" s="72">
        <v>70</v>
      </c>
      <c r="J22" s="55">
        <v>76</v>
      </c>
      <c r="K22" s="71">
        <v>68</v>
      </c>
      <c r="L22" s="58">
        <v>77</v>
      </c>
      <c r="M22" s="69">
        <v>68</v>
      </c>
      <c r="N22" s="61">
        <v>78</v>
      </c>
      <c r="O22" s="73">
        <v>69</v>
      </c>
      <c r="P22" s="62">
        <v>78</v>
      </c>
      <c r="Q22" s="72">
        <v>69</v>
      </c>
      <c r="R22" s="80">
        <v>79</v>
      </c>
      <c r="S22" s="73">
        <v>71</v>
      </c>
      <c r="T22" s="53">
        <v>80</v>
      </c>
      <c r="U22" s="69">
        <v>68</v>
      </c>
      <c r="V22" s="61">
        <v>78</v>
      </c>
      <c r="W22" s="71">
        <v>67</v>
      </c>
      <c r="X22" s="53">
        <v>82</v>
      </c>
      <c r="Y22" s="66">
        <v>67</v>
      </c>
      <c r="Z22" s="61">
        <v>78</v>
      </c>
      <c r="AA22" s="71">
        <v>68</v>
      </c>
      <c r="AB22" s="53">
        <v>83</v>
      </c>
      <c r="AC22" s="69">
        <v>68</v>
      </c>
      <c r="AD22" s="61">
        <v>78</v>
      </c>
      <c r="AE22" s="73">
        <v>69</v>
      </c>
      <c r="AF22" s="62">
        <v>78</v>
      </c>
      <c r="AG22" s="66">
        <v>63</v>
      </c>
      <c r="AI22" s="62">
        <v>78</v>
      </c>
      <c r="AJ22" s="69">
        <v>68</v>
      </c>
    </row>
    <row r="23" spans="1:36" ht="15" x14ac:dyDescent="0.25">
      <c r="A23">
        <v>21</v>
      </c>
      <c r="B23" t="s">
        <v>69</v>
      </c>
      <c r="C23" s="99">
        <v>60</v>
      </c>
      <c r="D23" s="53">
        <v>79</v>
      </c>
      <c r="E23" s="69">
        <v>68</v>
      </c>
      <c r="F23" s="55">
        <v>75</v>
      </c>
      <c r="G23" s="71">
        <v>68</v>
      </c>
      <c r="H23" s="53">
        <v>79</v>
      </c>
      <c r="I23" s="72">
        <v>70</v>
      </c>
      <c r="J23" s="55">
        <v>76</v>
      </c>
      <c r="K23" s="71">
        <v>68</v>
      </c>
      <c r="L23" s="58">
        <v>77</v>
      </c>
      <c r="M23" s="69">
        <v>68</v>
      </c>
      <c r="N23" s="61">
        <v>78</v>
      </c>
      <c r="O23" s="73">
        <v>69</v>
      </c>
      <c r="P23" s="62">
        <v>78</v>
      </c>
      <c r="Q23" s="72">
        <v>69</v>
      </c>
      <c r="R23" s="80">
        <v>79</v>
      </c>
      <c r="S23" s="73">
        <v>71</v>
      </c>
      <c r="T23" s="53">
        <v>80</v>
      </c>
      <c r="U23" s="69">
        <v>68</v>
      </c>
      <c r="V23" s="61">
        <v>78</v>
      </c>
      <c r="W23" s="71">
        <v>67</v>
      </c>
      <c r="X23" s="53">
        <v>82</v>
      </c>
      <c r="Y23" s="66">
        <v>67</v>
      </c>
      <c r="Z23" s="61">
        <v>78</v>
      </c>
      <c r="AA23" s="71">
        <v>68</v>
      </c>
      <c r="AB23" s="53">
        <v>83</v>
      </c>
      <c r="AC23" s="69">
        <v>68</v>
      </c>
      <c r="AD23" s="61">
        <v>78</v>
      </c>
      <c r="AE23" s="73">
        <v>69</v>
      </c>
      <c r="AF23" s="62">
        <v>78</v>
      </c>
      <c r="AG23" s="66">
        <v>63</v>
      </c>
      <c r="AI23" s="62">
        <v>78</v>
      </c>
      <c r="AJ23" s="69">
        <v>68</v>
      </c>
    </row>
    <row r="24" spans="1:36" ht="15" x14ac:dyDescent="0.25">
      <c r="A24">
        <v>22</v>
      </c>
      <c r="B24" t="s">
        <v>69</v>
      </c>
      <c r="C24" s="99">
        <v>60</v>
      </c>
      <c r="D24" s="53">
        <v>79</v>
      </c>
      <c r="E24" s="69">
        <v>68</v>
      </c>
      <c r="F24" s="55">
        <v>75</v>
      </c>
      <c r="G24" s="71">
        <v>68</v>
      </c>
      <c r="H24" s="53">
        <v>79</v>
      </c>
      <c r="I24" s="72">
        <v>70</v>
      </c>
      <c r="J24" s="55">
        <v>76</v>
      </c>
      <c r="K24" s="71">
        <v>68</v>
      </c>
      <c r="L24" s="58">
        <v>77</v>
      </c>
      <c r="M24" s="69">
        <v>68</v>
      </c>
      <c r="N24" s="61">
        <v>78</v>
      </c>
      <c r="O24" s="73">
        <v>69</v>
      </c>
      <c r="P24" s="62">
        <v>78</v>
      </c>
      <c r="Q24" s="72">
        <v>69</v>
      </c>
      <c r="R24" s="80">
        <v>79</v>
      </c>
      <c r="S24" s="73">
        <v>71</v>
      </c>
      <c r="T24" s="53">
        <v>80</v>
      </c>
      <c r="U24" s="69">
        <v>68</v>
      </c>
      <c r="V24" s="61">
        <v>78</v>
      </c>
      <c r="W24" s="71">
        <v>67</v>
      </c>
      <c r="X24" s="53">
        <v>82</v>
      </c>
      <c r="Y24" s="66">
        <v>67</v>
      </c>
      <c r="Z24" s="61">
        <v>78</v>
      </c>
      <c r="AA24" s="71">
        <v>68</v>
      </c>
      <c r="AB24" s="53">
        <v>83</v>
      </c>
      <c r="AC24" s="69">
        <v>68</v>
      </c>
      <c r="AD24" s="61">
        <v>78</v>
      </c>
      <c r="AE24" s="73">
        <v>69</v>
      </c>
      <c r="AF24" s="62">
        <v>78</v>
      </c>
      <c r="AG24" s="66">
        <v>63</v>
      </c>
      <c r="AI24" s="62">
        <v>78</v>
      </c>
      <c r="AJ24" s="69">
        <v>68</v>
      </c>
    </row>
    <row r="25" spans="1:36" ht="15" x14ac:dyDescent="0.25">
      <c r="A25">
        <v>23</v>
      </c>
      <c r="B25" t="s">
        <v>69</v>
      </c>
      <c r="C25" s="99">
        <v>60</v>
      </c>
      <c r="D25" s="53">
        <v>79</v>
      </c>
      <c r="E25" s="69">
        <v>68</v>
      </c>
      <c r="F25" s="55">
        <v>75</v>
      </c>
      <c r="G25" s="71">
        <v>68</v>
      </c>
      <c r="H25" s="53">
        <v>79</v>
      </c>
      <c r="I25" s="72">
        <v>70</v>
      </c>
      <c r="J25" s="55">
        <v>76</v>
      </c>
      <c r="K25" s="71">
        <v>68</v>
      </c>
      <c r="L25" s="58">
        <v>77</v>
      </c>
      <c r="M25" s="69">
        <v>68</v>
      </c>
      <c r="N25" s="61">
        <v>78</v>
      </c>
      <c r="O25" s="73">
        <v>69</v>
      </c>
      <c r="P25" s="62">
        <v>78</v>
      </c>
      <c r="Q25" s="72">
        <v>69</v>
      </c>
      <c r="R25" s="80">
        <v>79</v>
      </c>
      <c r="S25" s="73">
        <v>71</v>
      </c>
      <c r="T25" s="53">
        <v>80</v>
      </c>
      <c r="U25" s="69">
        <v>68</v>
      </c>
      <c r="V25" s="61">
        <v>78</v>
      </c>
      <c r="W25" s="71">
        <v>67</v>
      </c>
      <c r="X25" s="53">
        <v>82</v>
      </c>
      <c r="Y25" s="66">
        <v>67</v>
      </c>
      <c r="Z25" s="61">
        <v>78</v>
      </c>
      <c r="AA25" s="71">
        <v>68</v>
      </c>
      <c r="AB25" s="53">
        <v>83</v>
      </c>
      <c r="AC25" s="69">
        <v>68</v>
      </c>
      <c r="AD25" s="61">
        <v>78</v>
      </c>
      <c r="AE25" s="73">
        <v>69</v>
      </c>
      <c r="AF25" s="62">
        <v>78</v>
      </c>
      <c r="AG25" s="66">
        <v>63</v>
      </c>
      <c r="AI25" s="62">
        <v>78</v>
      </c>
      <c r="AJ25" s="69">
        <v>68</v>
      </c>
    </row>
    <row r="26" spans="1:36" ht="15" x14ac:dyDescent="0.25">
      <c r="A26">
        <v>24</v>
      </c>
      <c r="B26" t="s">
        <v>69</v>
      </c>
      <c r="C26" s="99">
        <v>60</v>
      </c>
      <c r="D26" s="53">
        <v>79</v>
      </c>
      <c r="E26" s="57">
        <v>65</v>
      </c>
      <c r="F26" s="55">
        <v>75</v>
      </c>
      <c r="G26" s="60">
        <v>67</v>
      </c>
      <c r="H26" s="53">
        <v>79</v>
      </c>
      <c r="I26" s="72">
        <v>70</v>
      </c>
      <c r="J26" s="55">
        <v>76</v>
      </c>
      <c r="K26" s="56">
        <v>65</v>
      </c>
      <c r="L26" s="58">
        <v>77</v>
      </c>
      <c r="M26" s="72">
        <v>68</v>
      </c>
      <c r="N26" s="61">
        <v>78</v>
      </c>
      <c r="O26" s="73">
        <v>69</v>
      </c>
      <c r="P26" s="62">
        <v>78</v>
      </c>
      <c r="Q26" s="72">
        <v>69</v>
      </c>
      <c r="R26" s="80">
        <v>79</v>
      </c>
      <c r="S26" s="73">
        <v>71</v>
      </c>
      <c r="T26" s="53">
        <v>80</v>
      </c>
      <c r="U26" s="72">
        <v>68</v>
      </c>
      <c r="V26" s="61">
        <v>78</v>
      </c>
      <c r="W26" s="56">
        <v>65</v>
      </c>
      <c r="X26" s="53">
        <v>82</v>
      </c>
      <c r="Y26" s="57">
        <v>65</v>
      </c>
      <c r="Z26" s="61">
        <v>78</v>
      </c>
      <c r="AA26" s="56">
        <v>65</v>
      </c>
      <c r="AB26" s="53">
        <v>83</v>
      </c>
      <c r="AC26" s="72">
        <v>68</v>
      </c>
      <c r="AD26" s="61">
        <v>78</v>
      </c>
      <c r="AE26" s="60">
        <v>68</v>
      </c>
      <c r="AF26" s="62">
        <v>78</v>
      </c>
      <c r="AG26" s="66">
        <v>63</v>
      </c>
      <c r="AI26" s="62">
        <v>78</v>
      </c>
      <c r="AJ26" s="57">
        <v>65</v>
      </c>
    </row>
    <row r="27" spans="1:36" ht="75" x14ac:dyDescent="0.25">
      <c r="B27" s="89" t="s">
        <v>84</v>
      </c>
      <c r="C27" s="89" t="s">
        <v>85</v>
      </c>
      <c r="D27" s="92" t="s">
        <v>84</v>
      </c>
      <c r="E27" s="93" t="s">
        <v>85</v>
      </c>
      <c r="F27" s="89" t="s">
        <v>84</v>
      </c>
      <c r="G27" s="89" t="s">
        <v>85</v>
      </c>
      <c r="H27" s="92" t="s">
        <v>84</v>
      </c>
      <c r="I27" s="93" t="s">
        <v>85</v>
      </c>
      <c r="J27" s="89" t="s">
        <v>84</v>
      </c>
      <c r="K27" s="89" t="s">
        <v>85</v>
      </c>
      <c r="L27" s="92" t="s">
        <v>84</v>
      </c>
      <c r="M27" s="93" t="s">
        <v>85</v>
      </c>
      <c r="N27" s="89" t="s">
        <v>84</v>
      </c>
      <c r="O27" s="89" t="s">
        <v>85</v>
      </c>
      <c r="P27" s="92" t="s">
        <v>84</v>
      </c>
      <c r="Q27" s="93" t="s">
        <v>85</v>
      </c>
      <c r="R27" s="89" t="s">
        <v>84</v>
      </c>
      <c r="S27" s="89" t="s">
        <v>85</v>
      </c>
      <c r="T27" s="92" t="s">
        <v>84</v>
      </c>
      <c r="U27" s="93" t="s">
        <v>85</v>
      </c>
      <c r="V27" s="89" t="s">
        <v>84</v>
      </c>
      <c r="W27" s="89" t="s">
        <v>85</v>
      </c>
      <c r="X27" s="92" t="s">
        <v>84</v>
      </c>
      <c r="Y27" s="93" t="s">
        <v>85</v>
      </c>
      <c r="Z27" s="89" t="s">
        <v>84</v>
      </c>
      <c r="AA27" s="89" t="s">
        <v>85</v>
      </c>
      <c r="AB27" s="92" t="s">
        <v>84</v>
      </c>
      <c r="AC27" s="93" t="s">
        <v>85</v>
      </c>
      <c r="AD27" s="89" t="s">
        <v>84</v>
      </c>
      <c r="AE27" s="89" t="s">
        <v>85</v>
      </c>
      <c r="AF27" s="92" t="s">
        <v>84</v>
      </c>
      <c r="AG27" s="93" t="s">
        <v>85</v>
      </c>
      <c r="AI27" s="75" t="s">
        <v>71</v>
      </c>
      <c r="AJ27" s="76" t="s">
        <v>70</v>
      </c>
    </row>
    <row r="28" spans="1:36" ht="15.75" thickBot="1" x14ac:dyDescent="0.3">
      <c r="B28" s="98">
        <v>76.5</v>
      </c>
      <c r="C28" t="s">
        <v>69</v>
      </c>
      <c r="D28" s="96">
        <v>104</v>
      </c>
      <c r="E28" s="95">
        <v>50</v>
      </c>
      <c r="F28" s="98">
        <v>75</v>
      </c>
      <c r="G28">
        <v>65</v>
      </c>
      <c r="H28" s="96">
        <v>104</v>
      </c>
      <c r="I28" s="95">
        <v>70</v>
      </c>
      <c r="J28" s="98">
        <v>76</v>
      </c>
      <c r="K28">
        <v>65</v>
      </c>
      <c r="L28" s="96">
        <v>80</v>
      </c>
      <c r="M28" s="95">
        <v>68</v>
      </c>
      <c r="N28" s="97">
        <v>104</v>
      </c>
      <c r="O28">
        <v>69</v>
      </c>
      <c r="P28" s="94">
        <v>78</v>
      </c>
      <c r="Q28" s="95">
        <v>68</v>
      </c>
      <c r="R28" s="97">
        <v>79</v>
      </c>
      <c r="S28">
        <v>71</v>
      </c>
      <c r="T28" s="96">
        <v>104</v>
      </c>
      <c r="U28" s="95">
        <v>68</v>
      </c>
      <c r="V28" s="97">
        <v>104</v>
      </c>
      <c r="W28">
        <v>61</v>
      </c>
      <c r="X28" s="96">
        <v>82</v>
      </c>
      <c r="Y28" s="95">
        <v>50</v>
      </c>
      <c r="Z28">
        <v>78</v>
      </c>
      <c r="AA28">
        <v>65</v>
      </c>
      <c r="AB28" s="96">
        <v>104</v>
      </c>
      <c r="AC28" s="95">
        <v>68</v>
      </c>
      <c r="AD28">
        <v>78</v>
      </c>
      <c r="AE28">
        <v>69</v>
      </c>
      <c r="AF28" s="96">
        <v>80</v>
      </c>
      <c r="AG28" s="95">
        <v>50</v>
      </c>
      <c r="AI28" s="83">
        <v>78</v>
      </c>
      <c r="AJ28" s="84">
        <v>65</v>
      </c>
    </row>
    <row r="29" spans="1:36" x14ac:dyDescent="0.2">
      <c r="D29" t="s">
        <v>72</v>
      </c>
      <c r="E29" t="s">
        <v>72</v>
      </c>
      <c r="H29" t="s">
        <v>72</v>
      </c>
      <c r="N29" t="s">
        <v>72</v>
      </c>
      <c r="T29" t="s">
        <v>72</v>
      </c>
      <c r="V29" t="s">
        <v>72</v>
      </c>
      <c r="Y29" t="s">
        <v>72</v>
      </c>
      <c r="AB29" t="s">
        <v>72</v>
      </c>
      <c r="AG29" t="s">
        <v>72</v>
      </c>
    </row>
    <row r="33" spans="3:3" ht="15" x14ac:dyDescent="0.25">
      <c r="C33" s="85" t="s">
        <v>74</v>
      </c>
    </row>
    <row r="34" spans="3:3" ht="15" x14ac:dyDescent="0.25">
      <c r="C34" s="61" t="s">
        <v>75</v>
      </c>
    </row>
    <row r="35" spans="3:3" ht="15" x14ac:dyDescent="0.25">
      <c r="C35" s="70" t="s">
        <v>76</v>
      </c>
    </row>
    <row r="36" spans="3:3" ht="15" x14ac:dyDescent="0.25">
      <c r="C36" s="71" t="s">
        <v>77</v>
      </c>
    </row>
    <row r="37" spans="3:3" ht="15" x14ac:dyDescent="0.25">
      <c r="C37" s="56" t="s">
        <v>78</v>
      </c>
    </row>
    <row r="38" spans="3:3" ht="15" x14ac:dyDescent="0.25">
      <c r="C38" s="26" t="s">
        <v>79</v>
      </c>
    </row>
    <row r="39" spans="3:3" ht="15" x14ac:dyDescent="0.25">
      <c r="C39" s="26" t="s">
        <v>80</v>
      </c>
    </row>
    <row r="40" spans="3:3" ht="15" x14ac:dyDescent="0.25">
      <c r="C40" s="26" t="s">
        <v>81</v>
      </c>
    </row>
  </sheetData>
  <mergeCells count="16">
    <mergeCell ref="Z1:AA1"/>
    <mergeCell ref="AB1:AC1"/>
    <mergeCell ref="AD1:AE1"/>
    <mergeCell ref="AF1:AG1"/>
    <mergeCell ref="N1:O1"/>
    <mergeCell ref="P1:Q1"/>
    <mergeCell ref="R1:S1"/>
    <mergeCell ref="T1:U1"/>
    <mergeCell ref="V1:W1"/>
    <mergeCell ref="X1:Y1"/>
    <mergeCell ref="L1:M1"/>
    <mergeCell ref="B1:C1"/>
    <mergeCell ref="D1:E1"/>
    <mergeCell ref="F1:G1"/>
    <mergeCell ref="H1:I1"/>
    <mergeCell ref="J1:K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63FCA-7B38-4F1A-8D7F-4F6691A13AA6}">
  <dimension ref="B1:K18"/>
  <sheetViews>
    <sheetView workbookViewId="0">
      <selection activeCell="E27" sqref="E27"/>
    </sheetView>
  </sheetViews>
  <sheetFormatPr defaultRowHeight="12.75" x14ac:dyDescent="0.2"/>
  <cols>
    <col min="2" max="2" width="15.140625" customWidth="1"/>
    <col min="3" max="3" width="16.28515625" customWidth="1"/>
    <col min="4" max="4" width="15.28515625" customWidth="1"/>
    <col min="5" max="5" width="28.5703125" customWidth="1"/>
    <col min="6" max="6" width="14.5703125" customWidth="1"/>
    <col min="8" max="8" width="13.5703125" customWidth="1"/>
    <col min="9" max="9" width="15.42578125" customWidth="1"/>
    <col min="10" max="10" width="34.85546875" customWidth="1"/>
    <col min="11" max="11" width="15.140625" customWidth="1"/>
  </cols>
  <sheetData>
    <row r="1" spans="2:11" ht="15.75" x14ac:dyDescent="0.25">
      <c r="B1" s="101" t="s">
        <v>92</v>
      </c>
      <c r="H1" s="101" t="s">
        <v>93</v>
      </c>
    </row>
    <row r="2" spans="2:11" ht="32.25" customHeight="1" x14ac:dyDescent="0.2">
      <c r="B2" s="103" t="s">
        <v>43</v>
      </c>
      <c r="C2" s="103" t="s">
        <v>86</v>
      </c>
      <c r="D2" s="103" t="s">
        <v>106</v>
      </c>
      <c r="E2" s="103" t="s">
        <v>87</v>
      </c>
      <c r="F2" s="103" t="s">
        <v>88</v>
      </c>
      <c r="G2" s="89"/>
      <c r="H2" s="103" t="s">
        <v>43</v>
      </c>
      <c r="I2" s="103" t="s">
        <v>106</v>
      </c>
      <c r="J2" s="103" t="s">
        <v>87</v>
      </c>
      <c r="K2" s="103" t="s">
        <v>88</v>
      </c>
    </row>
    <row r="3" spans="2:11" ht="15" x14ac:dyDescent="0.2">
      <c r="B3" s="100">
        <v>1</v>
      </c>
      <c r="C3" s="100" t="s">
        <v>89</v>
      </c>
      <c r="D3" s="100">
        <v>20</v>
      </c>
      <c r="E3" s="100" t="s">
        <v>90</v>
      </c>
      <c r="F3" s="100">
        <v>0.35</v>
      </c>
      <c r="H3" s="100">
        <v>1</v>
      </c>
      <c r="I3" s="102">
        <v>0.15</v>
      </c>
      <c r="J3" s="103" t="s">
        <v>94</v>
      </c>
      <c r="K3" s="103">
        <v>0.35</v>
      </c>
    </row>
    <row r="4" spans="2:11" ht="15" x14ac:dyDescent="0.2">
      <c r="B4" s="100">
        <v>2</v>
      </c>
      <c r="C4" s="100">
        <v>2</v>
      </c>
      <c r="D4" s="100">
        <v>14</v>
      </c>
      <c r="E4" s="100" t="s">
        <v>91</v>
      </c>
      <c r="F4" s="100">
        <v>0.35</v>
      </c>
      <c r="H4" s="100">
        <v>2</v>
      </c>
      <c r="I4" s="102">
        <v>0.1</v>
      </c>
      <c r="J4" s="103" t="s">
        <v>90</v>
      </c>
      <c r="K4" s="103">
        <v>0.35</v>
      </c>
    </row>
    <row r="5" spans="2:11" ht="15" x14ac:dyDescent="0.2">
      <c r="B5" s="100">
        <v>3</v>
      </c>
      <c r="C5" s="100">
        <v>6</v>
      </c>
      <c r="D5" s="100">
        <v>20</v>
      </c>
      <c r="E5" s="100" t="s">
        <v>91</v>
      </c>
      <c r="F5" s="100">
        <v>0.35</v>
      </c>
      <c r="H5" s="100">
        <v>3</v>
      </c>
      <c r="I5" s="102">
        <v>0.2</v>
      </c>
      <c r="J5" s="103" t="s">
        <v>94</v>
      </c>
      <c r="K5" s="103">
        <v>0.4</v>
      </c>
    </row>
    <row r="6" spans="2:11" ht="15" x14ac:dyDescent="0.2">
      <c r="B6" s="100">
        <v>4</v>
      </c>
      <c r="C6" s="100" t="s">
        <v>89</v>
      </c>
      <c r="D6" s="100">
        <v>10</v>
      </c>
      <c r="E6" s="100" t="s">
        <v>90</v>
      </c>
      <c r="F6" s="100">
        <v>0.35</v>
      </c>
      <c r="H6" s="100">
        <v>4</v>
      </c>
      <c r="I6" s="102">
        <v>0.15</v>
      </c>
      <c r="J6" s="103" t="s">
        <v>90</v>
      </c>
      <c r="K6" s="103">
        <v>0.35</v>
      </c>
    </row>
    <row r="7" spans="2:11" ht="15" x14ac:dyDescent="0.2">
      <c r="B7" s="100">
        <v>5</v>
      </c>
      <c r="C7" s="100">
        <v>6</v>
      </c>
      <c r="D7" s="100">
        <v>20</v>
      </c>
      <c r="E7" s="100" t="s">
        <v>91</v>
      </c>
      <c r="F7" s="100">
        <v>0.35</v>
      </c>
      <c r="H7" s="100">
        <v>5</v>
      </c>
      <c r="I7" s="102">
        <v>0.2</v>
      </c>
      <c r="J7" s="103" t="s">
        <v>95</v>
      </c>
      <c r="K7" s="103">
        <v>0.4</v>
      </c>
    </row>
    <row r="8" spans="2:11" ht="15" x14ac:dyDescent="0.2">
      <c r="B8" s="100">
        <v>6</v>
      </c>
      <c r="C8" s="100" t="s">
        <v>89</v>
      </c>
      <c r="D8" s="100">
        <v>20</v>
      </c>
      <c r="E8" s="100" t="s">
        <v>90</v>
      </c>
      <c r="F8" s="100">
        <v>0.5</v>
      </c>
      <c r="H8" s="100">
        <v>6</v>
      </c>
      <c r="I8" s="102">
        <v>0.15</v>
      </c>
      <c r="J8" s="103" t="s">
        <v>90</v>
      </c>
      <c r="K8" s="103">
        <v>0.55000000000000004</v>
      </c>
    </row>
    <row r="9" spans="2:11" ht="15" x14ac:dyDescent="0.2">
      <c r="B9" s="100">
        <v>7</v>
      </c>
      <c r="C9" s="100" t="s">
        <v>89</v>
      </c>
      <c r="D9" s="100">
        <v>20</v>
      </c>
      <c r="E9" s="100" t="s">
        <v>90</v>
      </c>
      <c r="F9" s="100">
        <v>0.5</v>
      </c>
      <c r="H9" s="100">
        <v>7</v>
      </c>
      <c r="I9" s="102">
        <v>0.18</v>
      </c>
      <c r="J9" s="103" t="s">
        <v>90</v>
      </c>
      <c r="K9" s="103">
        <v>0.5</v>
      </c>
    </row>
    <row r="10" spans="2:11" ht="15" x14ac:dyDescent="0.2">
      <c r="B10" s="100">
        <v>8</v>
      </c>
      <c r="C10" s="100" t="s">
        <v>89</v>
      </c>
      <c r="D10" s="100">
        <v>25</v>
      </c>
      <c r="E10" s="100" t="s">
        <v>90</v>
      </c>
      <c r="F10" s="100">
        <v>0.35</v>
      </c>
      <c r="H10" s="100">
        <v>8</v>
      </c>
      <c r="I10" s="102">
        <v>0.15</v>
      </c>
      <c r="J10" s="103" t="s">
        <v>90</v>
      </c>
      <c r="K10" s="103">
        <v>0.4</v>
      </c>
    </row>
    <row r="11" spans="2:11" ht="15" x14ac:dyDescent="0.2">
      <c r="B11" s="100">
        <v>9</v>
      </c>
      <c r="C11" s="100" t="s">
        <v>89</v>
      </c>
      <c r="D11" s="100">
        <v>20</v>
      </c>
      <c r="E11" s="100" t="s">
        <v>90</v>
      </c>
      <c r="F11" s="100">
        <v>0.6</v>
      </c>
      <c r="H11" s="100">
        <v>9</v>
      </c>
      <c r="I11" s="102">
        <v>0.15</v>
      </c>
      <c r="J11" s="103" t="s">
        <v>90</v>
      </c>
      <c r="K11" s="103">
        <v>0.35</v>
      </c>
    </row>
    <row r="12" spans="2:11" ht="15" x14ac:dyDescent="0.2">
      <c r="B12" s="100">
        <v>10</v>
      </c>
      <c r="C12" s="100" t="s">
        <v>89</v>
      </c>
      <c r="D12" s="100">
        <v>15</v>
      </c>
      <c r="E12" s="100" t="s">
        <v>90</v>
      </c>
      <c r="F12" s="100">
        <v>0.35</v>
      </c>
      <c r="H12" s="100">
        <v>10</v>
      </c>
      <c r="I12" s="102">
        <v>0.1</v>
      </c>
      <c r="J12" s="103" t="s">
        <v>90</v>
      </c>
      <c r="K12" s="103">
        <v>0.35</v>
      </c>
    </row>
    <row r="13" spans="2:11" ht="15" x14ac:dyDescent="0.2">
      <c r="B13" s="100">
        <v>11</v>
      </c>
      <c r="C13" s="100" t="s">
        <v>89</v>
      </c>
      <c r="D13" s="100">
        <v>15</v>
      </c>
      <c r="E13" s="100" t="s">
        <v>90</v>
      </c>
      <c r="F13" s="100">
        <v>0.4</v>
      </c>
      <c r="H13" s="100">
        <v>11</v>
      </c>
      <c r="I13" s="102">
        <v>0.15</v>
      </c>
      <c r="J13" s="103" t="s">
        <v>90</v>
      </c>
      <c r="K13" s="103">
        <v>0.35</v>
      </c>
    </row>
    <row r="14" spans="2:11" ht="15" x14ac:dyDescent="0.2">
      <c r="B14" s="100">
        <v>12</v>
      </c>
      <c r="C14" s="100" t="s">
        <v>89</v>
      </c>
      <c r="D14" s="100">
        <v>15</v>
      </c>
      <c r="E14" s="100" t="s">
        <v>90</v>
      </c>
      <c r="F14" s="100">
        <v>0.35</v>
      </c>
      <c r="H14" s="100">
        <v>12</v>
      </c>
      <c r="I14" s="102">
        <v>0.1</v>
      </c>
      <c r="J14" s="103" t="s">
        <v>95</v>
      </c>
      <c r="K14" s="103">
        <v>0.35</v>
      </c>
    </row>
    <row r="15" spans="2:11" ht="15" x14ac:dyDescent="0.2">
      <c r="B15" s="100">
        <v>13</v>
      </c>
      <c r="C15" s="100" t="s">
        <v>89</v>
      </c>
      <c r="D15" s="100">
        <v>30</v>
      </c>
      <c r="E15" s="100" t="s">
        <v>90</v>
      </c>
      <c r="F15" s="100">
        <v>0.4</v>
      </c>
      <c r="H15" s="100">
        <v>13</v>
      </c>
      <c r="I15" s="102">
        <v>0.2</v>
      </c>
      <c r="J15" s="103" t="s">
        <v>90</v>
      </c>
      <c r="K15" s="103">
        <v>0.5</v>
      </c>
    </row>
    <row r="16" spans="2:11" ht="15" x14ac:dyDescent="0.2">
      <c r="B16" s="100">
        <v>14</v>
      </c>
      <c r="C16" s="100" t="s">
        <v>89</v>
      </c>
      <c r="D16" s="100">
        <v>15</v>
      </c>
      <c r="E16" s="100" t="s">
        <v>90</v>
      </c>
      <c r="F16" s="100">
        <v>0.35</v>
      </c>
      <c r="H16" s="100">
        <v>14</v>
      </c>
      <c r="I16" s="102">
        <v>0.1</v>
      </c>
      <c r="J16" s="103" t="s">
        <v>90</v>
      </c>
      <c r="K16" s="103">
        <v>0.35</v>
      </c>
    </row>
    <row r="17" spans="2:11" ht="15" x14ac:dyDescent="0.2">
      <c r="B17" s="100">
        <v>15</v>
      </c>
      <c r="C17" s="100" t="s">
        <v>89</v>
      </c>
      <c r="D17" s="100">
        <v>28</v>
      </c>
      <c r="E17" s="100" t="s">
        <v>90</v>
      </c>
      <c r="F17" s="100">
        <v>0.35</v>
      </c>
      <c r="H17" s="100">
        <v>15</v>
      </c>
      <c r="I17" s="102">
        <v>0.15</v>
      </c>
      <c r="J17" s="103" t="s">
        <v>90</v>
      </c>
      <c r="K17" s="103">
        <v>0.35</v>
      </c>
    </row>
    <row r="18" spans="2:11" ht="30" x14ac:dyDescent="0.2">
      <c r="B18" s="100">
        <v>16</v>
      </c>
      <c r="C18" s="100" t="s">
        <v>89</v>
      </c>
      <c r="D18" s="100">
        <v>15</v>
      </c>
      <c r="E18" s="103" t="s">
        <v>94</v>
      </c>
      <c r="F18" s="100">
        <v>0.35</v>
      </c>
      <c r="H18" s="100">
        <v>16</v>
      </c>
      <c r="I18" s="102">
        <v>0.1</v>
      </c>
      <c r="J18" s="103" t="s">
        <v>90</v>
      </c>
      <c r="K18" s="103">
        <v>0.35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20C61-F500-4A98-95F4-B0F7D3F7083A}">
  <dimension ref="A1:T39"/>
  <sheetViews>
    <sheetView topLeftCell="D1" workbookViewId="0">
      <selection activeCell="F21" sqref="F21"/>
    </sheetView>
  </sheetViews>
  <sheetFormatPr defaultRowHeight="15" x14ac:dyDescent="0.25"/>
  <cols>
    <col min="1" max="1" width="22.28515625" style="26" bestFit="1" customWidth="1"/>
    <col min="2" max="2" width="69.5703125" style="26" customWidth="1"/>
    <col min="3" max="3" width="21" style="26" bestFit="1" customWidth="1"/>
    <col min="4" max="4" width="17.140625" style="26" customWidth="1"/>
    <col min="5" max="6" width="10.5703125" style="26" customWidth="1"/>
    <col min="7" max="7" width="10.28515625" style="26" customWidth="1"/>
    <col min="8" max="16384" width="9.140625" style="26"/>
  </cols>
  <sheetData>
    <row r="1" spans="1:20" x14ac:dyDescent="0.25">
      <c r="D1" s="26" t="s">
        <v>42</v>
      </c>
    </row>
    <row r="3" spans="1:20" s="31" customFormat="1" ht="30" x14ac:dyDescent="0.25">
      <c r="A3" s="31" t="s">
        <v>43</v>
      </c>
      <c r="B3" s="31" t="s">
        <v>44</v>
      </c>
      <c r="D3" s="32" t="s">
        <v>1</v>
      </c>
      <c r="E3" s="33" t="s">
        <v>45</v>
      </c>
      <c r="F3" s="34" t="s">
        <v>46</v>
      </c>
      <c r="G3" s="35" t="s">
        <v>47</v>
      </c>
      <c r="H3" s="34" t="s">
        <v>46</v>
      </c>
      <c r="I3" s="35" t="s">
        <v>47</v>
      </c>
      <c r="J3" s="34" t="s">
        <v>46</v>
      </c>
      <c r="K3" s="35" t="s">
        <v>47</v>
      </c>
      <c r="L3" s="34" t="s">
        <v>46</v>
      </c>
      <c r="M3" s="35" t="s">
        <v>47</v>
      </c>
      <c r="N3" s="34" t="s">
        <v>46</v>
      </c>
      <c r="O3" s="35" t="s">
        <v>47</v>
      </c>
      <c r="P3" s="34" t="s">
        <v>46</v>
      </c>
      <c r="Q3" s="35" t="s">
        <v>47</v>
      </c>
      <c r="R3" s="34" t="s">
        <v>46</v>
      </c>
      <c r="S3" s="35" t="s">
        <v>47</v>
      </c>
      <c r="T3" s="34" t="s">
        <v>46</v>
      </c>
    </row>
    <row r="4" spans="1:20" x14ac:dyDescent="0.25">
      <c r="A4" s="26">
        <v>1</v>
      </c>
      <c r="B4" s="36" t="s">
        <v>48</v>
      </c>
      <c r="D4" s="28">
        <v>1</v>
      </c>
      <c r="E4" s="37">
        <v>44562</v>
      </c>
      <c r="F4" s="38">
        <v>44926</v>
      </c>
      <c r="G4" s="39"/>
      <c r="H4" s="40"/>
      <c r="I4" s="41"/>
      <c r="J4" s="40"/>
      <c r="K4" s="41"/>
      <c r="L4" s="40"/>
      <c r="M4" s="41"/>
      <c r="N4" s="40"/>
      <c r="O4" s="41"/>
      <c r="P4" s="40"/>
      <c r="Q4" s="41"/>
      <c r="R4" s="40"/>
      <c r="S4" s="41"/>
      <c r="T4" s="40"/>
    </row>
    <row r="5" spans="1:20" x14ac:dyDescent="0.25">
      <c r="A5" s="26">
        <v>2</v>
      </c>
      <c r="B5" s="26" t="s">
        <v>49</v>
      </c>
      <c r="D5" s="28">
        <v>2</v>
      </c>
      <c r="E5" s="37">
        <v>44562</v>
      </c>
      <c r="F5" s="42">
        <v>44684</v>
      </c>
      <c r="G5" s="43">
        <v>44696</v>
      </c>
      <c r="H5" s="42">
        <v>44701</v>
      </c>
      <c r="I5" s="43">
        <v>44845</v>
      </c>
      <c r="J5" s="42">
        <v>44851</v>
      </c>
      <c r="K5" s="43">
        <v>44859</v>
      </c>
      <c r="L5" s="42">
        <v>44926</v>
      </c>
      <c r="M5" s="41"/>
      <c r="N5" s="40"/>
      <c r="O5" s="41"/>
      <c r="P5" s="40"/>
      <c r="Q5" s="41"/>
      <c r="R5" s="40"/>
      <c r="S5" s="41"/>
      <c r="T5" s="40"/>
    </row>
    <row r="6" spans="1:20" x14ac:dyDescent="0.25">
      <c r="A6" s="26">
        <v>3</v>
      </c>
      <c r="B6" s="26" t="s">
        <v>50</v>
      </c>
      <c r="D6" s="28">
        <v>3</v>
      </c>
      <c r="E6" s="37">
        <v>44562</v>
      </c>
      <c r="F6" s="42">
        <v>44632</v>
      </c>
      <c r="G6" s="43">
        <v>44639</v>
      </c>
      <c r="H6" s="42">
        <v>44684</v>
      </c>
      <c r="I6" s="43">
        <v>44696</v>
      </c>
      <c r="J6" s="42">
        <v>44701</v>
      </c>
      <c r="K6" s="43">
        <v>44755</v>
      </c>
      <c r="L6" s="42">
        <v>44763</v>
      </c>
      <c r="M6" s="43">
        <v>44781</v>
      </c>
      <c r="N6" s="42">
        <v>44785</v>
      </c>
      <c r="O6" s="43">
        <v>44813</v>
      </c>
      <c r="P6" s="42">
        <v>44815</v>
      </c>
      <c r="Q6" s="43">
        <v>44847</v>
      </c>
      <c r="R6" s="42">
        <v>44851</v>
      </c>
      <c r="S6" s="43">
        <v>44860</v>
      </c>
      <c r="T6" s="42">
        <v>44926</v>
      </c>
    </row>
    <row r="7" spans="1:20" x14ac:dyDescent="0.25">
      <c r="A7" s="26">
        <v>4</v>
      </c>
      <c r="B7" s="26" t="s">
        <v>51</v>
      </c>
      <c r="D7" s="28">
        <v>4</v>
      </c>
      <c r="E7" s="37">
        <v>44562</v>
      </c>
      <c r="F7" s="42">
        <v>44630</v>
      </c>
      <c r="G7" s="43">
        <v>44641</v>
      </c>
      <c r="H7" s="42">
        <v>44684</v>
      </c>
      <c r="I7" s="43">
        <v>44698</v>
      </c>
      <c r="J7" s="42">
        <v>44701</v>
      </c>
      <c r="K7" s="43">
        <v>44847</v>
      </c>
      <c r="L7" s="42">
        <v>44852</v>
      </c>
      <c r="M7" s="43">
        <v>44859</v>
      </c>
      <c r="N7" s="42">
        <v>44883</v>
      </c>
      <c r="O7" s="43">
        <v>44888</v>
      </c>
      <c r="P7" s="42">
        <v>44926</v>
      </c>
      <c r="Q7" s="41"/>
      <c r="R7" s="40"/>
      <c r="S7" s="41"/>
      <c r="T7" s="40"/>
    </row>
    <row r="8" spans="1:20" x14ac:dyDescent="0.25">
      <c r="A8" s="26">
        <v>5</v>
      </c>
      <c r="B8" s="26" t="s">
        <v>52</v>
      </c>
      <c r="D8" s="28">
        <v>5</v>
      </c>
      <c r="E8" s="37">
        <v>44562</v>
      </c>
      <c r="F8" s="42">
        <v>44630</v>
      </c>
      <c r="G8" s="43">
        <v>44643</v>
      </c>
      <c r="H8" s="42">
        <v>44685</v>
      </c>
      <c r="I8" s="43">
        <v>44689</v>
      </c>
      <c r="J8" s="42">
        <v>44719</v>
      </c>
      <c r="K8" s="43">
        <v>44734</v>
      </c>
      <c r="L8" s="42">
        <v>44737</v>
      </c>
      <c r="M8" s="43">
        <v>44757</v>
      </c>
      <c r="N8" s="42">
        <v>44762</v>
      </c>
      <c r="O8" s="43">
        <v>44860</v>
      </c>
      <c r="P8" s="42">
        <v>44862</v>
      </c>
      <c r="Q8" s="43">
        <v>44868</v>
      </c>
      <c r="R8" s="42">
        <v>44883</v>
      </c>
      <c r="S8" s="43">
        <v>44887</v>
      </c>
      <c r="T8" s="42">
        <v>44926</v>
      </c>
    </row>
    <row r="9" spans="1:20" x14ac:dyDescent="0.25">
      <c r="A9" s="26">
        <v>6</v>
      </c>
      <c r="B9" s="26" t="s">
        <v>53</v>
      </c>
      <c r="D9" s="28">
        <v>6</v>
      </c>
      <c r="E9" s="37">
        <v>44562</v>
      </c>
      <c r="F9" s="42">
        <v>44629</v>
      </c>
      <c r="G9" s="43">
        <v>44660</v>
      </c>
      <c r="H9" s="42">
        <v>44667</v>
      </c>
      <c r="I9" s="43">
        <v>44896</v>
      </c>
      <c r="J9" s="42">
        <v>44911</v>
      </c>
      <c r="K9" s="43">
        <v>44920</v>
      </c>
      <c r="L9" s="42">
        <v>44926</v>
      </c>
      <c r="M9" s="43"/>
      <c r="N9" s="40"/>
      <c r="O9" s="41"/>
      <c r="P9" s="40"/>
      <c r="Q9" s="41"/>
      <c r="R9" s="40"/>
      <c r="S9" s="41"/>
      <c r="T9" s="40"/>
    </row>
    <row r="10" spans="1:20" x14ac:dyDescent="0.25">
      <c r="A10" s="26">
        <v>7</v>
      </c>
      <c r="B10" s="26" t="s">
        <v>54</v>
      </c>
      <c r="D10" s="28">
        <v>7</v>
      </c>
      <c r="E10" s="37">
        <v>44562</v>
      </c>
      <c r="F10" s="42">
        <v>44625</v>
      </c>
      <c r="G10" s="43">
        <v>44663</v>
      </c>
      <c r="H10" s="42">
        <v>44667</v>
      </c>
      <c r="I10" s="43">
        <v>44895</v>
      </c>
      <c r="J10" s="42">
        <v>44914</v>
      </c>
      <c r="K10" s="43">
        <v>44920</v>
      </c>
      <c r="L10" s="42">
        <v>44926</v>
      </c>
      <c r="M10" s="43"/>
      <c r="N10" s="42"/>
      <c r="O10" s="43"/>
      <c r="P10" s="40"/>
      <c r="Q10" s="41"/>
      <c r="R10" s="40"/>
      <c r="S10" s="41"/>
      <c r="T10" s="40"/>
    </row>
    <row r="11" spans="1:20" x14ac:dyDescent="0.25">
      <c r="A11" s="26">
        <v>8</v>
      </c>
      <c r="B11" s="26" t="s">
        <v>55</v>
      </c>
      <c r="D11" s="28">
        <v>8</v>
      </c>
      <c r="E11" s="37">
        <v>44562</v>
      </c>
      <c r="F11" s="42">
        <v>44629</v>
      </c>
      <c r="G11" s="43">
        <v>44661</v>
      </c>
      <c r="H11" s="42">
        <v>44667</v>
      </c>
      <c r="I11" s="43">
        <v>44895</v>
      </c>
      <c r="J11" s="42">
        <v>44915</v>
      </c>
      <c r="K11" s="43">
        <v>44918</v>
      </c>
      <c r="L11" s="42">
        <v>44926</v>
      </c>
      <c r="M11" s="41"/>
      <c r="N11" s="40"/>
      <c r="O11" s="41"/>
      <c r="P11" s="40"/>
      <c r="Q11" s="41"/>
      <c r="R11" s="40"/>
      <c r="S11" s="41"/>
      <c r="T11" s="40"/>
    </row>
    <row r="12" spans="1:20" x14ac:dyDescent="0.25">
      <c r="A12" s="26">
        <v>9</v>
      </c>
      <c r="B12" s="26" t="s">
        <v>56</v>
      </c>
      <c r="D12" s="28">
        <v>9</v>
      </c>
      <c r="E12" s="37">
        <v>44562</v>
      </c>
      <c r="F12" s="42">
        <v>44576</v>
      </c>
      <c r="G12" s="43">
        <v>44579</v>
      </c>
      <c r="H12" s="42">
        <v>44605</v>
      </c>
      <c r="I12" s="43">
        <v>44609</v>
      </c>
      <c r="J12" s="42">
        <v>44624</v>
      </c>
      <c r="K12" s="43">
        <v>44661</v>
      </c>
      <c r="L12" s="42">
        <v>44667</v>
      </c>
      <c r="M12" s="43">
        <v>44895</v>
      </c>
      <c r="N12" s="42">
        <v>44910</v>
      </c>
      <c r="O12" s="43">
        <v>44919</v>
      </c>
      <c r="P12" s="42">
        <v>44926</v>
      </c>
      <c r="Q12" s="41"/>
      <c r="R12" s="40"/>
      <c r="S12" s="41"/>
      <c r="T12" s="40"/>
    </row>
    <row r="13" spans="1:20" x14ac:dyDescent="0.25">
      <c r="A13" s="26">
        <v>10</v>
      </c>
      <c r="B13" s="26" t="s">
        <v>57</v>
      </c>
      <c r="D13" s="28">
        <v>10</v>
      </c>
      <c r="E13" s="37">
        <v>44562</v>
      </c>
      <c r="F13" s="42">
        <v>44628</v>
      </c>
      <c r="G13" s="43">
        <v>44661</v>
      </c>
      <c r="H13" s="42">
        <v>44667</v>
      </c>
      <c r="I13" s="43">
        <v>44877</v>
      </c>
      <c r="J13" s="42">
        <v>44880</v>
      </c>
      <c r="K13" s="43">
        <v>44894</v>
      </c>
      <c r="L13" s="42">
        <v>44912</v>
      </c>
      <c r="M13" s="43">
        <v>44918</v>
      </c>
      <c r="N13" s="42">
        <v>44926</v>
      </c>
      <c r="O13" s="41"/>
      <c r="P13" s="40"/>
      <c r="Q13" s="41"/>
      <c r="R13" s="40"/>
      <c r="S13" s="41"/>
      <c r="T13" s="40"/>
    </row>
    <row r="14" spans="1:20" x14ac:dyDescent="0.25">
      <c r="A14" s="26">
        <v>11</v>
      </c>
      <c r="B14" s="26" t="s">
        <v>58</v>
      </c>
      <c r="D14" s="28">
        <v>11</v>
      </c>
      <c r="E14" s="37">
        <v>44562</v>
      </c>
      <c r="F14" s="42">
        <v>44635</v>
      </c>
      <c r="G14" s="43">
        <v>44644</v>
      </c>
      <c r="H14" s="42">
        <v>44672</v>
      </c>
      <c r="I14" s="43">
        <v>44675</v>
      </c>
      <c r="J14" s="42">
        <v>44683</v>
      </c>
      <c r="K14" s="43">
        <v>44860</v>
      </c>
      <c r="L14" s="42">
        <v>44865</v>
      </c>
      <c r="M14" s="43">
        <v>44869</v>
      </c>
      <c r="N14" s="42">
        <v>44926</v>
      </c>
      <c r="O14" s="41"/>
      <c r="P14" s="40"/>
      <c r="Q14" s="41"/>
      <c r="R14" s="40"/>
      <c r="S14" s="41"/>
      <c r="T14" s="40"/>
    </row>
    <row r="15" spans="1:20" x14ac:dyDescent="0.25">
      <c r="A15" s="26">
        <v>12</v>
      </c>
      <c r="B15" s="26" t="s">
        <v>59</v>
      </c>
      <c r="D15" s="28">
        <v>12</v>
      </c>
      <c r="E15" s="37">
        <v>44562</v>
      </c>
      <c r="F15" s="42">
        <v>44636</v>
      </c>
      <c r="G15" s="43">
        <v>44646</v>
      </c>
      <c r="H15" s="42">
        <v>44671</v>
      </c>
      <c r="I15" s="43">
        <v>44678</v>
      </c>
      <c r="J15" s="42">
        <v>44683</v>
      </c>
      <c r="K15" s="43">
        <v>44860</v>
      </c>
      <c r="L15" s="42">
        <v>44864</v>
      </c>
      <c r="M15" s="43">
        <v>44872</v>
      </c>
      <c r="N15" s="42">
        <v>44926</v>
      </c>
      <c r="O15" s="41"/>
      <c r="P15" s="40"/>
      <c r="Q15" s="41"/>
      <c r="R15" s="40"/>
      <c r="S15" s="41"/>
      <c r="T15" s="40"/>
    </row>
    <row r="16" spans="1:20" x14ac:dyDescent="0.25">
      <c r="A16" s="26">
        <v>13</v>
      </c>
      <c r="B16" s="26" t="s">
        <v>60</v>
      </c>
      <c r="D16" s="28">
        <v>13</v>
      </c>
      <c r="E16" s="37">
        <v>44562</v>
      </c>
      <c r="F16" s="44">
        <v>44627</v>
      </c>
      <c r="G16" s="43">
        <v>44660</v>
      </c>
      <c r="H16" s="42">
        <v>44669</v>
      </c>
      <c r="I16" s="43">
        <v>44874</v>
      </c>
      <c r="J16" s="42">
        <v>44926</v>
      </c>
      <c r="K16" s="43"/>
      <c r="L16" s="42"/>
      <c r="M16" s="41"/>
      <c r="N16" s="40"/>
      <c r="O16" s="41"/>
      <c r="P16" s="40"/>
      <c r="Q16" s="41"/>
      <c r="R16" s="40"/>
      <c r="S16" s="41"/>
      <c r="T16" s="40"/>
    </row>
    <row r="17" spans="1:20" x14ac:dyDescent="0.25">
      <c r="A17" s="26">
        <v>14</v>
      </c>
      <c r="B17" s="26" t="s">
        <v>61</v>
      </c>
      <c r="D17" s="28">
        <v>14</v>
      </c>
      <c r="E17" s="37">
        <v>44562</v>
      </c>
      <c r="F17" s="44">
        <v>44629</v>
      </c>
      <c r="G17" s="43">
        <v>44661</v>
      </c>
      <c r="H17" s="42">
        <v>44668</v>
      </c>
      <c r="I17" s="43">
        <v>44882</v>
      </c>
      <c r="J17" s="42">
        <v>44926</v>
      </c>
      <c r="K17" s="43"/>
      <c r="L17" s="42"/>
      <c r="M17" s="41"/>
      <c r="N17" s="40"/>
      <c r="O17" s="41"/>
      <c r="P17" s="40"/>
      <c r="Q17" s="41"/>
      <c r="R17" s="40"/>
      <c r="S17" s="41"/>
      <c r="T17" s="40"/>
    </row>
    <row r="18" spans="1:20" x14ac:dyDescent="0.25">
      <c r="A18" s="26">
        <v>15</v>
      </c>
      <c r="B18" s="26" t="s">
        <v>62</v>
      </c>
      <c r="D18" s="28">
        <v>15</v>
      </c>
      <c r="E18" s="37">
        <v>44562</v>
      </c>
      <c r="F18" s="44">
        <v>44577</v>
      </c>
      <c r="G18" s="43">
        <v>44579</v>
      </c>
      <c r="H18" s="42">
        <v>44606</v>
      </c>
      <c r="I18" s="43">
        <v>44896</v>
      </c>
      <c r="J18" s="42">
        <v>44910</v>
      </c>
      <c r="K18" s="43">
        <v>44926</v>
      </c>
      <c r="L18" s="40"/>
      <c r="M18" s="41"/>
      <c r="N18" s="40"/>
      <c r="O18" s="41"/>
      <c r="P18" s="40"/>
      <c r="Q18" s="41"/>
      <c r="R18" s="40"/>
      <c r="S18" s="41"/>
      <c r="T18" s="40"/>
    </row>
    <row r="19" spans="1:20" x14ac:dyDescent="0.25">
      <c r="A19" s="26">
        <v>16</v>
      </c>
      <c r="B19" s="26" t="s">
        <v>63</v>
      </c>
      <c r="D19" s="28">
        <v>16</v>
      </c>
      <c r="E19" s="37">
        <v>44562</v>
      </c>
      <c r="F19" s="44">
        <v>44672</v>
      </c>
      <c r="G19" s="43">
        <v>44676</v>
      </c>
      <c r="H19" s="42">
        <v>44685</v>
      </c>
      <c r="I19" s="43">
        <v>44699</v>
      </c>
      <c r="J19" s="42">
        <v>44703</v>
      </c>
      <c r="K19" s="43">
        <v>44847</v>
      </c>
      <c r="L19" s="42">
        <v>44854</v>
      </c>
      <c r="M19" s="43">
        <v>44857</v>
      </c>
      <c r="N19" s="42">
        <v>44926</v>
      </c>
      <c r="O19" s="41"/>
      <c r="P19" s="40"/>
      <c r="Q19" s="41"/>
      <c r="R19" s="40"/>
      <c r="S19" s="41"/>
      <c r="T19" s="40"/>
    </row>
    <row r="22" spans="1:20" x14ac:dyDescent="0.25">
      <c r="B22" s="45"/>
    </row>
    <row r="23" spans="1:20" x14ac:dyDescent="0.25">
      <c r="B23" s="46"/>
      <c r="C23" s="46"/>
      <c r="D23" s="46"/>
      <c r="E23" s="46"/>
      <c r="F23" s="46"/>
      <c r="G23" s="46"/>
      <c r="H23" s="46"/>
    </row>
    <row r="24" spans="1:20" x14ac:dyDescent="0.25">
      <c r="B24" s="46"/>
      <c r="C24" s="46"/>
      <c r="D24" s="46"/>
      <c r="E24" s="46"/>
      <c r="F24" s="46"/>
      <c r="G24" s="46"/>
      <c r="H24" s="46"/>
      <c r="I24" s="46"/>
      <c r="J24" s="46"/>
      <c r="K24" s="46"/>
      <c r="L24" s="46"/>
      <c r="M24" s="46"/>
      <c r="N24" s="46"/>
      <c r="O24" s="46"/>
      <c r="P24" s="46"/>
    </row>
    <row r="25" spans="1:20" x14ac:dyDescent="0.25">
      <c r="B25" s="46"/>
      <c r="C25" s="46"/>
      <c r="D25" s="46"/>
      <c r="E25" s="46"/>
      <c r="F25" s="46"/>
      <c r="G25" s="46"/>
      <c r="H25" s="46"/>
      <c r="I25" s="46"/>
      <c r="J25" s="46"/>
      <c r="K25" s="46"/>
      <c r="L25" s="46"/>
    </row>
    <row r="26" spans="1:20" x14ac:dyDescent="0.25">
      <c r="B26" s="46"/>
      <c r="C26" s="46"/>
      <c r="D26" s="46"/>
      <c r="E26" s="46"/>
      <c r="F26" s="46"/>
      <c r="G26" s="46"/>
      <c r="H26" s="46"/>
      <c r="I26" s="46"/>
      <c r="J26" s="46"/>
      <c r="K26" s="46"/>
      <c r="L26" s="46"/>
      <c r="M26" s="46"/>
      <c r="N26" s="46"/>
      <c r="O26" s="46"/>
      <c r="P26" s="46"/>
    </row>
    <row r="27" spans="1:20" x14ac:dyDescent="0.25">
      <c r="B27" s="46"/>
      <c r="C27" s="46"/>
      <c r="D27" s="46"/>
      <c r="E27" s="46"/>
      <c r="F27" s="46"/>
      <c r="G27" s="46"/>
      <c r="H27" s="46"/>
      <c r="I27" s="46"/>
    </row>
    <row r="28" spans="1:20" x14ac:dyDescent="0.25">
      <c r="B28" s="46"/>
      <c r="C28" s="46"/>
      <c r="D28" s="46"/>
      <c r="E28" s="46"/>
      <c r="F28" s="46"/>
      <c r="G28" s="46"/>
      <c r="H28" s="46"/>
      <c r="I28" s="46"/>
      <c r="J28" s="46"/>
      <c r="K28" s="46"/>
    </row>
    <row r="29" spans="1:20" x14ac:dyDescent="0.25">
      <c r="B29" s="46"/>
      <c r="C29" s="46"/>
      <c r="D29" s="46"/>
      <c r="E29" s="46"/>
      <c r="F29" s="46"/>
      <c r="G29" s="46"/>
      <c r="H29" s="46"/>
    </row>
    <row r="30" spans="1:20" x14ac:dyDescent="0.25">
      <c r="B30" s="46"/>
      <c r="C30" s="46"/>
      <c r="D30" s="46"/>
      <c r="E30" s="46"/>
      <c r="F30" s="46"/>
      <c r="G30" s="46"/>
      <c r="H30" s="46"/>
      <c r="I30" s="46"/>
      <c r="J30" s="46"/>
      <c r="K30" s="46"/>
      <c r="L30" s="46"/>
    </row>
    <row r="31" spans="1:20" x14ac:dyDescent="0.25">
      <c r="B31" s="46"/>
      <c r="C31" s="46"/>
      <c r="D31" s="46"/>
      <c r="E31" s="46"/>
      <c r="F31" s="46"/>
      <c r="G31" s="46"/>
      <c r="H31" s="46"/>
      <c r="I31" s="46"/>
      <c r="J31" s="46"/>
    </row>
    <row r="32" spans="1:20" x14ac:dyDescent="0.25">
      <c r="B32" s="46"/>
      <c r="C32" s="46"/>
      <c r="D32" s="46"/>
      <c r="E32" s="46"/>
      <c r="F32" s="46"/>
      <c r="G32" s="46"/>
      <c r="H32" s="46"/>
      <c r="I32" s="46"/>
      <c r="J32" s="46"/>
    </row>
    <row r="33" spans="2:10" x14ac:dyDescent="0.25">
      <c r="B33" s="46"/>
      <c r="C33" s="46"/>
      <c r="D33" s="46"/>
      <c r="E33" s="46"/>
      <c r="F33" s="46"/>
      <c r="G33" s="46"/>
      <c r="H33" s="46"/>
      <c r="I33" s="46"/>
      <c r="J33" s="46"/>
    </row>
    <row r="34" spans="2:10" x14ac:dyDescent="0.25">
      <c r="B34" s="46"/>
      <c r="C34" s="46"/>
      <c r="D34" s="46"/>
      <c r="E34" s="46"/>
      <c r="F34" s="46"/>
      <c r="G34" s="46"/>
      <c r="H34" s="46"/>
    </row>
    <row r="35" spans="2:10" x14ac:dyDescent="0.25">
      <c r="B35" s="46"/>
      <c r="C35" s="46"/>
      <c r="D35" s="46"/>
      <c r="E35" s="46"/>
      <c r="F35" s="46"/>
      <c r="G35" s="46"/>
      <c r="H35" s="46"/>
    </row>
    <row r="36" spans="2:10" x14ac:dyDescent="0.25">
      <c r="B36" s="46"/>
      <c r="C36" s="46"/>
      <c r="D36" s="46"/>
      <c r="E36" s="46"/>
      <c r="F36" s="46"/>
      <c r="G36" s="46"/>
    </row>
    <row r="37" spans="2:10" x14ac:dyDescent="0.25">
      <c r="B37" s="46"/>
      <c r="C37" s="46"/>
      <c r="D37" s="46"/>
      <c r="E37" s="46"/>
      <c r="F37" s="46"/>
      <c r="G37" s="46"/>
      <c r="H37" s="46"/>
      <c r="I37" s="46"/>
      <c r="J37" s="46"/>
    </row>
    <row r="38" spans="2:10" x14ac:dyDescent="0.25">
      <c r="B38" s="46"/>
      <c r="C38" s="46"/>
      <c r="D38" s="46"/>
      <c r="E38" s="46"/>
      <c r="F38" s="46"/>
    </row>
    <row r="39" spans="2:10" x14ac:dyDescent="0.25">
      <c r="B39" s="46"/>
      <c r="C39" s="46"/>
      <c r="D39" s="46"/>
      <c r="E39" s="46"/>
      <c r="F39" s="46"/>
      <c r="G39" s="46"/>
      <c r="H39" s="46"/>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C7000-C47C-43AE-9B04-5E2DD01B3A07}">
  <dimension ref="B1:I21"/>
  <sheetViews>
    <sheetView workbookViewId="0">
      <selection activeCell="G17" sqref="G17"/>
    </sheetView>
  </sheetViews>
  <sheetFormatPr defaultRowHeight="15" x14ac:dyDescent="0.25"/>
  <cols>
    <col min="1" max="1" width="16.7109375" style="26" customWidth="1"/>
    <col min="2" max="2" width="9.140625" style="26"/>
    <col min="3" max="3" width="11" style="26" customWidth="1"/>
    <col min="4" max="16384" width="9.140625" style="26"/>
  </cols>
  <sheetData>
    <row r="1" spans="2:9" x14ac:dyDescent="0.25">
      <c r="B1" s="26" t="s">
        <v>41</v>
      </c>
      <c r="I1" s="30" t="s">
        <v>40</v>
      </c>
    </row>
    <row r="2" spans="2:9" x14ac:dyDescent="0.25">
      <c r="B2" s="26" t="s">
        <v>39</v>
      </c>
    </row>
    <row r="3" spans="2:9" x14ac:dyDescent="0.25">
      <c r="B3" s="26" t="s">
        <v>38</v>
      </c>
    </row>
    <row r="4" spans="2:9" x14ac:dyDescent="0.25">
      <c r="B4" s="26" t="s">
        <v>37</v>
      </c>
    </row>
    <row r="5" spans="2:9" x14ac:dyDescent="0.25">
      <c r="B5" s="29"/>
      <c r="C5" s="28" t="s">
        <v>36</v>
      </c>
      <c r="D5" s="28" t="s">
        <v>35</v>
      </c>
      <c r="G5" s="117" t="s">
        <v>109</v>
      </c>
    </row>
    <row r="6" spans="2:9" x14ac:dyDescent="0.25">
      <c r="B6" s="29"/>
      <c r="C6" s="28">
        <v>40</v>
      </c>
      <c r="D6" s="28">
        <v>0.41</v>
      </c>
      <c r="G6" s="28">
        <f t="shared" ref="G6:G13" si="0">(D6+$B$21)*250</f>
        <v>109.99999999999999</v>
      </c>
      <c r="H6"/>
    </row>
    <row r="7" spans="2:9" x14ac:dyDescent="0.25">
      <c r="B7" s="29"/>
      <c r="C7" s="28">
        <v>28</v>
      </c>
      <c r="D7" s="28">
        <v>0.48</v>
      </c>
      <c r="G7" s="28">
        <f t="shared" si="0"/>
        <v>127.5</v>
      </c>
      <c r="H7"/>
    </row>
    <row r="8" spans="2:9" x14ac:dyDescent="0.25">
      <c r="B8" s="29"/>
      <c r="C8" s="28">
        <v>9</v>
      </c>
      <c r="D8" s="28">
        <v>0.55000000000000004</v>
      </c>
      <c r="G8" s="28">
        <f t="shared" si="0"/>
        <v>145.00000000000003</v>
      </c>
      <c r="H8"/>
    </row>
    <row r="9" spans="2:9" x14ac:dyDescent="0.25">
      <c r="B9" s="29"/>
      <c r="C9" s="28">
        <v>40</v>
      </c>
      <c r="D9" s="28">
        <v>0.53</v>
      </c>
      <c r="G9" s="28">
        <f t="shared" si="0"/>
        <v>140</v>
      </c>
      <c r="H9"/>
    </row>
    <row r="10" spans="2:9" x14ac:dyDescent="0.25">
      <c r="B10" s="29"/>
      <c r="C10" s="28">
        <v>37</v>
      </c>
      <c r="D10" s="28">
        <v>0.5</v>
      </c>
      <c r="G10" s="28">
        <f t="shared" si="0"/>
        <v>132.5</v>
      </c>
      <c r="H10"/>
    </row>
    <row r="11" spans="2:9" x14ac:dyDescent="0.25">
      <c r="B11" s="29"/>
      <c r="C11" s="28">
        <v>15</v>
      </c>
      <c r="D11" s="28">
        <v>0.45</v>
      </c>
      <c r="G11" s="28">
        <f t="shared" si="0"/>
        <v>120</v>
      </c>
      <c r="H11"/>
    </row>
    <row r="12" spans="2:9" x14ac:dyDescent="0.25">
      <c r="B12" s="29"/>
      <c r="C12" s="28">
        <v>32</v>
      </c>
      <c r="D12" s="28">
        <v>0.52</v>
      </c>
      <c r="G12" s="28">
        <f t="shared" si="0"/>
        <v>137.5</v>
      </c>
      <c r="H12"/>
    </row>
    <row r="13" spans="2:9" x14ac:dyDescent="0.25">
      <c r="B13" s="29"/>
      <c r="C13" s="28">
        <v>39</v>
      </c>
      <c r="D13" s="28">
        <v>0.38</v>
      </c>
      <c r="G13" s="28">
        <f t="shared" si="0"/>
        <v>102.50000000000001</v>
      </c>
      <c r="H13"/>
    </row>
    <row r="14" spans="2:9" x14ac:dyDescent="0.25">
      <c r="B14" s="29" t="s">
        <v>34</v>
      </c>
      <c r="C14" s="28">
        <f>SUM(C6:C13)</f>
        <v>240</v>
      </c>
      <c r="D14" s="28"/>
      <c r="G14" s="28"/>
      <c r="H14" s="117" t="s">
        <v>107</v>
      </c>
    </row>
    <row r="15" spans="2:9" x14ac:dyDescent="0.25">
      <c r="B15" s="29" t="s">
        <v>33</v>
      </c>
      <c r="C15" s="28"/>
      <c r="D15" s="28">
        <f>AVERAGE(D6:D13)</f>
        <v>0.47749999999999998</v>
      </c>
      <c r="G15" s="116">
        <f>AVERAGE(G6:G13)</f>
        <v>126.875</v>
      </c>
      <c r="H15" s="116">
        <f>SUMPRODUCT(C6:C13,G6:G13)/SUM(C6:C13)</f>
        <v>124.89583333333333</v>
      </c>
      <c r="I15" s="118" t="s">
        <v>108</v>
      </c>
    </row>
    <row r="16" spans="2:9" x14ac:dyDescent="0.25">
      <c r="B16" s="27"/>
    </row>
    <row r="17" spans="2:7" x14ac:dyDescent="0.25">
      <c r="G17" s="118"/>
    </row>
    <row r="20" spans="2:7" x14ac:dyDescent="0.25">
      <c r="B20" s="26" t="s">
        <v>32</v>
      </c>
    </row>
    <row r="21" spans="2:7" x14ac:dyDescent="0.25">
      <c r="B21" s="26">
        <v>0.03</v>
      </c>
      <c r="C21" s="118" t="s">
        <v>35</v>
      </c>
    </row>
  </sheetData>
  <conditionalFormatting sqref="B5:B16 B21">
    <cfRule type="cellIs" dxfId="0" priority="1" operator="greaterThan">
      <formula>0.35</formula>
    </cfRule>
  </conditionalFormatting>
  <hyperlinks>
    <hyperlink ref="I1" r:id="rId1" xr:uid="{1C4A972F-F2E3-40D8-8A8F-AFA9D81ACCCC}"/>
  </hyperlinks>
  <pageMargins left="0.7" right="0.7" top="0.75" bottom="0.75" header="0.3" footer="0.3"/>
  <pageSetup orientation="portrait" verticalDpi="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93B81-07B2-49BA-BB7D-E09C8179930D}">
  <dimension ref="A1:X80"/>
  <sheetViews>
    <sheetView topLeftCell="B1" zoomScale="130" zoomScaleNormal="130" workbookViewId="0">
      <selection activeCell="V17" sqref="V17"/>
    </sheetView>
  </sheetViews>
  <sheetFormatPr defaultRowHeight="15" x14ac:dyDescent="0.25"/>
  <cols>
    <col min="1" max="5" width="9.140625" style="119"/>
    <col min="6" max="6" width="10.85546875" style="119" customWidth="1"/>
    <col min="7" max="7" width="9.140625" style="119"/>
    <col min="8" max="8" width="4.42578125" style="119" customWidth="1"/>
    <col min="9" max="12" width="9.140625" style="119"/>
    <col min="13" max="13" width="10.85546875" style="119" customWidth="1"/>
    <col min="14" max="16384" width="9.140625" style="119"/>
  </cols>
  <sheetData>
    <row r="1" spans="3:23" x14ac:dyDescent="0.25">
      <c r="C1" s="119" t="s">
        <v>110</v>
      </c>
    </row>
    <row r="3" spans="3:23" ht="15.75" thickBot="1" x14ac:dyDescent="0.3">
      <c r="D3" s="119" t="s">
        <v>111</v>
      </c>
    </row>
    <row r="4" spans="3:23" ht="48.75" customHeight="1" x14ac:dyDescent="0.25">
      <c r="C4" s="119" t="s">
        <v>112</v>
      </c>
      <c r="D4" s="119" t="s">
        <v>113</v>
      </c>
      <c r="E4" s="120" t="s">
        <v>114</v>
      </c>
      <c r="F4" s="134" t="s">
        <v>156</v>
      </c>
      <c r="G4" s="135" t="s">
        <v>157</v>
      </c>
      <c r="I4" s="119" t="s">
        <v>115</v>
      </c>
      <c r="W4" s="121" t="s">
        <v>116</v>
      </c>
    </row>
    <row r="5" spans="3:23" x14ac:dyDescent="0.25">
      <c r="C5" s="119" t="s">
        <v>111</v>
      </c>
      <c r="D5" s="119">
        <v>9.6999999999999993</v>
      </c>
      <c r="E5" s="122" t="str">
        <f>C5&amp;D5</f>
        <v>SEER9.7</v>
      </c>
      <c r="F5" s="119">
        <v>0.36499999999999999</v>
      </c>
      <c r="G5" s="123">
        <v>0.5</v>
      </c>
      <c r="H5" s="119" t="s">
        <v>117</v>
      </c>
      <c r="I5" s="119" t="s">
        <v>118</v>
      </c>
    </row>
    <row r="6" spans="3:23" x14ac:dyDescent="0.25">
      <c r="C6" s="119" t="s">
        <v>111</v>
      </c>
      <c r="D6" s="119">
        <v>10</v>
      </c>
      <c r="E6" s="124" t="str">
        <f t="shared" ref="E6:E18" si="0">C6&amp;D6</f>
        <v>SEER10</v>
      </c>
      <c r="F6" s="119">
        <v>0.36499999999999999</v>
      </c>
      <c r="G6" s="123">
        <v>0.5</v>
      </c>
    </row>
    <row r="7" spans="3:23" x14ac:dyDescent="0.25">
      <c r="C7" s="119" t="s">
        <v>111</v>
      </c>
      <c r="D7" s="119">
        <v>11.4</v>
      </c>
      <c r="E7" s="124" t="str">
        <f t="shared" si="0"/>
        <v>SEER11.4</v>
      </c>
      <c r="F7" s="119">
        <v>0.36499999999999999</v>
      </c>
      <c r="G7" s="123">
        <v>0.5</v>
      </c>
      <c r="W7" s="119" t="s">
        <v>119</v>
      </c>
    </row>
    <row r="8" spans="3:23" x14ac:dyDescent="0.25">
      <c r="C8" s="119" t="s">
        <v>111</v>
      </c>
      <c r="D8" s="119">
        <v>11.5</v>
      </c>
      <c r="E8" s="124" t="str">
        <f t="shared" si="0"/>
        <v>SEER11.5</v>
      </c>
      <c r="F8" s="119">
        <v>0.36499999999999999</v>
      </c>
      <c r="G8" s="123">
        <v>0.5</v>
      </c>
    </row>
    <row r="9" spans="3:23" x14ac:dyDescent="0.25">
      <c r="C9" s="119" t="s">
        <v>111</v>
      </c>
      <c r="D9" s="119">
        <v>11.6</v>
      </c>
      <c r="E9" s="124" t="str">
        <f t="shared" si="0"/>
        <v>SEER11.6</v>
      </c>
      <c r="F9" s="119">
        <v>0.36499999999999999</v>
      </c>
      <c r="G9" s="123">
        <v>0.5</v>
      </c>
    </row>
    <row r="10" spans="3:23" x14ac:dyDescent="0.25">
      <c r="C10" s="119" t="s">
        <v>111</v>
      </c>
      <c r="D10" s="125">
        <v>13</v>
      </c>
      <c r="E10" s="124" t="str">
        <f t="shared" si="0"/>
        <v>SEER13</v>
      </c>
      <c r="F10" s="119">
        <v>0.34799999999999998</v>
      </c>
      <c r="G10" s="123">
        <v>0.5</v>
      </c>
      <c r="I10" s="119" t="s">
        <v>120</v>
      </c>
    </row>
    <row r="11" spans="3:23" x14ac:dyDescent="0.25">
      <c r="C11" s="119" t="s">
        <v>111</v>
      </c>
      <c r="D11" s="119">
        <v>14</v>
      </c>
      <c r="E11" s="124" t="str">
        <f t="shared" si="0"/>
        <v>SEER14</v>
      </c>
      <c r="F11" s="119">
        <v>0.29399999999999998</v>
      </c>
      <c r="G11" s="123">
        <v>0.5</v>
      </c>
    </row>
    <row r="12" spans="3:23" x14ac:dyDescent="0.25">
      <c r="C12" s="119" t="s">
        <v>111</v>
      </c>
      <c r="D12" s="125">
        <v>15</v>
      </c>
      <c r="E12" s="124" t="str">
        <f t="shared" si="0"/>
        <v>SEER15</v>
      </c>
      <c r="F12" s="119">
        <v>0.251</v>
      </c>
      <c r="G12" s="123">
        <v>0.5</v>
      </c>
      <c r="I12" s="119" t="s">
        <v>121</v>
      </c>
    </row>
    <row r="13" spans="3:23" x14ac:dyDescent="0.25">
      <c r="C13" s="119" t="s">
        <v>111</v>
      </c>
      <c r="D13" s="125">
        <v>16</v>
      </c>
      <c r="E13" s="124" t="str">
        <f t="shared" si="0"/>
        <v>SEER16</v>
      </c>
      <c r="F13" s="119">
        <v>0.27100000000000002</v>
      </c>
      <c r="G13" s="123">
        <v>0.23300000000000001</v>
      </c>
      <c r="I13" s="119" t="s">
        <v>122</v>
      </c>
      <c r="K13" s="119" t="s">
        <v>123</v>
      </c>
    </row>
    <row r="14" spans="3:23" x14ac:dyDescent="0.25">
      <c r="C14" s="119" t="s">
        <v>111</v>
      </c>
      <c r="D14" s="125">
        <v>17</v>
      </c>
      <c r="E14" s="124" t="str">
        <f t="shared" si="0"/>
        <v>SEER17</v>
      </c>
      <c r="F14" s="119">
        <v>0.27100000000000002</v>
      </c>
      <c r="G14" s="123">
        <v>0.23300000000000001</v>
      </c>
      <c r="I14" s="119" t="s">
        <v>122</v>
      </c>
    </row>
    <row r="15" spans="3:23" x14ac:dyDescent="0.25">
      <c r="C15" s="119" t="s">
        <v>111</v>
      </c>
      <c r="D15" s="125">
        <v>18</v>
      </c>
      <c r="E15" s="124" t="str">
        <f t="shared" si="0"/>
        <v>SEER18</v>
      </c>
      <c r="F15" s="119">
        <v>0.27100000000000002</v>
      </c>
      <c r="G15" s="123">
        <v>0.23300000000000001</v>
      </c>
      <c r="I15" s="119" t="s">
        <v>122</v>
      </c>
    </row>
    <row r="16" spans="3:23" x14ac:dyDescent="0.25">
      <c r="C16" s="119" t="s">
        <v>111</v>
      </c>
      <c r="D16" s="125">
        <v>19</v>
      </c>
      <c r="E16" s="124" t="str">
        <f t="shared" si="0"/>
        <v>SEER19</v>
      </c>
      <c r="F16" s="119">
        <v>0.23300000000000001</v>
      </c>
      <c r="G16" s="123">
        <v>0.23300000000000001</v>
      </c>
      <c r="I16" s="123" t="s">
        <v>124</v>
      </c>
    </row>
    <row r="17" spans="1:24" x14ac:dyDescent="0.25">
      <c r="C17" s="119" t="s">
        <v>111</v>
      </c>
      <c r="D17" s="125">
        <v>20</v>
      </c>
      <c r="E17" s="124" t="str">
        <f t="shared" si="0"/>
        <v>SEER20</v>
      </c>
      <c r="F17" s="119">
        <v>0.23300000000000001</v>
      </c>
      <c r="G17" s="123">
        <v>0.23300000000000001</v>
      </c>
      <c r="I17" s="123" t="s">
        <v>124</v>
      </c>
      <c r="N17" s="121" t="s">
        <v>158</v>
      </c>
    </row>
    <row r="18" spans="1:24" ht="15.75" thickBot="1" x14ac:dyDescent="0.3">
      <c r="C18" s="119" t="s">
        <v>111</v>
      </c>
      <c r="D18" s="125">
        <v>21</v>
      </c>
      <c r="E18" s="126" t="str">
        <f t="shared" si="0"/>
        <v>SEER21</v>
      </c>
      <c r="F18" s="127">
        <v>0.23300000000000001</v>
      </c>
      <c r="G18" s="128">
        <v>0.23300000000000001</v>
      </c>
      <c r="I18" s="123" t="s">
        <v>124</v>
      </c>
      <c r="M18" s="136" t="s">
        <v>125</v>
      </c>
      <c r="N18" s="119" t="s">
        <v>126</v>
      </c>
      <c r="O18" s="119" t="s">
        <v>127</v>
      </c>
    </row>
    <row r="19" spans="1:24" x14ac:dyDescent="0.25">
      <c r="M19" s="137">
        <v>0.9</v>
      </c>
      <c r="N19" s="130">
        <v>0.5</v>
      </c>
      <c r="O19" s="129">
        <v>0.24</v>
      </c>
      <c r="P19" s="119" t="s">
        <v>128</v>
      </c>
      <c r="X19" s="119" t="s">
        <v>129</v>
      </c>
    </row>
    <row r="20" spans="1:24" x14ac:dyDescent="0.25">
      <c r="M20" s="138">
        <v>0.77780000000000005</v>
      </c>
      <c r="N20" s="129">
        <v>0.5</v>
      </c>
      <c r="O20" s="129">
        <v>0.5</v>
      </c>
      <c r="P20" s="119" t="s">
        <v>130</v>
      </c>
      <c r="X20" s="119" t="s">
        <v>131</v>
      </c>
    </row>
    <row r="21" spans="1:24" x14ac:dyDescent="0.25">
      <c r="M21" s="138">
        <f>M20*M19</f>
        <v>0.70002000000000009</v>
      </c>
      <c r="N21" s="130">
        <f>N20*N19</f>
        <v>0.25</v>
      </c>
      <c r="O21" s="129">
        <f>O20*O19</f>
        <v>0.12</v>
      </c>
      <c r="P21" s="119" t="s">
        <v>132</v>
      </c>
    </row>
    <row r="23" spans="1:24" ht="37.5" customHeight="1" x14ac:dyDescent="0.25">
      <c r="A23" s="158" t="s">
        <v>133</v>
      </c>
      <c r="B23" s="158"/>
      <c r="C23" s="158"/>
      <c r="D23" s="158"/>
      <c r="E23" s="158"/>
      <c r="F23" s="158"/>
      <c r="G23" s="158"/>
      <c r="H23" s="158"/>
      <c r="I23" s="158"/>
      <c r="J23" s="158"/>
      <c r="K23" s="158"/>
      <c r="P23" s="119" t="s">
        <v>134</v>
      </c>
    </row>
    <row r="24" spans="1:24" x14ac:dyDescent="0.25">
      <c r="N24" s="129" t="s">
        <v>126</v>
      </c>
      <c r="O24" s="129" t="s">
        <v>127</v>
      </c>
      <c r="P24" s="119" t="s">
        <v>135</v>
      </c>
      <c r="X24" s="119" t="s">
        <v>136</v>
      </c>
    </row>
    <row r="25" spans="1:24" x14ac:dyDescent="0.25">
      <c r="N25" s="131">
        <f>N26*N27/N28</f>
        <v>0.25318829897365569</v>
      </c>
      <c r="O25" s="131">
        <f>O26*O27/O28</f>
        <v>0.11798574732172355</v>
      </c>
      <c r="P25" s="119" t="s">
        <v>137</v>
      </c>
      <c r="X25" s="119" t="s">
        <v>138</v>
      </c>
    </row>
    <row r="26" spans="1:24" x14ac:dyDescent="0.25">
      <c r="A26" s="119" t="s">
        <v>139</v>
      </c>
      <c r="N26" s="129">
        <v>125</v>
      </c>
      <c r="O26" s="129">
        <v>125</v>
      </c>
      <c r="P26" s="119" t="s">
        <v>140</v>
      </c>
      <c r="Q26" s="119" t="s">
        <v>141</v>
      </c>
      <c r="R26" s="119" t="s">
        <v>108</v>
      </c>
      <c r="T26" s="119" t="s">
        <v>142</v>
      </c>
      <c r="X26" s="30" t="s">
        <v>143</v>
      </c>
    </row>
    <row r="27" spans="1:24" x14ac:dyDescent="0.25">
      <c r="N27" s="129">
        <f>N29/35.315/60</f>
        <v>0.56633158714427301</v>
      </c>
      <c r="O27" s="129">
        <f>O29/35.315/60</f>
        <v>0.56633158714427301</v>
      </c>
      <c r="P27" s="119" t="s">
        <v>144</v>
      </c>
      <c r="Q27" s="119" t="s">
        <v>145</v>
      </c>
      <c r="R27" s="119" t="s">
        <v>146</v>
      </c>
      <c r="T27" s="132" t="s">
        <v>147</v>
      </c>
      <c r="U27" s="132" t="s">
        <v>148</v>
      </c>
      <c r="V27" s="132" t="s">
        <v>108</v>
      </c>
    </row>
    <row r="28" spans="1:24" x14ac:dyDescent="0.25">
      <c r="N28" s="129">
        <f>N34*N29</f>
        <v>279.60000000000002</v>
      </c>
      <c r="O28" s="129">
        <f>N33*O29</f>
        <v>600</v>
      </c>
      <c r="P28" s="119" t="s">
        <v>149</v>
      </c>
      <c r="Q28" s="119" t="s">
        <v>150</v>
      </c>
      <c r="R28" s="119" t="s">
        <v>151</v>
      </c>
      <c r="T28" s="132">
        <f>V28/250</f>
        <v>0.5</v>
      </c>
      <c r="U28" s="132">
        <f>V28/6895</f>
        <v>1.8129079042784626E-2</v>
      </c>
      <c r="V28" s="132">
        <v>125</v>
      </c>
    </row>
    <row r="29" spans="1:24" x14ac:dyDescent="0.25">
      <c r="N29" s="129">
        <v>1200</v>
      </c>
      <c r="O29" s="129">
        <v>1200</v>
      </c>
      <c r="Q29" s="119" t="s">
        <v>145</v>
      </c>
      <c r="R29" s="119" t="s">
        <v>152</v>
      </c>
    </row>
    <row r="32" spans="1:24" x14ac:dyDescent="0.25">
      <c r="N32" s="119" t="s">
        <v>153</v>
      </c>
    </row>
    <row r="33" spans="14:16" x14ac:dyDescent="0.25">
      <c r="N33" s="119">
        <v>0.5</v>
      </c>
      <c r="O33" s="119" t="s">
        <v>127</v>
      </c>
      <c r="P33" s="119" t="s">
        <v>154</v>
      </c>
    </row>
    <row r="34" spans="14:16" x14ac:dyDescent="0.25">
      <c r="N34" s="133">
        <v>0.23300000000000001</v>
      </c>
      <c r="O34" s="119" t="s">
        <v>126</v>
      </c>
      <c r="P34" s="119" t="s">
        <v>155</v>
      </c>
    </row>
    <row r="71" spans="5:9" x14ac:dyDescent="0.25">
      <c r="E71"/>
      <c r="F71"/>
      <c r="G71"/>
      <c r="H71"/>
      <c r="I71"/>
    </row>
    <row r="72" spans="5:9" x14ac:dyDescent="0.25">
      <c r="E72"/>
      <c r="F72"/>
      <c r="G72"/>
      <c r="H72"/>
      <c r="I72"/>
    </row>
    <row r="73" spans="5:9" x14ac:dyDescent="0.25">
      <c r="E73"/>
      <c r="F73"/>
      <c r="G73"/>
      <c r="H73"/>
      <c r="I73"/>
    </row>
    <row r="74" spans="5:9" x14ac:dyDescent="0.25">
      <c r="E74"/>
      <c r="F74"/>
      <c r="G74"/>
      <c r="H74"/>
      <c r="I74"/>
    </row>
    <row r="75" spans="5:9" x14ac:dyDescent="0.25">
      <c r="E75"/>
      <c r="F75"/>
      <c r="G75"/>
      <c r="H75"/>
      <c r="I75"/>
    </row>
    <row r="76" spans="5:9" x14ac:dyDescent="0.25">
      <c r="E76"/>
      <c r="F76"/>
      <c r="G76"/>
      <c r="H76"/>
      <c r="I76"/>
    </row>
    <row r="77" spans="5:9" x14ac:dyDescent="0.25">
      <c r="E77"/>
      <c r="F77"/>
      <c r="G77"/>
      <c r="H77"/>
      <c r="I77"/>
    </row>
    <row r="78" spans="5:9" x14ac:dyDescent="0.25">
      <c r="E78"/>
      <c r="F78"/>
      <c r="G78"/>
      <c r="H78"/>
      <c r="I78"/>
    </row>
    <row r="79" spans="5:9" x14ac:dyDescent="0.25">
      <c r="E79"/>
      <c r="F79"/>
      <c r="G79"/>
      <c r="H79"/>
      <c r="I79"/>
    </row>
    <row r="80" spans="5:9" x14ac:dyDescent="0.25">
      <c r="E80"/>
      <c r="F80"/>
      <c r="G80"/>
      <c r="H80"/>
      <c r="I80"/>
    </row>
  </sheetData>
  <mergeCells count="1">
    <mergeCell ref="A23:K23"/>
  </mergeCells>
  <conditionalFormatting sqref="F5:F18">
    <cfRule type="colorScale" priority="1">
      <colorScale>
        <cfvo type="min"/>
        <cfvo type="percentile" val="50"/>
        <cfvo type="max"/>
        <color rgb="FF63BE7B"/>
        <color rgb="FFFFEB84"/>
        <color rgb="FFF8696B"/>
      </colorScale>
    </cfRule>
  </conditionalFormatting>
  <hyperlinks>
    <hyperlink ref="X26" r:id="rId1" xr:uid="{F3B8A9BE-6FD9-4D69-B6F8-5B2665592A2B}"/>
  </hyperlinks>
  <pageMargins left="0.7" right="0.7" top="0.75" bottom="0.75" header="0.3" footer="0.3"/>
  <pageSetup orientation="portrait" verticalDpi="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C7489052B6F440A037DCBEF95D4D97" ma:contentTypeVersion="10" ma:contentTypeDescription="Create a new document." ma:contentTypeScope="" ma:versionID="4191ec97df880d689fd4fee3e81d6d8b">
  <xsd:schema xmlns:xsd="http://www.w3.org/2001/XMLSchema" xmlns:xs="http://www.w3.org/2001/XMLSchema" xmlns:p="http://schemas.microsoft.com/office/2006/metadata/properties" xmlns:ns2="b6adf88d-308e-4f02-936f-111f561b8dad" xmlns:ns3="a6f82638-fb89-4fc7-ab0a-17bdfe11af7b" targetNamespace="http://schemas.microsoft.com/office/2006/metadata/properties" ma:root="true" ma:fieldsID="d5634fa23831490a8063ce3f3cd8e920" ns2:_="" ns3:_="">
    <xsd:import namespace="b6adf88d-308e-4f02-936f-111f561b8dad"/>
    <xsd:import namespace="a6f82638-fb89-4fc7-ab0a-17bdfe11af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adf88d-308e-4f02-936f-111f561b8d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f82638-fb89-4fc7-ab0a-17bdfe11af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D6EC13-8925-41A6-AC3E-F73BE2E88561}">
  <ds:schemaRefs>
    <ds:schemaRef ds:uri="http://purl.org/dc/elements/1.1/"/>
    <ds:schemaRef ds:uri="http://schemas.microsoft.com/office/2006/metadata/properties"/>
    <ds:schemaRef ds:uri="a6f82638-fb89-4fc7-ab0a-17bdfe11af7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6adf88d-308e-4f02-936f-111f561b8dad"/>
    <ds:schemaRef ds:uri="http://www.w3.org/XML/1998/namespace"/>
    <ds:schemaRef ds:uri="http://purl.org/dc/dcmitype/"/>
  </ds:schemaRefs>
</ds:datastoreItem>
</file>

<file path=customXml/itemProps2.xml><?xml version="1.0" encoding="utf-8"?>
<ds:datastoreItem xmlns:ds="http://schemas.openxmlformats.org/officeDocument/2006/customXml" ds:itemID="{6A2DA125-63CD-47E6-89FE-823DF59C12B5}">
  <ds:schemaRefs>
    <ds:schemaRef ds:uri="http://schemas.microsoft.com/sharepoint/v3/contenttype/forms"/>
  </ds:schemaRefs>
</ds:datastoreItem>
</file>

<file path=customXml/itemProps3.xml><?xml version="1.0" encoding="utf-8"?>
<ds:datastoreItem xmlns:ds="http://schemas.openxmlformats.org/officeDocument/2006/customXml" ds:itemID="{C384452E-C271-45A0-B138-B0396F16B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adf88d-308e-4f02-936f-111f561b8dad"/>
    <ds:schemaRef ds:uri="a6f82638-fb89-4fc7-ab0a-17bdfe11a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Single Family Characteristics</vt:lpstr>
      <vt:lpstr>Multi-Family Characteristics</vt:lpstr>
      <vt:lpstr>Mfgd Home Characteristics</vt:lpstr>
      <vt:lpstr>SFm &amp; DMo thermostat Setpoints</vt:lpstr>
      <vt:lpstr>MFm thermostat Setpoints</vt:lpstr>
      <vt:lpstr>Calibrated Parameters</vt:lpstr>
      <vt:lpstr>Cool_Heat_Period</vt:lpstr>
      <vt:lpstr>External Static Pressure</vt:lpstr>
      <vt:lpstr>FanWPerCfm</vt:lpstr>
      <vt:lpstr>HVAC Efficiency</vt:lpstr>
      <vt:lpstr>'Mfgd Home Characteristics'!Climate_Zone_1</vt:lpstr>
      <vt:lpstr>'Multi-Family Characteristics'!Climate_Zone_1</vt:lpstr>
      <vt:lpstr>'Single Family Characteristics'!Climate_Zone_1</vt:lpstr>
      <vt:lpstr>'Multi-Family Characteristics'!Climate_Zone_2</vt:lpstr>
      <vt:lpstr>'Single Family Characteristics'!Climate_Zone_2</vt:lpstr>
      <vt:lpstr>'Multi-Family Characteristics'!Climate_Zone_3</vt:lpstr>
      <vt:lpstr>'Single Family Characteristics'!Climate_Zone_3</vt:lpstr>
      <vt:lpstr>'Multi-Family Characteristics'!Climate_Zone_4</vt:lpstr>
      <vt:lpstr>'Single Family Characteristics'!Climate_Zone_4</vt:lpstr>
      <vt:lpstr>'Mfgd Home Characteristics'!Print_Titles</vt:lpstr>
      <vt:lpstr>'Multi-Family Characteristics'!Print_Titles</vt:lpstr>
      <vt:lpstr>'Single Family Characteristics'!Print_Titles</vt:lpstr>
      <vt:lpstr>tblFanWPerCfm</vt:lpstr>
    </vt:vector>
  </TitlesOfParts>
  <Manager/>
  <Company>James J. Hirsch &amp; Associates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Criswell, Kevin Madison, et.al.</dc:creator>
  <cp:keywords/>
  <dc:description/>
  <cp:lastModifiedBy>McWilliams, Jennifer</cp:lastModifiedBy>
  <cp:revision/>
  <dcterms:created xsi:type="dcterms:W3CDTF">2005-12-07T23:59:20Z</dcterms:created>
  <dcterms:modified xsi:type="dcterms:W3CDTF">2023-03-01T23:48:18Z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2fbb032-08bf-4f1e-af46-2528cd3f96ca_Enabled">
    <vt:lpwstr>true</vt:lpwstr>
  </property>
  <property fmtid="{D5CDD505-2E9C-101B-9397-08002B2CF9AE}" pid="3" name="MSIP_Label_22fbb032-08bf-4f1e-af46-2528cd3f96ca_SetDate">
    <vt:lpwstr>2022-01-12T17:12:30Z</vt:lpwstr>
  </property>
  <property fmtid="{D5CDD505-2E9C-101B-9397-08002B2CF9AE}" pid="4" name="MSIP_Label_22fbb032-08bf-4f1e-af46-2528cd3f96ca_Method">
    <vt:lpwstr>Privileged</vt:lpwstr>
  </property>
  <property fmtid="{D5CDD505-2E9C-101B-9397-08002B2CF9AE}" pid="5" name="MSIP_Label_22fbb032-08bf-4f1e-af46-2528cd3f96ca_Name">
    <vt:lpwstr>22fbb032-08bf-4f1e-af46-2528cd3f96ca</vt:lpwstr>
  </property>
  <property fmtid="{D5CDD505-2E9C-101B-9397-08002B2CF9AE}" pid="6" name="MSIP_Label_22fbb032-08bf-4f1e-af46-2528cd3f96ca_SiteId">
    <vt:lpwstr>adf10e2b-b6e9-41d6-be2f-c12bb566019c</vt:lpwstr>
  </property>
  <property fmtid="{D5CDD505-2E9C-101B-9397-08002B2CF9AE}" pid="7" name="MSIP_Label_22fbb032-08bf-4f1e-af46-2528cd3f96ca_ActionId">
    <vt:lpwstr>c0656616-8b67-4525-a516-914696031821</vt:lpwstr>
  </property>
  <property fmtid="{D5CDD505-2E9C-101B-9397-08002B2CF9AE}" pid="8" name="MSIP_Label_22fbb032-08bf-4f1e-af46-2528cd3f96ca_ContentBits">
    <vt:lpwstr>0</vt:lpwstr>
  </property>
  <property fmtid="{D5CDD505-2E9C-101B-9397-08002B2CF9AE}" pid="9" name="ContentTypeId">
    <vt:lpwstr>0x010100CFC7489052B6F440A037DCBEF95D4D97</vt:lpwstr>
  </property>
</Properties>
</file>