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temp\"/>
    </mc:Choice>
  </mc:AlternateContent>
  <bookViews>
    <workbookView xWindow="0" yWindow="0" windowWidth="28800" windowHeight="14235"/>
  </bookViews>
  <sheets>
    <sheet name="Summary" sheetId="3" r:id="rId1"/>
    <sheet name="Measure Definitions" sheetId="2" r:id="rId2"/>
    <sheet name="CR 430.32" sheetId="1"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4" i="2" l="1"/>
  <c r="AA13" i="2"/>
  <c r="AA12" i="2"/>
  <c r="AA11" i="2"/>
  <c r="AA10" i="2"/>
  <c r="AA9" i="2"/>
  <c r="AA8" i="2"/>
  <c r="AA7" i="2"/>
  <c r="AA6" i="2"/>
  <c r="AB14" i="2" l="1"/>
  <c r="AB13" i="2"/>
  <c r="AB12" i="2"/>
  <c r="AB11" i="2"/>
  <c r="AB10" i="2"/>
  <c r="AB9" i="2"/>
  <c r="AB8" i="2"/>
  <c r="AB7" i="2"/>
  <c r="AB6" i="2"/>
  <c r="Z14" i="2"/>
  <c r="Z13" i="2"/>
  <c r="Z12" i="2"/>
  <c r="Z11" i="2"/>
  <c r="Z10" i="2"/>
  <c r="Z9" i="2"/>
  <c r="Z8" i="2"/>
  <c r="Z7" i="2"/>
  <c r="Z6" i="2"/>
  <c r="AX6" i="2" l="1"/>
  <c r="AY6" i="2"/>
  <c r="AZ6" i="2"/>
  <c r="AW7" i="2"/>
  <c r="AW8" i="2" s="1"/>
  <c r="AX7" i="2"/>
  <c r="AY7" i="2"/>
  <c r="AX8" i="2"/>
  <c r="AY8" i="2"/>
  <c r="AX9" i="2"/>
  <c r="AY9" i="2"/>
  <c r="AX10" i="2"/>
  <c r="AY10" i="2"/>
  <c r="AX11" i="2"/>
  <c r="AY11" i="2"/>
  <c r="AX12" i="2"/>
  <c r="AY12" i="2"/>
  <c r="AX13" i="2"/>
  <c r="AY13" i="2"/>
  <c r="AX14" i="2"/>
  <c r="AY14" i="2"/>
  <c r="A7" i="2"/>
  <c r="A8" i="2" s="1"/>
  <c r="A9" i="2" s="1"/>
  <c r="A10" i="2" s="1"/>
  <c r="A11" i="2" s="1"/>
  <c r="A12" i="2" s="1"/>
  <c r="A13" i="2" s="1"/>
  <c r="A14" i="2" s="1"/>
  <c r="B6" i="2"/>
  <c r="AS6" i="2" l="1"/>
  <c r="L6" i="2" s="1"/>
  <c r="AT6" i="2"/>
  <c r="K6" i="2" s="1"/>
  <c r="AZ8" i="2"/>
  <c r="AT8" i="2" s="1"/>
  <c r="K8" i="2" s="1"/>
  <c r="B8" i="2"/>
  <c r="AW9" i="2"/>
  <c r="B7" i="2"/>
  <c r="AZ7" i="2"/>
  <c r="AS7" i="2" l="1"/>
  <c r="L7" i="2" s="1"/>
  <c r="AT7" i="2"/>
  <c r="K7" i="2" s="1"/>
  <c r="AW10" i="2"/>
  <c r="AZ9" i="2"/>
  <c r="B9" i="2"/>
  <c r="AS8" i="2"/>
  <c r="L8" i="2" s="1"/>
  <c r="AT9" i="2" l="1"/>
  <c r="K9" i="2" s="1"/>
  <c r="AS9" i="2"/>
  <c r="L9" i="2" s="1"/>
  <c r="B10" i="2"/>
  <c r="AZ10" i="2"/>
  <c r="AW11" i="2"/>
  <c r="AZ11" i="2" l="1"/>
  <c r="B11" i="2"/>
  <c r="AW12" i="2"/>
  <c r="AS10" i="2"/>
  <c r="L10" i="2" s="1"/>
  <c r="AT10" i="2"/>
  <c r="K10" i="2" s="1"/>
  <c r="AZ12" i="2" l="1"/>
  <c r="B12" i="2"/>
  <c r="AW13" i="2"/>
  <c r="AS11" i="2"/>
  <c r="L11" i="2" s="1"/>
  <c r="AT11" i="2"/>
  <c r="K11" i="2" s="1"/>
  <c r="B13" i="2" l="1"/>
  <c r="AW14" i="2"/>
  <c r="AZ13" i="2"/>
  <c r="AS12" i="2"/>
  <c r="L12" i="2" s="1"/>
  <c r="AT12" i="2"/>
  <c r="K12" i="2" s="1"/>
  <c r="AS13" i="2" l="1"/>
  <c r="L13" i="2" s="1"/>
  <c r="AT13" i="2"/>
  <c r="K13" i="2" s="1"/>
  <c r="AZ14" i="2"/>
  <c r="B14" i="2"/>
  <c r="AS14" i="2" l="1"/>
  <c r="L14" i="2" s="1"/>
  <c r="AT14" i="2"/>
  <c r="K14" i="2" s="1"/>
</calcChain>
</file>

<file path=xl/sharedStrings.xml><?xml version="1.0" encoding="utf-8"?>
<sst xmlns="http://schemas.openxmlformats.org/spreadsheetml/2006/main" count="294" uniqueCount="122">
  <si>
    <t>Index</t>
  </si>
  <si>
    <t>MeasureID</t>
  </si>
  <si>
    <t>Description</t>
  </si>
  <si>
    <t>Version</t>
  </si>
  <si>
    <t>VersionSource</t>
  </si>
  <si>
    <t>LastMod</t>
  </si>
  <si>
    <t>EnergyImpactID</t>
  </si>
  <si>
    <t>MeasImpactType</t>
  </si>
  <si>
    <t>EnImpCalcType</t>
  </si>
  <si>
    <t>ImpScaleBasis</t>
  </si>
  <si>
    <t>StdScaleVal</t>
  </si>
  <si>
    <t>PreScaleVal</t>
  </si>
  <si>
    <t>ImpWeighting</t>
  </si>
  <si>
    <t>WeightGroupID</t>
  </si>
  <si>
    <t>ApplyIE</t>
  </si>
  <si>
    <t>IETableName</t>
  </si>
  <si>
    <t>TechBased</t>
  </si>
  <si>
    <t>Sector</t>
  </si>
  <si>
    <t>PA</t>
  </si>
  <si>
    <t>UseCategory</t>
  </si>
  <si>
    <t>UseSubCategory</t>
  </si>
  <si>
    <t>TechGroup</t>
  </si>
  <si>
    <t>TechType</t>
  </si>
  <si>
    <t>MeasCostID</t>
  </si>
  <si>
    <t>EUL_ID</t>
  </si>
  <si>
    <t>PreDesc</t>
  </si>
  <si>
    <t>StdDesc</t>
  </si>
  <si>
    <t>MeasDesc</t>
  </si>
  <si>
    <t>PreTechID</t>
  </si>
  <si>
    <t>StdTechID</t>
  </si>
  <si>
    <t>MeasTechID</t>
  </si>
  <si>
    <t>Status</t>
  </si>
  <si>
    <t>Comment</t>
  </si>
  <si>
    <t>PreMultiTech</t>
  </si>
  <si>
    <t>StdMultiTech</t>
  </si>
  <si>
    <t>SourceDesc</t>
  </si>
  <si>
    <t>SupportedAppType</t>
  </si>
  <si>
    <t>StdCostID</t>
  </si>
  <si>
    <t>RUL_ID</t>
  </si>
  <si>
    <t>LegacyID</t>
  </si>
  <si>
    <t>Qualifier</t>
  </si>
  <si>
    <t>StartDate</t>
  </si>
  <si>
    <t>ExpiryDate</t>
  </si>
  <si>
    <t>DEER</t>
  </si>
  <si>
    <t>None</t>
  </si>
  <si>
    <t>f</t>
  </si>
  <si>
    <t>Com</t>
  </si>
  <si>
    <t>Any</t>
  </si>
  <si>
    <t>HVAC</t>
  </si>
  <si>
    <t>SpaceHeat</t>
  </si>
  <si>
    <t>SpaceHtg_eq</t>
  </si>
  <si>
    <t>GasFurnace</t>
  </si>
  <si>
    <t>Com-Furnace-dHIR</t>
  </si>
  <si>
    <t>Scaled</t>
  </si>
  <si>
    <t>Delta</t>
  </si>
  <si>
    <t>based on D03-065</t>
  </si>
  <si>
    <t>ErRobNc</t>
  </si>
  <si>
    <t>DEER2015</t>
  </si>
  <si>
    <t>D15 v0.9</t>
  </si>
  <si>
    <t>AFUE-pre</t>
  </si>
  <si>
    <t>AFUE-std</t>
  </si>
  <si>
    <t>AFUE-msr</t>
  </si>
  <si>
    <t>HIR-pre</t>
  </si>
  <si>
    <t>HIR-std</t>
  </si>
  <si>
    <t>HIR-msr</t>
  </si>
  <si>
    <t>430.32   Energy and water conservation standards and their compliance dates.</t>
  </si>
  <si>
    <t>(ii) The AFUE of residential non-weatherized furnaces manufactured on or after May 1, 2013, and weatherized gas and oil-fired furnaces manufactured on or after January 1, 2015 shall be not less than the following:</t>
  </si>
  <si>
    <t>Product class</t>
  </si>
  <si>
    <r>
      <t>AFUE (percent)</t>
    </r>
    <r>
      <rPr>
        <b/>
        <vertAlign val="superscript"/>
        <sz val="11"/>
        <color theme="1"/>
        <rFont val="Arial"/>
        <family val="2"/>
      </rPr>
      <t>1</t>
    </r>
  </si>
  <si>
    <t>(A) Non-weatherized gas furnaces (not including mobile home furnaces)</t>
  </si>
  <si>
    <t>(B) Mobile Home gas furnaces</t>
  </si>
  <si>
    <t>(C) Non-weatherized oil-fired furnaces (not including mobile home furnaces)</t>
  </si>
  <si>
    <t>(D) Mobile Home oil-fired furnaces</t>
  </si>
  <si>
    <t>(E) Weatherized gas furnaces</t>
  </si>
  <si>
    <t>(F) Weatherized oil-fired furnaces</t>
  </si>
  <si>
    <t>(G) Electric furnaces</t>
  </si>
  <si>
    <t>Review</t>
  </si>
  <si>
    <t>Efficient Packaged Gas Furnace (Weatherized) - AFUE 90</t>
  </si>
  <si>
    <t>Efficient Packaged Gas Furnace (Weatherized) - AFUE 91</t>
  </si>
  <si>
    <t>Efficient Packaged Gas Furnace (Weatherized) - AFUE 92</t>
  </si>
  <si>
    <t>Efficient Packaged Gas Furnace (Weatherized) - AFUE 93</t>
  </si>
  <si>
    <t>Efficient Packaged Gas Furnace (Weatherized) - AFUE 94</t>
  </si>
  <si>
    <t>Efficient Packaged Gas Furnace (Weatherized) - AFUE 95</t>
  </si>
  <si>
    <t>Efficient Packaged Gas Furnace (Weatherized) - AFUE 96</t>
  </si>
  <si>
    <t>Efficient Packaged Gas Furnace (Weatherized) - AFUE 97</t>
  </si>
  <si>
    <t>Efficient Packaged Gas Furnace (Weatherized) - AFUE 98</t>
  </si>
  <si>
    <t>Furnace Code Update in Federal Code 430.32</t>
  </si>
  <si>
    <t>Workbook Contents:</t>
  </si>
  <si>
    <t>Measure Definitions</t>
  </si>
  <si>
    <t>The worksheet formats the new measure data into the ex ante "Measure" table format.  These data are imported in the DEER database.</t>
  </si>
  <si>
    <t>430.32 Code Update</t>
  </si>
  <si>
    <t>This worksheet lists the governing table from the Federal code that specifies the new maximum rated energy use for the appliances.</t>
  </si>
  <si>
    <t>The new DEER2015 measures can be reviewed by using the latest version of READI.</t>
  </si>
  <si>
    <t>For more information on READI and viewing the DEER2015 measures visit DEEResources.com.</t>
  </si>
  <si>
    <t>delta HIR</t>
  </si>
  <si>
    <t>above PreExist</t>
  </si>
  <si>
    <t>above Code/Std</t>
  </si>
  <si>
    <t>The  DEER2014 commercial furnace measures with a code-level AFUE of 80 are updated for DEER2015 with a code-level AFUE 0f 81.  The DEER2015 measures utilize the same scaled energy impact values that are the basis for the DEER2014 measure energy impacts.  The energy impacts are scaled by the change in HIR (heat input ratio).  The HIR is calculated according to the Title-24 Alternative Calculation Manual as: HIR  = 1/(0.005163*AFUE + 0.4033)</t>
  </si>
  <si>
    <t>DEER2015 Commercial Furnace Code Update</t>
  </si>
  <si>
    <t xml:space="preserve">The minimum rated AFUE for commercial furnaces (weatherized furnaces) is updated by the Federal energy code (CR 430.32) for units manufactured after January 1, 2014. </t>
  </si>
  <si>
    <t>DEER Measure Definition</t>
  </si>
  <si>
    <t>This table formats the DEER2015 measures in the ex ante format.</t>
  </si>
  <si>
    <t>Note:</t>
  </si>
  <si>
    <t>D03-065-AFUE90</t>
  </si>
  <si>
    <t>D03-065-AFUE91</t>
  </si>
  <si>
    <t>D03-065-AFUE92</t>
  </si>
  <si>
    <t>D03-065-AFUE93</t>
  </si>
  <si>
    <t>D03-065-AFUE94</t>
  </si>
  <si>
    <t>D03-065-AFUE95</t>
  </si>
  <si>
    <t>D03-065-AFUE96</t>
  </si>
  <si>
    <t>D03-065-AFUE97</t>
  </si>
  <si>
    <t>D03-065-AFUE98</t>
  </si>
  <si>
    <t>Efficient Packaged Gas Furnace - AFUE 92</t>
  </si>
  <si>
    <t>Efficient Packaged Gas Furnace - AFUE 90</t>
  </si>
  <si>
    <t>Efficient Packaged Gas Furnace - AFUE 91</t>
  </si>
  <si>
    <t>Efficient Packaged Gas Furnace - AFUE 93</t>
  </si>
  <si>
    <t>Efficient Packaged Gas Furnace - AFUE 94</t>
  </si>
  <si>
    <t>Efficient Packaged Gas Furnace - AFUE 95</t>
  </si>
  <si>
    <t>Efficient Packaged Gas Furnace - AFUE 96</t>
  </si>
  <si>
    <t>Efficient Packaged Gas Furnace - AFUE 97</t>
  </si>
  <si>
    <t>Efficient Packaged Gas Furnace - AFUE 98</t>
  </si>
  <si>
    <t>The above measures update the following measures that were included in DEER2011 and DEER2014, where the code AFUE was 80 and has now been updated to 81: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</si>
</sst>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
  </numFmts>
  <fonts count="14" x14ac:knownFonts="1">
    <font>
      <sz val="11"/>
      <color theme="1"/>
      <name val="Calibri"/>
      <family val="2"/>
      <scheme val="minor"/>
    </font>
    <font>
      <b/>
      <sz val="11"/>
      <color theme="1"/>
      <name val="Calibri"/>
      <family val="2"/>
      <scheme val="minor"/>
    </font>
    <font>
      <sz val="8"/>
      <color rgb="FF000000"/>
      <name val="Arial"/>
      <family val="2"/>
    </font>
    <font>
      <b/>
      <sz val="11"/>
      <color theme="1"/>
      <name val="Arial"/>
      <family val="2"/>
    </font>
    <font>
      <b/>
      <vertAlign val="superscript"/>
      <sz val="11"/>
      <color theme="1"/>
      <name val="Arial"/>
      <family val="2"/>
    </font>
    <font>
      <sz val="11"/>
      <color theme="1"/>
      <name val="Arial"/>
      <family val="2"/>
    </font>
    <font>
      <b/>
      <sz val="15"/>
      <color theme="3"/>
      <name val="Calibri"/>
      <family val="2"/>
      <scheme val="minor"/>
    </font>
    <font>
      <b/>
      <sz val="13"/>
      <color theme="3"/>
      <name val="Calibri"/>
      <family val="2"/>
      <scheme val="minor"/>
    </font>
    <font>
      <i/>
      <sz val="11"/>
      <color rgb="FF7F7F7F"/>
      <name val="Calibri"/>
      <family val="2"/>
      <scheme val="minor"/>
    </font>
    <font>
      <b/>
      <sz val="14"/>
      <color theme="3"/>
      <name val="Calibri"/>
      <family val="2"/>
      <scheme val="minor"/>
    </font>
    <font>
      <i/>
      <sz val="11"/>
      <name val="Calibri"/>
      <family val="2"/>
      <scheme val="minor"/>
    </font>
    <font>
      <sz val="11"/>
      <color rgb="FF000000"/>
      <name val="Arial"/>
      <family val="2"/>
    </font>
    <font>
      <sz val="11"/>
      <color theme="0" tint="-0.34998626667073579"/>
      <name val="Calibri"/>
      <family val="2"/>
      <scheme val="minor"/>
    </font>
    <font>
      <sz val="11"/>
      <color rgb="FF0070C0"/>
      <name val="Calibri"/>
      <family val="2"/>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top/>
      <bottom style="thick">
        <color theme="4"/>
      </bottom>
      <diagonal/>
    </border>
    <border>
      <left/>
      <right/>
      <top/>
      <bottom style="thick">
        <color theme="4" tint="0.499984740745262"/>
      </bottom>
      <diagonal/>
    </border>
  </borders>
  <cellStyleXfs count="4">
    <xf numFmtId="0" fontId="0" fillId="0" borderId="0"/>
    <xf numFmtId="0" fontId="6" fillId="0" borderId="9" applyNumberFormat="0" applyFill="0" applyAlignment="0" applyProtection="0"/>
    <xf numFmtId="0" fontId="7" fillId="0" borderId="10" applyNumberFormat="0" applyFill="0" applyAlignment="0" applyProtection="0"/>
    <xf numFmtId="0" fontId="8" fillId="0" borderId="0" applyNumberFormat="0" applyFill="0" applyBorder="0" applyAlignment="0" applyProtection="0"/>
  </cellStyleXfs>
  <cellXfs count="32">
    <xf numFmtId="0" fontId="0" fillId="0" borderId="0" xfId="0"/>
    <xf numFmtId="22" fontId="0" fillId="0" borderId="0" xfId="0" applyNumberFormat="1"/>
    <xf numFmtId="14" fontId="0" fillId="0" borderId="0" xfId="0" applyNumberFormat="1"/>
    <xf numFmtId="0" fontId="0" fillId="0" borderId="1" xfId="0" applyBorder="1"/>
    <xf numFmtId="0" fontId="1" fillId="0" borderId="1" xfId="0" applyFont="1" applyBorder="1"/>
    <xf numFmtId="0" fontId="1" fillId="0" borderId="0" xfId="0" applyFont="1"/>
    <xf numFmtId="0" fontId="0" fillId="0" borderId="0" xfId="0" applyAlignment="1">
      <alignment horizontal="center"/>
    </xf>
    <xf numFmtId="0" fontId="1" fillId="0" borderId="0" xfId="0" applyFont="1" applyAlignment="1">
      <alignment horizontal="center"/>
    </xf>
    <xf numFmtId="164" fontId="0" fillId="0" borderId="0" xfId="0" applyNumberFormat="1"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2" fillId="0" borderId="0" xfId="0" applyFont="1" applyAlignment="1">
      <alignment horizontal="left" vertical="center"/>
    </xf>
    <xf numFmtId="0" fontId="2" fillId="0" borderId="2" xfId="0" applyFont="1" applyBorder="1" applyAlignment="1">
      <alignment horizontal="lef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5" fillId="0" borderId="5" xfId="0" applyFont="1" applyBorder="1" applyAlignment="1">
      <alignment horizontal="left" vertical="top" wrapText="1"/>
    </xf>
    <xf numFmtId="0" fontId="5" fillId="0" borderId="6" xfId="0" applyFont="1" applyBorder="1" applyAlignment="1">
      <alignment horizontal="center"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center" vertical="top" wrapText="1"/>
    </xf>
    <xf numFmtId="0" fontId="5" fillId="0" borderId="7" xfId="0" applyFont="1" applyBorder="1" applyAlignment="1">
      <alignment horizontal="left" vertical="top" wrapText="1"/>
    </xf>
    <xf numFmtId="0" fontId="5" fillId="0" borderId="8" xfId="0" applyFont="1" applyBorder="1" applyAlignment="1">
      <alignment horizontal="center" vertical="top" wrapText="1"/>
    </xf>
    <xf numFmtId="0" fontId="9" fillId="0" borderId="10" xfId="2" applyFont="1"/>
    <xf numFmtId="0" fontId="10" fillId="0" borderId="0" xfId="3" applyFont="1"/>
    <xf numFmtId="0" fontId="11" fillId="0" borderId="0" xfId="0" applyFont="1" applyAlignment="1">
      <alignment horizontal="left" vertical="center"/>
    </xf>
    <xf numFmtId="0" fontId="6" fillId="0" borderId="9" xfId="1"/>
    <xf numFmtId="0" fontId="0" fillId="0" borderId="0" xfId="0" applyAlignment="1">
      <alignment horizontal="left" vertical="center" wrapText="1"/>
    </xf>
    <xf numFmtId="0" fontId="12" fillId="0" borderId="0" xfId="0" applyFont="1" applyAlignment="1">
      <alignment horizontal="center"/>
    </xf>
    <xf numFmtId="0" fontId="13" fillId="0" borderId="0" xfId="0" applyFont="1"/>
    <xf numFmtId="0" fontId="0" fillId="0" borderId="0" xfId="0" applyAlignment="1"/>
    <xf numFmtId="0" fontId="12" fillId="0" borderId="1" xfId="0" applyFont="1" applyBorder="1" applyAlignment="1">
      <alignment horizontal="center"/>
    </xf>
    <xf numFmtId="0" fontId="0" fillId="0" borderId="0" xfId="0" applyAlignment="1">
      <alignment horizontal="left" vertical="center" wrapText="1"/>
    </xf>
    <xf numFmtId="0" fontId="0" fillId="0" borderId="0" xfId="0" applyAlignment="1">
      <alignment horizontal="center"/>
    </xf>
  </cellXfs>
  <cellStyles count="4">
    <cellStyle name="Explanatory Text" xfId="3" builtinId="53"/>
    <cellStyle name="Heading 1" xfId="1" builtinId="16"/>
    <cellStyle name="Heading 2" xfId="2"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M16"/>
  <sheetViews>
    <sheetView tabSelected="1" workbookViewId="0">
      <selection activeCell="D23" sqref="D23"/>
    </sheetView>
  </sheetViews>
  <sheetFormatPr defaultRowHeight="15" x14ac:dyDescent="0.25"/>
  <cols>
    <col min="2" max="2" width="10.85546875" customWidth="1"/>
  </cols>
  <sheetData>
    <row r="2" spans="2:13" ht="20.25" thickBot="1" x14ac:dyDescent="0.35">
      <c r="B2" s="24" t="s">
        <v>98</v>
      </c>
      <c r="C2" s="24"/>
      <c r="D2" s="24"/>
      <c r="E2" s="24"/>
      <c r="F2" s="24"/>
      <c r="G2" s="24"/>
      <c r="H2" s="24"/>
      <c r="I2" s="24"/>
    </row>
    <row r="3" spans="2:13" ht="15.75" thickTop="1" x14ac:dyDescent="0.25">
      <c r="B3" s="2">
        <v>41913</v>
      </c>
    </row>
    <row r="5" spans="2:13" ht="30.75" customHeight="1" x14ac:dyDescent="0.25">
      <c r="B5" s="30" t="s">
        <v>99</v>
      </c>
      <c r="C5" s="30"/>
      <c r="D5" s="30"/>
      <c r="E5" s="30"/>
      <c r="F5" s="30"/>
      <c r="G5" s="30"/>
      <c r="H5" s="30"/>
      <c r="I5" s="30"/>
      <c r="J5" s="30"/>
      <c r="K5" s="30"/>
      <c r="L5" s="30"/>
      <c r="M5" s="30"/>
    </row>
    <row r="6" spans="2:13" x14ac:dyDescent="0.25">
      <c r="B6" s="25"/>
      <c r="C6" s="25"/>
      <c r="D6" s="25"/>
      <c r="E6" s="25"/>
      <c r="F6" s="25"/>
      <c r="G6" s="25"/>
      <c r="H6" s="25"/>
      <c r="I6" s="25"/>
      <c r="J6" s="25"/>
      <c r="K6" s="25"/>
      <c r="L6" s="25"/>
      <c r="M6" s="25"/>
    </row>
    <row r="7" spans="2:13" ht="72.75" customHeight="1" x14ac:dyDescent="0.25">
      <c r="B7" s="30" t="s">
        <v>97</v>
      </c>
      <c r="C7" s="30"/>
      <c r="D7" s="30"/>
      <c r="E7" s="30"/>
      <c r="F7" s="30"/>
      <c r="G7" s="30"/>
      <c r="H7" s="30"/>
      <c r="I7" s="30"/>
      <c r="J7" s="30"/>
      <c r="K7" s="30"/>
      <c r="L7" s="30"/>
      <c r="M7" s="30"/>
    </row>
    <row r="9" spans="2:13" x14ac:dyDescent="0.25">
      <c r="B9" s="5" t="s">
        <v>87</v>
      </c>
    </row>
    <row r="10" spans="2:13" x14ac:dyDescent="0.25">
      <c r="B10" s="27" t="s">
        <v>88</v>
      </c>
    </row>
    <row r="11" spans="2:13" x14ac:dyDescent="0.25">
      <c r="C11" t="s">
        <v>89</v>
      </c>
    </row>
    <row r="12" spans="2:13" x14ac:dyDescent="0.25">
      <c r="B12" s="27" t="s">
        <v>90</v>
      </c>
    </row>
    <row r="13" spans="2:13" x14ac:dyDescent="0.25">
      <c r="C13" t="s">
        <v>91</v>
      </c>
    </row>
    <row r="15" spans="2:13" x14ac:dyDescent="0.25">
      <c r="B15" t="s">
        <v>92</v>
      </c>
    </row>
    <row r="16" spans="2:13" x14ac:dyDescent="0.25">
      <c r="B16" t="s">
        <v>93</v>
      </c>
    </row>
  </sheetData>
  <mergeCells count="2">
    <mergeCell ref="B5:M5"/>
    <mergeCell ref="B7:M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Z26"/>
  <sheetViews>
    <sheetView workbookViewId="0">
      <selection activeCell="C18" sqref="C18"/>
    </sheetView>
  </sheetViews>
  <sheetFormatPr defaultColWidth="15.7109375" defaultRowHeight="16.5" customHeight="1" x14ac:dyDescent="0.25"/>
  <cols>
    <col min="1" max="1" width="7.140625" customWidth="1"/>
    <col min="2" max="2" width="26.85546875" customWidth="1"/>
    <col min="3" max="3" width="57.5703125" customWidth="1"/>
    <col min="4" max="4" width="10.7109375" customWidth="1"/>
    <col min="5" max="5" width="14" bestFit="1" customWidth="1"/>
    <col min="6" max="6" width="14.85546875" bestFit="1" customWidth="1"/>
    <col min="7" max="7" width="17.85546875" bestFit="1" customWidth="1"/>
    <col min="8" max="8" width="16.140625" bestFit="1" customWidth="1"/>
    <col min="9" max="9" width="14.5703125" bestFit="1" customWidth="1"/>
    <col min="10" max="10" width="13.5703125" bestFit="1" customWidth="1"/>
    <col min="11" max="11" width="11.28515625" bestFit="1" customWidth="1"/>
    <col min="12" max="12" width="11.42578125" bestFit="1" customWidth="1"/>
    <col min="13" max="13" width="13.7109375" bestFit="1" customWidth="1"/>
    <col min="14" max="14" width="14.85546875" bestFit="1" customWidth="1"/>
    <col min="15" max="15" width="7.7109375" bestFit="1" customWidth="1"/>
    <col min="16" max="16" width="12.7109375" bestFit="1" customWidth="1"/>
    <col min="17" max="17" width="10.42578125" bestFit="1" customWidth="1"/>
    <col min="18" max="18" width="6.5703125" bestFit="1" customWidth="1"/>
    <col min="19" max="19" width="4.42578125" bestFit="1" customWidth="1"/>
    <col min="20" max="20" width="12.140625" bestFit="1" customWidth="1"/>
    <col min="21" max="21" width="15.5703125" bestFit="1" customWidth="1"/>
    <col min="22" max="22" width="12.42578125" bestFit="1" customWidth="1"/>
    <col min="23" max="23" width="11.140625" bestFit="1" customWidth="1"/>
    <col min="24" max="24" width="11.42578125" bestFit="1" customWidth="1"/>
    <col min="25" max="25" width="7" bestFit="1" customWidth="1"/>
    <col min="26" max="26" width="51.28515625" bestFit="1" customWidth="1"/>
    <col min="27" max="27" width="57.28515625" customWidth="1"/>
    <col min="28" max="28" width="35.85546875" bestFit="1" customWidth="1"/>
    <col min="29" max="29" width="10" bestFit="1" customWidth="1"/>
    <col min="30" max="30" width="9.85546875" bestFit="1" customWidth="1"/>
    <col min="31" max="31" width="11.7109375" bestFit="1" customWidth="1"/>
    <col min="32" max="32" width="8.85546875" bestFit="1" customWidth="1"/>
    <col min="33" max="33" width="48" bestFit="1" customWidth="1"/>
    <col min="34" max="34" width="12.85546875" bestFit="1" customWidth="1"/>
    <col min="35" max="35" width="12.7109375" bestFit="1" customWidth="1"/>
    <col min="36" max="36" width="11.140625" bestFit="1" customWidth="1"/>
    <col min="37" max="37" width="18.42578125" bestFit="1" customWidth="1"/>
    <col min="38" max="38" width="9.5703125" bestFit="1" customWidth="1"/>
    <col min="39" max="39" width="7.140625" bestFit="1" customWidth="1"/>
    <col min="40" max="40" width="8.7109375" bestFit="1" customWidth="1"/>
    <col min="41" max="41" width="8.85546875" bestFit="1" customWidth="1"/>
    <col min="42" max="42" width="9.28515625" bestFit="1" customWidth="1"/>
    <col min="43" max="43" width="10.5703125" bestFit="1" customWidth="1"/>
  </cols>
  <sheetData>
    <row r="2" spans="1:52" ht="16.5" customHeight="1" thickBot="1" x14ac:dyDescent="0.35">
      <c r="B2" s="24" t="s">
        <v>100</v>
      </c>
      <c r="C2" s="24"/>
    </row>
    <row r="3" spans="1:52" ht="16.5" customHeight="1" thickTop="1" x14ac:dyDescent="0.25">
      <c r="B3" s="28" t="s">
        <v>101</v>
      </c>
      <c r="AS3" s="31" t="s">
        <v>94</v>
      </c>
      <c r="AT3" s="31"/>
    </row>
    <row r="4" spans="1:52" ht="16.5" customHeight="1" x14ac:dyDescent="0.25">
      <c r="B4" s="28"/>
      <c r="AS4" s="6"/>
      <c r="AT4" s="6"/>
    </row>
    <row r="5" spans="1:52" ht="16.5" customHeight="1" x14ac:dyDescent="0.25">
      <c r="A5" s="29" t="s">
        <v>0</v>
      </c>
      <c r="B5" s="3" t="s">
        <v>1</v>
      </c>
      <c r="C5" s="3" t="s">
        <v>2</v>
      </c>
      <c r="D5" s="3" t="s">
        <v>3</v>
      </c>
      <c r="E5" s="3" t="s">
        <v>4</v>
      </c>
      <c r="F5" s="3" t="s">
        <v>5</v>
      </c>
      <c r="G5" s="3" t="s">
        <v>6</v>
      </c>
      <c r="H5" s="3" t="s">
        <v>7</v>
      </c>
      <c r="I5" s="3" t="s">
        <v>8</v>
      </c>
      <c r="J5" s="3" t="s">
        <v>9</v>
      </c>
      <c r="K5" s="4" t="s">
        <v>10</v>
      </c>
      <c r="L5" s="4" t="s">
        <v>11</v>
      </c>
      <c r="M5" s="3" t="s">
        <v>12</v>
      </c>
      <c r="N5" s="3" t="s">
        <v>13</v>
      </c>
      <c r="O5" s="3" t="s">
        <v>14</v>
      </c>
      <c r="P5" s="3" t="s">
        <v>15</v>
      </c>
      <c r="Q5" s="3" t="s">
        <v>16</v>
      </c>
      <c r="R5" s="3" t="s">
        <v>17</v>
      </c>
      <c r="S5" s="3" t="s">
        <v>18</v>
      </c>
      <c r="T5" s="3" t="s">
        <v>19</v>
      </c>
      <c r="U5" s="3" t="s">
        <v>20</v>
      </c>
      <c r="V5" s="3" t="s">
        <v>21</v>
      </c>
      <c r="W5" s="3" t="s">
        <v>22</v>
      </c>
      <c r="X5" s="3" t="s">
        <v>23</v>
      </c>
      <c r="Y5" s="3" t="s">
        <v>24</v>
      </c>
      <c r="Z5" s="3" t="s">
        <v>25</v>
      </c>
      <c r="AA5" s="3" t="s">
        <v>26</v>
      </c>
      <c r="AB5" s="3" t="s">
        <v>27</v>
      </c>
      <c r="AC5" s="3" t="s">
        <v>28</v>
      </c>
      <c r="AD5" s="3" t="s">
        <v>29</v>
      </c>
      <c r="AE5" s="3" t="s">
        <v>30</v>
      </c>
      <c r="AF5" s="3" t="s">
        <v>31</v>
      </c>
      <c r="AG5" s="3" t="s">
        <v>32</v>
      </c>
      <c r="AH5" s="3" t="s">
        <v>33</v>
      </c>
      <c r="AI5" s="3" t="s">
        <v>34</v>
      </c>
      <c r="AJ5" s="3" t="s">
        <v>35</v>
      </c>
      <c r="AK5" s="3" t="s">
        <v>36</v>
      </c>
      <c r="AL5" s="3" t="s">
        <v>37</v>
      </c>
      <c r="AM5" s="3" t="s">
        <v>38</v>
      </c>
      <c r="AN5" s="3" t="s">
        <v>39</v>
      </c>
      <c r="AO5" s="3" t="s">
        <v>40</v>
      </c>
      <c r="AP5" s="3" t="s">
        <v>41</v>
      </c>
      <c r="AQ5" s="3" t="s">
        <v>42</v>
      </c>
      <c r="AS5" s="9" t="s">
        <v>95</v>
      </c>
      <c r="AT5" s="9" t="s">
        <v>96</v>
      </c>
      <c r="AU5" s="9" t="s">
        <v>59</v>
      </c>
      <c r="AV5" s="10" t="s">
        <v>60</v>
      </c>
      <c r="AW5" s="9" t="s">
        <v>61</v>
      </c>
      <c r="AX5" s="9" t="s">
        <v>62</v>
      </c>
      <c r="AY5" s="9" t="s">
        <v>63</v>
      </c>
      <c r="AZ5" s="9" t="s">
        <v>64</v>
      </c>
    </row>
    <row r="6" spans="1:52" ht="16.5" customHeight="1" x14ac:dyDescent="0.25">
      <c r="A6" s="26">
        <v>501</v>
      </c>
      <c r="B6" t="str">
        <f t="shared" ref="B6:B14" si="0">"Furnace-Pkg-AFUE"&amp;AW6</f>
        <v>Furnace-Pkg-AFUE90</v>
      </c>
      <c r="C6" t="s">
        <v>77</v>
      </c>
      <c r="D6" t="s">
        <v>57</v>
      </c>
      <c r="E6" t="s">
        <v>58</v>
      </c>
      <c r="F6" s="1">
        <v>41902.5</v>
      </c>
      <c r="G6" t="s">
        <v>52</v>
      </c>
      <c r="H6" t="s">
        <v>43</v>
      </c>
      <c r="I6" t="s">
        <v>53</v>
      </c>
      <c r="J6" t="s">
        <v>54</v>
      </c>
      <c r="K6" s="5">
        <f t="shared" ref="K6:K14" si="1">ROUND(AT6,7)</f>
        <v>6.5167500000000003E-2</v>
      </c>
      <c r="L6" s="5">
        <f t="shared" ref="L6:L14" si="2">ROUND(AS6,7)</f>
        <v>8.8559700000000005E-2</v>
      </c>
      <c r="M6" t="s">
        <v>44</v>
      </c>
      <c r="O6" t="s">
        <v>45</v>
      </c>
      <c r="Q6" t="s">
        <v>45</v>
      </c>
      <c r="R6" t="s">
        <v>46</v>
      </c>
      <c r="S6" t="s">
        <v>47</v>
      </c>
      <c r="T6" t="s">
        <v>48</v>
      </c>
      <c r="U6" t="s">
        <v>49</v>
      </c>
      <c r="V6" t="s">
        <v>50</v>
      </c>
      <c r="W6" t="s">
        <v>51</v>
      </c>
      <c r="Z6" t="str">
        <f>"Packaged Furnace (Weatherized) 78 AFUE, HIR = "&amp;TEXT(AX6,"0.00000")</f>
        <v>Packaged Furnace (Weatherized) 78 AFUE, HIR = 1.24067</v>
      </c>
      <c r="AA6" t="str">
        <f>"Minimum Code as of 1-1-2015, Packaged Furnace (Weatherized) 81 AFUE; HIR = "&amp;TEXT(AY6,"0.00000")</f>
        <v>Minimum Code as of 1-1-2015, Packaged Furnace (Weatherized) 81 AFUE; HIR = 1.21728</v>
      </c>
      <c r="AB6" t="str">
        <f>"Packaged Furnace (Weatherized) "&amp;AW6&amp;" AFUE, HIR = "&amp;TEXT(AZ6,"0.00000")</f>
        <v>Packaged Furnace (Weatherized) 90 AFUE, HIR = 1.15211</v>
      </c>
      <c r="AF6" t="s">
        <v>76</v>
      </c>
      <c r="AG6" t="s">
        <v>55</v>
      </c>
      <c r="AH6" t="s">
        <v>45</v>
      </c>
      <c r="AI6" t="s">
        <v>45</v>
      </c>
      <c r="AK6" t="s">
        <v>56</v>
      </c>
      <c r="AO6" t="s">
        <v>44</v>
      </c>
      <c r="AP6" s="2">
        <v>42005</v>
      </c>
      <c r="AS6" s="8">
        <f t="shared" ref="AS6:AS14" si="3">+AX6-AZ6</f>
        <v>8.8559686614655186E-2</v>
      </c>
      <c r="AT6" s="8">
        <f t="shared" ref="AT6:AT14" si="4">+AY6-AZ6</f>
        <v>6.5167455791723894E-2</v>
      </c>
      <c r="AU6" s="6">
        <v>78</v>
      </c>
      <c r="AV6" s="7">
        <v>81</v>
      </c>
      <c r="AW6" s="6">
        <v>90</v>
      </c>
      <c r="AX6" s="8">
        <f>1/(0.005163*AU6+0.4033)</f>
        <v>1.240673238926371</v>
      </c>
      <c r="AY6" s="8">
        <f t="shared" ref="AY6:AY14" si="5">1/(0.005163*AV6+0.4033)</f>
        <v>1.2172810081034398</v>
      </c>
      <c r="AZ6" s="8">
        <f t="shared" ref="AZ6:AZ14" si="6">1/(0.005163*AW6+0.4033)</f>
        <v>1.1521135523117159</v>
      </c>
    </row>
    <row r="7" spans="1:52" ht="16.5" customHeight="1" x14ac:dyDescent="0.25">
      <c r="A7" s="26">
        <f>+A6+1</f>
        <v>502</v>
      </c>
      <c r="B7" t="str">
        <f t="shared" si="0"/>
        <v>Furnace-Pkg-AFUE91</v>
      </c>
      <c r="C7" t="s">
        <v>78</v>
      </c>
      <c r="D7" t="s">
        <v>57</v>
      </c>
      <c r="E7" t="s">
        <v>58</v>
      </c>
      <c r="F7" s="1">
        <v>41902.5</v>
      </c>
      <c r="G7" t="s">
        <v>52</v>
      </c>
      <c r="H7" t="s">
        <v>43</v>
      </c>
      <c r="I7" t="s">
        <v>53</v>
      </c>
      <c r="J7" t="s">
        <v>54</v>
      </c>
      <c r="K7" s="5">
        <f t="shared" si="1"/>
        <v>7.1980100000000005E-2</v>
      </c>
      <c r="L7" s="5">
        <f t="shared" si="2"/>
        <v>9.5372399999999996E-2</v>
      </c>
      <c r="M7" t="s">
        <v>44</v>
      </c>
      <c r="O7" t="s">
        <v>45</v>
      </c>
      <c r="Q7" t="s">
        <v>45</v>
      </c>
      <c r="R7" t="s">
        <v>46</v>
      </c>
      <c r="S7" t="s">
        <v>47</v>
      </c>
      <c r="T7" t="s">
        <v>48</v>
      </c>
      <c r="U7" t="s">
        <v>49</v>
      </c>
      <c r="V7" t="s">
        <v>50</v>
      </c>
      <c r="W7" t="s">
        <v>51</v>
      </c>
      <c r="Z7" t="str">
        <f t="shared" ref="Z7:Z14" si="7">"Packaged Furnace (Weatherized) 78 AFUE, HIR = "&amp;TEXT(AX7,"0.00000")</f>
        <v>Packaged Furnace (Weatherized) 78 AFUE, HIR = 1.24067</v>
      </c>
      <c r="AA7" t="str">
        <f t="shared" ref="AA7:AA14" si="8">"Minimum Code as of 1-1-2015, Packaged Furnace (Weatherized) 81 AFUE; HIR = "&amp;TEXT(AY7,"0.00000")</f>
        <v>Minimum Code as of 1-1-2015, Packaged Furnace (Weatherized) 81 AFUE; HIR = 1.21728</v>
      </c>
      <c r="AB7" t="str">
        <f t="shared" ref="AB7:AB14" si="9">"Packaged Furnace (Weatherized) "&amp;AW7&amp;" AFUE, HIR = "&amp;TEXT(AZ7,"0.00000")</f>
        <v>Packaged Furnace (Weatherized) 91 AFUE, HIR = 1.14530</v>
      </c>
      <c r="AF7" t="s">
        <v>76</v>
      </c>
      <c r="AG7" t="s">
        <v>55</v>
      </c>
      <c r="AH7" t="s">
        <v>45</v>
      </c>
      <c r="AI7" t="s">
        <v>45</v>
      </c>
      <c r="AK7" t="s">
        <v>56</v>
      </c>
      <c r="AO7" t="s">
        <v>44</v>
      </c>
      <c r="AP7" s="2">
        <v>42005</v>
      </c>
      <c r="AS7" s="8">
        <f t="shared" si="3"/>
        <v>9.5372351203652839E-2</v>
      </c>
      <c r="AT7" s="8">
        <f t="shared" si="4"/>
        <v>7.1980120380721546E-2</v>
      </c>
      <c r="AU7" s="6">
        <v>78</v>
      </c>
      <c r="AV7" s="7">
        <v>81</v>
      </c>
      <c r="AW7" s="6">
        <f>+AW6+1</f>
        <v>91</v>
      </c>
      <c r="AX7" s="8">
        <f t="shared" ref="AX7:AX14" si="10">1/(0.005163*AU7+0.4033)</f>
        <v>1.240673238926371</v>
      </c>
      <c r="AY7" s="8">
        <f t="shared" si="5"/>
        <v>1.2172810081034398</v>
      </c>
      <c r="AZ7" s="8">
        <f t="shared" si="6"/>
        <v>1.1453008877227182</v>
      </c>
    </row>
    <row r="8" spans="1:52" ht="16.5" customHeight="1" x14ac:dyDescent="0.25">
      <c r="A8" s="26">
        <f t="shared" ref="A8:A14" si="11">+A7+1</f>
        <v>503</v>
      </c>
      <c r="B8" t="str">
        <f t="shared" si="0"/>
        <v>Furnace-Pkg-AFUE92</v>
      </c>
      <c r="C8" t="s">
        <v>79</v>
      </c>
      <c r="D8" t="s">
        <v>57</v>
      </c>
      <c r="E8" t="s">
        <v>58</v>
      </c>
      <c r="F8" s="1">
        <v>41902.5</v>
      </c>
      <c r="G8" t="s">
        <v>52</v>
      </c>
      <c r="H8" t="s">
        <v>43</v>
      </c>
      <c r="I8" t="s">
        <v>53</v>
      </c>
      <c r="J8" t="s">
        <v>54</v>
      </c>
      <c r="K8" s="5">
        <f t="shared" si="1"/>
        <v>7.8712699999999997E-2</v>
      </c>
      <c r="L8" s="5">
        <f t="shared" si="2"/>
        <v>0.1021049</v>
      </c>
      <c r="M8" t="s">
        <v>44</v>
      </c>
      <c r="O8" t="s">
        <v>45</v>
      </c>
      <c r="Q8" t="s">
        <v>45</v>
      </c>
      <c r="R8" t="s">
        <v>46</v>
      </c>
      <c r="S8" t="s">
        <v>47</v>
      </c>
      <c r="T8" t="s">
        <v>48</v>
      </c>
      <c r="U8" t="s">
        <v>49</v>
      </c>
      <c r="V8" t="s">
        <v>50</v>
      </c>
      <c r="W8" t="s">
        <v>51</v>
      </c>
      <c r="Z8" t="str">
        <f t="shared" si="7"/>
        <v>Packaged Furnace (Weatherized) 78 AFUE, HIR = 1.24067</v>
      </c>
      <c r="AA8" t="str">
        <f t="shared" si="8"/>
        <v>Minimum Code as of 1-1-2015, Packaged Furnace (Weatherized) 81 AFUE; HIR = 1.21728</v>
      </c>
      <c r="AB8" t="str">
        <f t="shared" si="9"/>
        <v>Packaged Furnace (Weatherized) 92 AFUE, HIR = 1.13857</v>
      </c>
      <c r="AF8" t="s">
        <v>76</v>
      </c>
      <c r="AG8" t="s">
        <v>55</v>
      </c>
      <c r="AH8" t="s">
        <v>45</v>
      </c>
      <c r="AI8" t="s">
        <v>45</v>
      </c>
      <c r="AK8" t="s">
        <v>56</v>
      </c>
      <c r="AO8" t="s">
        <v>44</v>
      </c>
      <c r="AP8" s="2">
        <v>42005</v>
      </c>
      <c r="AS8" s="8">
        <f t="shared" si="3"/>
        <v>0.10210492027297846</v>
      </c>
      <c r="AT8" s="8">
        <f t="shared" si="4"/>
        <v>7.8712689450047169E-2</v>
      </c>
      <c r="AU8" s="6">
        <v>78</v>
      </c>
      <c r="AV8" s="7">
        <v>81</v>
      </c>
      <c r="AW8" s="6">
        <f t="shared" ref="AW8:AW14" si="12">+AW7+1</f>
        <v>92</v>
      </c>
      <c r="AX8" s="8">
        <f t="shared" si="10"/>
        <v>1.240673238926371</v>
      </c>
      <c r="AY8" s="8">
        <f t="shared" si="5"/>
        <v>1.2172810081034398</v>
      </c>
      <c r="AZ8" s="8">
        <f t="shared" si="6"/>
        <v>1.1385683186533926</v>
      </c>
    </row>
    <row r="9" spans="1:52" ht="16.5" customHeight="1" x14ac:dyDescent="0.25">
      <c r="A9" s="26">
        <f t="shared" si="11"/>
        <v>504</v>
      </c>
      <c r="B9" t="str">
        <f t="shared" si="0"/>
        <v>Furnace-Pkg-AFUE93</v>
      </c>
      <c r="C9" t="s">
        <v>80</v>
      </c>
      <c r="D9" t="s">
        <v>57</v>
      </c>
      <c r="E9" t="s">
        <v>58</v>
      </c>
      <c r="F9" s="1">
        <v>41902.5</v>
      </c>
      <c r="G9" t="s">
        <v>52</v>
      </c>
      <c r="H9" t="s">
        <v>43</v>
      </c>
      <c r="I9" t="s">
        <v>53</v>
      </c>
      <c r="J9" t="s">
        <v>54</v>
      </c>
      <c r="K9" s="5">
        <f t="shared" si="1"/>
        <v>8.5366600000000001E-2</v>
      </c>
      <c r="L9" s="5">
        <f t="shared" si="2"/>
        <v>0.1087588</v>
      </c>
      <c r="M9" t="s">
        <v>44</v>
      </c>
      <c r="O9" t="s">
        <v>45</v>
      </c>
      <c r="Q9" t="s">
        <v>45</v>
      </c>
      <c r="R9" t="s">
        <v>46</v>
      </c>
      <c r="S9" t="s">
        <v>47</v>
      </c>
      <c r="T9" t="s">
        <v>48</v>
      </c>
      <c r="U9" t="s">
        <v>49</v>
      </c>
      <c r="V9" t="s">
        <v>50</v>
      </c>
      <c r="W9" t="s">
        <v>51</v>
      </c>
      <c r="Z9" t="str">
        <f t="shared" si="7"/>
        <v>Packaged Furnace (Weatherized) 78 AFUE, HIR = 1.24067</v>
      </c>
      <c r="AA9" t="str">
        <f t="shared" si="8"/>
        <v>Minimum Code as of 1-1-2015, Packaged Furnace (Weatherized) 81 AFUE; HIR = 1.21728</v>
      </c>
      <c r="AB9" t="str">
        <f t="shared" si="9"/>
        <v>Packaged Furnace (Weatherized) 93 AFUE, HIR = 1.13191</v>
      </c>
      <c r="AF9" t="s">
        <v>76</v>
      </c>
      <c r="AG9" t="s">
        <v>55</v>
      </c>
      <c r="AH9" t="s">
        <v>45</v>
      </c>
      <c r="AI9" t="s">
        <v>45</v>
      </c>
      <c r="AK9" t="s">
        <v>56</v>
      </c>
      <c r="AO9" t="s">
        <v>44</v>
      </c>
      <c r="AP9" s="2">
        <v>42005</v>
      </c>
      <c r="AS9" s="8">
        <f t="shared" si="3"/>
        <v>0.10875879807512612</v>
      </c>
      <c r="AT9" s="8">
        <f t="shared" si="4"/>
        <v>8.5366567252194825E-2</v>
      </c>
      <c r="AU9" s="6">
        <v>78</v>
      </c>
      <c r="AV9" s="7">
        <v>81</v>
      </c>
      <c r="AW9" s="6">
        <f t="shared" si="12"/>
        <v>93</v>
      </c>
      <c r="AX9" s="8">
        <f t="shared" si="10"/>
        <v>1.240673238926371</v>
      </c>
      <c r="AY9" s="8">
        <f t="shared" si="5"/>
        <v>1.2172810081034398</v>
      </c>
      <c r="AZ9" s="8">
        <f t="shared" si="6"/>
        <v>1.1319144408512449</v>
      </c>
    </row>
    <row r="10" spans="1:52" ht="16.5" customHeight="1" x14ac:dyDescent="0.25">
      <c r="A10" s="26">
        <f t="shared" si="11"/>
        <v>505</v>
      </c>
      <c r="B10" t="str">
        <f t="shared" si="0"/>
        <v>Furnace-Pkg-AFUE94</v>
      </c>
      <c r="C10" t="s">
        <v>81</v>
      </c>
      <c r="D10" t="s">
        <v>57</v>
      </c>
      <c r="E10" t="s">
        <v>58</v>
      </c>
      <c r="F10" s="1">
        <v>41902.5</v>
      </c>
      <c r="G10" t="s">
        <v>52</v>
      </c>
      <c r="H10" t="s">
        <v>43</v>
      </c>
      <c r="I10" t="s">
        <v>53</v>
      </c>
      <c r="J10" t="s">
        <v>54</v>
      </c>
      <c r="K10" s="5">
        <f t="shared" si="1"/>
        <v>9.19431E-2</v>
      </c>
      <c r="L10" s="5">
        <f t="shared" si="2"/>
        <v>0.1153354</v>
      </c>
      <c r="M10" t="s">
        <v>44</v>
      </c>
      <c r="O10" t="s">
        <v>45</v>
      </c>
      <c r="Q10" t="s">
        <v>45</v>
      </c>
      <c r="R10" t="s">
        <v>46</v>
      </c>
      <c r="S10" t="s">
        <v>47</v>
      </c>
      <c r="T10" t="s">
        <v>48</v>
      </c>
      <c r="U10" t="s">
        <v>49</v>
      </c>
      <c r="V10" t="s">
        <v>50</v>
      </c>
      <c r="W10" t="s">
        <v>51</v>
      </c>
      <c r="Z10" t="str">
        <f t="shared" si="7"/>
        <v>Packaged Furnace (Weatherized) 78 AFUE, HIR = 1.24067</v>
      </c>
      <c r="AA10" t="str">
        <f t="shared" si="8"/>
        <v>Minimum Code as of 1-1-2015, Packaged Furnace (Weatherized) 81 AFUE; HIR = 1.21728</v>
      </c>
      <c r="AB10" t="str">
        <f t="shared" si="9"/>
        <v>Packaged Furnace (Weatherized) 94 AFUE, HIR = 1.12534</v>
      </c>
      <c r="AF10" t="s">
        <v>76</v>
      </c>
      <c r="AG10" t="s">
        <v>55</v>
      </c>
      <c r="AH10" t="s">
        <v>45</v>
      </c>
      <c r="AI10" t="s">
        <v>45</v>
      </c>
      <c r="AK10" t="s">
        <v>56</v>
      </c>
      <c r="AO10" t="s">
        <v>44</v>
      </c>
      <c r="AP10" s="2">
        <v>42005</v>
      </c>
      <c r="AS10" s="8">
        <f t="shared" si="3"/>
        <v>0.11533535622709068</v>
      </c>
      <c r="AT10" s="8">
        <f t="shared" si="4"/>
        <v>9.1943125404159387E-2</v>
      </c>
      <c r="AU10" s="6">
        <v>78</v>
      </c>
      <c r="AV10" s="7">
        <v>81</v>
      </c>
      <c r="AW10" s="6">
        <f t="shared" si="12"/>
        <v>94</v>
      </c>
      <c r="AX10" s="8">
        <f t="shared" si="10"/>
        <v>1.240673238926371</v>
      </c>
      <c r="AY10" s="8">
        <f t="shared" si="5"/>
        <v>1.2172810081034398</v>
      </c>
      <c r="AZ10" s="8">
        <f t="shared" si="6"/>
        <v>1.1253378826992804</v>
      </c>
    </row>
    <row r="11" spans="1:52" ht="16.5" customHeight="1" x14ac:dyDescent="0.25">
      <c r="A11" s="26">
        <f t="shared" si="11"/>
        <v>506</v>
      </c>
      <c r="B11" t="str">
        <f t="shared" si="0"/>
        <v>Furnace-Pkg-AFUE95</v>
      </c>
      <c r="C11" t="s">
        <v>82</v>
      </c>
      <c r="D11" t="s">
        <v>57</v>
      </c>
      <c r="E11" t="s">
        <v>58</v>
      </c>
      <c r="F11" s="1">
        <v>41902.5</v>
      </c>
      <c r="G11" t="s">
        <v>52</v>
      </c>
      <c r="H11" t="s">
        <v>43</v>
      </c>
      <c r="I11" t="s">
        <v>53</v>
      </c>
      <c r="J11" t="s">
        <v>54</v>
      </c>
      <c r="K11" s="5">
        <f t="shared" si="1"/>
        <v>9.8443699999999995E-2</v>
      </c>
      <c r="L11" s="5">
        <f t="shared" si="2"/>
        <v>0.1218359</v>
      </c>
      <c r="M11" t="s">
        <v>44</v>
      </c>
      <c r="O11" t="s">
        <v>45</v>
      </c>
      <c r="Q11" t="s">
        <v>45</v>
      </c>
      <c r="R11" t="s">
        <v>46</v>
      </c>
      <c r="S11" t="s">
        <v>47</v>
      </c>
      <c r="T11" t="s">
        <v>48</v>
      </c>
      <c r="U11" t="s">
        <v>49</v>
      </c>
      <c r="V11" t="s">
        <v>50</v>
      </c>
      <c r="W11" t="s">
        <v>51</v>
      </c>
      <c r="Z11" t="str">
        <f t="shared" si="7"/>
        <v>Packaged Furnace (Weatherized) 78 AFUE, HIR = 1.24067</v>
      </c>
      <c r="AA11" t="str">
        <f t="shared" si="8"/>
        <v>Minimum Code as of 1-1-2015, Packaged Furnace (Weatherized) 81 AFUE; HIR = 1.21728</v>
      </c>
      <c r="AB11" t="str">
        <f t="shared" si="9"/>
        <v>Packaged Furnace (Weatherized) 95 AFUE, HIR = 1.11884</v>
      </c>
      <c r="AF11" t="s">
        <v>76</v>
      </c>
      <c r="AG11" t="s">
        <v>55</v>
      </c>
      <c r="AH11" t="s">
        <v>45</v>
      </c>
      <c r="AI11" t="s">
        <v>45</v>
      </c>
      <c r="AK11" t="s">
        <v>56</v>
      </c>
      <c r="AO11" t="s">
        <v>44</v>
      </c>
      <c r="AP11" s="2">
        <v>42005</v>
      </c>
      <c r="AS11" s="8">
        <f t="shared" si="3"/>
        <v>0.12183593465297204</v>
      </c>
      <c r="AT11" s="8">
        <f t="shared" si="4"/>
        <v>9.8443703830040752E-2</v>
      </c>
      <c r="AU11" s="6">
        <v>78</v>
      </c>
      <c r="AV11" s="7">
        <v>81</v>
      </c>
      <c r="AW11" s="6">
        <f t="shared" si="12"/>
        <v>95</v>
      </c>
      <c r="AX11" s="8">
        <f t="shared" si="10"/>
        <v>1.240673238926371</v>
      </c>
      <c r="AY11" s="8">
        <f t="shared" si="5"/>
        <v>1.2172810081034398</v>
      </c>
      <c r="AZ11" s="8">
        <f t="shared" si="6"/>
        <v>1.118837304273399</v>
      </c>
    </row>
    <row r="12" spans="1:52" ht="16.5" customHeight="1" x14ac:dyDescent="0.25">
      <c r="A12" s="26">
        <f t="shared" si="11"/>
        <v>507</v>
      </c>
      <c r="B12" t="str">
        <f t="shared" si="0"/>
        <v>Furnace-Pkg-AFUE96</v>
      </c>
      <c r="C12" t="s">
        <v>83</v>
      </c>
      <c r="D12" t="s">
        <v>57</v>
      </c>
      <c r="E12" t="s">
        <v>58</v>
      </c>
      <c r="F12" s="1">
        <v>41902.5</v>
      </c>
      <c r="G12" t="s">
        <v>52</v>
      </c>
      <c r="H12" t="s">
        <v>43</v>
      </c>
      <c r="I12" t="s">
        <v>53</v>
      </c>
      <c r="J12" t="s">
        <v>54</v>
      </c>
      <c r="K12" s="5">
        <f t="shared" si="1"/>
        <v>0.10486959999999999</v>
      </c>
      <c r="L12" s="5">
        <f t="shared" si="2"/>
        <v>0.12826180000000001</v>
      </c>
      <c r="M12" t="s">
        <v>44</v>
      </c>
      <c r="O12" t="s">
        <v>45</v>
      </c>
      <c r="Q12" t="s">
        <v>45</v>
      </c>
      <c r="R12" t="s">
        <v>46</v>
      </c>
      <c r="S12" t="s">
        <v>47</v>
      </c>
      <c r="T12" t="s">
        <v>48</v>
      </c>
      <c r="U12" t="s">
        <v>49</v>
      </c>
      <c r="V12" t="s">
        <v>50</v>
      </c>
      <c r="W12" t="s">
        <v>51</v>
      </c>
      <c r="Z12" t="str">
        <f t="shared" si="7"/>
        <v>Packaged Furnace (Weatherized) 78 AFUE, HIR = 1.24067</v>
      </c>
      <c r="AA12" t="str">
        <f t="shared" si="8"/>
        <v>Minimum Code as of 1-1-2015, Packaged Furnace (Weatherized) 81 AFUE; HIR = 1.21728</v>
      </c>
      <c r="AB12" t="str">
        <f t="shared" si="9"/>
        <v>Packaged Furnace (Weatherized) 96 AFUE, HIR = 1.11241</v>
      </c>
      <c r="AF12" t="s">
        <v>76</v>
      </c>
      <c r="AG12" t="s">
        <v>55</v>
      </c>
      <c r="AH12" t="s">
        <v>45</v>
      </c>
      <c r="AI12" t="s">
        <v>45</v>
      </c>
      <c r="AK12" t="s">
        <v>56</v>
      </c>
      <c r="AO12" t="s">
        <v>44</v>
      </c>
      <c r="AP12" s="2">
        <v>42005</v>
      </c>
      <c r="AS12" s="8">
        <f t="shared" si="3"/>
        <v>0.12826184249409689</v>
      </c>
      <c r="AT12" s="8">
        <f t="shared" si="4"/>
        <v>0.1048696116711656</v>
      </c>
      <c r="AU12" s="6">
        <v>78</v>
      </c>
      <c r="AV12" s="7">
        <v>81</v>
      </c>
      <c r="AW12" s="6">
        <f t="shared" si="12"/>
        <v>96</v>
      </c>
      <c r="AX12" s="8">
        <f t="shared" si="10"/>
        <v>1.240673238926371</v>
      </c>
      <c r="AY12" s="8">
        <f t="shared" si="5"/>
        <v>1.2172810081034398</v>
      </c>
      <c r="AZ12" s="8">
        <f t="shared" si="6"/>
        <v>1.1124113964322742</v>
      </c>
    </row>
    <row r="13" spans="1:52" ht="16.5" customHeight="1" x14ac:dyDescent="0.25">
      <c r="A13" s="26">
        <f t="shared" si="11"/>
        <v>508</v>
      </c>
      <c r="B13" t="str">
        <f t="shared" si="0"/>
        <v>Furnace-Pkg-AFUE97</v>
      </c>
      <c r="C13" t="s">
        <v>84</v>
      </c>
      <c r="D13" t="s">
        <v>57</v>
      </c>
      <c r="E13" t="s">
        <v>58</v>
      </c>
      <c r="F13" s="1">
        <v>41902.5</v>
      </c>
      <c r="G13" t="s">
        <v>52</v>
      </c>
      <c r="H13" t="s">
        <v>43</v>
      </c>
      <c r="I13" t="s">
        <v>53</v>
      </c>
      <c r="J13" t="s">
        <v>54</v>
      </c>
      <c r="K13" s="5">
        <f t="shared" si="1"/>
        <v>0.1112221</v>
      </c>
      <c r="L13" s="5">
        <f t="shared" si="2"/>
        <v>0.1346144</v>
      </c>
      <c r="M13" t="s">
        <v>44</v>
      </c>
      <c r="O13" t="s">
        <v>45</v>
      </c>
      <c r="Q13" t="s">
        <v>45</v>
      </c>
      <c r="R13" t="s">
        <v>46</v>
      </c>
      <c r="S13" t="s">
        <v>47</v>
      </c>
      <c r="T13" t="s">
        <v>48</v>
      </c>
      <c r="U13" t="s">
        <v>49</v>
      </c>
      <c r="V13" t="s">
        <v>50</v>
      </c>
      <c r="W13" t="s">
        <v>51</v>
      </c>
      <c r="Z13" t="str">
        <f t="shared" si="7"/>
        <v>Packaged Furnace (Weatherized) 78 AFUE, HIR = 1.24067</v>
      </c>
      <c r="AA13" t="str">
        <f t="shared" si="8"/>
        <v>Minimum Code as of 1-1-2015, Packaged Furnace (Weatherized) 81 AFUE; HIR = 1.21728</v>
      </c>
      <c r="AB13" t="str">
        <f t="shared" si="9"/>
        <v>Packaged Furnace (Weatherized) 97 AFUE, HIR = 1.10606</v>
      </c>
      <c r="AF13" t="s">
        <v>76</v>
      </c>
      <c r="AG13" t="s">
        <v>55</v>
      </c>
      <c r="AH13" t="s">
        <v>45</v>
      </c>
      <c r="AI13" t="s">
        <v>45</v>
      </c>
      <c r="AK13" t="s">
        <v>56</v>
      </c>
      <c r="AO13" t="s">
        <v>44</v>
      </c>
      <c r="AP13" s="2">
        <v>42005</v>
      </c>
      <c r="AS13" s="8">
        <f t="shared" si="3"/>
        <v>0.13461435898795648</v>
      </c>
      <c r="AT13" s="8">
        <f t="shared" si="4"/>
        <v>0.11122212816502519</v>
      </c>
      <c r="AU13" s="6">
        <v>78</v>
      </c>
      <c r="AV13" s="7">
        <v>81</v>
      </c>
      <c r="AW13" s="6">
        <f t="shared" si="12"/>
        <v>97</v>
      </c>
      <c r="AX13" s="8">
        <f t="shared" si="10"/>
        <v>1.240673238926371</v>
      </c>
      <c r="AY13" s="8">
        <f t="shared" si="5"/>
        <v>1.2172810081034398</v>
      </c>
      <c r="AZ13" s="8">
        <f t="shared" si="6"/>
        <v>1.1060588799384146</v>
      </c>
    </row>
    <row r="14" spans="1:52" ht="16.5" customHeight="1" x14ac:dyDescent="0.25">
      <c r="A14" s="26">
        <f t="shared" si="11"/>
        <v>509</v>
      </c>
      <c r="B14" t="str">
        <f t="shared" si="0"/>
        <v>Furnace-Pkg-AFUE98</v>
      </c>
      <c r="C14" t="s">
        <v>85</v>
      </c>
      <c r="D14" t="s">
        <v>57</v>
      </c>
      <c r="E14" t="s">
        <v>58</v>
      </c>
      <c r="F14" s="1">
        <v>41902.5</v>
      </c>
      <c r="G14" t="s">
        <v>52</v>
      </c>
      <c r="H14" t="s">
        <v>43</v>
      </c>
      <c r="I14" t="s">
        <v>53</v>
      </c>
      <c r="J14" t="s">
        <v>54</v>
      </c>
      <c r="K14" s="5">
        <f t="shared" si="1"/>
        <v>0.1175025</v>
      </c>
      <c r="L14" s="5">
        <f t="shared" si="2"/>
        <v>0.14089470000000001</v>
      </c>
      <c r="M14" t="s">
        <v>44</v>
      </c>
      <c r="O14" t="s">
        <v>45</v>
      </c>
      <c r="Q14" t="s">
        <v>45</v>
      </c>
      <c r="R14" t="s">
        <v>46</v>
      </c>
      <c r="S14" t="s">
        <v>47</v>
      </c>
      <c r="T14" t="s">
        <v>48</v>
      </c>
      <c r="U14" t="s">
        <v>49</v>
      </c>
      <c r="V14" t="s">
        <v>50</v>
      </c>
      <c r="W14" t="s">
        <v>51</v>
      </c>
      <c r="Z14" t="str">
        <f t="shared" si="7"/>
        <v>Packaged Furnace (Weatherized) 78 AFUE, HIR = 1.24067</v>
      </c>
      <c r="AA14" t="str">
        <f t="shared" si="8"/>
        <v>Minimum Code as of 1-1-2015, Packaged Furnace (Weatherized) 81 AFUE; HIR = 1.21728</v>
      </c>
      <c r="AB14" t="str">
        <f t="shared" si="9"/>
        <v>Packaged Furnace (Weatherized) 98 AFUE, HIR = 1.09978</v>
      </c>
      <c r="AF14" t="s">
        <v>76</v>
      </c>
      <c r="AG14" t="s">
        <v>55</v>
      </c>
      <c r="AH14" t="s">
        <v>45</v>
      </c>
      <c r="AI14" t="s">
        <v>45</v>
      </c>
      <c r="AK14" t="s">
        <v>56</v>
      </c>
      <c r="AO14" t="s">
        <v>44</v>
      </c>
      <c r="AP14" s="2">
        <v>42005</v>
      </c>
      <c r="AS14" s="8">
        <f t="shared" si="3"/>
        <v>0.14089473431719934</v>
      </c>
      <c r="AT14" s="8">
        <f t="shared" si="4"/>
        <v>0.11750250349426805</v>
      </c>
      <c r="AU14" s="6">
        <v>78</v>
      </c>
      <c r="AV14" s="7">
        <v>81</v>
      </c>
      <c r="AW14" s="6">
        <f t="shared" si="12"/>
        <v>98</v>
      </c>
      <c r="AX14" s="8">
        <f t="shared" si="10"/>
        <v>1.240673238926371</v>
      </c>
      <c r="AY14" s="8">
        <f t="shared" si="5"/>
        <v>1.2172810081034398</v>
      </c>
      <c r="AZ14" s="8">
        <f t="shared" si="6"/>
        <v>1.0997785046091717</v>
      </c>
    </row>
    <row r="17" spans="1:3" ht="16.5" customHeight="1" x14ac:dyDescent="0.25">
      <c r="A17" t="s">
        <v>102</v>
      </c>
      <c r="B17" t="s">
        <v>121</v>
      </c>
    </row>
    <row r="18" spans="1:3" ht="16.5" customHeight="1" x14ac:dyDescent="0.25">
      <c r="B18" t="s">
        <v>103</v>
      </c>
      <c r="C18" t="s">
        <v>113</v>
      </c>
    </row>
    <row r="19" spans="1:3" ht="16.5" customHeight="1" x14ac:dyDescent="0.25">
      <c r="B19" t="s">
        <v>104</v>
      </c>
      <c r="C19" t="s">
        <v>114</v>
      </c>
    </row>
    <row r="20" spans="1:3" ht="16.5" customHeight="1" x14ac:dyDescent="0.25">
      <c r="B20" t="s">
        <v>105</v>
      </c>
      <c r="C20" t="s">
        <v>112</v>
      </c>
    </row>
    <row r="21" spans="1:3" ht="16.5" customHeight="1" x14ac:dyDescent="0.25">
      <c r="B21" t="s">
        <v>106</v>
      </c>
      <c r="C21" t="s">
        <v>115</v>
      </c>
    </row>
    <row r="22" spans="1:3" ht="16.5" customHeight="1" x14ac:dyDescent="0.25">
      <c r="B22" t="s">
        <v>107</v>
      </c>
      <c r="C22" t="s">
        <v>116</v>
      </c>
    </row>
    <row r="23" spans="1:3" ht="16.5" customHeight="1" x14ac:dyDescent="0.25">
      <c r="B23" t="s">
        <v>108</v>
      </c>
      <c r="C23" t="s">
        <v>117</v>
      </c>
    </row>
    <row r="24" spans="1:3" ht="16.5" customHeight="1" x14ac:dyDescent="0.25">
      <c r="B24" t="s">
        <v>109</v>
      </c>
      <c r="C24" t="s">
        <v>118</v>
      </c>
    </row>
    <row r="25" spans="1:3" ht="16.5" customHeight="1" x14ac:dyDescent="0.25">
      <c r="B25" t="s">
        <v>110</v>
      </c>
      <c r="C25" t="s">
        <v>119</v>
      </c>
    </row>
    <row r="26" spans="1:3" ht="16.5" customHeight="1" x14ac:dyDescent="0.25">
      <c r="B26" t="s">
        <v>111</v>
      </c>
      <c r="C26" t="s">
        <v>120</v>
      </c>
    </row>
  </sheetData>
  <sortState ref="L24:L33">
    <sortCondition ref="L24:L33"/>
  </sortState>
  <mergeCells count="1">
    <mergeCell ref="AS3:AT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G15"/>
  <sheetViews>
    <sheetView workbookViewId="0">
      <selection activeCell="B6" sqref="B6"/>
    </sheetView>
  </sheetViews>
  <sheetFormatPr defaultRowHeight="15" x14ac:dyDescent="0.25"/>
  <cols>
    <col min="2" max="2" width="40.85546875" customWidth="1"/>
    <col min="3" max="3" width="12.7109375" style="6" customWidth="1"/>
  </cols>
  <sheetData>
    <row r="2" spans="2:7" ht="19.5" thickBot="1" x14ac:dyDescent="0.35">
      <c r="B2" s="21" t="s">
        <v>86</v>
      </c>
      <c r="C2" s="21"/>
      <c r="D2" s="21"/>
      <c r="E2" s="21"/>
      <c r="F2" s="21"/>
      <c r="G2" s="21"/>
    </row>
    <row r="3" spans="2:7" ht="15.75" thickTop="1" x14ac:dyDescent="0.25">
      <c r="B3" s="22"/>
    </row>
    <row r="4" spans="2:7" x14ac:dyDescent="0.25">
      <c r="B4" s="23" t="s">
        <v>65</v>
      </c>
    </row>
    <row r="6" spans="2:7" ht="15.75" thickBot="1" x14ac:dyDescent="0.3">
      <c r="B6" s="11" t="s">
        <v>66</v>
      </c>
    </row>
    <row r="7" spans="2:7" ht="15.75" thickBot="1" x14ac:dyDescent="0.3">
      <c r="B7" s="12"/>
    </row>
    <row r="8" spans="2:7" ht="33" thickBot="1" x14ac:dyDescent="0.3">
      <c r="B8" s="13" t="s">
        <v>67</v>
      </c>
      <c r="C8" s="14" t="s">
        <v>68</v>
      </c>
    </row>
    <row r="9" spans="2:7" ht="29.25" thickBot="1" x14ac:dyDescent="0.3">
      <c r="B9" s="15" t="s">
        <v>69</v>
      </c>
      <c r="C9" s="16">
        <v>80</v>
      </c>
    </row>
    <row r="10" spans="2:7" ht="15.75" thickBot="1" x14ac:dyDescent="0.3">
      <c r="B10" s="15" t="s">
        <v>70</v>
      </c>
      <c r="C10" s="16">
        <v>80</v>
      </c>
    </row>
    <row r="11" spans="2:7" ht="29.25" thickBot="1" x14ac:dyDescent="0.3">
      <c r="B11" s="15" t="s">
        <v>71</v>
      </c>
      <c r="C11" s="16">
        <v>83</v>
      </c>
    </row>
    <row r="12" spans="2:7" ht="15.75" thickBot="1" x14ac:dyDescent="0.3">
      <c r="B12" s="15" t="s">
        <v>72</v>
      </c>
      <c r="C12" s="16">
        <v>75</v>
      </c>
    </row>
    <row r="13" spans="2:7" ht="15.75" thickBot="1" x14ac:dyDescent="0.3">
      <c r="B13" s="17" t="s">
        <v>73</v>
      </c>
      <c r="C13" s="18">
        <v>81</v>
      </c>
    </row>
    <row r="14" spans="2:7" ht="15.75" thickBot="1" x14ac:dyDescent="0.3">
      <c r="B14" s="15" t="s">
        <v>74</v>
      </c>
      <c r="C14" s="16">
        <v>78</v>
      </c>
    </row>
    <row r="15" spans="2:7" x14ac:dyDescent="0.25">
      <c r="B15" s="19" t="s">
        <v>75</v>
      </c>
      <c r="C15" s="20">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Measure Definitions</vt:lpstr>
      <vt:lpstr>CR 430.32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Reeves</dc:creator>
  <cp:lastModifiedBy>Paul Reeves</cp:lastModifiedBy>
  <dcterms:created xsi:type="dcterms:W3CDTF">2014-09-19T21:56:09Z</dcterms:created>
  <dcterms:modified xsi:type="dcterms:W3CDTF">2014-10-07T20:09:17Z</dcterms:modified>
</cp:coreProperties>
</file>