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ba7\AC\Temp\"/>
    </mc:Choice>
  </mc:AlternateContent>
  <xr:revisionPtr revIDLastSave="0" documentId="8_{09386A16-8C8B-4B39-9502-B0F420D4E11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Intro" sheetId="9" r:id="rId1"/>
    <sheet name="CostModel Coef" sheetId="7" r:id="rId2"/>
    <sheet name="RefgFrzr Technology" sheetId="1" r:id="rId3"/>
    <sheet name="MeasureCost" sheetId="5" r:id="rId4"/>
    <sheet name="Measure" sheetId="8" r:id="rId5"/>
  </sheets>
  <definedNames>
    <definedName name="_xlnm._FilterDatabase" localSheetId="4" hidden="1">Measure!$A$7:$AW$7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37" i="8" l="1"/>
  <c r="AZ136" i="8"/>
  <c r="AZ133" i="8"/>
  <c r="AY133" i="8"/>
  <c r="AZ132" i="8"/>
  <c r="AY132" i="8"/>
  <c r="BB132" i="8"/>
  <c r="AZ131" i="8"/>
  <c r="AY131" i="8"/>
  <c r="AZ130" i="8"/>
  <c r="AY130" i="8"/>
  <c r="AZ129" i="8"/>
  <c r="AY129" i="8"/>
  <c r="AZ128" i="8"/>
  <c r="AY128" i="8"/>
  <c r="BB128" i="8"/>
  <c r="AZ127" i="8"/>
  <c r="AY127" i="8"/>
  <c r="AZ126" i="8"/>
  <c r="AY126" i="8"/>
  <c r="BB126" i="8" s="1"/>
  <c r="AZ125" i="8"/>
  <c r="AY125" i="8"/>
  <c r="AZ124" i="8"/>
  <c r="AY124" i="8"/>
  <c r="BB124" i="8"/>
  <c r="AZ123" i="8"/>
  <c r="AY123" i="8"/>
  <c r="AZ122" i="8"/>
  <c r="AY122" i="8"/>
  <c r="AZ121" i="8"/>
  <c r="AY121" i="8"/>
  <c r="AZ120" i="8"/>
  <c r="AY120" i="8"/>
  <c r="BB120" i="8"/>
  <c r="AZ119" i="8"/>
  <c r="AY119" i="8"/>
  <c r="AZ118" i="8"/>
  <c r="AY118" i="8"/>
  <c r="BB118" i="8" s="1"/>
  <c r="AZ117" i="8"/>
  <c r="AY117" i="8"/>
  <c r="AZ116" i="8"/>
  <c r="AY116" i="8"/>
  <c r="BB116" i="8"/>
  <c r="AZ103" i="8"/>
  <c r="AZ102" i="8"/>
  <c r="AZ101" i="8"/>
  <c r="AZ100" i="8"/>
  <c r="AZ99" i="8"/>
  <c r="AZ98" i="8"/>
  <c r="AZ31" i="8"/>
  <c r="AY31" i="8"/>
  <c r="BB31" i="8" s="1"/>
  <c r="AZ30" i="8"/>
  <c r="AY30" i="8"/>
  <c r="BB30" i="8"/>
  <c r="AZ29" i="8"/>
  <c r="AY29" i="8"/>
  <c r="AZ28" i="8"/>
  <c r="AY28" i="8"/>
  <c r="BB28" i="8"/>
  <c r="AZ27" i="8"/>
  <c r="AY27" i="8"/>
  <c r="BB27" i="8" s="1"/>
  <c r="AZ26" i="8"/>
  <c r="AY26" i="8"/>
  <c r="AZ25" i="8"/>
  <c r="AY25" i="8"/>
  <c r="AZ24" i="8"/>
  <c r="AY24" i="8"/>
  <c r="BB24" i="8"/>
  <c r="AZ23" i="8"/>
  <c r="AY23" i="8"/>
  <c r="BB23" i="8" s="1"/>
  <c r="AZ22" i="8"/>
  <c r="AY22" i="8"/>
  <c r="BB22" i="8" s="1"/>
  <c r="AZ21" i="8"/>
  <c r="AY21" i="8"/>
  <c r="AZ20" i="8"/>
  <c r="AY20" i="8"/>
  <c r="BB20" i="8"/>
  <c r="AY9" i="8"/>
  <c r="R202" i="1"/>
  <c r="R201" i="1"/>
  <c r="Z201" i="1"/>
  <c r="R200" i="1"/>
  <c r="AD200" i="1"/>
  <c r="R199" i="1"/>
  <c r="R198" i="1"/>
  <c r="AD198" i="1"/>
  <c r="R197" i="1"/>
  <c r="AA197" i="1"/>
  <c r="W197" i="1"/>
  <c r="Y201" i="1"/>
  <c r="V198" i="1"/>
  <c r="X200" i="1"/>
  <c r="U201" i="1"/>
  <c r="AD201" i="1"/>
  <c r="R196" i="1"/>
  <c r="R195" i="1"/>
  <c r="R194" i="1"/>
  <c r="R193" i="1"/>
  <c r="R192" i="1"/>
  <c r="R191" i="1"/>
  <c r="Z191" i="1"/>
  <c r="R190" i="1"/>
  <c r="Y190" i="1"/>
  <c r="R189" i="1"/>
  <c r="R188" i="1"/>
  <c r="R187" i="1"/>
  <c r="AA187" i="1"/>
  <c r="R186" i="1"/>
  <c r="R185" i="1"/>
  <c r="R184" i="1"/>
  <c r="V184" i="1"/>
  <c r="R183" i="1"/>
  <c r="R182" i="1"/>
  <c r="R181" i="1"/>
  <c r="R180" i="1"/>
  <c r="R179" i="1"/>
  <c r="Z179" i="1"/>
  <c r="R178" i="1"/>
  <c r="R177" i="1"/>
  <c r="R176" i="1"/>
  <c r="R175" i="1"/>
  <c r="AA175" i="1"/>
  <c r="R174" i="1"/>
  <c r="W174" i="1"/>
  <c r="R173" i="1"/>
  <c r="R172" i="1"/>
  <c r="R171" i="1"/>
  <c r="R170" i="1"/>
  <c r="R169" i="1"/>
  <c r="R168" i="1"/>
  <c r="V168" i="1"/>
  <c r="R167" i="1"/>
  <c r="R166" i="1"/>
  <c r="R165" i="1"/>
  <c r="R164" i="1"/>
  <c r="R163" i="1"/>
  <c r="AA163" i="1"/>
  <c r="R162" i="1"/>
  <c r="R161" i="1"/>
  <c r="R160" i="1"/>
  <c r="T160" i="1"/>
  <c r="R159" i="1"/>
  <c r="R158" i="1"/>
  <c r="AD158" i="1"/>
  <c r="R157" i="1"/>
  <c r="R156" i="1"/>
  <c r="R155" i="1"/>
  <c r="AC155" i="1"/>
  <c r="R154" i="1"/>
  <c r="R153" i="1"/>
  <c r="R152" i="1"/>
  <c r="R151" i="1"/>
  <c r="U151" i="1"/>
  <c r="R150" i="1"/>
  <c r="R149" i="1"/>
  <c r="R148" i="1"/>
  <c r="R147" i="1"/>
  <c r="R146" i="1"/>
  <c r="R145" i="1"/>
  <c r="R144" i="1"/>
  <c r="W144" i="1"/>
  <c r="R143" i="1"/>
  <c r="T143" i="1"/>
  <c r="R142" i="1"/>
  <c r="W142" i="1"/>
  <c r="R141" i="1"/>
  <c r="R140" i="1"/>
  <c r="R139" i="1"/>
  <c r="R138" i="1"/>
  <c r="R137" i="1"/>
  <c r="R136" i="1"/>
  <c r="R135" i="1"/>
  <c r="Y135" i="1"/>
  <c r="R134" i="1"/>
  <c r="R133" i="1"/>
  <c r="R132" i="1"/>
  <c r="R131" i="1"/>
  <c r="T131" i="1"/>
  <c r="R130" i="1"/>
  <c r="R129" i="1"/>
  <c r="R128" i="1"/>
  <c r="R127" i="1"/>
  <c r="R126" i="1"/>
  <c r="V126" i="1"/>
  <c r="R125" i="1"/>
  <c r="R124" i="1"/>
  <c r="R123" i="1"/>
  <c r="U123" i="1"/>
  <c r="R122" i="1"/>
  <c r="R121" i="1"/>
  <c r="R120" i="1"/>
  <c r="R119" i="1"/>
  <c r="X119" i="1"/>
  <c r="R118" i="1"/>
  <c r="R117" i="1"/>
  <c r="R116" i="1"/>
  <c r="R115" i="1"/>
  <c r="AC115" i="1"/>
  <c r="R114" i="1"/>
  <c r="R113" i="1"/>
  <c r="R112" i="1"/>
  <c r="R111" i="1"/>
  <c r="W111" i="1"/>
  <c r="R110" i="1"/>
  <c r="W110" i="1"/>
  <c r="R109" i="1"/>
  <c r="R108" i="1"/>
  <c r="R107" i="1"/>
  <c r="Y107" i="1"/>
  <c r="R106" i="1"/>
  <c r="R105" i="1"/>
  <c r="R104" i="1"/>
  <c r="AB104" i="1"/>
  <c r="R103" i="1"/>
  <c r="U103" i="1"/>
  <c r="R102" i="1"/>
  <c r="Y102" i="1"/>
  <c r="R101" i="1"/>
  <c r="R100" i="1"/>
  <c r="R99" i="1"/>
  <c r="R98" i="1"/>
  <c r="R97" i="1"/>
  <c r="R96" i="1"/>
  <c r="T96" i="1"/>
  <c r="R95" i="1"/>
  <c r="R94" i="1"/>
  <c r="R93" i="1"/>
  <c r="R92" i="1"/>
  <c r="R91" i="1"/>
  <c r="Y91" i="1"/>
  <c r="R90" i="1"/>
  <c r="R89" i="1"/>
  <c r="R88" i="1"/>
  <c r="R87" i="1"/>
  <c r="R86" i="1"/>
  <c r="AB86" i="1"/>
  <c r="R85" i="1"/>
  <c r="R84" i="1"/>
  <c r="R83" i="1"/>
  <c r="Y83" i="1"/>
  <c r="R82" i="1"/>
  <c r="R81" i="1"/>
  <c r="R80" i="1"/>
  <c r="R79" i="1"/>
  <c r="R78" i="1"/>
  <c r="R77" i="1"/>
  <c r="R76" i="1"/>
  <c r="R75" i="1"/>
  <c r="AB75" i="1"/>
  <c r="R74" i="1"/>
  <c r="R73" i="1"/>
  <c r="R72" i="1"/>
  <c r="AA72" i="1"/>
  <c r="R71" i="1"/>
  <c r="U71" i="1"/>
  <c r="R70" i="1"/>
  <c r="R69" i="1"/>
  <c r="R68" i="1"/>
  <c r="R67" i="1"/>
  <c r="W67" i="1"/>
  <c r="R66" i="1"/>
  <c r="R65" i="1"/>
  <c r="R64" i="1"/>
  <c r="Y64" i="1"/>
  <c r="R63" i="1"/>
  <c r="R62" i="1"/>
  <c r="Z62" i="1"/>
  <c r="R61" i="1"/>
  <c r="R60" i="1"/>
  <c r="R59" i="1"/>
  <c r="R58" i="1"/>
  <c r="R57" i="1"/>
  <c r="R56" i="1"/>
  <c r="U56" i="1"/>
  <c r="R55" i="1"/>
  <c r="R54" i="1"/>
  <c r="AA54" i="1"/>
  <c r="R53" i="1"/>
  <c r="R52" i="1"/>
  <c r="R51" i="1"/>
  <c r="R50" i="1"/>
  <c r="R49" i="1"/>
  <c r="R48" i="1"/>
  <c r="AD48" i="1"/>
  <c r="R47" i="1"/>
  <c r="R46" i="1"/>
  <c r="X46" i="1"/>
  <c r="R45" i="1"/>
  <c r="R44" i="1"/>
  <c r="R43" i="1"/>
  <c r="Y43" i="1"/>
  <c r="R42" i="1"/>
  <c r="R41" i="1"/>
  <c r="R40" i="1"/>
  <c r="T40" i="1"/>
  <c r="R39" i="1"/>
  <c r="R38" i="1"/>
  <c r="AB38" i="1"/>
  <c r="R37" i="1"/>
  <c r="R36" i="1"/>
  <c r="R35" i="1"/>
  <c r="Z35" i="1"/>
  <c r="R34" i="1"/>
  <c r="R33" i="1"/>
  <c r="R32" i="1"/>
  <c r="X32" i="1"/>
  <c r="R31" i="1"/>
  <c r="X31" i="1"/>
  <c r="R30" i="1"/>
  <c r="V30" i="1"/>
  <c r="R29" i="1"/>
  <c r="R28" i="1"/>
  <c r="R27" i="1"/>
  <c r="R26" i="1"/>
  <c r="R25" i="1"/>
  <c r="R24" i="1"/>
  <c r="T24" i="1"/>
  <c r="R23" i="1"/>
  <c r="R22" i="1"/>
  <c r="AC22" i="1"/>
  <c r="R21" i="1"/>
  <c r="R20" i="1"/>
  <c r="R19" i="1"/>
  <c r="T19" i="1"/>
  <c r="R18" i="1"/>
  <c r="R17" i="1"/>
  <c r="W17" i="1"/>
  <c r="R16" i="1"/>
  <c r="R15" i="1"/>
  <c r="R14" i="1"/>
  <c r="R13" i="1"/>
  <c r="R12" i="1"/>
  <c r="R11" i="1"/>
  <c r="AA11" i="1"/>
  <c r="R10" i="1"/>
  <c r="R9" i="1"/>
  <c r="R8" i="1"/>
  <c r="AB8" i="1"/>
  <c r="Y137" i="8"/>
  <c r="Y136" i="8"/>
  <c r="Y135" i="8"/>
  <c r="Y134" i="8"/>
  <c r="Y133" i="8"/>
  <c r="Y132" i="8"/>
  <c r="Y131" i="8"/>
  <c r="Y130" i="8"/>
  <c r="Y129" i="8"/>
  <c r="Y128" i="8"/>
  <c r="Y127" i="8"/>
  <c r="Y126" i="8"/>
  <c r="Y125" i="8"/>
  <c r="Y124" i="8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X117" i="8"/>
  <c r="X116" i="8"/>
  <c r="X115" i="8"/>
  <c r="X114" i="8"/>
  <c r="X113" i="8"/>
  <c r="X112" i="8"/>
  <c r="X111" i="8"/>
  <c r="X110" i="8"/>
  <c r="X109" i="8"/>
  <c r="X108" i="8"/>
  <c r="X107" i="8"/>
  <c r="X106" i="8"/>
  <c r="X105" i="8"/>
  <c r="X104" i="8"/>
  <c r="X103" i="8"/>
  <c r="X102" i="8"/>
  <c r="X101" i="8"/>
  <c r="X100" i="8"/>
  <c r="X99" i="8"/>
  <c r="X98" i="8"/>
  <c r="X97" i="8"/>
  <c r="X96" i="8"/>
  <c r="X95" i="8"/>
  <c r="X94" i="8"/>
  <c r="X93" i="8"/>
  <c r="X92" i="8"/>
  <c r="X91" i="8"/>
  <c r="X90" i="8"/>
  <c r="X89" i="8"/>
  <c r="X88" i="8"/>
  <c r="X87" i="8"/>
  <c r="X86" i="8"/>
  <c r="X85" i="8"/>
  <c r="X84" i="8"/>
  <c r="X83" i="8"/>
  <c r="X82" i="8"/>
  <c r="X81" i="8"/>
  <c r="X80" i="8"/>
  <c r="X79" i="8"/>
  <c r="X78" i="8"/>
  <c r="X77" i="8"/>
  <c r="X76" i="8"/>
  <c r="X75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X21" i="8"/>
  <c r="P32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9" i="1"/>
  <c r="E8" i="7"/>
  <c r="V35" i="1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P40" i="1"/>
  <c r="P48" i="1"/>
  <c r="P56" i="1"/>
  <c r="P64" i="1"/>
  <c r="P78" i="1"/>
  <c r="P86" i="1"/>
  <c r="P94" i="1"/>
  <c r="P102" i="1"/>
  <c r="P110" i="1"/>
  <c r="P118" i="1"/>
  <c r="P126" i="1"/>
  <c r="P134" i="1"/>
  <c r="P142" i="1"/>
  <c r="P150" i="1"/>
  <c r="P158" i="1"/>
  <c r="P166" i="1"/>
  <c r="P180" i="1"/>
  <c r="P188" i="1"/>
  <c r="P196" i="1"/>
  <c r="P42" i="1"/>
  <c r="P58" i="1"/>
  <c r="P80" i="1"/>
  <c r="P96" i="1"/>
  <c r="P112" i="1"/>
  <c r="P128" i="1"/>
  <c r="P144" i="1"/>
  <c r="P160" i="1"/>
  <c r="P182" i="1"/>
  <c r="P43" i="1"/>
  <c r="P51" i="1"/>
  <c r="P67" i="1"/>
  <c r="P89" i="1"/>
  <c r="P105" i="1"/>
  <c r="P129" i="1"/>
  <c r="P145" i="1"/>
  <c r="P161" i="1"/>
  <c r="P183" i="1"/>
  <c r="P148" i="1"/>
  <c r="P178" i="1"/>
  <c r="P55" i="1"/>
  <c r="P77" i="1"/>
  <c r="P101" i="1"/>
  <c r="P133" i="1"/>
  <c r="P157" i="1"/>
  <c r="P187" i="1"/>
  <c r="P33" i="1"/>
  <c r="P41" i="1"/>
  <c r="P49" i="1"/>
  <c r="P57" i="1"/>
  <c r="P65" i="1"/>
  <c r="P79" i="1"/>
  <c r="P87" i="1"/>
  <c r="P95" i="1"/>
  <c r="P103" i="1"/>
  <c r="P111" i="1"/>
  <c r="P119" i="1"/>
  <c r="P127" i="1"/>
  <c r="P135" i="1"/>
  <c r="P143" i="1"/>
  <c r="P151" i="1"/>
  <c r="P159" i="1"/>
  <c r="P167" i="1"/>
  <c r="P181" i="1"/>
  <c r="P189" i="1"/>
  <c r="P34" i="1"/>
  <c r="P50" i="1"/>
  <c r="P66" i="1"/>
  <c r="P88" i="1"/>
  <c r="P104" i="1"/>
  <c r="P120" i="1"/>
  <c r="P136" i="1"/>
  <c r="P152" i="1"/>
  <c r="P168" i="1"/>
  <c r="P190" i="1"/>
  <c r="P35" i="1"/>
  <c r="P59" i="1"/>
  <c r="P81" i="1"/>
  <c r="P97" i="1"/>
  <c r="P113" i="1"/>
  <c r="P121" i="1"/>
  <c r="P137" i="1"/>
  <c r="P153" i="1"/>
  <c r="P169" i="1"/>
  <c r="P191" i="1"/>
  <c r="P156" i="1"/>
  <c r="P194" i="1"/>
  <c r="P47" i="1"/>
  <c r="P85" i="1"/>
  <c r="P109" i="1"/>
  <c r="P125" i="1"/>
  <c r="P149" i="1"/>
  <c r="P179" i="1"/>
  <c r="P36" i="1"/>
  <c r="P44" i="1"/>
  <c r="P52" i="1"/>
  <c r="P60" i="1"/>
  <c r="P68" i="1"/>
  <c r="P82" i="1"/>
  <c r="P90" i="1"/>
  <c r="P98" i="1"/>
  <c r="P106" i="1"/>
  <c r="P114" i="1"/>
  <c r="P122" i="1"/>
  <c r="P130" i="1"/>
  <c r="P138" i="1"/>
  <c r="P146" i="1"/>
  <c r="P154" i="1"/>
  <c r="P162" i="1"/>
  <c r="P176" i="1"/>
  <c r="P184" i="1"/>
  <c r="P192" i="1"/>
  <c r="P37" i="1"/>
  <c r="P45" i="1"/>
  <c r="P53" i="1"/>
  <c r="P61" i="1"/>
  <c r="P69" i="1"/>
  <c r="P83" i="1"/>
  <c r="P91" i="1"/>
  <c r="P99" i="1"/>
  <c r="P107" i="1"/>
  <c r="P115" i="1"/>
  <c r="P123" i="1"/>
  <c r="P131" i="1"/>
  <c r="P139" i="1"/>
  <c r="P147" i="1"/>
  <c r="P155" i="1"/>
  <c r="P163" i="1"/>
  <c r="P177" i="1"/>
  <c r="P185" i="1"/>
  <c r="P193" i="1"/>
  <c r="P38" i="1"/>
  <c r="P46" i="1"/>
  <c r="P54" i="1"/>
  <c r="P62" i="1"/>
  <c r="P70" i="1"/>
  <c r="P84" i="1"/>
  <c r="P92" i="1"/>
  <c r="P100" i="1"/>
  <c r="P108" i="1"/>
  <c r="P116" i="1"/>
  <c r="P124" i="1"/>
  <c r="P132" i="1"/>
  <c r="P140" i="1"/>
  <c r="P164" i="1"/>
  <c r="P186" i="1"/>
  <c r="P39" i="1"/>
  <c r="P63" i="1"/>
  <c r="P93" i="1"/>
  <c r="P117" i="1"/>
  <c r="P141" i="1"/>
  <c r="P165" i="1"/>
  <c r="P195" i="1"/>
  <c r="W177" i="1"/>
  <c r="AB177" i="1"/>
  <c r="Y177" i="1"/>
  <c r="X177" i="1"/>
  <c r="V177" i="1"/>
  <c r="AA177" i="1"/>
  <c r="AC177" i="1"/>
  <c r="AA14" i="1"/>
  <c r="X14" i="1"/>
  <c r="T22" i="1"/>
  <c r="AD22" i="1"/>
  <c r="AA22" i="1"/>
  <c r="AA30" i="1"/>
  <c r="T38" i="1"/>
  <c r="X38" i="1"/>
  <c r="W38" i="1"/>
  <c r="AB54" i="1"/>
  <c r="X54" i="1"/>
  <c r="W54" i="1"/>
  <c r="Y54" i="1"/>
  <c r="W62" i="1"/>
  <c r="X70" i="1"/>
  <c r="W70" i="1"/>
  <c r="U70" i="1"/>
  <c r="AD78" i="1"/>
  <c r="T86" i="1"/>
  <c r="AA86" i="1"/>
  <c r="U86" i="1"/>
  <c r="AD94" i="1"/>
  <c r="X102" i="1"/>
  <c r="W102" i="1"/>
  <c r="U102" i="1"/>
  <c r="AB110" i="1"/>
  <c r="AA110" i="1"/>
  <c r="AC118" i="1"/>
  <c r="AB118" i="1"/>
  <c r="Z126" i="1"/>
  <c r="Y126" i="1"/>
  <c r="X134" i="1"/>
  <c r="W134" i="1"/>
  <c r="U142" i="1"/>
  <c r="AD142" i="1"/>
  <c r="AC150" i="1"/>
  <c r="U150" i="1"/>
  <c r="T158" i="1"/>
  <c r="AA158" i="1"/>
  <c r="Z158" i="1"/>
  <c r="AB166" i="1"/>
  <c r="V166" i="1"/>
  <c r="V174" i="1"/>
  <c r="AD174" i="1"/>
  <c r="AA174" i="1"/>
  <c r="Z182" i="1"/>
  <c r="AC190" i="1"/>
  <c r="W190" i="1"/>
  <c r="T190" i="1"/>
  <c r="X15" i="1"/>
  <c r="Z47" i="1"/>
  <c r="V47" i="1"/>
  <c r="U47" i="1"/>
  <c r="W79" i="1"/>
  <c r="T87" i="1"/>
  <c r="Z95" i="1"/>
  <c r="U119" i="1"/>
  <c r="Y119" i="1"/>
  <c r="Z127" i="1"/>
  <c r="AA159" i="1"/>
  <c r="Y159" i="1"/>
  <c r="AC167" i="1"/>
  <c r="Y191" i="1"/>
  <c r="AB16" i="1"/>
  <c r="Z40" i="1"/>
  <c r="T72" i="1"/>
  <c r="W80" i="1"/>
  <c r="AA152" i="1"/>
  <c r="Z160" i="1"/>
  <c r="U168" i="1"/>
  <c r="AC184" i="1"/>
  <c r="X192" i="1"/>
  <c r="W9" i="1"/>
  <c r="AA9" i="1"/>
  <c r="AC9" i="1"/>
  <c r="T9" i="1"/>
  <c r="AB9" i="1"/>
  <c r="Z9" i="1"/>
  <c r="X25" i="1"/>
  <c r="AD25" i="1"/>
  <c r="T25" i="1"/>
  <c r="AA25" i="1"/>
  <c r="Y25" i="1"/>
  <c r="V25" i="1"/>
  <c r="AC25" i="1"/>
  <c r="AA49" i="1"/>
  <c r="Z49" i="1"/>
  <c r="AB49" i="1"/>
  <c r="Y49" i="1"/>
  <c r="T49" i="1"/>
  <c r="AD49" i="1"/>
  <c r="AC49" i="1"/>
  <c r="U65" i="1"/>
  <c r="AD65" i="1"/>
  <c r="AC65" i="1"/>
  <c r="AB65" i="1"/>
  <c r="Y65" i="1"/>
  <c r="AA81" i="1"/>
  <c r="Z81" i="1"/>
  <c r="X81" i="1"/>
  <c r="W81" i="1"/>
  <c r="V81" i="1"/>
  <c r="AD81" i="1"/>
  <c r="AC81" i="1"/>
  <c r="X97" i="1"/>
  <c r="AC97" i="1"/>
  <c r="T97" i="1"/>
  <c r="Z97" i="1"/>
  <c r="Y97" i="1"/>
  <c r="V97" i="1"/>
  <c r="U97" i="1"/>
  <c r="AD97" i="1"/>
  <c r="V113" i="1"/>
  <c r="U113" i="1"/>
  <c r="T113" i="1"/>
  <c r="AC113" i="1"/>
  <c r="AB113" i="1"/>
  <c r="W113" i="1"/>
  <c r="W129" i="1"/>
  <c r="V129" i="1"/>
  <c r="T129" i="1"/>
  <c r="AC129" i="1"/>
  <c r="U129" i="1"/>
  <c r="AA129" i="1"/>
  <c r="AB129" i="1"/>
  <c r="W145" i="1"/>
  <c r="AB145" i="1"/>
  <c r="X145" i="1"/>
  <c r="V145" i="1"/>
  <c r="AC145" i="1"/>
  <c r="U145" i="1"/>
  <c r="AA145" i="1"/>
  <c r="W193" i="1"/>
  <c r="AB193" i="1"/>
  <c r="Y193" i="1"/>
  <c r="V193" i="1"/>
  <c r="U193" i="1"/>
  <c r="AC193" i="1"/>
  <c r="AA193" i="1"/>
  <c r="AA10" i="1"/>
  <c r="AD10" i="1"/>
  <c r="U10" i="1"/>
  <c r="AC10" i="1"/>
  <c r="T10" i="1"/>
  <c r="Z10" i="1"/>
  <c r="Y10" i="1"/>
  <c r="AB10" i="1"/>
  <c r="X10" i="1"/>
  <c r="W10" i="1"/>
  <c r="V10" i="1"/>
  <c r="AC26" i="1"/>
  <c r="U26" i="1"/>
  <c r="AB26" i="1"/>
  <c r="T26" i="1"/>
  <c r="AA26" i="1"/>
  <c r="Z26" i="1"/>
  <c r="X26" i="1"/>
  <c r="W26" i="1"/>
  <c r="Y26" i="1"/>
  <c r="AD26" i="1"/>
  <c r="V26" i="1"/>
  <c r="X42" i="1"/>
  <c r="W42" i="1"/>
  <c r="AA42" i="1"/>
  <c r="Z42" i="1"/>
  <c r="Y42" i="1"/>
  <c r="AD42" i="1"/>
  <c r="AB42" i="1"/>
  <c r="AC42" i="1"/>
  <c r="V42" i="1"/>
  <c r="U42" i="1"/>
  <c r="T42" i="1"/>
  <c r="X66" i="1"/>
  <c r="W66" i="1"/>
  <c r="AD66" i="1"/>
  <c r="T66" i="1"/>
  <c r="AC66" i="1"/>
  <c r="AB66" i="1"/>
  <c r="Z66" i="1"/>
  <c r="AA66" i="1"/>
  <c r="U66" i="1"/>
  <c r="Y66" i="1"/>
  <c r="V66" i="1"/>
  <c r="X82" i="1"/>
  <c r="W82" i="1"/>
  <c r="Z82" i="1"/>
  <c r="Y82" i="1"/>
  <c r="AC82" i="1"/>
  <c r="AB82" i="1"/>
  <c r="U82" i="1"/>
  <c r="T82" i="1"/>
  <c r="AA82" i="1"/>
  <c r="AD82" i="1"/>
  <c r="AD98" i="1"/>
  <c r="AC98" i="1"/>
  <c r="U98" i="1"/>
  <c r="AA98" i="1"/>
  <c r="Z98" i="1"/>
  <c r="Y98" i="1"/>
  <c r="AB98" i="1"/>
  <c r="W98" i="1"/>
  <c r="X98" i="1"/>
  <c r="V98" i="1"/>
  <c r="T98" i="1"/>
  <c r="AD114" i="1"/>
  <c r="V114" i="1"/>
  <c r="AC114" i="1"/>
  <c r="U114" i="1"/>
  <c r="W114" i="1"/>
  <c r="T114" i="1"/>
  <c r="Z114" i="1"/>
  <c r="Y114" i="1"/>
  <c r="X114" i="1"/>
  <c r="AA114" i="1"/>
  <c r="AB114" i="1"/>
  <c r="AB130" i="1"/>
  <c r="T130" i="1"/>
  <c r="AA130" i="1"/>
  <c r="U130" i="1"/>
  <c r="AD130" i="1"/>
  <c r="Z130" i="1"/>
  <c r="Y130" i="1"/>
  <c r="X130" i="1"/>
  <c r="AC130" i="1"/>
  <c r="W130" i="1"/>
  <c r="V130" i="1"/>
  <c r="AC186" i="1"/>
  <c r="U186" i="1"/>
  <c r="AB186" i="1"/>
  <c r="T186" i="1"/>
  <c r="Y186" i="1"/>
  <c r="X186" i="1"/>
  <c r="W186" i="1"/>
  <c r="V186" i="1"/>
  <c r="AD186" i="1"/>
  <c r="AA186" i="1"/>
  <c r="Z186" i="1"/>
  <c r="X19" i="1"/>
  <c r="U19" i="1"/>
  <c r="AA19" i="1"/>
  <c r="AB19" i="1"/>
  <c r="Y19" i="1"/>
  <c r="U35" i="1"/>
  <c r="T35" i="1"/>
  <c r="AD35" i="1"/>
  <c r="AA35" i="1"/>
  <c r="AC59" i="1"/>
  <c r="AB59" i="1"/>
  <c r="V59" i="1"/>
  <c r="Z59" i="1"/>
  <c r="X59" i="1"/>
  <c r="AA59" i="1"/>
  <c r="AD59" i="1"/>
  <c r="Z75" i="1"/>
  <c r="Y75" i="1"/>
  <c r="V75" i="1"/>
  <c r="X75" i="1"/>
  <c r="AC91" i="1"/>
  <c r="AB91" i="1"/>
  <c r="T91" i="1"/>
  <c r="AA91" i="1"/>
  <c r="X91" i="1"/>
  <c r="AA107" i="1"/>
  <c r="Z107" i="1"/>
  <c r="V107" i="1"/>
  <c r="AD107" i="1"/>
  <c r="T107" i="1"/>
  <c r="AC107" i="1"/>
  <c r="AB107" i="1"/>
  <c r="Y123" i="1"/>
  <c r="X123" i="1"/>
  <c r="V123" i="1"/>
  <c r="AD123" i="1"/>
  <c r="AC123" i="1"/>
  <c r="W123" i="1"/>
  <c r="T123" i="1"/>
  <c r="AA123" i="1"/>
  <c r="AB123" i="1"/>
  <c r="AD139" i="1"/>
  <c r="V139" i="1"/>
  <c r="Z139" i="1"/>
  <c r="X139" i="1"/>
  <c r="AA139" i="1"/>
  <c r="W139" i="1"/>
  <c r="T139" i="1"/>
  <c r="AB139" i="1"/>
  <c r="U139" i="1"/>
  <c r="Y163" i="1"/>
  <c r="AD163" i="1"/>
  <c r="V163" i="1"/>
  <c r="AC163" i="1"/>
  <c r="AB163" i="1"/>
  <c r="X163" i="1"/>
  <c r="W163" i="1"/>
  <c r="T163" i="1"/>
  <c r="Z163" i="1"/>
  <c r="U163" i="1"/>
  <c r="Z195" i="1"/>
  <c r="Y195" i="1"/>
  <c r="V195" i="1"/>
  <c r="AB195" i="1"/>
  <c r="AA195" i="1"/>
  <c r="X195" i="1"/>
  <c r="AC195" i="1"/>
  <c r="W195" i="1"/>
  <c r="U195" i="1"/>
  <c r="V12" i="1"/>
  <c r="AB12" i="1"/>
  <c r="AA12" i="1"/>
  <c r="T20" i="1"/>
  <c r="X20" i="1"/>
  <c r="Z28" i="1"/>
  <c r="Y28" i="1"/>
  <c r="U28" i="1"/>
  <c r="AD36" i="1"/>
  <c r="X44" i="1"/>
  <c r="AB44" i="1"/>
  <c r="Z52" i="1"/>
  <c r="Z60" i="1"/>
  <c r="V60" i="1"/>
  <c r="T60" i="1"/>
  <c r="AC60" i="1"/>
  <c r="AA68" i="1"/>
  <c r="AA76" i="1"/>
  <c r="X76" i="1"/>
  <c r="W76" i="1"/>
  <c r="AB84" i="1"/>
  <c r="AC84" i="1"/>
  <c r="U92" i="1"/>
  <c r="AA92" i="1"/>
  <c r="Y100" i="1"/>
  <c r="W108" i="1"/>
  <c r="Y108" i="1"/>
  <c r="Z108" i="1"/>
  <c r="AC116" i="1"/>
  <c r="AB116" i="1"/>
  <c r="U124" i="1"/>
  <c r="W124" i="1"/>
  <c r="T132" i="1"/>
  <c r="X132" i="1"/>
  <c r="W132" i="1"/>
  <c r="V140" i="1"/>
  <c r="V148" i="1"/>
  <c r="AC148" i="1"/>
  <c r="AB148" i="1"/>
  <c r="AD156" i="1"/>
  <c r="V164" i="1"/>
  <c r="AB164" i="1"/>
  <c r="Z164" i="1"/>
  <c r="V172" i="1"/>
  <c r="W172" i="1"/>
  <c r="U180" i="1"/>
  <c r="Z180" i="1"/>
  <c r="Y180" i="1"/>
  <c r="Y188" i="1"/>
  <c r="U188" i="1"/>
  <c r="AC196" i="1"/>
  <c r="U196" i="1"/>
  <c r="AD17" i="1"/>
  <c r="V17" i="1"/>
  <c r="Z17" i="1"/>
  <c r="Y17" i="1"/>
  <c r="X17" i="1"/>
  <c r="U17" i="1"/>
  <c r="T17" i="1"/>
  <c r="AC17" i="1"/>
  <c r="AB17" i="1"/>
  <c r="AA17" i="1"/>
  <c r="AA33" i="1"/>
  <c r="Z33" i="1"/>
  <c r="AD33" i="1"/>
  <c r="T33" i="1"/>
  <c r="AC33" i="1"/>
  <c r="X33" i="1"/>
  <c r="AB33" i="1"/>
  <c r="Y33" i="1"/>
  <c r="U33" i="1"/>
  <c r="W33" i="1"/>
  <c r="V33" i="1"/>
  <c r="AA41" i="1"/>
  <c r="Z41" i="1"/>
  <c r="AB41" i="1"/>
  <c r="Y41" i="1"/>
  <c r="AD41" i="1"/>
  <c r="AC41" i="1"/>
  <c r="V41" i="1"/>
  <c r="X41" i="1"/>
  <c r="W41" i="1"/>
  <c r="U41" i="1"/>
  <c r="T41" i="1"/>
  <c r="AA57" i="1"/>
  <c r="Z57" i="1"/>
  <c r="W57" i="1"/>
  <c r="V57" i="1"/>
  <c r="U57" i="1"/>
  <c r="AD57" i="1"/>
  <c r="X57" i="1"/>
  <c r="AC57" i="1"/>
  <c r="AB57" i="1"/>
  <c r="Y57" i="1"/>
  <c r="T57" i="1"/>
  <c r="AA73" i="1"/>
  <c r="Z73" i="1"/>
  <c r="AC73" i="1"/>
  <c r="AB73" i="1"/>
  <c r="Y73" i="1"/>
  <c r="X73" i="1"/>
  <c r="W73" i="1"/>
  <c r="U73" i="1"/>
  <c r="T73" i="1"/>
  <c r="V73" i="1"/>
  <c r="AD73" i="1"/>
  <c r="AA89" i="1"/>
  <c r="Z89" i="1"/>
  <c r="W89" i="1"/>
  <c r="V89" i="1"/>
  <c r="U89" i="1"/>
  <c r="T89" i="1"/>
  <c r="AC89" i="1"/>
  <c r="AD89" i="1"/>
  <c r="AB89" i="1"/>
  <c r="Y89" i="1"/>
  <c r="X89" i="1"/>
  <c r="Y105" i="1"/>
  <c r="X105" i="1"/>
  <c r="Z105" i="1"/>
  <c r="W105" i="1"/>
  <c r="V105" i="1"/>
  <c r="U105" i="1"/>
  <c r="T105" i="1"/>
  <c r="AC105" i="1"/>
  <c r="AD105" i="1"/>
  <c r="AB105" i="1"/>
  <c r="AA105" i="1"/>
  <c r="W121" i="1"/>
  <c r="AD121" i="1"/>
  <c r="V121" i="1"/>
  <c r="X121" i="1"/>
  <c r="U121" i="1"/>
  <c r="AA121" i="1"/>
  <c r="Z121" i="1"/>
  <c r="Y121" i="1"/>
  <c r="T121" i="1"/>
  <c r="AC121" i="1"/>
  <c r="AB121" i="1"/>
  <c r="AB137" i="1"/>
  <c r="T137" i="1"/>
  <c r="Z137" i="1"/>
  <c r="Y137" i="1"/>
  <c r="U137" i="1"/>
  <c r="X137" i="1"/>
  <c r="W137" i="1"/>
  <c r="V137" i="1"/>
  <c r="AD137" i="1"/>
  <c r="AC137" i="1"/>
  <c r="AA137" i="1"/>
  <c r="W153" i="1"/>
  <c r="AB153" i="1"/>
  <c r="T153" i="1"/>
  <c r="V153" i="1"/>
  <c r="U153" i="1"/>
  <c r="AD153" i="1"/>
  <c r="AC153" i="1"/>
  <c r="Z153" i="1"/>
  <c r="Y153" i="1"/>
  <c r="X153" i="1"/>
  <c r="AA153" i="1"/>
  <c r="W161" i="1"/>
  <c r="AB161" i="1"/>
  <c r="T161" i="1"/>
  <c r="AD161" i="1"/>
  <c r="AC161" i="1"/>
  <c r="AA161" i="1"/>
  <c r="Z161" i="1"/>
  <c r="U161" i="1"/>
  <c r="X161" i="1"/>
  <c r="V161" i="1"/>
  <c r="Y161" i="1"/>
  <c r="W169" i="1"/>
  <c r="AB169" i="1"/>
  <c r="T169" i="1"/>
  <c r="AA169" i="1"/>
  <c r="Z169" i="1"/>
  <c r="Y169" i="1"/>
  <c r="AC169" i="1"/>
  <c r="X169" i="1"/>
  <c r="U169" i="1"/>
  <c r="AD169" i="1"/>
  <c r="V169" i="1"/>
  <c r="X185" i="1"/>
  <c r="W185" i="1"/>
  <c r="AB185" i="1"/>
  <c r="T185" i="1"/>
  <c r="V185" i="1"/>
  <c r="U185" i="1"/>
  <c r="Y185" i="1"/>
  <c r="AC185" i="1"/>
  <c r="AA185" i="1"/>
  <c r="Z185" i="1"/>
  <c r="AD185" i="1"/>
  <c r="AA18" i="1"/>
  <c r="X18" i="1"/>
  <c r="AC18" i="1"/>
  <c r="W18" i="1"/>
  <c r="U18" i="1"/>
  <c r="T18" i="1"/>
  <c r="V18" i="1"/>
  <c r="AD18" i="1"/>
  <c r="Y18" i="1"/>
  <c r="AB18" i="1"/>
  <c r="Z18" i="1"/>
  <c r="X34" i="1"/>
  <c r="W34" i="1"/>
  <c r="AC34" i="1"/>
  <c r="AB34" i="1"/>
  <c r="U34" i="1"/>
  <c r="AA34" i="1"/>
  <c r="T34" i="1"/>
  <c r="AD34" i="1"/>
  <c r="Y34" i="1"/>
  <c r="V34" i="1"/>
  <c r="Z34" i="1"/>
  <c r="X50" i="1"/>
  <c r="W50" i="1"/>
  <c r="Y50" i="1"/>
  <c r="AC50" i="1"/>
  <c r="AB50" i="1"/>
  <c r="AA50" i="1"/>
  <c r="Z50" i="1"/>
  <c r="U50" i="1"/>
  <c r="AD50" i="1"/>
  <c r="T50" i="1"/>
  <c r="X58" i="1"/>
  <c r="W58" i="1"/>
  <c r="V58" i="1"/>
  <c r="U58" i="1"/>
  <c r="AD58" i="1"/>
  <c r="T58" i="1"/>
  <c r="AC58" i="1"/>
  <c r="AB58" i="1"/>
  <c r="AA58" i="1"/>
  <c r="Z58" i="1"/>
  <c r="Y58" i="1"/>
  <c r="X74" i="1"/>
  <c r="W74" i="1"/>
  <c r="AB74" i="1"/>
  <c r="AA74" i="1"/>
  <c r="Z74" i="1"/>
  <c r="AD74" i="1"/>
  <c r="AC74" i="1"/>
  <c r="Y74" i="1"/>
  <c r="V74" i="1"/>
  <c r="T74" i="1"/>
  <c r="U74" i="1"/>
  <c r="X90" i="1"/>
  <c r="W90" i="1"/>
  <c r="U90" i="1"/>
  <c r="AD90" i="1"/>
  <c r="T90" i="1"/>
  <c r="AA90" i="1"/>
  <c r="Z90" i="1"/>
  <c r="Y90" i="1"/>
  <c r="AB90" i="1"/>
  <c r="AC90" i="1"/>
  <c r="AD106" i="1"/>
  <c r="V106" i="1"/>
  <c r="AC106" i="1"/>
  <c r="U106" i="1"/>
  <c r="Y106" i="1"/>
  <c r="X106" i="1"/>
  <c r="W106" i="1"/>
  <c r="AB106" i="1"/>
  <c r="AA106" i="1"/>
  <c r="Z106" i="1"/>
  <c r="T106" i="1"/>
  <c r="AB122" i="1"/>
  <c r="T122" i="1"/>
  <c r="AA122" i="1"/>
  <c r="W122" i="1"/>
  <c r="V122" i="1"/>
  <c r="AD122" i="1"/>
  <c r="AC122" i="1"/>
  <c r="Z122" i="1"/>
  <c r="Y122" i="1"/>
  <c r="X122" i="1"/>
  <c r="U122" i="1"/>
  <c r="AB138" i="1"/>
  <c r="T138" i="1"/>
  <c r="Y138" i="1"/>
  <c r="Z138" i="1"/>
  <c r="X138" i="1"/>
  <c r="V138" i="1"/>
  <c r="U138" i="1"/>
  <c r="AD138" i="1"/>
  <c r="AC138" i="1"/>
  <c r="W138" i="1"/>
  <c r="AA138" i="1"/>
  <c r="AB146" i="1"/>
  <c r="T146" i="1"/>
  <c r="Y146" i="1"/>
  <c r="X146" i="1"/>
  <c r="W146" i="1"/>
  <c r="V146" i="1"/>
  <c r="Z146" i="1"/>
  <c r="U146" i="1"/>
  <c r="AA146" i="1"/>
  <c r="AD146" i="1"/>
  <c r="AC146" i="1"/>
  <c r="AB154" i="1"/>
  <c r="T154" i="1"/>
  <c r="Y154" i="1"/>
  <c r="V154" i="1"/>
  <c r="U154" i="1"/>
  <c r="AD154" i="1"/>
  <c r="W154" i="1"/>
  <c r="AA154" i="1"/>
  <c r="Z154" i="1"/>
  <c r="X154" i="1"/>
  <c r="AC154" i="1"/>
  <c r="AB162" i="1"/>
  <c r="T162" i="1"/>
  <c r="Y162" i="1"/>
  <c r="AD162" i="1"/>
  <c r="AC162" i="1"/>
  <c r="AA162" i="1"/>
  <c r="U162" i="1"/>
  <c r="Z162" i="1"/>
  <c r="X162" i="1"/>
  <c r="W162" i="1"/>
  <c r="V162" i="1"/>
  <c r="AB170" i="1"/>
  <c r="T170" i="1"/>
  <c r="Y170" i="1"/>
  <c r="AA170" i="1"/>
  <c r="Z170" i="1"/>
  <c r="X170" i="1"/>
  <c r="AD170" i="1"/>
  <c r="AC170" i="1"/>
  <c r="V170" i="1"/>
  <c r="U170" i="1"/>
  <c r="W170" i="1"/>
  <c r="AB178" i="1"/>
  <c r="T178" i="1"/>
  <c r="Y178" i="1"/>
  <c r="X178" i="1"/>
  <c r="W178" i="1"/>
  <c r="V178" i="1"/>
  <c r="AD178" i="1"/>
  <c r="AC178" i="1"/>
  <c r="Z178" i="1"/>
  <c r="AA178" i="1"/>
  <c r="U178" i="1"/>
  <c r="AC194" i="1"/>
  <c r="U194" i="1"/>
  <c r="AB194" i="1"/>
  <c r="T194" i="1"/>
  <c r="Y194" i="1"/>
  <c r="Z194" i="1"/>
  <c r="X194" i="1"/>
  <c r="W194" i="1"/>
  <c r="AD194" i="1"/>
  <c r="AA194" i="1"/>
  <c r="V194" i="1"/>
  <c r="X11" i="1"/>
  <c r="AB11" i="1"/>
  <c r="Y11" i="1"/>
  <c r="Z11" i="1"/>
  <c r="W11" i="1"/>
  <c r="AC11" i="1"/>
  <c r="AD11" i="1"/>
  <c r="V11" i="1"/>
  <c r="U11" i="1"/>
  <c r="T11" i="1"/>
  <c r="Y27" i="1"/>
  <c r="AD27" i="1"/>
  <c r="T27" i="1"/>
  <c r="AC27" i="1"/>
  <c r="AB27" i="1"/>
  <c r="AA27" i="1"/>
  <c r="X27" i="1"/>
  <c r="V27" i="1"/>
  <c r="U27" i="1"/>
  <c r="AC43" i="1"/>
  <c r="U43" i="1"/>
  <c r="AB43" i="1"/>
  <c r="T43" i="1"/>
  <c r="Z43" i="1"/>
  <c r="V43" i="1"/>
  <c r="AD43" i="1"/>
  <c r="W43" i="1"/>
  <c r="AA43" i="1"/>
  <c r="X43" i="1"/>
  <c r="AC51" i="1"/>
  <c r="U51" i="1"/>
  <c r="T51" i="1"/>
  <c r="X51" i="1"/>
  <c r="W51" i="1"/>
  <c r="Z51" i="1"/>
  <c r="AA51" i="1"/>
  <c r="AD51" i="1"/>
  <c r="Y51" i="1"/>
  <c r="AC67" i="1"/>
  <c r="U67" i="1"/>
  <c r="AB67" i="1"/>
  <c r="T67" i="1"/>
  <c r="AD67" i="1"/>
  <c r="AA67" i="1"/>
  <c r="X67" i="1"/>
  <c r="V67" i="1"/>
  <c r="Y67" i="1"/>
  <c r="Z67" i="1"/>
  <c r="AC83" i="1"/>
  <c r="U83" i="1"/>
  <c r="AB83" i="1"/>
  <c r="T83" i="1"/>
  <c r="X83" i="1"/>
  <c r="W83" i="1"/>
  <c r="AD83" i="1"/>
  <c r="AA83" i="1"/>
  <c r="Z83" i="1"/>
  <c r="V83" i="1"/>
  <c r="AA99" i="1"/>
  <c r="AB99" i="1"/>
  <c r="Y99" i="1"/>
  <c r="X99" i="1"/>
  <c r="U99" i="1"/>
  <c r="T99" i="1"/>
  <c r="AC99" i="1"/>
  <c r="W99" i="1"/>
  <c r="AD99" i="1"/>
  <c r="AA115" i="1"/>
  <c r="Z115" i="1"/>
  <c r="V115" i="1"/>
  <c r="U115" i="1"/>
  <c r="AD115" i="1"/>
  <c r="T115" i="1"/>
  <c r="AB115" i="1"/>
  <c r="Y115" i="1"/>
  <c r="X115" i="1"/>
  <c r="W115" i="1"/>
  <c r="Y131" i="1"/>
  <c r="X131" i="1"/>
  <c r="AD131" i="1"/>
  <c r="AC131" i="1"/>
  <c r="AB131" i="1"/>
  <c r="AA131" i="1"/>
  <c r="Z131" i="1"/>
  <c r="W131" i="1"/>
  <c r="V131" i="1"/>
  <c r="U131" i="1"/>
  <c r="AD147" i="1"/>
  <c r="V147" i="1"/>
  <c r="X147" i="1"/>
  <c r="W147" i="1"/>
  <c r="U147" i="1"/>
  <c r="AC147" i="1"/>
  <c r="AB147" i="1"/>
  <c r="AA147" i="1"/>
  <c r="Z147" i="1"/>
  <c r="Y155" i="1"/>
  <c r="AD155" i="1"/>
  <c r="V155" i="1"/>
  <c r="U155" i="1"/>
  <c r="T155" i="1"/>
  <c r="AA155" i="1"/>
  <c r="Z155" i="1"/>
  <c r="X155" i="1"/>
  <c r="W155" i="1"/>
  <c r="AB155" i="1"/>
  <c r="Y171" i="1"/>
  <c r="AD171" i="1"/>
  <c r="AA171" i="1"/>
  <c r="Z171" i="1"/>
  <c r="X171" i="1"/>
  <c r="U171" i="1"/>
  <c r="T171" i="1"/>
  <c r="W171" i="1"/>
  <c r="AC171" i="1"/>
  <c r="Y179" i="1"/>
  <c r="AD179" i="1"/>
  <c r="V179" i="1"/>
  <c r="X179" i="1"/>
  <c r="W179" i="1"/>
  <c r="U179" i="1"/>
  <c r="AA179" i="1"/>
  <c r="T179" i="1"/>
  <c r="AC179" i="1"/>
  <c r="AB179" i="1"/>
  <c r="Z187" i="1"/>
  <c r="Y187" i="1"/>
  <c r="AD187" i="1"/>
  <c r="V187" i="1"/>
  <c r="X187" i="1"/>
  <c r="W187" i="1"/>
  <c r="T187" i="1"/>
  <c r="AC187" i="1"/>
  <c r="U187" i="1"/>
  <c r="AB187" i="1"/>
  <c r="Z13" i="1"/>
  <c r="X13" i="1"/>
  <c r="AD13" i="1"/>
  <c r="W13" i="1"/>
  <c r="U13" i="1"/>
  <c r="Y13" i="1"/>
  <c r="AA13" i="1"/>
  <c r="AB13" i="1"/>
  <c r="AB21" i="1"/>
  <c r="T21" i="1"/>
  <c r="AC21" i="1"/>
  <c r="U21" i="1"/>
  <c r="AD21" i="1"/>
  <c r="Z21" i="1"/>
  <c r="Y21" i="1"/>
  <c r="AA29" i="1"/>
  <c r="U29" i="1"/>
  <c r="AD29" i="1"/>
  <c r="W29" i="1"/>
  <c r="AC29" i="1"/>
  <c r="Z29" i="1"/>
  <c r="W37" i="1"/>
  <c r="AD37" i="1"/>
  <c r="V37" i="1"/>
  <c r="AB37" i="1"/>
  <c r="X37" i="1"/>
  <c r="Z37" i="1"/>
  <c r="U37" i="1"/>
  <c r="T37" i="1"/>
  <c r="W45" i="1"/>
  <c r="Y45" i="1"/>
  <c r="AB45" i="1"/>
  <c r="AA45" i="1"/>
  <c r="T45" i="1"/>
  <c r="X45" i="1"/>
  <c r="AD53" i="1"/>
  <c r="X53" i="1"/>
  <c r="U53" i="1"/>
  <c r="Z53" i="1"/>
  <c r="Y53" i="1"/>
  <c r="AB53" i="1"/>
  <c r="W61" i="1"/>
  <c r="AD61" i="1"/>
  <c r="V61" i="1"/>
  <c r="U61" i="1"/>
  <c r="AB61" i="1"/>
  <c r="Z61" i="1"/>
  <c r="AA61" i="1"/>
  <c r="Y61" i="1"/>
  <c r="W69" i="1"/>
  <c r="AB69" i="1"/>
  <c r="AA69" i="1"/>
  <c r="T69" i="1"/>
  <c r="Z69" i="1"/>
  <c r="Y69" i="1"/>
  <c r="AD77" i="1"/>
  <c r="V77" i="1"/>
  <c r="AA77" i="1"/>
  <c r="Z77" i="1"/>
  <c r="Y77" i="1"/>
  <c r="U77" i="1"/>
  <c r="T77" i="1"/>
  <c r="W85" i="1"/>
  <c r="AD85" i="1"/>
  <c r="Y85" i="1"/>
  <c r="T85" i="1"/>
  <c r="AB85" i="1"/>
  <c r="Z85" i="1"/>
  <c r="AA85" i="1"/>
  <c r="W93" i="1"/>
  <c r="T93" i="1"/>
  <c r="AC93" i="1"/>
  <c r="AA93" i="1"/>
  <c r="Z93" i="1"/>
  <c r="X93" i="1"/>
  <c r="U101" i="1"/>
  <c r="AB101" i="1"/>
  <c r="T101" i="1"/>
  <c r="Z101" i="1"/>
  <c r="Y101" i="1"/>
  <c r="V101" i="1"/>
  <c r="W101" i="1"/>
  <c r="AC109" i="1"/>
  <c r="U109" i="1"/>
  <c r="AB109" i="1"/>
  <c r="V109" i="1"/>
  <c r="AD109" i="1"/>
  <c r="AA109" i="1"/>
  <c r="Z109" i="1"/>
  <c r="Y109" i="1"/>
  <c r="T117" i="1"/>
  <c r="V117" i="1"/>
  <c r="AD117" i="1"/>
  <c r="Z117" i="1"/>
  <c r="Y117" i="1"/>
  <c r="AA125" i="1"/>
  <c r="Z125" i="1"/>
  <c r="V125" i="1"/>
  <c r="U125" i="1"/>
  <c r="Y125" i="1"/>
  <c r="T125" i="1"/>
  <c r="AD125" i="1"/>
  <c r="AC125" i="1"/>
  <c r="AA133" i="1"/>
  <c r="Z133" i="1"/>
  <c r="W133" i="1"/>
  <c r="V133" i="1"/>
  <c r="U133" i="1"/>
  <c r="AB133" i="1"/>
  <c r="Y133" i="1"/>
  <c r="Y141" i="1"/>
  <c r="W141" i="1"/>
  <c r="AD141" i="1"/>
  <c r="T141" i="1"/>
  <c r="V141" i="1"/>
  <c r="Z141" i="1"/>
  <c r="AA149" i="1"/>
  <c r="X149" i="1"/>
  <c r="W149" i="1"/>
  <c r="V149" i="1"/>
  <c r="AD149" i="1"/>
  <c r="AC149" i="1"/>
  <c r="AB149" i="1"/>
  <c r="T149" i="1"/>
  <c r="AA157" i="1"/>
  <c r="T157" i="1"/>
  <c r="AC157" i="1"/>
  <c r="W157" i="1"/>
  <c r="V157" i="1"/>
  <c r="Y157" i="1"/>
  <c r="X165" i="1"/>
  <c r="AC165" i="1"/>
  <c r="AB165" i="1"/>
  <c r="Z165" i="1"/>
  <c r="U165" i="1"/>
  <c r="Y165" i="1"/>
  <c r="W165" i="1"/>
  <c r="AA173" i="1"/>
  <c r="X173" i="1"/>
  <c r="Z173" i="1"/>
  <c r="U173" i="1"/>
  <c r="T173" i="1"/>
  <c r="AC173" i="1"/>
  <c r="AB173" i="1"/>
  <c r="AD173" i="1"/>
  <c r="V181" i="1"/>
  <c r="U181" i="1"/>
  <c r="AD181" i="1"/>
  <c r="AC181" i="1"/>
  <c r="Z181" i="1"/>
  <c r="AB189" i="1"/>
  <c r="T189" i="1"/>
  <c r="AA189" i="1"/>
  <c r="X189" i="1"/>
  <c r="AD189" i="1"/>
  <c r="Y189" i="1"/>
  <c r="W189" i="1"/>
  <c r="V189" i="1"/>
  <c r="BB119" i="8"/>
  <c r="BB123" i="8"/>
  <c r="BB127" i="8"/>
  <c r="BB131" i="8"/>
  <c r="BB26" i="8"/>
  <c r="BB117" i="8"/>
  <c r="BB121" i="8"/>
  <c r="BB125" i="8"/>
  <c r="BB129" i="8"/>
  <c r="BB133" i="8"/>
  <c r="BB122" i="8"/>
  <c r="BB130" i="8"/>
  <c r="BB21" i="8"/>
  <c r="BB25" i="8"/>
  <c r="BB29" i="8"/>
  <c r="X12" i="1"/>
  <c r="W12" i="1"/>
  <c r="U12" i="1"/>
  <c r="AD12" i="1"/>
  <c r="T12" i="1"/>
  <c r="AC12" i="1"/>
  <c r="V20" i="1"/>
  <c r="Z20" i="1"/>
  <c r="U20" i="1"/>
  <c r="AC20" i="1"/>
  <c r="W20" i="1"/>
  <c r="AD20" i="1"/>
  <c r="AB28" i="1"/>
  <c r="W28" i="1"/>
  <c r="X28" i="1"/>
  <c r="T28" i="1"/>
  <c r="AD28" i="1"/>
  <c r="V28" i="1"/>
  <c r="AC28" i="1"/>
  <c r="AA36" i="1"/>
  <c r="X36" i="1"/>
  <c r="Z36" i="1"/>
  <c r="U36" i="1"/>
  <c r="AC36" i="1"/>
  <c r="AB36" i="1"/>
  <c r="W36" i="1"/>
  <c r="Y44" i="1"/>
  <c r="AD44" i="1"/>
  <c r="AA44" i="1"/>
  <c r="AC44" i="1"/>
  <c r="V44" i="1"/>
  <c r="W44" i="1"/>
  <c r="U44" i="1"/>
  <c r="T44" i="1"/>
  <c r="AD52" i="1"/>
  <c r="AC52" i="1"/>
  <c r="W52" i="1"/>
  <c r="X52" i="1"/>
  <c r="T52" i="1"/>
  <c r="AB52" i="1"/>
  <c r="AA52" i="1"/>
  <c r="U60" i="1"/>
  <c r="AD60" i="1"/>
  <c r="AB60" i="1"/>
  <c r="AA60" i="1"/>
  <c r="X60" i="1"/>
  <c r="W60" i="1"/>
  <c r="Z68" i="1"/>
  <c r="X68" i="1"/>
  <c r="Y68" i="1"/>
  <c r="W68" i="1"/>
  <c r="AC68" i="1"/>
  <c r="U68" i="1"/>
  <c r="AC76" i="1"/>
  <c r="T76" i="1"/>
  <c r="Y76" i="1"/>
  <c r="V76" i="1"/>
  <c r="Z76" i="1"/>
  <c r="AB76" i="1"/>
  <c r="X84" i="1"/>
  <c r="W84" i="1"/>
  <c r="T84" i="1"/>
  <c r="Z84" i="1"/>
  <c r="Y84" i="1"/>
  <c r="AA84" i="1"/>
  <c r="Z92" i="1"/>
  <c r="X92" i="1"/>
  <c r="Y92" i="1"/>
  <c r="AB92" i="1"/>
  <c r="T92" i="1"/>
  <c r="AD92" i="1"/>
  <c r="W92" i="1"/>
  <c r="AC92" i="1"/>
  <c r="V100" i="1"/>
  <c r="U100" i="1"/>
  <c r="AA100" i="1"/>
  <c r="AC100" i="1"/>
  <c r="AB100" i="1"/>
  <c r="AD100" i="1"/>
  <c r="T100" i="1"/>
  <c r="V108" i="1"/>
  <c r="U108" i="1"/>
  <c r="AD108" i="1"/>
  <c r="AC108" i="1"/>
  <c r="AB108" i="1"/>
  <c r="AA108" i="1"/>
  <c r="X116" i="1"/>
  <c r="AA116" i="1"/>
  <c r="W116" i="1"/>
  <c r="Z116" i="1"/>
  <c r="T116" i="1"/>
  <c r="Y116" i="1"/>
  <c r="T124" i="1"/>
  <c r="X124" i="1"/>
  <c r="V124" i="1"/>
  <c r="AA124" i="1"/>
  <c r="AD124" i="1"/>
  <c r="AC124" i="1"/>
  <c r="AC132" i="1"/>
  <c r="AA132" i="1"/>
  <c r="U132" i="1"/>
  <c r="Z132" i="1"/>
  <c r="AD132" i="1"/>
  <c r="V132" i="1"/>
  <c r="AB132" i="1"/>
  <c r="Z140" i="1"/>
  <c r="AD140" i="1"/>
  <c r="W140" i="1"/>
  <c r="Y140" i="1"/>
  <c r="AA140" i="1"/>
  <c r="X140" i="1"/>
  <c r="AC140" i="1"/>
  <c r="W148" i="1"/>
  <c r="U148" i="1"/>
  <c r="AD148" i="1"/>
  <c r="T148" i="1"/>
  <c r="X148" i="1"/>
  <c r="Z148" i="1"/>
  <c r="Y148" i="1"/>
  <c r="V156" i="1"/>
  <c r="AB156" i="1"/>
  <c r="AA156" i="1"/>
  <c r="W156" i="1"/>
  <c r="AC156" i="1"/>
  <c r="Z156" i="1"/>
  <c r="Y156" i="1"/>
  <c r="X156" i="1"/>
  <c r="Y164" i="1"/>
  <c r="X164" i="1"/>
  <c r="AA164" i="1"/>
  <c r="U164" i="1"/>
  <c r="T164" i="1"/>
  <c r="W164" i="1"/>
  <c r="Z172" i="1"/>
  <c r="Y172" i="1"/>
  <c r="AB172" i="1"/>
  <c r="U172" i="1"/>
  <c r="T172" i="1"/>
  <c r="AD172" i="1"/>
  <c r="AD180" i="1"/>
  <c r="T180" i="1"/>
  <c r="V180" i="1"/>
  <c r="AC180" i="1"/>
  <c r="W180" i="1"/>
  <c r="AA180" i="1"/>
  <c r="AD188" i="1"/>
  <c r="T188" i="1"/>
  <c r="W188" i="1"/>
  <c r="X188" i="1"/>
  <c r="V188" i="1"/>
  <c r="AA188" i="1"/>
  <c r="AA196" i="1"/>
  <c r="X196" i="1"/>
  <c r="AD196" i="1"/>
  <c r="W196" i="1"/>
  <c r="V196" i="1"/>
  <c r="T196" i="1"/>
  <c r="AC188" i="1"/>
  <c r="X180" i="1"/>
  <c r="AC164" i="1"/>
  <c r="AA148" i="1"/>
  <c r="Y132" i="1"/>
  <c r="V116" i="1"/>
  <c r="X108" i="1"/>
  <c r="AD84" i="1"/>
  <c r="V68" i="1"/>
  <c r="Y60" i="1"/>
  <c r="Z44" i="1"/>
  <c r="AA28" i="1"/>
  <c r="Y12" i="1"/>
  <c r="T110" i="1"/>
  <c r="AC62" i="1"/>
  <c r="T13" i="1"/>
  <c r="V13" i="1"/>
  <c r="AC13" i="1"/>
  <c r="AA21" i="1"/>
  <c r="X21" i="1"/>
  <c r="V21" i="1"/>
  <c r="W21" i="1"/>
  <c r="V29" i="1"/>
  <c r="AB29" i="1"/>
  <c r="Y29" i="1"/>
  <c r="T29" i="1"/>
  <c r="X29" i="1"/>
  <c r="AA37" i="1"/>
  <c r="AC37" i="1"/>
  <c r="Y37" i="1"/>
  <c r="AD45" i="1"/>
  <c r="U45" i="1"/>
  <c r="V45" i="1"/>
  <c r="AC45" i="1"/>
  <c r="Z45" i="1"/>
  <c r="T53" i="1"/>
  <c r="AA53" i="1"/>
  <c r="W53" i="1"/>
  <c r="AC53" i="1"/>
  <c r="T61" i="1"/>
  <c r="AC61" i="1"/>
  <c r="X61" i="1"/>
  <c r="AD69" i="1"/>
  <c r="X69" i="1"/>
  <c r="V69" i="1"/>
  <c r="U69" i="1"/>
  <c r="AC69" i="1"/>
  <c r="X77" i="1"/>
  <c r="AC77" i="1"/>
  <c r="W77" i="1"/>
  <c r="AB77" i="1"/>
  <c r="X85" i="1"/>
  <c r="U85" i="1"/>
  <c r="AC85" i="1"/>
  <c r="AD93" i="1"/>
  <c r="Y93" i="1"/>
  <c r="V93" i="1"/>
  <c r="AB93" i="1"/>
  <c r="U93" i="1"/>
  <c r="X101" i="1"/>
  <c r="AD101" i="1"/>
  <c r="AC101" i="1"/>
  <c r="AA101" i="1"/>
  <c r="T109" i="1"/>
  <c r="X109" i="1"/>
  <c r="W109" i="1"/>
  <c r="AC117" i="1"/>
  <c r="X117" i="1"/>
  <c r="U117" i="1"/>
  <c r="AA117" i="1"/>
  <c r="AB117" i="1"/>
  <c r="W117" i="1"/>
  <c r="X125" i="1"/>
  <c r="W125" i="1"/>
  <c r="AB125" i="1"/>
  <c r="AD133" i="1"/>
  <c r="X133" i="1"/>
  <c r="T133" i="1"/>
  <c r="AC133" i="1"/>
  <c r="U141" i="1"/>
  <c r="AA141" i="1"/>
  <c r="AC141" i="1"/>
  <c r="X141" i="1"/>
  <c r="AB141" i="1"/>
  <c r="U149" i="1"/>
  <c r="Z149" i="1"/>
  <c r="Y149" i="1"/>
  <c r="X157" i="1"/>
  <c r="AB157" i="1"/>
  <c r="U157" i="1"/>
  <c r="Z157" i="1"/>
  <c r="AD157" i="1"/>
  <c r="T165" i="1"/>
  <c r="V165" i="1"/>
  <c r="AA165" i="1"/>
  <c r="AD165" i="1"/>
  <c r="Y173" i="1"/>
  <c r="W173" i="1"/>
  <c r="V173" i="1"/>
  <c r="AA181" i="1"/>
  <c r="Y181" i="1"/>
  <c r="X181" i="1"/>
  <c r="T181" i="1"/>
  <c r="W181" i="1"/>
  <c r="AB181" i="1"/>
  <c r="AC189" i="1"/>
  <c r="Z189" i="1"/>
  <c r="U189" i="1"/>
  <c r="AA198" i="1"/>
  <c r="Y198" i="1"/>
  <c r="U198" i="1"/>
  <c r="T198" i="1"/>
  <c r="AC198" i="1"/>
  <c r="Y22" i="1"/>
  <c r="Z22" i="1"/>
  <c r="X22" i="1"/>
  <c r="AB22" i="1"/>
  <c r="V22" i="1"/>
  <c r="U22" i="1"/>
  <c r="W22" i="1"/>
  <c r="AA38" i="1"/>
  <c r="V38" i="1"/>
  <c r="AC38" i="1"/>
  <c r="Y38" i="1"/>
  <c r="Z38" i="1"/>
  <c r="U38" i="1"/>
  <c r="AD38" i="1"/>
  <c r="AD54" i="1"/>
  <c r="AC54" i="1"/>
  <c r="T54" i="1"/>
  <c r="Z54" i="1"/>
  <c r="U54" i="1"/>
  <c r="T70" i="1"/>
  <c r="V70" i="1"/>
  <c r="AA70" i="1"/>
  <c r="Y70" i="1"/>
  <c r="Z70" i="1"/>
  <c r="AB70" i="1"/>
  <c r="AD70" i="1"/>
  <c r="AC70" i="1"/>
  <c r="X86" i="1"/>
  <c r="W86" i="1"/>
  <c r="Y86" i="1"/>
  <c r="AC86" i="1"/>
  <c r="AD86" i="1"/>
  <c r="Z86" i="1"/>
  <c r="AB94" i="1"/>
  <c r="X94" i="1"/>
  <c r="T94" i="1"/>
  <c r="W94" i="1"/>
  <c r="U94" i="1"/>
  <c r="Z94" i="1"/>
  <c r="Y94" i="1"/>
  <c r="T102" i="1"/>
  <c r="V102" i="1"/>
  <c r="AA102" i="1"/>
  <c r="AC102" i="1"/>
  <c r="AD102" i="1"/>
  <c r="Z102" i="1"/>
  <c r="Z118" i="1"/>
  <c r="AA118" i="1"/>
  <c r="Y118" i="1"/>
  <c r="X118" i="1"/>
  <c r="T118" i="1"/>
  <c r="U118" i="1"/>
  <c r="AD118" i="1"/>
  <c r="AB126" i="1"/>
  <c r="AA126" i="1"/>
  <c r="W126" i="1"/>
  <c r="AC126" i="1"/>
  <c r="U126" i="1"/>
  <c r="AD126" i="1"/>
  <c r="T126" i="1"/>
  <c r="AC134" i="1"/>
  <c r="T134" i="1"/>
  <c r="AB134" i="1"/>
  <c r="V134" i="1"/>
  <c r="Z134" i="1"/>
  <c r="Y134" i="1"/>
  <c r="U134" i="1"/>
  <c r="Z142" i="1"/>
  <c r="X142" i="1"/>
  <c r="V142" i="1"/>
  <c r="Y142" i="1"/>
  <c r="T142" i="1"/>
  <c r="AA142" i="1"/>
  <c r="AB142" i="1"/>
  <c r="V150" i="1"/>
  <c r="T150" i="1"/>
  <c r="X150" i="1"/>
  <c r="Z150" i="1"/>
  <c r="AB150" i="1"/>
  <c r="Y150" i="1"/>
  <c r="AA150" i="1"/>
  <c r="AC158" i="1"/>
  <c r="W158" i="1"/>
  <c r="U158" i="1"/>
  <c r="V158" i="1"/>
  <c r="AB158" i="1"/>
  <c r="Y158" i="1"/>
  <c r="Y166" i="1"/>
  <c r="W166" i="1"/>
  <c r="U166" i="1"/>
  <c r="T166" i="1"/>
  <c r="X166" i="1"/>
  <c r="AC166" i="1"/>
  <c r="Z174" i="1"/>
  <c r="Y174" i="1"/>
  <c r="T174" i="1"/>
  <c r="X174" i="1"/>
  <c r="AC174" i="1"/>
  <c r="U174" i="1"/>
  <c r="X182" i="1"/>
  <c r="AA182" i="1"/>
  <c r="AC182" i="1"/>
  <c r="Y182" i="1"/>
  <c r="V182" i="1"/>
  <c r="U182" i="1"/>
  <c r="W182" i="1"/>
  <c r="T182" i="1"/>
  <c r="AB190" i="1"/>
  <c r="AA190" i="1"/>
  <c r="X190" i="1"/>
  <c r="V190" i="1"/>
  <c r="U190" i="1"/>
  <c r="AD190" i="1"/>
  <c r="Z190" i="1"/>
  <c r="Y196" i="1"/>
  <c r="AC172" i="1"/>
  <c r="T140" i="1"/>
  <c r="AD116" i="1"/>
  <c r="U84" i="1"/>
  <c r="U52" i="1"/>
  <c r="Y20" i="1"/>
  <c r="AB182" i="1"/>
  <c r="AC142" i="1"/>
  <c r="X172" i="1"/>
  <c r="U116" i="1"/>
  <c r="V36" i="1"/>
  <c r="AD182" i="1"/>
  <c r="V88" i="1"/>
  <c r="AC88" i="1"/>
  <c r="AA112" i="1"/>
  <c r="Z112" i="1"/>
  <c r="Y112" i="1"/>
  <c r="U128" i="1"/>
  <c r="T128" i="1"/>
  <c r="AD14" i="1"/>
  <c r="U14" i="1"/>
  <c r="AB14" i="1"/>
  <c r="Y14" i="1"/>
  <c r="W14" i="1"/>
  <c r="V14" i="1"/>
  <c r="Z30" i="1"/>
  <c r="W30" i="1"/>
  <c r="X30" i="1"/>
  <c r="AB30" i="1"/>
  <c r="AD30" i="1"/>
  <c r="T30" i="1"/>
  <c r="AC30" i="1"/>
  <c r="AC46" i="1"/>
  <c r="AB46" i="1"/>
  <c r="W46" i="1"/>
  <c r="Y46" i="1"/>
  <c r="AD46" i="1"/>
  <c r="Z46" i="1"/>
  <c r="U46" i="1"/>
  <c r="U62" i="1"/>
  <c r="AD62" i="1"/>
  <c r="X62" i="1"/>
  <c r="AB62" i="1"/>
  <c r="T62" i="1"/>
  <c r="V78" i="1"/>
  <c r="U78" i="1"/>
  <c r="AA78" i="1"/>
  <c r="AC78" i="1"/>
  <c r="Z78" i="1"/>
  <c r="Y78" i="1"/>
  <c r="X78" i="1"/>
  <c r="V110" i="1"/>
  <c r="U110" i="1"/>
  <c r="AC110" i="1"/>
  <c r="X110" i="1"/>
  <c r="Z110" i="1"/>
  <c r="Y110" i="1"/>
  <c r="Z188" i="1"/>
  <c r="AD164" i="1"/>
  <c r="Y124" i="1"/>
  <c r="Z100" i="1"/>
  <c r="AB68" i="1"/>
  <c r="T36" i="1"/>
  <c r="Z12" i="1"/>
  <c r="AD166" i="1"/>
  <c r="X158" i="1"/>
  <c r="X126" i="1"/>
  <c r="AD110" i="1"/>
  <c r="V94" i="1"/>
  <c r="W78" i="1"/>
  <c r="Y62" i="1"/>
  <c r="U30" i="1"/>
  <c r="Z14" i="1"/>
  <c r="AB196" i="1"/>
  <c r="AB188" i="1"/>
  <c r="T156" i="1"/>
  <c r="U140" i="1"/>
  <c r="Z124" i="1"/>
  <c r="W100" i="1"/>
  <c r="AD76" i="1"/>
  <c r="T68" i="1"/>
  <c r="V52" i="1"/>
  <c r="AA20" i="1"/>
  <c r="Z166" i="1"/>
  <c r="AD150" i="1"/>
  <c r="AA134" i="1"/>
  <c r="V118" i="1"/>
  <c r="AA94" i="1"/>
  <c r="T78" i="1"/>
  <c r="AA46" i="1"/>
  <c r="T14" i="1"/>
  <c r="Z196" i="1"/>
  <c r="AB180" i="1"/>
  <c r="AA172" i="1"/>
  <c r="U156" i="1"/>
  <c r="AB140" i="1"/>
  <c r="AB124" i="1"/>
  <c r="T108" i="1"/>
  <c r="X100" i="1"/>
  <c r="U76" i="1"/>
  <c r="AD68" i="1"/>
  <c r="Y52" i="1"/>
  <c r="Y36" i="1"/>
  <c r="AB20" i="1"/>
  <c r="AB174" i="1"/>
  <c r="AA166" i="1"/>
  <c r="W150" i="1"/>
  <c r="AD134" i="1"/>
  <c r="W118" i="1"/>
  <c r="AB102" i="1"/>
  <c r="AC94" i="1"/>
  <c r="AB78" i="1"/>
  <c r="AA62" i="1"/>
  <c r="T46" i="1"/>
  <c r="Y30" i="1"/>
  <c r="AC14" i="1"/>
  <c r="AD9" i="1"/>
  <c r="Y9" i="1"/>
  <c r="V9" i="1"/>
  <c r="X9" i="1"/>
  <c r="U9" i="1"/>
  <c r="U25" i="1"/>
  <c r="Z25" i="1"/>
  <c r="W25" i="1"/>
  <c r="AB25" i="1"/>
  <c r="X49" i="1"/>
  <c r="W49" i="1"/>
  <c r="U49" i="1"/>
  <c r="AA65" i="1"/>
  <c r="X65" i="1"/>
  <c r="Z65" i="1"/>
  <c r="W65" i="1"/>
  <c r="T65" i="1"/>
  <c r="U81" i="1"/>
  <c r="T81" i="1"/>
  <c r="Y81" i="1"/>
  <c r="AB81" i="1"/>
  <c r="AB97" i="1"/>
  <c r="AA97" i="1"/>
  <c r="W97" i="1"/>
  <c r="Y113" i="1"/>
  <c r="AA113" i="1"/>
  <c r="X113" i="1"/>
  <c r="Z113" i="1"/>
  <c r="AD113" i="1"/>
  <c r="Y129" i="1"/>
  <c r="X129" i="1"/>
  <c r="AD129" i="1"/>
  <c r="Z129" i="1"/>
  <c r="T145" i="1"/>
  <c r="Z145" i="1"/>
  <c r="Y145" i="1"/>
  <c r="AD145" i="1"/>
  <c r="Z177" i="1"/>
  <c r="U177" i="1"/>
  <c r="T177" i="1"/>
  <c r="AD177" i="1"/>
  <c r="Z193" i="1"/>
  <c r="X193" i="1"/>
  <c r="AD193" i="1"/>
  <c r="T193" i="1"/>
  <c r="W200" i="1"/>
  <c r="AB200" i="1"/>
  <c r="AC200" i="1"/>
  <c r="AA202" i="1"/>
  <c r="Z202" i="1"/>
  <c r="T202" i="1"/>
  <c r="X202" i="1"/>
  <c r="AB202" i="1"/>
  <c r="AC202" i="1"/>
  <c r="AD202" i="1"/>
  <c r="W202" i="1"/>
  <c r="Y202" i="1"/>
  <c r="V202" i="1"/>
  <c r="AC63" i="1"/>
  <c r="AA63" i="1"/>
  <c r="X63" i="1"/>
  <c r="W63" i="1"/>
  <c r="V63" i="1"/>
  <c r="Y63" i="1"/>
  <c r="AB63" i="1"/>
  <c r="U63" i="1"/>
  <c r="U202" i="1"/>
  <c r="T184" i="1"/>
  <c r="Y144" i="1"/>
  <c r="W32" i="1"/>
  <c r="U191" i="1"/>
  <c r="Y31" i="1"/>
  <c r="T103" i="1"/>
  <c r="Z63" i="1"/>
  <c r="T23" i="1"/>
  <c r="Y23" i="1"/>
  <c r="AD23" i="1"/>
  <c r="AB23" i="1"/>
  <c r="V23" i="1"/>
  <c r="AA23" i="1"/>
  <c r="Z23" i="1"/>
  <c r="X23" i="1"/>
  <c r="W23" i="1"/>
  <c r="T39" i="1"/>
  <c r="AD39" i="1"/>
  <c r="AB39" i="1"/>
  <c r="W39" i="1"/>
  <c r="V39" i="1"/>
  <c r="X39" i="1"/>
  <c r="AA39" i="1"/>
  <c r="U39" i="1"/>
  <c r="Z39" i="1"/>
  <c r="AC39" i="1"/>
  <c r="Y55" i="1"/>
  <c r="T55" i="1"/>
  <c r="X55" i="1"/>
  <c r="AA55" i="1"/>
  <c r="U55" i="1"/>
  <c r="AB55" i="1"/>
  <c r="Z55" i="1"/>
  <c r="W55" i="1"/>
  <c r="AC55" i="1"/>
  <c r="V55" i="1"/>
  <c r="AD55" i="1"/>
  <c r="U79" i="1"/>
  <c r="Y79" i="1"/>
  <c r="V79" i="1"/>
  <c r="Z79" i="1"/>
  <c r="X79" i="1"/>
  <c r="AC79" i="1"/>
  <c r="AB79" i="1"/>
  <c r="T79" i="1"/>
  <c r="AD79" i="1"/>
  <c r="Y95" i="1"/>
  <c r="AC95" i="1"/>
  <c r="X95" i="1"/>
  <c r="AB95" i="1"/>
  <c r="T95" i="1"/>
  <c r="U95" i="1"/>
  <c r="AA95" i="1"/>
  <c r="W95" i="1"/>
  <c r="AD95" i="1"/>
  <c r="X111" i="1"/>
  <c r="U111" i="1"/>
  <c r="Y111" i="1"/>
  <c r="AC111" i="1"/>
  <c r="T111" i="1"/>
  <c r="Z111" i="1"/>
  <c r="AD111" i="1"/>
  <c r="V111" i="1"/>
  <c r="AA111" i="1"/>
  <c r="AB111" i="1"/>
  <c r="AD127" i="1"/>
  <c r="AA127" i="1"/>
  <c r="U127" i="1"/>
  <c r="W127" i="1"/>
  <c r="AC127" i="1"/>
  <c r="AB127" i="1"/>
  <c r="Y127" i="1"/>
  <c r="X127" i="1"/>
  <c r="T127" i="1"/>
  <c r="V127" i="1"/>
  <c r="AD143" i="1"/>
  <c r="AC143" i="1"/>
  <c r="AB143" i="1"/>
  <c r="X143" i="1"/>
  <c r="Z143" i="1"/>
  <c r="Y143" i="1"/>
  <c r="V143" i="1"/>
  <c r="W143" i="1"/>
  <c r="U143" i="1"/>
  <c r="AA143" i="1"/>
  <c r="U159" i="1"/>
  <c r="X159" i="1"/>
  <c r="Z159" i="1"/>
  <c r="W159" i="1"/>
  <c r="AB159" i="1"/>
  <c r="V159" i="1"/>
  <c r="T159" i="1"/>
  <c r="AD159" i="1"/>
  <c r="AC159" i="1"/>
  <c r="Y175" i="1"/>
  <c r="X175" i="1"/>
  <c r="AB175" i="1"/>
  <c r="T175" i="1"/>
  <c r="W175" i="1"/>
  <c r="AD175" i="1"/>
  <c r="AC175" i="1"/>
  <c r="U175" i="1"/>
  <c r="AC183" i="1"/>
  <c r="AB183" i="1"/>
  <c r="U183" i="1"/>
  <c r="X183" i="1"/>
  <c r="V183" i="1"/>
  <c r="Y183" i="1"/>
  <c r="AD183" i="1"/>
  <c r="Z183" i="1"/>
  <c r="W183" i="1"/>
  <c r="T183" i="1"/>
  <c r="AA183" i="1"/>
  <c r="AA79" i="1"/>
  <c r="T16" i="1"/>
  <c r="Y16" i="1"/>
  <c r="AD16" i="1"/>
  <c r="AA16" i="1"/>
  <c r="Z16" i="1"/>
  <c r="X16" i="1"/>
  <c r="U16" i="1"/>
  <c r="AC16" i="1"/>
  <c r="V16" i="1"/>
  <c r="Y40" i="1"/>
  <c r="X40" i="1"/>
  <c r="AC40" i="1"/>
  <c r="AB40" i="1"/>
  <c r="W40" i="1"/>
  <c r="V40" i="1"/>
  <c r="U40" i="1"/>
  <c r="AD40" i="1"/>
  <c r="AA40" i="1"/>
  <c r="AD56" i="1"/>
  <c r="Y56" i="1"/>
  <c r="V56" i="1"/>
  <c r="AB56" i="1"/>
  <c r="X56" i="1"/>
  <c r="Z56" i="1"/>
  <c r="AA56" i="1"/>
  <c r="AC56" i="1"/>
  <c r="AC72" i="1"/>
  <c r="X72" i="1"/>
  <c r="U72" i="1"/>
  <c r="Z72" i="1"/>
  <c r="AB72" i="1"/>
  <c r="AD72" i="1"/>
  <c r="V72" i="1"/>
  <c r="W72" i="1"/>
  <c r="Y72" i="1"/>
  <c r="X88" i="1"/>
  <c r="W88" i="1"/>
  <c r="AD88" i="1"/>
  <c r="AA88" i="1"/>
  <c r="AB88" i="1"/>
  <c r="Z88" i="1"/>
  <c r="Y88" i="1"/>
  <c r="U88" i="1"/>
  <c r="T88" i="1"/>
  <c r="AD104" i="1"/>
  <c r="Z104" i="1"/>
  <c r="AA104" i="1"/>
  <c r="AC104" i="1"/>
  <c r="T104" i="1"/>
  <c r="Y104" i="1"/>
  <c r="X104" i="1"/>
  <c r="W104" i="1"/>
  <c r="U104" i="1"/>
  <c r="V104" i="1"/>
  <c r="Z120" i="1"/>
  <c r="AC120" i="1"/>
  <c r="Y120" i="1"/>
  <c r="AA120" i="1"/>
  <c r="X120" i="1"/>
  <c r="W120" i="1"/>
  <c r="AD120" i="1"/>
  <c r="AB120" i="1"/>
  <c r="T120" i="1"/>
  <c r="V120" i="1"/>
  <c r="U120" i="1"/>
  <c r="AA136" i="1"/>
  <c r="AC136" i="1"/>
  <c r="T136" i="1"/>
  <c r="V136" i="1"/>
  <c r="U136" i="1"/>
  <c r="W136" i="1"/>
  <c r="AB136" i="1"/>
  <c r="X136" i="1"/>
  <c r="Y136" i="1"/>
  <c r="AD136" i="1"/>
  <c r="AD152" i="1"/>
  <c r="T152" i="1"/>
  <c r="Z152" i="1"/>
  <c r="AB152" i="1"/>
  <c r="X152" i="1"/>
  <c r="Y152" i="1"/>
  <c r="AC152" i="1"/>
  <c r="W152" i="1"/>
  <c r="V152" i="1"/>
  <c r="U152" i="1"/>
  <c r="Z184" i="1"/>
  <c r="AA184" i="1"/>
  <c r="W184" i="1"/>
  <c r="Y184" i="1"/>
  <c r="AD184" i="1"/>
  <c r="U184" i="1"/>
  <c r="AB184" i="1"/>
  <c r="X184" i="1"/>
  <c r="Z136" i="1"/>
  <c r="T56" i="1"/>
  <c r="V175" i="1"/>
  <c r="T63" i="1"/>
  <c r="U23" i="1"/>
  <c r="AA15" i="1"/>
  <c r="AB15" i="1"/>
  <c r="V15" i="1"/>
  <c r="U15" i="1"/>
  <c r="Z15" i="1"/>
  <c r="Y15" i="1"/>
  <c r="AC15" i="1"/>
  <c r="W15" i="1"/>
  <c r="T15" i="1"/>
  <c r="AD15" i="1"/>
  <c r="V31" i="1"/>
  <c r="W31" i="1"/>
  <c r="AC31" i="1"/>
  <c r="T31" i="1"/>
  <c r="AA31" i="1"/>
  <c r="U31" i="1"/>
  <c r="AB31" i="1"/>
  <c r="AD31" i="1"/>
  <c r="Z31" i="1"/>
  <c r="W47" i="1"/>
  <c r="T47" i="1"/>
  <c r="AC47" i="1"/>
  <c r="AD47" i="1"/>
  <c r="AB47" i="1"/>
  <c r="AA47" i="1"/>
  <c r="Y47" i="1"/>
  <c r="X47" i="1"/>
  <c r="AC71" i="1"/>
  <c r="T71" i="1"/>
  <c r="AB71" i="1"/>
  <c r="AD71" i="1"/>
  <c r="X71" i="1"/>
  <c r="AA71" i="1"/>
  <c r="W71" i="1"/>
  <c r="Y71" i="1"/>
  <c r="Z71" i="1"/>
  <c r="V71" i="1"/>
  <c r="U87" i="1"/>
  <c r="AA87" i="1"/>
  <c r="Y87" i="1"/>
  <c r="AB87" i="1"/>
  <c r="W87" i="1"/>
  <c r="AD87" i="1"/>
  <c r="AC87" i="1"/>
  <c r="X87" i="1"/>
  <c r="V87" i="1"/>
  <c r="Z87" i="1"/>
  <c r="AB103" i="1"/>
  <c r="AA103" i="1"/>
  <c r="V103" i="1"/>
  <c r="AC103" i="1"/>
  <c r="X103" i="1"/>
  <c r="AD103" i="1"/>
  <c r="Z103" i="1"/>
  <c r="W103" i="1"/>
  <c r="Y103" i="1"/>
  <c r="AC119" i="1"/>
  <c r="AA119" i="1"/>
  <c r="AB119" i="1"/>
  <c r="Z119" i="1"/>
  <c r="W119" i="1"/>
  <c r="AD119" i="1"/>
  <c r="V119" i="1"/>
  <c r="T119" i="1"/>
  <c r="U135" i="1"/>
  <c r="V135" i="1"/>
  <c r="AC135" i="1"/>
  <c r="AA135" i="1"/>
  <c r="Z135" i="1"/>
  <c r="AD135" i="1"/>
  <c r="T135" i="1"/>
  <c r="X135" i="1"/>
  <c r="W135" i="1"/>
  <c r="V151" i="1"/>
  <c r="T151" i="1"/>
  <c r="AC151" i="1"/>
  <c r="AB151" i="1"/>
  <c r="W151" i="1"/>
  <c r="Y151" i="1"/>
  <c r="AA151" i="1"/>
  <c r="AD151" i="1"/>
  <c r="X151" i="1"/>
  <c r="V167" i="1"/>
  <c r="T167" i="1"/>
  <c r="Z167" i="1"/>
  <c r="X167" i="1"/>
  <c r="W167" i="1"/>
  <c r="U167" i="1"/>
  <c r="AB167" i="1"/>
  <c r="AA167" i="1"/>
  <c r="Y167" i="1"/>
  <c r="AD167" i="1"/>
  <c r="T191" i="1"/>
  <c r="W191" i="1"/>
  <c r="V191" i="1"/>
  <c r="AA191" i="1"/>
  <c r="AD191" i="1"/>
  <c r="X191" i="1"/>
  <c r="AB191" i="1"/>
  <c r="AC191" i="1"/>
  <c r="Z151" i="1"/>
  <c r="Y39" i="1"/>
  <c r="AD8" i="1"/>
  <c r="AA8" i="1"/>
  <c r="W8" i="1"/>
  <c r="V8" i="1"/>
  <c r="X8" i="1"/>
  <c r="Y8" i="1"/>
  <c r="U8" i="1"/>
  <c r="AC8" i="1"/>
  <c r="Z8" i="1"/>
  <c r="T8" i="1"/>
  <c r="X24" i="1"/>
  <c r="V24" i="1"/>
  <c r="AA24" i="1"/>
  <c r="AD24" i="1"/>
  <c r="W24" i="1"/>
  <c r="AC24" i="1"/>
  <c r="AB24" i="1"/>
  <c r="U24" i="1"/>
  <c r="Z24" i="1"/>
  <c r="Y24" i="1"/>
  <c r="AC32" i="1"/>
  <c r="Z32" i="1"/>
  <c r="T32" i="1"/>
  <c r="Y32" i="1"/>
  <c r="V32" i="1"/>
  <c r="AB32" i="1"/>
  <c r="AD32" i="1"/>
  <c r="U32" i="1"/>
  <c r="AA32" i="1"/>
  <c r="U48" i="1"/>
  <c r="Y48" i="1"/>
  <c r="T48" i="1"/>
  <c r="AA48" i="1"/>
  <c r="X48" i="1"/>
  <c r="W48" i="1"/>
  <c r="V48" i="1"/>
  <c r="AC48" i="1"/>
  <c r="AB48" i="1"/>
  <c r="Z48" i="1"/>
  <c r="AB64" i="1"/>
  <c r="X64" i="1"/>
  <c r="V64" i="1"/>
  <c r="Z64" i="1"/>
  <c r="AC64" i="1"/>
  <c r="AD64" i="1"/>
  <c r="U64" i="1"/>
  <c r="T64" i="1"/>
  <c r="W64" i="1"/>
  <c r="AA64" i="1"/>
  <c r="AA80" i="1"/>
  <c r="AD80" i="1"/>
  <c r="AB80" i="1"/>
  <c r="U80" i="1"/>
  <c r="Y80" i="1"/>
  <c r="Z80" i="1"/>
  <c r="X80" i="1"/>
  <c r="T80" i="1"/>
  <c r="AC80" i="1"/>
  <c r="V80" i="1"/>
  <c r="AD96" i="1"/>
  <c r="AB96" i="1"/>
  <c r="V96" i="1"/>
  <c r="AA96" i="1"/>
  <c r="Y96" i="1"/>
  <c r="Z96" i="1"/>
  <c r="AC96" i="1"/>
  <c r="U96" i="1"/>
  <c r="W96" i="1"/>
  <c r="W112" i="1"/>
  <c r="V112" i="1"/>
  <c r="AC112" i="1"/>
  <c r="AB112" i="1"/>
  <c r="U112" i="1"/>
  <c r="AD112" i="1"/>
  <c r="X112" i="1"/>
  <c r="T112" i="1"/>
  <c r="V128" i="1"/>
  <c r="AC128" i="1"/>
  <c r="Y128" i="1"/>
  <c r="X128" i="1"/>
  <c r="AD128" i="1"/>
  <c r="AA128" i="1"/>
  <c r="Z128" i="1"/>
  <c r="W128" i="1"/>
  <c r="U144" i="1"/>
  <c r="Z144" i="1"/>
  <c r="T144" i="1"/>
  <c r="X144" i="1"/>
  <c r="AB144" i="1"/>
  <c r="V144" i="1"/>
  <c r="AC144" i="1"/>
  <c r="AD144" i="1"/>
  <c r="AA144" i="1"/>
  <c r="W160" i="1"/>
  <c r="Y160" i="1"/>
  <c r="AD160" i="1"/>
  <c r="U160" i="1"/>
  <c r="AB160" i="1"/>
  <c r="AC160" i="1"/>
  <c r="AA160" i="1"/>
  <c r="X160" i="1"/>
  <c r="V160" i="1"/>
  <c r="T168" i="1"/>
  <c r="AD168" i="1"/>
  <c r="AB168" i="1"/>
  <c r="X168" i="1"/>
  <c r="Z168" i="1"/>
  <c r="W168" i="1"/>
  <c r="AA168" i="1"/>
  <c r="Y168" i="1"/>
  <c r="X176" i="1"/>
  <c r="V176" i="1"/>
  <c r="AB176" i="1"/>
  <c r="W176" i="1"/>
  <c r="AD176" i="1"/>
  <c r="AC176" i="1"/>
  <c r="Z176" i="1"/>
  <c r="Y176" i="1"/>
  <c r="U176" i="1"/>
  <c r="AA176" i="1"/>
  <c r="T176" i="1"/>
  <c r="T192" i="1"/>
  <c r="AB192" i="1"/>
  <c r="Z192" i="1"/>
  <c r="AC192" i="1"/>
  <c r="U192" i="1"/>
  <c r="AA192" i="1"/>
  <c r="Y192" i="1"/>
  <c r="W192" i="1"/>
  <c r="AD192" i="1"/>
  <c r="V192" i="1"/>
  <c r="AC168" i="1"/>
  <c r="AB128" i="1"/>
  <c r="X96" i="1"/>
  <c r="W56" i="1"/>
  <c r="W16" i="1"/>
  <c r="Z175" i="1"/>
  <c r="AB135" i="1"/>
  <c r="V95" i="1"/>
  <c r="AD63" i="1"/>
  <c r="AC23" i="1"/>
  <c r="V199" i="1"/>
  <c r="Z199" i="1"/>
  <c r="U199" i="1"/>
  <c r="Y199" i="1"/>
  <c r="AC199" i="1"/>
  <c r="AA199" i="1"/>
  <c r="AB199" i="1"/>
  <c r="X199" i="1"/>
  <c r="W199" i="1"/>
  <c r="T199" i="1"/>
  <c r="V90" i="1"/>
  <c r="V50" i="1"/>
  <c r="V92" i="1"/>
  <c r="Z123" i="1"/>
  <c r="V85" i="1"/>
  <c r="V54" i="1"/>
  <c r="V46" i="1"/>
  <c r="V62" i="1"/>
  <c r="V65" i="1"/>
  <c r="V86" i="1"/>
  <c r="V49" i="1"/>
  <c r="V82" i="1"/>
  <c r="V84" i="1"/>
  <c r="V53" i="1"/>
  <c r="V19" i="1"/>
  <c r="Z19" i="1"/>
  <c r="AD19" i="1"/>
  <c r="W19" i="1"/>
  <c r="AC19" i="1"/>
  <c r="Z27" i="1"/>
  <c r="W27" i="1"/>
  <c r="X35" i="1"/>
  <c r="W35" i="1"/>
  <c r="AB35" i="1"/>
  <c r="Y35" i="1"/>
  <c r="AC35" i="1"/>
  <c r="AB51" i="1"/>
  <c r="V51" i="1"/>
  <c r="T59" i="1"/>
  <c r="W59" i="1"/>
  <c r="Y59" i="1"/>
  <c r="U59" i="1"/>
  <c r="AC75" i="1"/>
  <c r="W75" i="1"/>
  <c r="U75" i="1"/>
  <c r="AD75" i="1"/>
  <c r="AA75" i="1"/>
  <c r="T75" i="1"/>
  <c r="V91" i="1"/>
  <c r="AD91" i="1"/>
  <c r="U91" i="1"/>
  <c r="Z91" i="1"/>
  <c r="W91" i="1"/>
  <c r="Z99" i="1"/>
  <c r="V99" i="1"/>
  <c r="X107" i="1"/>
  <c r="W107" i="1"/>
  <c r="U107" i="1"/>
  <c r="Y139" i="1"/>
  <c r="AC139" i="1"/>
  <c r="Y147" i="1"/>
  <c r="T147" i="1"/>
  <c r="V171" i="1"/>
  <c r="AB171" i="1"/>
  <c r="AD195" i="1"/>
  <c r="T195" i="1"/>
  <c r="W201" i="1"/>
  <c r="AC201" i="1"/>
  <c r="V201" i="1"/>
  <c r="T201" i="1"/>
  <c r="X201" i="1"/>
  <c r="AA201" i="1"/>
  <c r="AB201" i="1"/>
  <c r="AC197" i="1"/>
  <c r="Y197" i="1"/>
  <c r="V197" i="1"/>
  <c r="AB197" i="1"/>
  <c r="AD197" i="1"/>
  <c r="U197" i="1"/>
  <c r="X197" i="1"/>
  <c r="T197" i="1"/>
  <c r="AB198" i="1"/>
  <c r="Z198" i="1"/>
  <c r="AA200" i="1"/>
  <c r="U200" i="1"/>
  <c r="AF8" i="1" l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Y27" i="5" s="1"/>
  <c r="AF33" i="1"/>
  <c r="Y28" i="5" s="1"/>
  <c r="AY110" i="8" s="1"/>
  <c r="AF34" i="1"/>
  <c r="Y29" i="5" s="1"/>
  <c r="AY111" i="8" s="1"/>
  <c r="AF35" i="1"/>
  <c r="Y30" i="5" s="1"/>
  <c r="AF36" i="1"/>
  <c r="Y31" i="5" s="1"/>
  <c r="AY108" i="8" s="1"/>
  <c r="AF37" i="1"/>
  <c r="Y32" i="5" s="1"/>
  <c r="AY109" i="8" s="1"/>
  <c r="AF38" i="1"/>
  <c r="Y33" i="5" s="1"/>
  <c r="AF39" i="1"/>
  <c r="Y34" i="5" s="1"/>
  <c r="AY104" i="8" s="1"/>
  <c r="AF40" i="1"/>
  <c r="Y35" i="5" s="1"/>
  <c r="AY105" i="8" s="1"/>
  <c r="AF41" i="1"/>
  <c r="Y36" i="5" s="1"/>
  <c r="AF42" i="1"/>
  <c r="Y37" i="5" s="1"/>
  <c r="AY106" i="8" s="1"/>
  <c r="AF43" i="1"/>
  <c r="Y38" i="5" s="1"/>
  <c r="AY107" i="8" s="1"/>
  <c r="AF44" i="1"/>
  <c r="Y39" i="5" s="1"/>
  <c r="AF45" i="1"/>
  <c r="Y40" i="5" s="1"/>
  <c r="AY112" i="8" s="1"/>
  <c r="AF46" i="1"/>
  <c r="Y41" i="5" s="1"/>
  <c r="AY113" i="8" s="1"/>
  <c r="AF47" i="1"/>
  <c r="Y42" i="5" s="1"/>
  <c r="AF48" i="1"/>
  <c r="Y43" i="5" s="1"/>
  <c r="AY114" i="8" s="1"/>
  <c r="AF49" i="1"/>
  <c r="Y44" i="5" s="1"/>
  <c r="AY115" i="8" s="1"/>
  <c r="AF50" i="1"/>
  <c r="AF51" i="1"/>
  <c r="Y45" i="5" s="1"/>
  <c r="AY136" i="8" s="1"/>
  <c r="BB136" i="8" s="1"/>
  <c r="AF52" i="1"/>
  <c r="Y46" i="5" s="1"/>
  <c r="AY137" i="8" s="1"/>
  <c r="BB137" i="8" s="1"/>
  <c r="AF53" i="1"/>
  <c r="AF54" i="1"/>
  <c r="Y47" i="5" s="1"/>
  <c r="AY98" i="8" s="1"/>
  <c r="BB98" i="8" s="1"/>
  <c r="AF55" i="1"/>
  <c r="Y48" i="5" s="1"/>
  <c r="AY99" i="8" s="1"/>
  <c r="BB99" i="8" s="1"/>
  <c r="AF56" i="1"/>
  <c r="Y49" i="5" s="1"/>
  <c r="AF57" i="1"/>
  <c r="Y50" i="5" s="1"/>
  <c r="AY96" i="8" s="1"/>
  <c r="AF58" i="1"/>
  <c r="Y51" i="5" s="1"/>
  <c r="AY97" i="8" s="1"/>
  <c r="AF59" i="1"/>
  <c r="Y52" i="5" s="1"/>
  <c r="AF60" i="1"/>
  <c r="Y53" i="5" s="1"/>
  <c r="AY92" i="8" s="1"/>
  <c r="AF61" i="1"/>
  <c r="Y54" i="5" s="1"/>
  <c r="AY93" i="8" s="1"/>
  <c r="AF62" i="1"/>
  <c r="Y55" i="5" s="1"/>
  <c r="AF63" i="1"/>
  <c r="Y56" i="5" s="1"/>
  <c r="AY94" i="8" s="1"/>
  <c r="AF64" i="1"/>
  <c r="Y57" i="5" s="1"/>
  <c r="AY95" i="8" s="1"/>
  <c r="AF65" i="1"/>
  <c r="AF66" i="1"/>
  <c r="Y58" i="5" s="1"/>
  <c r="AY100" i="8" s="1"/>
  <c r="BB100" i="8" s="1"/>
  <c r="AF67" i="1"/>
  <c r="Y59" i="5" s="1"/>
  <c r="AY101" i="8" s="1"/>
  <c r="BB101" i="8" s="1"/>
  <c r="AF68" i="1"/>
  <c r="AF69" i="1"/>
  <c r="Y60" i="5" s="1"/>
  <c r="AY102" i="8" s="1"/>
  <c r="BB102" i="8" s="1"/>
  <c r="AF70" i="1"/>
  <c r="Y61" i="5" s="1"/>
  <c r="AY103" i="8" s="1"/>
  <c r="BB103" i="8" s="1"/>
  <c r="AF71" i="1"/>
  <c r="AF72" i="1"/>
  <c r="AF73" i="1"/>
  <c r="AF74" i="1"/>
  <c r="AF75" i="1"/>
  <c r="AF76" i="1"/>
  <c r="AF77" i="1"/>
  <c r="Y6" i="5" s="1"/>
  <c r="AF78" i="1"/>
  <c r="Y7" i="5" s="1"/>
  <c r="AY86" i="8" s="1"/>
  <c r="AF79" i="1"/>
  <c r="Y8" i="5" s="1"/>
  <c r="AY87" i="8" s="1"/>
  <c r="AF80" i="1"/>
  <c r="Y9" i="5" s="1"/>
  <c r="AF81" i="1"/>
  <c r="Y10" i="5" s="1"/>
  <c r="AY84" i="8" s="1"/>
  <c r="AF82" i="1"/>
  <c r="Y11" i="5" s="1"/>
  <c r="AY85" i="8" s="1"/>
  <c r="AF83" i="1"/>
  <c r="Y12" i="5" s="1"/>
  <c r="AF84" i="1"/>
  <c r="Y13" i="5" s="1"/>
  <c r="AY80" i="8" s="1"/>
  <c r="AF85" i="1"/>
  <c r="Y14" i="5" s="1"/>
  <c r="AY81" i="8" s="1"/>
  <c r="AF86" i="1"/>
  <c r="Y15" i="5" s="1"/>
  <c r="AF87" i="1"/>
  <c r="Y16" i="5" s="1"/>
  <c r="AY82" i="8" s="1"/>
  <c r="AF88" i="1"/>
  <c r="Y17" i="5" s="1"/>
  <c r="AY83" i="8" s="1"/>
  <c r="AF89" i="1"/>
  <c r="Y18" i="5" s="1"/>
  <c r="AF90" i="1"/>
  <c r="Y19" i="5" s="1"/>
  <c r="AY88" i="8" s="1"/>
  <c r="AF91" i="1"/>
  <c r="Y20" i="5" s="1"/>
  <c r="AY89" i="8" s="1"/>
  <c r="AF92" i="1"/>
  <c r="Y21" i="5" s="1"/>
  <c r="AF93" i="1"/>
  <c r="Y22" i="5" s="1"/>
  <c r="AY90" i="8" s="1"/>
  <c r="AF94" i="1"/>
  <c r="Y23" i="5" s="1"/>
  <c r="AY91" i="8" s="1"/>
  <c r="AF95" i="1"/>
  <c r="Y24" i="5" s="1"/>
  <c r="AF96" i="1"/>
  <c r="Y25" i="5" s="1"/>
  <c r="AY134" i="8" s="1"/>
  <c r="AF97" i="1"/>
  <c r="Y26" i="5" s="1"/>
  <c r="AY135" i="8" s="1"/>
  <c r="AF98" i="1"/>
  <c r="Y80" i="5" s="1"/>
  <c r="AF99" i="1"/>
  <c r="Y81" i="5" s="1"/>
  <c r="AY62" i="8" s="1"/>
  <c r="AF100" i="1"/>
  <c r="Y82" i="5" s="1"/>
  <c r="AY63" i="8" s="1"/>
  <c r="AF101" i="1"/>
  <c r="Y83" i="5" s="1"/>
  <c r="AF102" i="1"/>
  <c r="Y84" i="5" s="1"/>
  <c r="AY60" i="8" s="1"/>
  <c r="AF103" i="1"/>
  <c r="Y85" i="5" s="1"/>
  <c r="AY61" i="8" s="1"/>
  <c r="AF104" i="1"/>
  <c r="Y86" i="5" s="1"/>
  <c r="AF105" i="1"/>
  <c r="Y87" i="5" s="1"/>
  <c r="AY56" i="8" s="1"/>
  <c r="AF106" i="1"/>
  <c r="Y88" i="5" s="1"/>
  <c r="AY57" i="8" s="1"/>
  <c r="AF107" i="1"/>
  <c r="Y89" i="5" s="1"/>
  <c r="AF108" i="1"/>
  <c r="Y90" i="5" s="1"/>
  <c r="AY58" i="8" s="1"/>
  <c r="AF109" i="1"/>
  <c r="Y91" i="5" s="1"/>
  <c r="AY59" i="8" s="1"/>
  <c r="AF110" i="1"/>
  <c r="Y92" i="5" s="1"/>
  <c r="AF111" i="1"/>
  <c r="Y93" i="5" s="1"/>
  <c r="AY64" i="8" s="1"/>
  <c r="AF112" i="1"/>
  <c r="Y94" i="5" s="1"/>
  <c r="AY65" i="8" s="1"/>
  <c r="AF113" i="1"/>
  <c r="Y95" i="5" s="1"/>
  <c r="AF114" i="1"/>
  <c r="Y96" i="5" s="1"/>
  <c r="AY66" i="8" s="1"/>
  <c r="AF115" i="1"/>
  <c r="Y97" i="5" s="1"/>
  <c r="AY67" i="8" s="1"/>
  <c r="AF116" i="1"/>
  <c r="Y98" i="5" s="1"/>
  <c r="AF117" i="1"/>
  <c r="Y99" i="5" s="1"/>
  <c r="AY74" i="8" s="1"/>
  <c r="AF118" i="1"/>
  <c r="Y100" i="5" s="1"/>
  <c r="AY75" i="8" s="1"/>
  <c r="AF119" i="1"/>
  <c r="Y101" i="5" s="1"/>
  <c r="AF120" i="1"/>
  <c r="Y102" i="5" s="1"/>
  <c r="AY72" i="8" s="1"/>
  <c r="AF121" i="1"/>
  <c r="Y103" i="5" s="1"/>
  <c r="AY73" i="8" s="1"/>
  <c r="AF122" i="1"/>
  <c r="Y104" i="5" s="1"/>
  <c r="AF123" i="1"/>
  <c r="Y105" i="5" s="1"/>
  <c r="AY68" i="8" s="1"/>
  <c r="AF124" i="1"/>
  <c r="Y106" i="5" s="1"/>
  <c r="AY69" i="8" s="1"/>
  <c r="AF125" i="1"/>
  <c r="Y107" i="5" s="1"/>
  <c r="AF126" i="1"/>
  <c r="Y108" i="5" s="1"/>
  <c r="AY70" i="8" s="1"/>
  <c r="AF127" i="1"/>
  <c r="Y109" i="5" s="1"/>
  <c r="AY71" i="8" s="1"/>
  <c r="AF128" i="1"/>
  <c r="Y110" i="5" s="1"/>
  <c r="AF129" i="1"/>
  <c r="Y111" i="5" s="1"/>
  <c r="AY76" i="8" s="1"/>
  <c r="AF130" i="1"/>
  <c r="Y112" i="5" s="1"/>
  <c r="AY77" i="8" s="1"/>
  <c r="AF131" i="1"/>
  <c r="Y113" i="5" s="1"/>
  <c r="AF132" i="1"/>
  <c r="Y114" i="5" s="1"/>
  <c r="AY78" i="8" s="1"/>
  <c r="AF133" i="1"/>
  <c r="Y115" i="5" s="1"/>
  <c r="AY79" i="8" s="1"/>
  <c r="AF134" i="1"/>
  <c r="Y62" i="5" s="1"/>
  <c r="AF135" i="1"/>
  <c r="Y63" i="5" s="1"/>
  <c r="AY50" i="8" s="1"/>
  <c r="AF136" i="1"/>
  <c r="Y64" i="5" s="1"/>
  <c r="AY51" i="8" s="1"/>
  <c r="AF137" i="1"/>
  <c r="Y65" i="5" s="1"/>
  <c r="AF138" i="1"/>
  <c r="Y66" i="5" s="1"/>
  <c r="AY48" i="8" s="1"/>
  <c r="AF139" i="1"/>
  <c r="Y67" i="5" s="1"/>
  <c r="AY49" i="8" s="1"/>
  <c r="AF140" i="1"/>
  <c r="Y68" i="5" s="1"/>
  <c r="AF141" i="1"/>
  <c r="Y69" i="5" s="1"/>
  <c r="AY44" i="8" s="1"/>
  <c r="AF142" i="1"/>
  <c r="Y70" i="5" s="1"/>
  <c r="AY45" i="8" s="1"/>
  <c r="AF143" i="1"/>
  <c r="Y71" i="5" s="1"/>
  <c r="AF144" i="1"/>
  <c r="Y72" i="5" s="1"/>
  <c r="AY46" i="8" s="1"/>
  <c r="AF145" i="1"/>
  <c r="Y73" i="5" s="1"/>
  <c r="AY47" i="8" s="1"/>
  <c r="AF146" i="1"/>
  <c r="Y74" i="5" s="1"/>
  <c r="AF147" i="1"/>
  <c r="Y75" i="5" s="1"/>
  <c r="AY52" i="8" s="1"/>
  <c r="AF148" i="1"/>
  <c r="Y76" i="5" s="1"/>
  <c r="AY53" i="8" s="1"/>
  <c r="AF149" i="1"/>
  <c r="Y77" i="5" s="1"/>
  <c r="AF150" i="1"/>
  <c r="Y78" i="5" s="1"/>
  <c r="AY54" i="8" s="1"/>
  <c r="AF151" i="1"/>
  <c r="Y79" i="5" s="1"/>
  <c r="AY55" i="8" s="1"/>
  <c r="AF152" i="1"/>
  <c r="Y133" i="5" s="1"/>
  <c r="AF153" i="1"/>
  <c r="Y134" i="5" s="1"/>
  <c r="AY38" i="8" s="1"/>
  <c r="AF154" i="1"/>
  <c r="Y135" i="5" s="1"/>
  <c r="AY39" i="8" s="1"/>
  <c r="AF155" i="1"/>
  <c r="Y136" i="5" s="1"/>
  <c r="AF156" i="1"/>
  <c r="Y137" i="5" s="1"/>
  <c r="AY36" i="8" s="1"/>
  <c r="AF157" i="1"/>
  <c r="Y138" i="5" s="1"/>
  <c r="AY37" i="8" s="1"/>
  <c r="AF158" i="1"/>
  <c r="Y139" i="5" s="1"/>
  <c r="AF159" i="1"/>
  <c r="Y140" i="5" s="1"/>
  <c r="AY32" i="8" s="1"/>
  <c r="AF160" i="1"/>
  <c r="Y141" i="5" s="1"/>
  <c r="AY33" i="8" s="1"/>
  <c r="AF161" i="1"/>
  <c r="Y142" i="5" s="1"/>
  <c r="AF162" i="1"/>
  <c r="Y143" i="5" s="1"/>
  <c r="AY34" i="8" s="1"/>
  <c r="AF163" i="1"/>
  <c r="Y144" i="5" s="1"/>
  <c r="AY35" i="8" s="1"/>
  <c r="AF164" i="1"/>
  <c r="Y145" i="5" s="1"/>
  <c r="AF165" i="1"/>
  <c r="Y146" i="5" s="1"/>
  <c r="AY40" i="8" s="1"/>
  <c r="AF166" i="1"/>
  <c r="Y147" i="5" s="1"/>
  <c r="AY41" i="8" s="1"/>
  <c r="AF167" i="1"/>
  <c r="Y148" i="5" s="1"/>
  <c r="AF168" i="1"/>
  <c r="Y149" i="5" s="1"/>
  <c r="AY42" i="8" s="1"/>
  <c r="AF169" i="1"/>
  <c r="Y150" i="5" s="1"/>
  <c r="AY43" i="8" s="1"/>
  <c r="AF170" i="1"/>
  <c r="AF171" i="1"/>
  <c r="AF172" i="1"/>
  <c r="AF173" i="1"/>
  <c r="AF174" i="1"/>
  <c r="AF175" i="1"/>
  <c r="AF176" i="1"/>
  <c r="Y116" i="5" s="1"/>
  <c r="AF177" i="1"/>
  <c r="Y117" i="5" s="1"/>
  <c r="AY14" i="8" s="1"/>
  <c r="AF178" i="1"/>
  <c r="Y118" i="5" s="1"/>
  <c r="AY15" i="8" s="1"/>
  <c r="AF179" i="1"/>
  <c r="Y119" i="5" s="1"/>
  <c r="AF180" i="1"/>
  <c r="Y120" i="5" s="1"/>
  <c r="AY12" i="8" s="1"/>
  <c r="AF181" i="1"/>
  <c r="Y121" i="5" s="1"/>
  <c r="AY13" i="8" s="1"/>
  <c r="AF182" i="1"/>
  <c r="Y122" i="5" s="1"/>
  <c r="AF183" i="1"/>
  <c r="Y123" i="5" s="1"/>
  <c r="AY8" i="8" s="1"/>
  <c r="AF184" i="1"/>
  <c r="AF185" i="1"/>
  <c r="Y124" i="5" s="1"/>
  <c r="AF186" i="1"/>
  <c r="Y125" i="5" s="1"/>
  <c r="AY10" i="8" s="1"/>
  <c r="AF187" i="1"/>
  <c r="Y126" i="5" s="1"/>
  <c r="AY11" i="8" s="1"/>
  <c r="AF188" i="1"/>
  <c r="Y127" i="5" s="1"/>
  <c r="AF189" i="1"/>
  <c r="Y128" i="5" s="1"/>
  <c r="AY16" i="8" s="1"/>
  <c r="AF190" i="1"/>
  <c r="Y129" i="5" s="1"/>
  <c r="AY17" i="8" s="1"/>
  <c r="AF191" i="1"/>
  <c r="Y130" i="5" s="1"/>
  <c r="AF192" i="1"/>
  <c r="Y131" i="5" s="1"/>
  <c r="AY18" i="8" s="1"/>
  <c r="AF193" i="1"/>
  <c r="Y132" i="5" s="1"/>
  <c r="AY19" i="8" s="1"/>
  <c r="AF194" i="1"/>
  <c r="AF195" i="1"/>
  <c r="AF196" i="1"/>
  <c r="Z197" i="1"/>
  <c r="AF197" i="1" s="1"/>
  <c r="AF198" i="1"/>
  <c r="X198" i="1"/>
  <c r="W198" i="1"/>
  <c r="AD199" i="1"/>
  <c r="AF199" i="1" s="1"/>
  <c r="Z200" i="1"/>
  <c r="AF200" i="1" s="1"/>
  <c r="Y200" i="1"/>
  <c r="V200" i="1"/>
  <c r="T200" i="1"/>
  <c r="AF201" i="1"/>
  <c r="AF202" i="1"/>
  <c r="AZ18" i="8" l="1"/>
  <c r="BB18" i="8" s="1"/>
  <c r="AZ19" i="8"/>
  <c r="BB19" i="8" s="1"/>
  <c r="AZ16" i="8"/>
  <c r="BB16" i="8" s="1"/>
  <c r="AZ17" i="8"/>
  <c r="BB17" i="8" s="1"/>
  <c r="AZ10" i="8"/>
  <c r="BB10" i="8" s="1"/>
  <c r="AZ11" i="8"/>
  <c r="BB11" i="8" s="1"/>
  <c r="AZ8" i="8"/>
  <c r="BB8" i="8" s="1"/>
  <c r="AZ9" i="8"/>
  <c r="BB9" i="8" s="1"/>
  <c r="AZ12" i="8"/>
  <c r="BB12" i="8" s="1"/>
  <c r="AZ13" i="8"/>
  <c r="BB13" i="8" s="1"/>
  <c r="AZ14" i="8"/>
  <c r="BB14" i="8" s="1"/>
  <c r="AZ15" i="8"/>
  <c r="BB15" i="8" s="1"/>
  <c r="AZ42" i="8"/>
  <c r="BB42" i="8" s="1"/>
  <c r="AZ43" i="8"/>
  <c r="BB43" i="8" s="1"/>
  <c r="AZ40" i="8"/>
  <c r="BB40" i="8" s="1"/>
  <c r="AZ41" i="8"/>
  <c r="BB41" i="8" s="1"/>
  <c r="AZ34" i="8"/>
  <c r="BB34" i="8" s="1"/>
  <c r="AZ35" i="8"/>
  <c r="BB35" i="8" s="1"/>
  <c r="AZ32" i="8"/>
  <c r="BB32" i="8" s="1"/>
  <c r="AZ33" i="8"/>
  <c r="BB33" i="8" s="1"/>
  <c r="AZ36" i="8"/>
  <c r="BB36" i="8" s="1"/>
  <c r="AZ37" i="8"/>
  <c r="BB37" i="8" s="1"/>
  <c r="AZ38" i="8"/>
  <c r="BB38" i="8" s="1"/>
  <c r="AZ39" i="8"/>
  <c r="BB39" i="8" s="1"/>
  <c r="AZ54" i="8"/>
  <c r="BB54" i="8" s="1"/>
  <c r="AZ55" i="8"/>
  <c r="BB55" i="8" s="1"/>
  <c r="AZ52" i="8"/>
  <c r="BB52" i="8" s="1"/>
  <c r="AZ53" i="8"/>
  <c r="BB53" i="8" s="1"/>
  <c r="AZ46" i="8"/>
  <c r="BB46" i="8" s="1"/>
  <c r="AZ47" i="8"/>
  <c r="BB47" i="8" s="1"/>
  <c r="AZ44" i="8"/>
  <c r="BB44" i="8" s="1"/>
  <c r="AZ45" i="8"/>
  <c r="BB45" i="8" s="1"/>
  <c r="AZ48" i="8"/>
  <c r="BB48" i="8" s="1"/>
  <c r="AZ49" i="8"/>
  <c r="BB49" i="8" s="1"/>
  <c r="AZ50" i="8"/>
  <c r="BB50" i="8" s="1"/>
  <c r="AZ51" i="8"/>
  <c r="BB51" i="8" s="1"/>
  <c r="AZ78" i="8"/>
  <c r="BB78" i="8" s="1"/>
  <c r="AZ79" i="8"/>
  <c r="BB79" i="8" s="1"/>
  <c r="AZ77" i="8"/>
  <c r="BB77" i="8" s="1"/>
  <c r="AZ76" i="8"/>
  <c r="BB76" i="8" s="1"/>
  <c r="AZ70" i="8"/>
  <c r="BB70" i="8" s="1"/>
  <c r="AZ71" i="8"/>
  <c r="BB71" i="8" s="1"/>
  <c r="AZ68" i="8"/>
  <c r="BB68" i="8" s="1"/>
  <c r="AZ69" i="8"/>
  <c r="BB69" i="8" s="1"/>
  <c r="AZ72" i="8"/>
  <c r="BB72" i="8" s="1"/>
  <c r="AZ73" i="8"/>
  <c r="BB73" i="8" s="1"/>
  <c r="AZ74" i="8"/>
  <c r="BB74" i="8" s="1"/>
  <c r="AZ75" i="8"/>
  <c r="BB75" i="8" s="1"/>
  <c r="AZ66" i="8"/>
  <c r="BB66" i="8" s="1"/>
  <c r="AZ67" i="8"/>
  <c r="BB67" i="8" s="1"/>
  <c r="AZ64" i="8"/>
  <c r="BB64" i="8" s="1"/>
  <c r="AZ65" i="8"/>
  <c r="BB65" i="8" s="1"/>
  <c r="AZ58" i="8"/>
  <c r="BB58" i="8" s="1"/>
  <c r="AZ59" i="8"/>
  <c r="BB59" i="8" s="1"/>
  <c r="AZ56" i="8"/>
  <c r="BB56" i="8" s="1"/>
  <c r="AZ57" i="8"/>
  <c r="BB57" i="8" s="1"/>
  <c r="AZ60" i="8"/>
  <c r="BB60" i="8" s="1"/>
  <c r="AZ61" i="8"/>
  <c r="BB61" i="8" s="1"/>
  <c r="AZ62" i="8"/>
  <c r="BB62" i="8" s="1"/>
  <c r="AZ63" i="8"/>
  <c r="BB63" i="8" s="1"/>
  <c r="AZ134" i="8"/>
  <c r="BB134" i="8" s="1"/>
  <c r="AZ135" i="8"/>
  <c r="BB135" i="8" s="1"/>
  <c r="AZ90" i="8"/>
  <c r="BB90" i="8" s="1"/>
  <c r="AZ91" i="8"/>
  <c r="BB91" i="8" s="1"/>
  <c r="AZ89" i="8"/>
  <c r="BB89" i="8" s="1"/>
  <c r="AZ88" i="8"/>
  <c r="BB88" i="8" s="1"/>
  <c r="AZ82" i="8"/>
  <c r="BB82" i="8" s="1"/>
  <c r="AZ83" i="8"/>
  <c r="BB83" i="8" s="1"/>
  <c r="AZ81" i="8"/>
  <c r="BB81" i="8" s="1"/>
  <c r="AZ80" i="8"/>
  <c r="BB80" i="8" s="1"/>
  <c r="AZ85" i="8"/>
  <c r="BB85" i="8" s="1"/>
  <c r="AZ84" i="8"/>
  <c r="BB84" i="8" s="1"/>
  <c r="AZ86" i="8"/>
  <c r="BB86" i="8" s="1"/>
  <c r="AZ87" i="8"/>
  <c r="BB87" i="8" s="1"/>
  <c r="AZ94" i="8"/>
  <c r="BB94" i="8" s="1"/>
  <c r="AZ95" i="8"/>
  <c r="BB95" i="8" s="1"/>
  <c r="AZ93" i="8"/>
  <c r="BB93" i="8" s="1"/>
  <c r="AZ92" i="8"/>
  <c r="BB92" i="8" s="1"/>
  <c r="AZ97" i="8"/>
  <c r="BB97" i="8" s="1"/>
  <c r="AZ96" i="8"/>
  <c r="BB96" i="8" s="1"/>
  <c r="AZ114" i="8"/>
  <c r="BB114" i="8" s="1"/>
  <c r="AZ115" i="8"/>
  <c r="BB115" i="8" s="1"/>
  <c r="AZ113" i="8"/>
  <c r="BB113" i="8" s="1"/>
  <c r="AZ112" i="8"/>
  <c r="BB112" i="8" s="1"/>
  <c r="AZ106" i="8"/>
  <c r="BB106" i="8" s="1"/>
  <c r="AZ107" i="8"/>
  <c r="BB107" i="8" s="1"/>
  <c r="AZ105" i="8"/>
  <c r="BB105" i="8" s="1"/>
  <c r="AZ104" i="8"/>
  <c r="BB104" i="8" s="1"/>
  <c r="AZ109" i="8"/>
  <c r="BB109" i="8" s="1"/>
  <c r="AZ108" i="8"/>
  <c r="BB108" i="8" s="1"/>
  <c r="AZ110" i="8"/>
  <c r="BB110" i="8" s="1"/>
  <c r="AZ111" i="8"/>
  <c r="BB1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Reeves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Paul Reeves:</t>
        </r>
        <r>
          <rPr>
            <sz val="9"/>
            <color indexed="81"/>
            <rFont val="Tahoma"/>
            <family val="2"/>
          </rPr>
          <t xml:space="preserve">
for records that specify a TechID, the cost Description is taken from the technology</t>
        </r>
      </text>
    </comment>
  </commentList>
</comments>
</file>

<file path=xl/sharedStrings.xml><?xml version="1.0" encoding="utf-8"?>
<sst xmlns="http://schemas.openxmlformats.org/spreadsheetml/2006/main" count="8373" uniqueCount="846">
  <si>
    <t>DEER Residential Refrigerator/Freezer Technology Cost Development</t>
  </si>
  <si>
    <t>8/12/2015</t>
  </si>
  <si>
    <t>This workbook documents the development of Residential Refrigerator/Freezer technology costs based on the Itron "Ex Ante Cost Study" (2010-2012_WO017_Ex_Ante_Measure_Cost_Study_-_Final_Report.pdf).</t>
  </si>
  <si>
    <t>Tab</t>
  </si>
  <si>
    <t>Description</t>
  </si>
  <si>
    <t>CostModel Coef</t>
  </si>
  <si>
    <t>The table on the page was derived from the data for full size residential refrigerators in Table 3-3 of the cost report.</t>
  </si>
  <si>
    <t>Data are organized by the "Type" variable to allow simplified lookups from the DEER technology table for refrigerators.</t>
  </si>
  <si>
    <t>This table is used to apply the cost model to the applicable refrigerator technologies utilized in DEER measures.</t>
  </si>
  <si>
    <t>RefgFrz Technology</t>
  </si>
  <si>
    <t>This worksheet takes the standard technology export for refrigerators from READI (exante1314 database) and applies the cost model to all applicable technologies.</t>
  </si>
  <si>
    <t>The following steps are taken to determine the technology cost values:</t>
  </si>
  <si>
    <t>●</t>
  </si>
  <si>
    <t xml:space="preserve">the cost category (cost model "Type" variable ) for each technology is determined. </t>
  </si>
  <si>
    <t xml:space="preserve">out-of-scope technologies are identified; technologies are out of scope based on specific parameter values (kWh rating and volume range) </t>
  </si>
  <si>
    <t>The "per unit" material cost is calculated according to the cost model.</t>
  </si>
  <si>
    <t>MeasureCost</t>
  </si>
  <si>
    <t>This worksheet formats the cost data into the standard ex ante MeasureCost table format for import into the ex ante database.</t>
  </si>
  <si>
    <t xml:space="preserve">Measure </t>
  </si>
  <si>
    <t>This worksheet takes the standard Measure table export from READI for the relevant DEER measures and assigns the MeasCostID and StdCostID where applicable.</t>
  </si>
  <si>
    <t>Issues:</t>
  </si>
  <si>
    <t xml:space="preserve">Five technologies are out-of-scope due to the rated kWh being out-of-range for the cost model.  These include the following bottom-mount </t>
  </si>
  <si>
    <t xml:space="preserve">   freezers which exceed the maxumim rating of 728 kWh:</t>
  </si>
  <si>
    <t>RefgFrz-BM-Ice_XLarge-Code</t>
  </si>
  <si>
    <t>RefgFrz-BM-TTD_Large-Code</t>
  </si>
  <si>
    <t>RefgFrz-BM-TTD_VLarge-Code</t>
  </si>
  <si>
    <t>RefgFrz-BM-TTD_WtdSize-Code</t>
  </si>
  <si>
    <t>One mini-refrigerator has kWh rating below the minimum of the cost model:</t>
  </si>
  <si>
    <t>RefgFrz-TM_Mini-Tier2</t>
  </si>
  <si>
    <t>Residential full-size Refrigerator/Freezers</t>
  </si>
  <si>
    <t>from 2010-2012_WO017_Ex_Ante_Measure_Cost_Study_-_Final_Report.pdf</t>
  </si>
  <si>
    <t>parameter type =&gt;</t>
  </si>
  <si>
    <t>discrete</t>
  </si>
  <si>
    <t>binary</t>
  </si>
  <si>
    <t>cont</t>
  </si>
  <si>
    <t>Configuration</t>
  </si>
  <si>
    <t>Constants</t>
  </si>
  <si>
    <t>Ice</t>
  </si>
  <si>
    <t>kWh/yr Rating</t>
  </si>
  <si>
    <t>Volume Range</t>
  </si>
  <si>
    <t>Freezer Location</t>
  </si>
  <si>
    <t>Intercept</t>
  </si>
  <si>
    <t>Quarter</t>
  </si>
  <si>
    <t>Color</t>
  </si>
  <si>
    <t>Type</t>
  </si>
  <si>
    <t>Dispenser</t>
  </si>
  <si>
    <t>kWh/yr</t>
  </si>
  <si>
    <t>Min</t>
  </si>
  <si>
    <t>Max</t>
  </si>
  <si>
    <t>Volume</t>
  </si>
  <si>
    <t>Bottom</t>
  </si>
  <si>
    <t>Top</t>
  </si>
  <si>
    <t>Side</t>
  </si>
  <si>
    <t>None</t>
  </si>
  <si>
    <t>out-of-scope</t>
  </si>
  <si>
    <t>Ex Ante database Technology Export</t>
  </si>
  <si>
    <t>TO READI</t>
  </si>
  <si>
    <t>Technology Group: Refrigerated Storage</t>
  </si>
  <si>
    <t>Technology Type: Refrigerator/Freezer (RefrigFrz)</t>
  </si>
  <si>
    <t>This file created on 6/17/2015 5:16:12 PM while connected to localhost as sptviewer.</t>
  </si>
  <si>
    <t>Cost Model Coefficients</t>
  </si>
  <si>
    <t>Program/Database Description: READI v.2.2.0 (Current DEER and Non-DEER Ex Ante data.  Includes data for review)</t>
  </si>
  <si>
    <t>paramter type =&gt;</t>
  </si>
  <si>
    <t>per unit</t>
  </si>
  <si>
    <t>Category</t>
  </si>
  <si>
    <t>kWh Rating</t>
  </si>
  <si>
    <t>MatlCost</t>
  </si>
  <si>
    <t>TechID</t>
  </si>
  <si>
    <t>TechSource</t>
  </si>
  <si>
    <t>Freezer_Location</t>
  </si>
  <si>
    <t>EnStar_Rated</t>
  </si>
  <si>
    <t>IceMaker</t>
  </si>
  <si>
    <t>ThruDoorIce</t>
  </si>
  <si>
    <t>Defrost</t>
  </si>
  <si>
    <t>SizeRange</t>
  </si>
  <si>
    <t>EffLevel</t>
  </si>
  <si>
    <t>Rated_kWhyr</t>
  </si>
  <si>
    <t>Scale_Basis_Type</t>
  </si>
  <si>
    <t>Scale_Basis_Value</t>
  </si>
  <si>
    <t>Tech Desc</t>
  </si>
  <si>
    <t>NOTES</t>
  </si>
  <si>
    <t>Material_Cost</t>
  </si>
  <si>
    <t>Index</t>
  </si>
  <si>
    <t>$/unit</t>
  </si>
  <si>
    <t>Refg-All_CmpMini-Code</t>
  </si>
  <si>
    <t>DEER2015</t>
  </si>
  <si>
    <t>N</t>
  </si>
  <si>
    <t>Manual</t>
  </si>
  <si>
    <t>compact (5-7 cu. ft.)</t>
  </si>
  <si>
    <t>Code</t>
  </si>
  <si>
    <t>RatedkWh</t>
  </si>
  <si>
    <t>Refrigerator without Freezer, Size range = compact (5-7 cu. ft.), AV = 6, Minimum code compiant, Rated kWh = 266</t>
  </si>
  <si>
    <t>out of sample</t>
  </si>
  <si>
    <t>Refg-All_CmpMini-Tier1</t>
  </si>
  <si>
    <t>Tier1</t>
  </si>
  <si>
    <t>Refrigerator without Freezer, Size range = compact (5-7 cu. ft.), AV = 6, Energy Star qualified, Rated kWh = 239</t>
  </si>
  <si>
    <t>Refg-All_CmpMini-Tier2</t>
  </si>
  <si>
    <t>Tier2</t>
  </si>
  <si>
    <t>Refrigerator without Freezer, Size range = compact (5-7 cu. ft.), AV = 6, 30% lower than Code, Rated kWh = 186</t>
  </si>
  <si>
    <t>Refg-All_CmpSml-Code</t>
  </si>
  <si>
    <t>compact mini (&lt;5 cu. ft.)</t>
  </si>
  <si>
    <t>Refrigerator without Freezer, Size range = compact mini (&lt;5 cu. ft.), AV = 3, Minimum code compiant, Rated kWh = 243</t>
  </si>
  <si>
    <t>Refg-All_CmpSml-Tier1</t>
  </si>
  <si>
    <t>Refrigerator without Freezer, Size range = compact mini (&lt;5 cu. ft.), AV = 3, Energy Star qualified, Rated kWh = 219</t>
  </si>
  <si>
    <t>Refg-All_CmpSml-Tier2</t>
  </si>
  <si>
    <t>Refrigerator without Freezer, Size range = compact mini (&lt;5 cu. ft.), AV = 3, 30% lower than Code, Rated kWh = 170</t>
  </si>
  <si>
    <t>Refg-All_Large-Code</t>
  </si>
  <si>
    <t>Automatic</t>
  </si>
  <si>
    <t>Large (21 – 23 cu. ft.)</t>
  </si>
  <si>
    <t>Refrigerator without Freezer, Size range = Large (21 – 23 cu. ft.), AV = 22, Minimum code compiant, Rated kWh = 357</t>
  </si>
  <si>
    <t>no freezer location</t>
  </si>
  <si>
    <t>Refg-All_Large-Tier1</t>
  </si>
  <si>
    <t>Refrigerator without Freezer, Size range = Large (21 – 23 cu. ft.), AV = 22, Energy Star qualified, Rated kWh = 321</t>
  </si>
  <si>
    <t>Refg-All_Large-Tier2</t>
  </si>
  <si>
    <t>Refrigerator without Freezer, Size range = Large (21 – 23 cu. ft.), AV = 22, 30% lower than Code, Rated kWh = 250</t>
  </si>
  <si>
    <t>Refg-All_Med-Code</t>
  </si>
  <si>
    <t>Medium (17 – 20 cu. ft.)</t>
  </si>
  <si>
    <t>Refrigerator without Freezer, Size range = Medium (17 – 20 cu. ft.), AV = 19, Minimum code compiant, Rated kWh = 336</t>
  </si>
  <si>
    <t>Refg-All_Med-Tier1</t>
  </si>
  <si>
    <t>Refrigerator without Freezer, Size range = Medium (17 – 20 cu. ft.), AV = 19, Energy Star qualified, Rated kWh = 302</t>
  </si>
  <si>
    <t>Refg-All_Med-Tier2</t>
  </si>
  <si>
    <t>Refrigerator without Freezer, Size range = Medium (17 – 20 cu. ft.), AV = 19, 30% lower than Code, Rated kWh = 235</t>
  </si>
  <si>
    <t>Refg-All_Mini-Code</t>
  </si>
  <si>
    <t>Very Small (&lt;13 cu. ft.)</t>
  </si>
  <si>
    <t>Refrigerator without Freezer, Size range = Very Small (&lt;13 cu. ft.), AV = 11, Minimum code compiant, Rated kWh = 279</t>
  </si>
  <si>
    <t>Refg-All_Mini-Tier1</t>
  </si>
  <si>
    <t>Refrigerator without Freezer, Size range = Very Small (&lt;13 cu. ft.), AV = 11, Energy Star qualified, Rated kWh = 251</t>
  </si>
  <si>
    <t>Refg-All_Mini-Tier2</t>
  </si>
  <si>
    <t>Refrigerator without Freezer, Size range = Very Small (&lt;13 cu. ft.), AV = 11, 30% lower than Code, Rated kWh = 195</t>
  </si>
  <si>
    <t>Refg-All_Small-Code</t>
  </si>
  <si>
    <t>Medium (13 – 16 cu. ft.)</t>
  </si>
  <si>
    <t>Refrigerator without Freezer, Size range = Small (13 – 16 cu. ft.), AV = 15, Minimum code compiant, Rated kWh = 308</t>
  </si>
  <si>
    <t>Refg-All_Small-Tier1</t>
  </si>
  <si>
    <t>Refrigerator without Freezer, Size range = Small (13 – 16 cu. ft.), AV = 15, Energy Star qualified, Rated kWh = 277</t>
  </si>
  <si>
    <t>Refg-All_Small-Tier2</t>
  </si>
  <si>
    <t>Refrigerator without Freezer, Size range = Small (13 – 16 cu. ft.), AV = 15, 30% lower than Code, Rated kWh = 216</t>
  </si>
  <si>
    <t>Refg-All_VLarge-Code</t>
  </si>
  <si>
    <t>Very large (over 23 cu. ft.)</t>
  </si>
  <si>
    <t>Refrigerator without Freezer, Size range = Very large (over 23 cu. ft.), AV = 26, Minimum code compiant, Rated kWh = 385</t>
  </si>
  <si>
    <t>Refg-All_VLarge-Tier1</t>
  </si>
  <si>
    <t>Refrigerator without Freezer, Size range = Very large (over 23 cu. ft.), AV = 26, Energy Star qualified, Rated kWh = 347</t>
  </si>
  <si>
    <t>Refg-All_VLarge-Tier2</t>
  </si>
  <si>
    <t>Refrigerator without Freezer, Size range = Very large (over 23 cu. ft.), AV = 26, 30% lower than Code, Rated kWh = 270</t>
  </si>
  <si>
    <t>Refg-All_WtdSize-Code</t>
  </si>
  <si>
    <t>Weighted Size</t>
  </si>
  <si>
    <t>Refrigerator without Freezer, Size range = Weighted Size, AV = 14.2, Minimum code compiant, Rated kWh = 302</t>
  </si>
  <si>
    <t>Refg-All_WtdSize-Tier1</t>
  </si>
  <si>
    <t>Refrigerator without Freezer, Size range = Weighted Size, AV = 14.2, Energy Star qualified, Rated kWh = 272</t>
  </si>
  <si>
    <t>Refg-All_WtdSize-Tier2</t>
  </si>
  <si>
    <t>Refrigerator without Freezer, Size range = Weighted Size, AV = 14.2, 30% lower than Code, Rated kWh = 211</t>
  </si>
  <si>
    <t>RefgFrz-BM-Ice_Large-Code</t>
  </si>
  <si>
    <t>Y</t>
  </si>
  <si>
    <t>Refrigerator with Bottom mount freezer, with Icemaker,  Size range = Large (21 – 23 cu. ft.), AV = 27.9, Minimum code compiant, Rated kWh = 648</t>
  </si>
  <si>
    <t>RefgFrz-BM-Ice_Large-Tier1</t>
  </si>
  <si>
    <t>Refrigerator with Bottom mount freezer, with Icemaker,  Size range = Large (21 – 23 cu. ft.), AV = 27.9, Energy Star qualified, Rated kWh = 583</t>
  </si>
  <si>
    <t>RefgFrz-BM-Ice_Large-Tier2</t>
  </si>
  <si>
    <t>Refrigerator with Bottom mount freezer, with Icemaker,  Size range = Large (21 – 23 cu. ft.), AV = 27.9, 30% lower than Code, Rated kWh = 454</t>
  </si>
  <si>
    <t>RefgFrz-BM-Ice_Med-Code</t>
  </si>
  <si>
    <t>Refrigerator with Bottom mount freezer, with Icemaker,  Size range = Medium (17 – 20 cu. ft.), AV = 24.1, Minimum code compiant, Rated kWh = 614</t>
  </si>
  <si>
    <t>RefgFrz-BM-Ice_Med-Tier1</t>
  </si>
  <si>
    <t>Refrigerator with Bottom mount freezer, with Icemaker,  Size range = Medium (17 – 20 cu. ft.), AV = 24.1, Energy Star qualified, Rated kWh = 553</t>
  </si>
  <si>
    <t>RefgFrz-BM-Ice_Med-Tier2</t>
  </si>
  <si>
    <t>Refrigerator with Bottom mount freezer, with Icemaker,  Size range = Medium (17 – 20 cu. ft.), AV = 24.1, 30% lower than Code, Rated kWh = 430</t>
  </si>
  <si>
    <t>RefgFrz-BM-Ice_Mini-Code</t>
  </si>
  <si>
    <t>Refrigerator with Bottom mount freezer, with Icemaker,  Size range = Very Small (&lt;13 cu. ft.), AV = 13.9, Minimum code compiant, Rated kWh = 524</t>
  </si>
  <si>
    <t>RefgFrz-BM-Ice_Mini-Tier1</t>
  </si>
  <si>
    <t>Refrigerator with Bottom mount freezer, with Icemaker,  Size range = Very Small (&lt;13 cu. ft.), AV = 13.9, Energy Star qualified, Rated kWh = 472</t>
  </si>
  <si>
    <t>RefgFrz-BM-Ice_Mini-Tier2</t>
  </si>
  <si>
    <t>Refrigerator with Bottom mount freezer, with Icemaker,  Size range = Very Small (&lt;13 cu. ft.), AV = 13.9, 30% lower than Code, Rated kWh = 367</t>
  </si>
  <si>
    <t>RefgFrz-BM-Ice_Small-Code</t>
  </si>
  <si>
    <t>Refrigerator with Bottom mount freezer, with Icemaker,  Size range = Small (13 – 16 cu. ft.), AV = 19, Minimum code compiant, Rated kWh = 569</t>
  </si>
  <si>
    <t>RefgFrz-BM-Ice_Small-Tier1</t>
  </si>
  <si>
    <t>Refrigerator with Bottom mount freezer, with Icemaker,  Size range = Small (13 – 16 cu. ft.), AV = 19, Energy Star qualified, Rated kWh = 512</t>
  </si>
  <si>
    <t>RefgFrz-BM-Ice_Small-Tier2</t>
  </si>
  <si>
    <t>Refrigerator with Bottom mount freezer, with Icemaker,  Size range = Small (13 – 16 cu. ft.), AV = 19, 30% lower than Code, Rated kWh = 398</t>
  </si>
  <si>
    <t>RefgFrz-BM-Ice_VLarge-Code</t>
  </si>
  <si>
    <t>Very large (over 23 cu. Ft.)</t>
  </si>
  <si>
    <t>Refrigerator with Bottom mount freezer, with Icemaker,  Size range = Very large (over 23 cu. Ft.), AV = 32.9, Minimum code compiant, Rated kWh = 692</t>
  </si>
  <si>
    <t>RefgFrz-BM-Ice_VLarge-Tier1</t>
  </si>
  <si>
    <t>Refrigerator with Bottom mount freezer, with Icemaker,  Size range = Very large (over 23 cu. Ft.), AV = 32.9, Energy Star qualified, Rated kWh = 623</t>
  </si>
  <si>
    <t>RefgFrz-BM-Ice_VLarge-Tier2</t>
  </si>
  <si>
    <t>Refrigerator with Bottom mount freezer, with Icemaker,  Size range = Very large (over 23 cu. Ft.), AV = 32.9, 30% lower than Code, Rated kWh = 484</t>
  </si>
  <si>
    <t>RefgFrz-BM-Ice_WtdSize-Code</t>
  </si>
  <si>
    <t>Refrigerator with Bottom mount freezer, with Icemaker,  Size range = Weighted Size, AV = 29, Minimum code compiant, Rated kWh = 661</t>
  </si>
  <si>
    <t>RefgFrz-BM-Ice_WtdSize-Tier1</t>
  </si>
  <si>
    <t>Refrigerator with Bottom mount freezer, with Icemaker,  Size range = Weighted Size, AV = 29, Energy Star qualified, Rated kWh = 595</t>
  </si>
  <si>
    <t>RefgFrz-BM-Ice_WtdSize-Tier2</t>
  </si>
  <si>
    <t>Refrigerator with Bottom mount freezer, with Icemaker,  Size range = Weighted Size, AV = 29, 30% lower than Code, Rated kWh = 463</t>
  </si>
  <si>
    <t>extra large (&gt; 28 cu. ft.)</t>
  </si>
  <si>
    <t>Refrigerator with Bottom mount freezer, with Icemaker,  Size range = extra large (&gt; 28 cu. ft.), AV = 38, Minimum code compiant, Rated kWh = 737</t>
  </si>
  <si>
    <t>RefgFrz-BM-Ice_XLarge-Tier1</t>
  </si>
  <si>
    <t>Refrigerator with Bottom mount freezer, with Icemaker,  Size range = extra large (&gt; 28 cu. ft.), AV = 38, Energy Star qualified, Rated kWh = 663</t>
  </si>
  <si>
    <t>RefgFrz-BM-Ice_XLarge-Tier2</t>
  </si>
  <si>
    <t>Refrigerator with Bottom mount freezer, with Icemaker,  Size range = extra large (&gt; 28 cu. ft.), AV = 38, 30% lower than Code, Rated kWh = 516</t>
  </si>
  <si>
    <t>Refrigerator with Bottom mount freezer, with Icemaker,  with thru-door ice service, Size range = Large (21 – 23 cu. ft.), AV = 27.9, Minimum code compiant, Rated kWh = 733</t>
  </si>
  <si>
    <t>RefgFrz-BM-TTD_Large-Tier1</t>
  </si>
  <si>
    <t>Refrigerator with Bottom mount freezer, with Icemaker,  with thru-door ice service, Size range = Large (21 – 23 cu. ft.), AV = 27.9, Energy Star qualified, Rated kWh = 660</t>
  </si>
  <si>
    <t>RefgFrz-BM-TTD_Large-Tier2</t>
  </si>
  <si>
    <t>Refrigerator with Bottom mount freezer, with Icemaker,  with thru-door ice service, Size range = Large (21 – 23 cu. ft.), AV = 27.9, 30% lower than Code, Rated kWh = 513</t>
  </si>
  <si>
    <t>RefgFrz-BM-TTD_Med-Code</t>
  </si>
  <si>
    <t>Refrigerator with Bottom mount freezer, with Icemaker,  with thru-door ice service, Size range = Medium (17 – 20 cu. ft.), AV = 24.1, Minimum code compiant, Rated kWh = 698</t>
  </si>
  <si>
    <t>RefgFrz-BM-TTD_Med-Tier1</t>
  </si>
  <si>
    <t>Refrigerator with Bottom mount freezer, with Icemaker,  with thru-door ice service, Size range = Medium (17 – 20 cu. ft.), AV = 24.1, Energy Star qualified, Rated kWh = 628</t>
  </si>
  <si>
    <t>RefgFrz-BM-TTD_Med-Tier2</t>
  </si>
  <si>
    <t>Refrigerator with Bottom mount freezer, with Icemaker,  with thru-door ice service, Size range = Medium (17 – 20 cu. ft.), AV = 24.1, 30% lower than Code, Rated kWh = 489</t>
  </si>
  <si>
    <t>RefgFrz-BM-TTD_Mini-Code</t>
  </si>
  <si>
    <t>Refrigerator with Bottom mount freezer, with Icemaker,  with thru-door ice service, Size range = Very Small (&lt;13 cu. ft.), AV = 13.9, Minimum code compiant, Rated kWh = 604</t>
  </si>
  <si>
    <t>RefgFrz-BM-TTD_Mini-Tier1</t>
  </si>
  <si>
    <t>Refrigerator with Bottom mount freezer, with Icemaker,  with thru-door ice service, Size range = Very Small (&lt;13 cu. ft.), AV = 13.9, Energy Star qualified, Rated kWh = 544</t>
  </si>
  <si>
    <t>RefgFrz-BM-TTD_Mini-Tier2</t>
  </si>
  <si>
    <t>Refrigerator with Bottom mount freezer, with Icemaker,  with thru-door ice service, Size range = Very Small (&lt;13 cu. ft.), AV = 13.9, 30% lower than Code, Rated kWh = 423</t>
  </si>
  <si>
    <t>RefgFrz-BM-TTD_Small-Code</t>
  </si>
  <si>
    <t>Refrigerator with Bottom mount freezer, with Icemaker,  with thru-door ice service, Size range = Small (13 – 16 cu. ft.), AV = 19, Minimum code compiant, Rated kWh = 651</t>
  </si>
  <si>
    <t>RefgFrz-BM-TTD_Small-Tier1</t>
  </si>
  <si>
    <t>Refrigerator with Bottom mount freezer, with Icemaker,  with thru-door ice service, Size range = Small (13 – 16 cu. ft.), AV = 19, Energy Star qualified, Rated kWh = 586</t>
  </si>
  <si>
    <t>RefgFrz-BM-TTD_Small-Tier2</t>
  </si>
  <si>
    <t>Refrigerator with Bottom mount freezer, with Icemaker,  with thru-door ice service, Size range = Small (13 – 16 cu. ft.), AV = 19, 30% lower than Code, Rated kWh = 456</t>
  </si>
  <si>
    <t>Refrigerator with Bottom mount freezer, with Icemaker,  with thru-door ice service, Size range = Very large (over 23 cu. Ft.), AV = 32.9, Minimum code compiant, Rated kWh = 780</t>
  </si>
  <si>
    <t>RefgFrz-BM-TTD_VLarge-Tier1</t>
  </si>
  <si>
    <t>Refrigerator with Bottom mount freezer, with Icemaker,  with thru-door ice service, Size range = Very large (over 23 cu. Ft.), AV = 32.9, Energy Star qualified, Rated kWh = 702</t>
  </si>
  <si>
    <t>RefgFrz-BM-TTD_VLarge-Tier2</t>
  </si>
  <si>
    <t>Refrigerator with Bottom mount freezer, with Icemaker,  with thru-door ice service, Size range = Very large (over 23 cu. Ft.), AV = 32.9, 30% lower than Code, Rated kWh = 546</t>
  </si>
  <si>
    <t>Refrigerator with Bottom mount freezer, with Icemaker,  with thru-door ice service, Size range = Weighted Size, AV = 31.1, Minimum code compiant, Rated kWh = 763</t>
  </si>
  <si>
    <t>RefgFrz-BM-TTD_WtdSize-Tier1</t>
  </si>
  <si>
    <t>Refrigerator with Bottom mount freezer, with Icemaker,  with thru-door ice service, Size range = Weighted Size, AV = 31.1, Energy Star qualified, Rated kWh = 687</t>
  </si>
  <si>
    <t>RefgFrz-BM-TTD_WtdSize-Tier2</t>
  </si>
  <si>
    <t>Refrigerator with Bottom mount freezer, with Icemaker,  with thru-door ice service, Size range = Weighted Size, AV = 31.1, 30% lower than Code, Rated kWh = 534</t>
  </si>
  <si>
    <t>RefgFrz-BM_CmpMini-Code</t>
  </si>
  <si>
    <t>Refrigerator with Bottom mount freezer, Size range = compact (5-7 cu. ft.), AV = 7.4, Minimum code compiant, Rated kWh = 427</t>
  </si>
  <si>
    <t>RefgFrz-BM_CmpMini-Tier1</t>
  </si>
  <si>
    <t>Refrigerator with Bottom mount freezer, Size range = compact (5-7 cu. ft.), AV = 7.4, Energy Star qualified, Rated kWh = 384</t>
  </si>
  <si>
    <t>RefgFrz-BM_CmpMini-Tier2</t>
  </si>
  <si>
    <t>Refrigerator with Bottom mount freezer, Size range = compact (5-7 cu. ft.), AV = 7.4, 30% lower than Code, Rated kWh = 299</t>
  </si>
  <si>
    <t>RefgFrz-BM_CmpSml-Code</t>
  </si>
  <si>
    <t>Refrigerator with Bottom mount freezer, Size range = compact mini (&lt;5 cu. ft.), AV = 3.7, Minimum code compiant, Rated kWh = 383</t>
  </si>
  <si>
    <t>RefgFrz-BM_CmpSml-Tier1</t>
  </si>
  <si>
    <t>Refrigerator with Bottom mount freezer, Size range = compact mini (&lt;5 cu. ft.), AV = 3.7, Energy Star qualified, Rated kWh = 345</t>
  </si>
  <si>
    <t>RefgFrz-BM_CmpSml-Tier2</t>
  </si>
  <si>
    <t>Refrigerator with Bottom mount freezer, Size range = compact mini (&lt;5 cu. ft.), AV = 3.7, 30% lower than Code, Rated kWh = 268</t>
  </si>
  <si>
    <t>RefgFrz-BM_Large-Code</t>
  </si>
  <si>
    <t>Refrigerator with Bottom mount freezer, Size range = Large (21 – 23 cu. ft.), AV = 27.9, Minimum code compiant, Rated kWh = 564</t>
  </si>
  <si>
    <t>RefgFrz-BM_Large-Tier1</t>
  </si>
  <si>
    <t>Refrigerator with Bottom mount freezer, Size range = Large (21 – 23 cu. ft.), AV = 27.9, Energy Star qualified, Rated kWh = 508</t>
  </si>
  <si>
    <t>RefgFrz-BM_Large-Tier2</t>
  </si>
  <si>
    <t>Refrigerator with Bottom mount freezer, Size range = Large (21 – 23 cu. ft.), AV = 27.9, 30% lower than Code, Rated kWh = 395</t>
  </si>
  <si>
    <t>RefgFrz-BM_Med-Code</t>
  </si>
  <si>
    <t>Refrigerator with Bottom mount freezer, Size range = Medium (17 – 20 cu. ft.), AV = 24.1, Minimum code compiant, Rated kWh = 530</t>
  </si>
  <si>
    <t>RefgFrz-BM_Med-Tier1</t>
  </si>
  <si>
    <t>Refrigerator with Bottom mount freezer, Size range = Medium (17 – 20 cu. ft.), AV = 24.1, Energy Star qualified, Rated kWh = 477</t>
  </si>
  <si>
    <t>RefgFrz-BM_Med-Tier2</t>
  </si>
  <si>
    <t>Refrigerator with Bottom mount freezer, Size range = Medium (17 – 20 cu. ft.), AV = 24.1, 30% lower than Code, Rated kWh = 371</t>
  </si>
  <si>
    <t>RefgFrz-BM_Mini-Code</t>
  </si>
  <si>
    <t>Refrigerator with Bottom mount freezer, Size range = Very Small (&lt;13 cu. ft.), AV = 13.9, Minimum code compiant, Rated kWh = 440</t>
  </si>
  <si>
    <t>RefgFrz-BM_Mini-Tier1</t>
  </si>
  <si>
    <t>Refrigerator with Bottom mount freezer, Size range = Very Small (&lt;13 cu. ft.), AV = 13.9, Energy Star qualified, Rated kWh = 396</t>
  </si>
  <si>
    <t>RefgFrz-BM_Mini-Tier2</t>
  </si>
  <si>
    <t>Refrigerator with Bottom mount freezer, Size range = Very Small (&lt;13 cu. ft.), AV = 13.9, 30% lower than Code, Rated kWh = 308</t>
  </si>
  <si>
    <t>RefgFrz-BM_Small-Code</t>
  </si>
  <si>
    <t>Refrigerator with Bottom mount freezer, Size range = Small (13 – 16 cu. ft.), AV = 19, Minimum code compiant, Rated kWh = 485</t>
  </si>
  <si>
    <t>RefgFrz-BM_Small-Tier1</t>
  </si>
  <si>
    <t>Refrigerator with Bottom mount freezer, Size range = Small (13 – 16 cu. ft.), AV = 19, Energy Star qualified, Rated kWh = 437</t>
  </si>
  <si>
    <t>RefgFrz-BM_Small-Tier2</t>
  </si>
  <si>
    <t>Refrigerator with Bottom mount freezer, Size range = Small (13 – 16 cu. ft.), AV = 19, 30% lower than Code, Rated kWh = 340</t>
  </si>
  <si>
    <t>RefgFrz-BM_VLarge-Code</t>
  </si>
  <si>
    <t>Refrigerator with Bottom mount freezer, Size range = Very large (over 23 cu. Ft.), AV = 32.9, Minimum code compiant, Rated kWh = 608</t>
  </si>
  <si>
    <t>RefgFrz-BM_VLarge-Tier1</t>
  </si>
  <si>
    <t>Refrigerator with Bottom mount freezer, Size range = Very large (over 23 cu. Ft.), AV = 32.9, Energy Star qualified, Rated kWh = 547</t>
  </si>
  <si>
    <t>RefgFrz-BM_VLarge-Tier2</t>
  </si>
  <si>
    <t>Refrigerator with Bottom mount freezer, Size range = Very large (over 23 cu. Ft.), AV = 32.9, 30% lower than Code, Rated kWh = 426</t>
  </si>
  <si>
    <t>RefgFrz-BM_WtdSize-Code</t>
  </si>
  <si>
    <t>Refrigerator with Bottom mount freezer, Size range = Weighted Size, AV = 25.9, Minimum code compiant, Rated kWh = 555</t>
  </si>
  <si>
    <t>RefgFrz-BM_WtdSize-Tier1</t>
  </si>
  <si>
    <t>Refrigerator with Bottom mount freezer, Size range = Weighted Size, AV = 25.9, Energy Star qualified, Rated kWh = 500</t>
  </si>
  <si>
    <t>RefgFrz-BM_WtdSize-Tier2</t>
  </si>
  <si>
    <t>Refrigerator with Bottom mount freezer, Size range = Weighted Size, AV = 25.9, 30% lower than Code, Rated kWh = 389</t>
  </si>
  <si>
    <t>RefgFrz-BM_XLarge-Code</t>
  </si>
  <si>
    <t>Refrigerator with Bottom mount freezer, Size range = extra large (&gt; 28 cu. ft.), AV = 38, Minimum code compiant, Rated kWh = 653</t>
  </si>
  <si>
    <t>RefgFrz-BM_XLarge-Tier1</t>
  </si>
  <si>
    <t>Refrigerator with Bottom mount freezer, Size range = extra large (&gt; 28 cu. ft.), AV = 38, Energy Star qualified, Rated kWh = 588</t>
  </si>
  <si>
    <t>RefgFrz-BM_XLarge-Tier2</t>
  </si>
  <si>
    <t>Refrigerator with Bottom mount freezer, Size range = extra large (&gt; 28 cu. ft.), AV = 38, 30% lower than Code, Rated kWh = 457</t>
  </si>
  <si>
    <t>RefgFrz-SM-Ice_Large-Code</t>
  </si>
  <si>
    <t>Refrigerator with Side mount freezer, with Icemaker,  Size range = Large (21 – 23 cu. ft.), AV = 28.2, Minimum code compiant, Rated kWh = 622</t>
  </si>
  <si>
    <t>RefgFrz-SM-Ice_Large-Tier1</t>
  </si>
  <si>
    <t>Refrigerator with Side mount freezer, with Icemaker,  Size range = Large (21 – 23 cu. ft.), AV = 28.2, Energy Star qualified, Rated kWh = 560</t>
  </si>
  <si>
    <t>RefgFrz-SM-Ice_Large-Tier2</t>
  </si>
  <si>
    <t>Refrigerator with Side mount freezer, with Icemaker,  Size range = Large (21 – 23 cu. ft.), AV = 28.2, 30% lower than Code, Rated kWh = 435</t>
  </si>
  <si>
    <t>RefgFrz-SM-Ice_Med-Code</t>
  </si>
  <si>
    <t>Refrigerator with Side mount freezer, with Icemaker,  Size range = Medium (17 – 20 cu. ft.), AV = 24.3, Minimum code compiant, Rated kWh = 589</t>
  </si>
  <si>
    <t>RefgFrz-SM-Ice_Med-Tier1</t>
  </si>
  <si>
    <t>Refrigerator with Side mount freezer, with Icemaker,  Size range = Medium (17 – 20 cu. ft.), AV = 24.3, Energy Star qualified, Rated kWh = 530</t>
  </si>
  <si>
    <t>RefgFrz-SM-Ice_Med-Tier2</t>
  </si>
  <si>
    <t>Refrigerator with Side mount freezer, with Icemaker,  Size range = Medium (17 – 20 cu. ft.), AV = 24.3, 30% lower than Code, Rated kWh = 412</t>
  </si>
  <si>
    <t>RefgFrz-SM-Ice_Mini-Code</t>
  </si>
  <si>
    <t>Refrigerator with Side mount freezer, with Icemaker,  Size range = Very Small (&lt;13 cu. ft.), AV = 14.1, Minimum code compiant, Rated kWh = 502</t>
  </si>
  <si>
    <t>RefgFrz-SM-Ice_Mini-Tier1</t>
  </si>
  <si>
    <t>Refrigerator with Side mount freezer, with Icemaker,  Size range = Very Small (&lt;13 cu. ft.), AV = 14.1, Energy Star qualified, Rated kWh = 452</t>
  </si>
  <si>
    <t>RefgFrz-SM-Ice_Mini-Tier2</t>
  </si>
  <si>
    <t>Refrigerator with Side mount freezer, with Icemaker,  Size range = Very Small (&lt;13 cu. ft.), AV = 14.1, 30% lower than Code, Rated kWh = 351</t>
  </si>
  <si>
    <t>RefgFrz-SM-Ice_Small-Code</t>
  </si>
  <si>
    <t>Refrigerator with Side mount freezer, with Icemaker,  Size range = Small (13 – 16 cu. ft.), AV = 19.2, Minimum code compiant, Rated kWh = 545</t>
  </si>
  <si>
    <t>RefgFrz-SM-Ice_Small-Tier1</t>
  </si>
  <si>
    <t>Refrigerator with Side mount freezer, with Icemaker,  Size range = Small (13 – 16 cu. ft.), AV = 19.2, Energy Star qualified, Rated kWh = 491</t>
  </si>
  <si>
    <t>RefgFrz-SM-Ice_Small-Tier2</t>
  </si>
  <si>
    <t>Refrigerator with Side mount freezer, with Icemaker,  Size range = Small (13 – 16 cu. ft.), AV = 19.2, 30% lower than Code, Rated kWh = 382</t>
  </si>
  <si>
    <t>RefgFrz-SM-Ice_VLarge-Code</t>
  </si>
  <si>
    <t>Refrigerator with Side mount freezer, with Icemaker,  Size range = Very large (over 23 cu. Ft.), AV = 33.3, Minimum code compiant, Rated kWh = 665</t>
  </si>
  <si>
    <t>RefgFrz-SM-Ice_VLarge-Tier1</t>
  </si>
  <si>
    <t>Refrigerator with Side mount freezer, with Icemaker,  Size range = Very large (over 23 cu. Ft.), AV = 33.3, Energy Star qualified, Rated kWh = 599</t>
  </si>
  <si>
    <t>RefgFrz-SM-Ice_VLarge-Tier2</t>
  </si>
  <si>
    <t>Refrigerator with Side mount freezer, with Icemaker,  Size range = Very large (over 23 cu. Ft.), AV = 33.3, 30% lower than Code, Rated kWh = 466</t>
  </si>
  <si>
    <t>RefgFrz-SM-Ice_WtdSize-Code</t>
  </si>
  <si>
    <t>Refrigerator with Side mount freezer, with Icemaker,  Size range = Weighted Size, AV = 29.9, Minimum code compiant, Rated kWh = 636</t>
  </si>
  <si>
    <t>RefgFrz-SM-Ice_WtdSize-Tier1</t>
  </si>
  <si>
    <t>Refrigerator with Side mount freezer, with Icemaker,  Size range = Weighted Size, AV = 29.9, Energy Star qualified, Rated kWh = 572</t>
  </si>
  <si>
    <t>RefgFrz-SM-Ice_WtdSize-Tier2</t>
  </si>
  <si>
    <t>Refrigerator with Side mount freezer, with Icemaker,  Size range = Weighted Size, AV = 29.9, 30% lower than Code, Rated kWh = 445</t>
  </si>
  <si>
    <t>RefgFrz-SM-TTD_Large-Code</t>
  </si>
  <si>
    <t>Refrigerator with Side mount freezer, with Icemaker,  with thru-door ice service, Size range = Large (21 – 23 cu. ft.), AV = 28.2, Minimum code compiant, Rated kWh = 674</t>
  </si>
  <si>
    <t>RefgFrz-SM-TTD_Large-Tier1</t>
  </si>
  <si>
    <t>Refrigerator with Side mount freezer, with Icemaker,  with thru-door ice service, Size range = Large (21 – 23 cu. ft.), AV = 28.2, Energy Star qualified, Rated kWh = 607</t>
  </si>
  <si>
    <t>RefgFrz-SM-TTD_Large-Tier2</t>
  </si>
  <si>
    <t>Refrigerator with Side mount freezer, with Icemaker,  with thru-door ice service, Size range = Large (21 – 23 cu. ft.), AV = 28.2, 30% lower than Code, Rated kWh = 472</t>
  </si>
  <si>
    <t>RefgFrz-SM-TTD_Med-Code</t>
  </si>
  <si>
    <t>Refrigerator with Side mount freezer, with Icemaker,  with thru-door ice service, Size range = Medium (17 – 20 cu. ft.), AV = 24.3, Minimum code compiant, Rated kWh = 640</t>
  </si>
  <si>
    <t>RefgFrz-SM-TTD_Med-Tier1</t>
  </si>
  <si>
    <t>Refrigerator with Side mount freezer, with Icemaker,  with thru-door ice service, Size range = Medium (17 – 20 cu. ft.), AV = 24.3, Energy Star qualified, Rated kWh = 576</t>
  </si>
  <si>
    <t>RefgFrz-SM-TTD_Med-Tier2</t>
  </si>
  <si>
    <t>Refrigerator with Side mount freezer, with Icemaker,  with thru-door ice service, Size range = Medium (17 – 20 cu. ft.), AV = 24.3, 30% lower than Code, Rated kWh = 448</t>
  </si>
  <si>
    <t>RefgFrz-SM-TTD_Mini-Code</t>
  </si>
  <si>
    <t>Refrigerator with Side mount freezer, with Icemaker,  with thru-door ice service, Size range = Very Small (&lt;13 cu. ft.), AV = 14.1, Minimum code compiant, Rated kWh = 553</t>
  </si>
  <si>
    <t>RefgFrz-SM-TTD_Mini-Tier1</t>
  </si>
  <si>
    <t>Refrigerator with Side mount freezer, with Icemaker,  with thru-door ice service, Size range = Very Small (&lt;13 cu. ft.), AV = 14.1, Energy Star qualified, Rated kWh = 498</t>
  </si>
  <si>
    <t>RefgFrz-SM-TTD_Mini-Tier2</t>
  </si>
  <si>
    <t>Refrigerator with Side mount freezer, with Icemaker,  with thru-door ice service, Size range = Very Small (&lt;13 cu. ft.), AV = 14.1, 30% lower than Code, Rated kWh = 387</t>
  </si>
  <si>
    <t>RefgFrz-SM-TTD_Small-Code</t>
  </si>
  <si>
    <t>Refrigerator with Side mount freezer, with Icemaker,  with thru-door ice service, Size range = Small (13 – 16 cu. ft.), AV = 19.2, Minimum code compiant, Rated kWh = 597</t>
  </si>
  <si>
    <t>RefgFrz-SM-TTD_Small-Tier1</t>
  </si>
  <si>
    <t>Refrigerator with Side mount freezer, with Icemaker,  with thru-door ice service, Size range = Small (13 – 16 cu. ft.), AV = 19.2, Energy Star qualified, Rated kWh = 537</t>
  </si>
  <si>
    <t>RefgFrz-SM-TTD_Small-Tier2</t>
  </si>
  <si>
    <t>Refrigerator with Side mount freezer, with Icemaker,  with thru-door ice service, Size range = Small (13 – 16 cu. ft.), AV = 19.2, 30% lower than Code, Rated kWh = 418</t>
  </si>
  <si>
    <t>RefgFrz-SM-TTD_VLarge-Code</t>
  </si>
  <si>
    <t>Refrigerator with Side mount freezer, with Icemaker,  with thru-door ice service, Size range = Very large (over 23 cu. Ft.), AV = 33.3, Minimum code compiant, Rated kWh = 717</t>
  </si>
  <si>
    <t>RefgFrz-SM-TTD_VLarge-Tier1</t>
  </si>
  <si>
    <t>Refrigerator with Side mount freezer, with Icemaker,  with thru-door ice service, Size range = Very large (over 23 cu. Ft.), AV = 33.3, Energy Star qualified, Rated kWh = 645</t>
  </si>
  <si>
    <t>RefgFrz-SM-TTD_VLarge-Tier2</t>
  </si>
  <si>
    <t>Refrigerator with Side mount freezer, with Icemaker,  with thru-door ice service, Size range = Very large (over 23 cu. Ft.), AV = 33.3, 30% lower than Code, Rated kWh = 502</t>
  </si>
  <si>
    <t>RefgFrz-SM-TTD_WtdSize-Code</t>
  </si>
  <si>
    <t>Refrigerator with Side mount freezer, with Icemaker,  with thru-door ice service, Size range = Weighted Size, AV = 31.1, Minimum code compiant, Rated kWh = 699</t>
  </si>
  <si>
    <t>RefgFrz-SM-TTD_WtdSize-Tier1</t>
  </si>
  <si>
    <t>Refrigerator with Side mount freezer, with Icemaker,  with thru-door ice service, Size range = Weighted Size, AV = 31.1, Energy Star qualified, Rated kWh = 629</t>
  </si>
  <si>
    <t>RefgFrz-SM-TTD_WtdSize-Tier2</t>
  </si>
  <si>
    <t>Refrigerator with Side mount freezer, with Icemaker,  with thru-door ice service, Size range = Weighted Size, AV = 31.1, 30% lower than Code, Rated kWh = 489</t>
  </si>
  <si>
    <t>RefgFrz-SM_Large-Code</t>
  </si>
  <si>
    <t>Refrigerator with Side mount freezer, Size range = Large (21 – 23 cu. ft.), AV = 28.2, Minimum code compiant, Rated kWh = 538</t>
  </si>
  <si>
    <t>RefgFrz-SM_Large-Tier1</t>
  </si>
  <si>
    <t>Refrigerator with Side mount freezer, Size range = Large (21 – 23 cu. ft.), AV = 28.2, Energy Star qualified, Rated kWh = 484</t>
  </si>
  <si>
    <t>RefgFrz-SM_Large-Tier2</t>
  </si>
  <si>
    <t>Refrigerator with Side mount freezer, Size range = Large (21 – 23 cu. ft.), AV = 28.2, 30% lower than Code, Rated kWh = 377</t>
  </si>
  <si>
    <t>RefgFrz-SM_Med-Code</t>
  </si>
  <si>
    <t>Refrigerator with Side mount freezer, Size range = Medium (17 – 20 cu. ft.), AV = 24.3, Minimum code compiant, Rated kWh = 505</t>
  </si>
  <si>
    <t>RefgFrz-SM_Med-Tier1</t>
  </si>
  <si>
    <t>Refrigerator with Side mount freezer, Size range = Medium (17 – 20 cu. ft.), AV = 24.3, Energy Star qualified, Rated kWh = 455</t>
  </si>
  <si>
    <t>RefgFrz-SM_Med-Tier2</t>
  </si>
  <si>
    <t>Refrigerator with Side mount freezer, Size range = Medium (17 – 20 cu. ft.), AV = 24.3, 30% lower than Code, Rated kWh = 354</t>
  </si>
  <si>
    <t>RefgFrz-SM_Mini-Code</t>
  </si>
  <si>
    <t>Refrigerator with Side mount freezer, Size range = Very Small (&lt;13 cu. ft.), AV = 14.1, Minimum code compiant, Rated kWh = 418</t>
  </si>
  <si>
    <t>RefgFrz-SM_Mini-Tier1</t>
  </si>
  <si>
    <t>Refrigerator with Side mount freezer, Size range = Very Small (&lt;13 cu. ft.), AV = 14.1, Energy Star qualified, Rated kWh = 376</t>
  </si>
  <si>
    <t>RefgFrz-SM_Mini-Tier2</t>
  </si>
  <si>
    <t>Refrigerator with Side mount freezer, Size range = Very Small (&lt;13 cu. ft.), AV = 14.1, 30% lower than Code, Rated kWh = 293</t>
  </si>
  <si>
    <t>RefgFrz-SM_Small-Code</t>
  </si>
  <si>
    <t>Refrigerator with Side mount freezer, Size range = Small (13 – 16 cu. ft.), AV = 19.2, Minimum code compiant, Rated kWh = 461</t>
  </si>
  <si>
    <t>RefgFrz-SM_Small-Tier1</t>
  </si>
  <si>
    <t>Refrigerator with Side mount freezer, Size range = Small (13 – 16 cu. ft.), AV = 19.2, Energy Star qualified, Rated kWh = 415</t>
  </si>
  <si>
    <t>RefgFrz-SM_Small-Tier2</t>
  </si>
  <si>
    <t>Refrigerator with Side mount freezer, Size range = Small (13 – 16 cu. ft.), AV = 19.2, 30% lower than Code, Rated kWh = 323</t>
  </si>
  <si>
    <t>RefgFrz-SM_VLarge-Code</t>
  </si>
  <si>
    <t>Refrigerator with Side mount freezer, Size range = Very large (over 23 cu. Ft.), AV = 33.3, Minimum code compiant, Rated kWh = 581</t>
  </si>
  <si>
    <t>RefgFrz-SM_VLarge-Tier1</t>
  </si>
  <si>
    <t>Refrigerator with Side mount freezer, Size range = Very large (over 23 cu. Ft.), AV = 33.3, Energy Star qualified, Rated kWh = 523</t>
  </si>
  <si>
    <t>RefgFrz-SM_VLarge-Tier2</t>
  </si>
  <si>
    <t>Refrigerator with Side mount freezer, Size range = Very large (over 23 cu. Ft.), AV = 33.3, 30% lower than Code, Rated kWh = 407</t>
  </si>
  <si>
    <t>RefgFrz-SM_WtdSize-Code</t>
  </si>
  <si>
    <t>Refrigerator with Side mount freezer, Size range = Weighted Size, AV = 26.9, Minimum code compiant, Rated kWh = 536</t>
  </si>
  <si>
    <t>RefgFrz-SM_WtdSize-Tier1</t>
  </si>
  <si>
    <t>Refrigerator with Side mount freezer, Size range = Weighted Size, AV = 26.9, Energy Star qualified, Rated kWh = 482</t>
  </si>
  <si>
    <t>RefgFrz-SM_WtdSize-Tier2</t>
  </si>
  <si>
    <t>Refrigerator with Side mount freezer, Size range = Weighted Size, AV = 26.9, 30% lower than Code, Rated kWh = 375</t>
  </si>
  <si>
    <t>RefgFrz-TM-Ice_Large-Code</t>
  </si>
  <si>
    <t>Refrigerator with Top mount freezer, with Icemaker,  Size range = Large (21 – 23 cu. ft.), AV = 26.2, Minimum code compiant, Rated kWh = 529</t>
  </si>
  <si>
    <t>RefgFrz-TM-Ice_Large-Tier1</t>
  </si>
  <si>
    <t>Refrigerator with Top mount freezer, with Icemaker,  Size range = Large (21 – 23 cu. ft.), AV = 26.2, Energy Star qualified, Rated kWh = 476</t>
  </si>
  <si>
    <t>RefgFrz-TM-Ice_Large-Tier2</t>
  </si>
  <si>
    <t>Refrigerator with Top mount freezer, with Icemaker,  Size range = Large (21 – 23 cu. ft.), AV = 26.2, 30% lower than Code, Rated kWh = 370</t>
  </si>
  <si>
    <t>RefgFrz-TM-Ice_Med-Code</t>
  </si>
  <si>
    <t>Refrigerator with Top mount freezer, with Icemaker,  Size range = Medium (17 – 20 cu. ft.), AV = 22.6, Minimum code compiant, Rated kWh = 500</t>
  </si>
  <si>
    <t>RefgFrz-TM-Ice_Med-Tier1</t>
  </si>
  <si>
    <t>Refrigerator with Top mount freezer, with Icemaker,  Size range = Medium (17 – 20 cu. ft.), AV = 22.6, Energy Star qualified, Rated kWh = 450</t>
  </si>
  <si>
    <t>RefgFrz-TM-Ice_Med-Tier2</t>
  </si>
  <si>
    <t>Refrigerator with Top mount freezer, with Icemaker,  Size range = Medium (17 – 20 cu. ft.), AV = 22.6, 30% lower than Code, Rated kWh = 350</t>
  </si>
  <si>
    <t>RefgFrz-TM-Ice_Mini-Code</t>
  </si>
  <si>
    <t>Refrigerator with Top mount freezer, with Icemaker,  Size range = Very Small (&lt;13 cu. ft.), AV = 13.1, Minimum code compiant, Rated kWh = 423</t>
  </si>
  <si>
    <t>RefgFrz-TM-Ice_Mini-Tier1</t>
  </si>
  <si>
    <t>Refrigerator with Top mount freezer, with Icemaker,  Size range = Very Small (&lt;13 cu. ft.), AV = 13.1, Energy Star qualified, Rated kWh = 381</t>
  </si>
  <si>
    <t>RefgFrz-TM-Ice_Mini-Tier2</t>
  </si>
  <si>
    <t>Refrigerator with Top mount freezer, with Icemaker,  Size range = Very Small (&lt;13 cu. ft.), AV = 13.1, 30% lower than Code, Rated kWh = 296</t>
  </si>
  <si>
    <t>RefgFrz-TM-Ice_Small-Code</t>
  </si>
  <si>
    <t>Refrigerator with Top mount freezer, with Icemaker,  Size range = Small (13 – 16 cu. ft.), AV = 17.9, Minimum code compiant, Rated kWh = 462</t>
  </si>
  <si>
    <t>RefgFrz-TM-Ice_Small-Tier1</t>
  </si>
  <si>
    <t>Refrigerator with Top mount freezer, with Icemaker,  Size range = Small (13 – 16 cu. ft.), AV = 17.9, Energy Star qualified, Rated kWh = 416</t>
  </si>
  <si>
    <t>RefgFrz-TM-Ice_Small-Tier2</t>
  </si>
  <si>
    <t>Refrigerator with Top mount freezer, with Icemaker,  Size range = Small (13 – 16 cu. ft.), AV = 17.9, 30% lower than Code, Rated kWh = 323</t>
  </si>
  <si>
    <t>RefgFrz-TM-Ice_VLarge-Code</t>
  </si>
  <si>
    <t>Refrigerator with Top mount freezer, with Icemaker,  Size range = Very large (over 23 cu. ft.), AV = 30.9, Minimum code compiant, Rated kWh = 567</t>
  </si>
  <si>
    <t>RefgFrz-TM-Ice_VLarge-Tier1</t>
  </si>
  <si>
    <t>Refrigerator with Top mount freezer, with Icemaker,  Size range = Very large (over 23 cu. ft.), AV = 30.9, Energy Star qualified, Rated kWh = 510</t>
  </si>
  <si>
    <t>RefgFrz-TM-Ice_VLarge-Tier2</t>
  </si>
  <si>
    <t>Refrigerator with Top mount freezer, with Icemaker,  Size range = Very large (over 23 cu. ft.), AV = 30.9, 30% lower than Code, Rated kWh = 397</t>
  </si>
  <si>
    <t>RefgFrz-TM-Ice_WtdSize-Code</t>
  </si>
  <si>
    <t>Refrigerator with Top mount freezer, with Icemaker,  Size range = Weighted Size, AV = 24.7, Minimum code compiant, Rated kWh = 518</t>
  </si>
  <si>
    <t>RefgFrz-TM-Ice_WtdSize-Tier1</t>
  </si>
  <si>
    <t>Refrigerator with Top mount freezer, with Icemaker,  Size range = Weighted Size, AV = 24.7, Energy Star qualified, Rated kWh = 466</t>
  </si>
  <si>
    <t>RefgFrz-TM-Ice_WtdSize-Tier2</t>
  </si>
  <si>
    <t>Refrigerator with Top mount freezer, with Icemaker,  Size range = Weighted Size, AV = 24.7, 30% lower than Code, Rated kWh = 363</t>
  </si>
  <si>
    <t>RefgFrz-TM_CmpMini-Code</t>
  </si>
  <si>
    <t>Refrigerator with Top mount freezer, Size range = compact (5-7 cu. ft.), AV = 7.4, Minimum code compiant, Rated kWh = 427</t>
  </si>
  <si>
    <t>RefgFrz-TM_CmpMini-Tier1</t>
  </si>
  <si>
    <t>Refrigerator with Top mount freezer, Size range = compact (5-7 cu. ft.), AV = 7.4, Energy Star qualified, Rated kWh = 384</t>
  </si>
  <si>
    <t>RefgFrz-TM_CmpMini-Tier2</t>
  </si>
  <si>
    <t>Refrigerator with Top mount freezer, Size range = compact (5-7 cu. ft.), AV = 7.4, 30% lower than Code, Rated kWh = 299</t>
  </si>
  <si>
    <t>RefgFrz-TM_CmpSml-Code</t>
  </si>
  <si>
    <t>Refrigerator with Top mount freezer, Size range = compact mini (&lt;5 cu. ft.), AV = 3.7, Minimum code compiant, Rated kWh = 383</t>
  </si>
  <si>
    <t>RefgFrz-TM_CmpSml-Tier1</t>
  </si>
  <si>
    <t>Refrigerator with Top mount freezer, Size range = compact mini (&lt;5 cu. ft.), AV = 3.7, Energy Star qualified, Rated kWh = 345</t>
  </si>
  <si>
    <t>RefgFrz-TM_CmpSml-Tier2</t>
  </si>
  <si>
    <t>Refrigerator with Top mount freezer, Size range = compact mini (&lt;5 cu. ft.), AV = 3.7, 30% lower than Code, Rated kWh = 268</t>
  </si>
  <si>
    <t>RefgFrz-TM_Large-Code</t>
  </si>
  <si>
    <t>Refrigerator with Top mount freezer, Size range = Large (21 – 23 cu. ft.), AV = 26.2, Minimum code compiant, Rated kWh = 445</t>
  </si>
  <si>
    <t>RefgFrz-TM_Large-Tier1</t>
  </si>
  <si>
    <t>Refrigerator with Top mount freezer, Size range = Large (21 – 23 cu. ft.), AV = 26.2, Energy Star qualified, Rated kWh = 401</t>
  </si>
  <si>
    <t>RefgFrz-TM_Large-Tier2</t>
  </si>
  <si>
    <t>Refrigerator with Top mount freezer, Size range = Large (21 – 23 cu. ft.), AV = 26.2, 30% lower than Code, Rated kWh = 312</t>
  </si>
  <si>
    <t>RefgFrz-TM_Med-Code</t>
  </si>
  <si>
    <t>Refrigerator with Top mount freezer, Size range = Medium (17 – 20 cu. ft.), AV = 22.6, Minimum code compiant, Rated kWh = 416</t>
  </si>
  <si>
    <t>RefgFrz-TM_Med-Tier1</t>
  </si>
  <si>
    <t>Refrigerator with Top mount freezer, Size range = Medium (17 – 20 cu. ft.), AV = 22.6, Energy Star qualified, Rated kWh = 374</t>
  </si>
  <si>
    <t>RefgFrz-TM_Med-Tier2</t>
  </si>
  <si>
    <t>Refrigerator with Top mount freezer, Size range = Medium (17 – 20 cu. ft.), AV = 22.6, 30% lower than Code, Rated kWh = 291</t>
  </si>
  <si>
    <t>RefgFrz-TM_Mini-Code</t>
  </si>
  <si>
    <t>Refrigerator with Top mount freezer, Size range = Very Small (&lt;13 cu. ft.), AV = 13.1, Minimum code compiant, Rated kWh = 339</t>
  </si>
  <si>
    <t>RefgFrz-TM_Mini-Tier1</t>
  </si>
  <si>
    <t>Refrigerator with Top mount freezer, Size range = Very Small (&lt;13 cu. ft.), AV = 13.1, Energy Star qualified, Rated kWh = 305</t>
  </si>
  <si>
    <t>Refrigerator with Top mount freezer, Size range = Very Small (&lt;13 cu. ft.), AV = 13.1, 30% lower than Code, Rated kWh = 237</t>
  </si>
  <si>
    <t>RefgFrz-TM_Small-Code</t>
  </si>
  <si>
    <t>Refrigerator with Top mount freezer, Size range = Small (13 – 16 cu. ft.), AV = 17.9, Minimum code compiant, Rated kWh = 378</t>
  </si>
  <si>
    <t>RefgFrz-TM_Small-Tier1</t>
  </si>
  <si>
    <t>Refrigerator with Top mount freezer, Size range = Small (13 – 16 cu. ft.), AV = 17.9, Energy Star qualified, Rated kWh = 340</t>
  </si>
  <si>
    <t>RefgFrz-TM_Small-Tier2</t>
  </si>
  <si>
    <t>Refrigerator with Top mount freezer, Size range = Small (13 – 16 cu. ft.), AV = 17.9, 30% lower than Code, Rated kWh = 265</t>
  </si>
  <si>
    <t>RefgFrz-TM_VLarge-Code</t>
  </si>
  <si>
    <t>Refrigerator with Top mount freezer, Size range = Very large (over 23 cu. ft.), AV = 30.9, Minimum code compiant, Rated kWh = 483</t>
  </si>
  <si>
    <t>RefgFrz-TM_VLarge-Tier1</t>
  </si>
  <si>
    <t>Refrigerator with Top mount freezer, Size range = Very large (over 23 cu. ft.), AV = 30.9, Energy Star qualified, Rated kWh = 435</t>
  </si>
  <si>
    <t>RefgFrz-TM_VLarge-Tier2</t>
  </si>
  <si>
    <t>Refrigerator with Top mount freezer, Size range = Very large (over 23 cu. ft.), AV = 30.9, 30% lower than Code, Rated kWh = 338</t>
  </si>
  <si>
    <t>RefgFrz-TM_WtdSize-Code</t>
  </si>
  <si>
    <t>Refrigerator with Top mount freezer, Size range = Weighted Size, AV = 23.2, Minimum code compiant, Rated kWh = 421</t>
  </si>
  <si>
    <t>RefgFrz-TM_WtdSize-Tier1</t>
  </si>
  <si>
    <t>Refrigerator with Top mount freezer, Size range = Weighted Size, AV = 23.2, Energy Star qualified, Rated kWh = 379</t>
  </si>
  <si>
    <t>RefgFrz-TM_WtdSize-Tier2</t>
  </si>
  <si>
    <t>Refrigerator with Top mount freezer, Size range = Weighted Size, AV = 23.2, 30% lower than Code, Rated kWh = 295</t>
  </si>
  <si>
    <t>RefgFrz-Wtd-Code</t>
  </si>
  <si>
    <t>Weighted</t>
  </si>
  <si>
    <t>Refrigerator-freezers, weighted configuration and size range, AV = 26, Minimum code compiant, Rated kWh = 545</t>
  </si>
  <si>
    <t>RefgFrz-Wtd-Tier1</t>
  </si>
  <si>
    <t>Refrigerator-freezers, weighted configuration and size range, AV = 26, Energy Star qualified, Rated kWh = 491</t>
  </si>
  <si>
    <t>RefgFrz-Wtd-Tier2</t>
  </si>
  <si>
    <t>Refrigerator-freezers, weighted configuration and size range, AV = 26, 30% lower than Code, Rated kWh = 382</t>
  </si>
  <si>
    <t>RefgFrz_CmpMini-Code</t>
  </si>
  <si>
    <t>Int</t>
  </si>
  <si>
    <t>Refrigerator with interior freezer, Size range = compact (5-7 cu. ft.), AV = 6.3, Minimum code compiant, Rated kWh = 309</t>
  </si>
  <si>
    <t>RefgFrz_CmpMini-Tier1</t>
  </si>
  <si>
    <t>Refrigerator with interior freezer, Size range = compact (5-7 cu. ft.), AV = 6.3, Energy Star qualified, Rated kWh = 278</t>
  </si>
  <si>
    <t>RefgFrz_CmpMini-Tier2</t>
  </si>
  <si>
    <t>Refrigerator with interior freezer, Size range = compact (5-7 cu. ft.), AV = 6.3, 30% lower than Code, Rated kWh = 216</t>
  </si>
  <si>
    <t>RefgFrz_CmpSml-Code</t>
  </si>
  <si>
    <t>Refrigerator with interior freezer, Size range = compact mini (&lt;5 cu. ft.), AV = 3.1, Minimum code compiant, Rated kWh = 280</t>
  </si>
  <si>
    <t>RefgFrz_CmpSml-Tier1</t>
  </si>
  <si>
    <t>Refrigerator with interior freezer, Size range = compact mini (&lt;5 cu. ft.), AV = 3.1, Energy Star qualified, Rated kWh = 252</t>
  </si>
  <si>
    <t>RefgFrz_CmpSml-Tier2</t>
  </si>
  <si>
    <t>Refrigerator with interior freezer, Size range = compact mini (&lt;5 cu. ft.), AV = 3.1, 30% lower than Code, Rated kWh = 196</t>
  </si>
  <si>
    <t>exante1314 database tables: MeasureCost</t>
  </si>
  <si>
    <t>This file created on 8/8/2015 2:36:12 PM while connected to localhost as sptviewer.</t>
  </si>
  <si>
    <t>Program/Database Description: READI v.2.2.1 (Current DEER and Non-DEER Ex Ante data.  Includes data for review)</t>
  </si>
  <si>
    <t>MeasCostID</t>
  </si>
  <si>
    <t>NormUnit</t>
  </si>
  <si>
    <t>Version</t>
  </si>
  <si>
    <t>VersionSource</t>
  </si>
  <si>
    <t>LastMod</t>
  </si>
  <si>
    <t>Sector</t>
  </si>
  <si>
    <t>UseCategory</t>
  </si>
  <si>
    <t>UseSubCategory</t>
  </si>
  <si>
    <t>TechGroup</t>
  </si>
  <si>
    <t>TechType</t>
  </si>
  <si>
    <t>MeasAppType</t>
  </si>
  <si>
    <t>DelivType</t>
  </si>
  <si>
    <t>SourceDesc</t>
  </si>
  <si>
    <t>PA</t>
  </si>
  <si>
    <t>BldgType</t>
  </si>
  <si>
    <t>BldgVint</t>
  </si>
  <si>
    <t>BldgLoc</t>
  </si>
  <si>
    <t>CostQualifier</t>
  </si>
  <si>
    <t>CostType</t>
  </si>
  <si>
    <t>GenCost</t>
  </si>
  <si>
    <t>LaborCost</t>
  </si>
  <si>
    <t>InstallHrs</t>
  </si>
  <si>
    <t>LaborRate</t>
  </si>
  <si>
    <t>LocCostAdj</t>
  </si>
  <si>
    <t>Status</t>
  </si>
  <si>
    <t>ReviewStatus</t>
  </si>
  <si>
    <t>StartDate</t>
  </si>
  <si>
    <t>ExpiryDate</t>
  </si>
  <si>
    <t>Comment</t>
  </si>
  <si>
    <t>Each</t>
  </si>
  <si>
    <t>DEER2016</t>
  </si>
  <si>
    <t>D16v3</t>
  </si>
  <si>
    <t>&lt;from TechID&gt;</t>
  </si>
  <si>
    <t>Res</t>
  </si>
  <si>
    <t>AppPlug</t>
  </si>
  <si>
    <t>Refrig</t>
  </si>
  <si>
    <t>Ref_Storage</t>
  </si>
  <si>
    <t>RefrigFrz</t>
  </si>
  <si>
    <t>Any</t>
  </si>
  <si>
    <t>2010-2012_WO017_Ex_Ante_Measure_Cost_Study_-_Final_Report</t>
  </si>
  <si>
    <t>Full</t>
  </si>
  <si>
    <t>Proposed</t>
  </si>
  <si>
    <t>DEER</t>
  </si>
  <si>
    <t>based on TechType_RefStor_RefrigFrz_MKT.xlsx (from Iton on 6/22/2015); material costs only</t>
  </si>
  <si>
    <t>Ex Ante Source Tables Export</t>
  </si>
  <si>
    <t>Measure Table (exante.Measure)</t>
  </si>
  <si>
    <t>This file created on 8/13/2015 1:50:50 PM while connected to localhost as sptviewer.</t>
  </si>
  <si>
    <t>Determination of Incremental Measure Cost</t>
  </si>
  <si>
    <t>MeasureID</t>
  </si>
  <si>
    <t>EnergyImpactID</t>
  </si>
  <si>
    <t>MeasImpactType</t>
  </si>
  <si>
    <t>EnImpCalcType</t>
  </si>
  <si>
    <t>ImpScaleBasis</t>
  </si>
  <si>
    <t>StdScaleVal</t>
  </si>
  <si>
    <t>PreScaleVal</t>
  </si>
  <si>
    <t>ImpWeighting</t>
  </si>
  <si>
    <t>WeightGroupID</t>
  </si>
  <si>
    <t>ApplyIE</t>
  </si>
  <si>
    <t>IETableName</t>
  </si>
  <si>
    <t>TechBased</t>
  </si>
  <si>
    <t>StdCostID</t>
  </si>
  <si>
    <t>EUL_ID</t>
  </si>
  <si>
    <t>PreDesc</t>
  </si>
  <si>
    <t>StdDesc</t>
  </si>
  <si>
    <t>MeasDesc</t>
  </si>
  <si>
    <t>PreTechID</t>
  </si>
  <si>
    <t>StdTechID</t>
  </si>
  <si>
    <t>MeasTechID</t>
  </si>
  <si>
    <t>PreMultiTech</t>
  </si>
  <si>
    <t>StdMultiTech</t>
  </si>
  <si>
    <t>SupportedAppType</t>
  </si>
  <si>
    <t>RUL_ID</t>
  </si>
  <si>
    <t>LegacyID</t>
  </si>
  <si>
    <t>MeasQualifierGroup</t>
  </si>
  <si>
    <t>MeasID_SCE</t>
  </si>
  <si>
    <t>MeasID_PGE</t>
  </si>
  <si>
    <t>MeasID_SDG</t>
  </si>
  <si>
    <t>MeasID_SCG</t>
  </si>
  <si>
    <t>MeasType</t>
  </si>
  <si>
    <t>Meas Tech</t>
  </si>
  <si>
    <t>Std Tech</t>
  </si>
  <si>
    <t>Incremental $/unit</t>
  </si>
  <si>
    <t>RE-RefgFrz-TM_Mini-Tier1</t>
  </si>
  <si>
    <t>Refrigerator-freezers - automatic defrost with top-mounted freezer without an automatic icemaker, Size Range: Very Small (&lt;13 cu. ft.), Energy Star (10% less than Code Maximum)</t>
  </si>
  <si>
    <t>D15 v1</t>
  </si>
  <si>
    <t>Res-Refg-dKWH-Cond</t>
  </si>
  <si>
    <t>Scaled</t>
  </si>
  <si>
    <t>Delta</t>
  </si>
  <si>
    <t>Appl-ESRefg</t>
  </si>
  <si>
    <t>Available</t>
  </si>
  <si>
    <t>RobNc</t>
  </si>
  <si>
    <t>Standard</t>
  </si>
  <si>
    <t>RE-RefgFrz-TM_Mini-Tier2</t>
  </si>
  <si>
    <t>Refrigerator-freezers - automatic defrost with top-mounted freezer without an automatic icemaker, Size Range: Very Small (&lt;13 cu. ft.), 30% less than Code Maximum</t>
  </si>
  <si>
    <t>RE-RefgFrz-TM_Small-Tier1</t>
  </si>
  <si>
    <t>Refrigerator-freezers - automatic defrost with top-mounted freezer without an automatic icemaker, Size Range: Small (13 – 16 cu. ft.), Energy Star (10% less than Code Maximum)</t>
  </si>
  <si>
    <t>RE-RefgFrz-TM_Small-Tier2</t>
  </si>
  <si>
    <t>Refrigerator-freezers - automatic defrost with top-mounted freezer without an automatic icemaker, Size Range: Small (13 – 16 cu. ft.), 30% less than Code Maximum</t>
  </si>
  <si>
    <t>RE-RefgFrz-TM_Med-Tier1</t>
  </si>
  <si>
    <t>Refrigerator-freezers - automatic defrost with top-mounted freezer without an automatic icemaker, Size Range: Medium (17 – 20 cu. ft.), Energy Star (10% less than Code Maximum)</t>
  </si>
  <si>
    <t>RE-RefgFrz-TM_Med-Tier2</t>
  </si>
  <si>
    <t>Refrigerator-freezers - automatic defrost with top-mounted freezer without an automatic icemaker, Size Range: Medium (17 – 20 cu. ft.), 30% less than Code Maximum</t>
  </si>
  <si>
    <t>RE-RefgFrz-TM_Large-Tier1</t>
  </si>
  <si>
    <t>Refrigerator-freezers - automatic defrost with top-mounted freezer without an automatic icemaker, Size Range: Large (21 – 23 cu. ft.), Energy Star (10% less than Code Maximum)</t>
  </si>
  <si>
    <t>RE-RefgFrz-TM_Large-Tier2</t>
  </si>
  <si>
    <t>Refrigerator-freezers - automatic defrost with top-mounted freezer without an automatic icemaker, Size Range: Large (21 – 23 cu. ft.), 30% less than Code Maximum</t>
  </si>
  <si>
    <t>RE-RefgFrz-TM_VLarge-Tier1</t>
  </si>
  <si>
    <t>Refrigerator-freezers - automatic defrost with top-mounted freezer without an automatic icemaker, Size Range: Very large (over 23 cu. ft.), Energy Star (10% less than Code Maximum)</t>
  </si>
  <si>
    <t>RE-RefgFrz-TM_VLarge-Tier2</t>
  </si>
  <si>
    <t>Refrigerator-freezers - automatic defrost with top-mounted freezer without an automatic icemaker, Size Range: Very large (over 23 cu. ft.), 30% less than Code Maximum</t>
  </si>
  <si>
    <t>RE-RefgFrz-TM_WtdSize-Tier1</t>
  </si>
  <si>
    <t>Refrigerator-freezers - automatic defrost with top-mounted freezer without an automatic icemaker, Size Range: Weighted Size, Energy Star (10% less than Code Maximum)</t>
  </si>
  <si>
    <t>RE-RefgFrz-TM_WtdSize-Tier2</t>
  </si>
  <si>
    <t>Refrigerator-freezers - automatic defrost with top-mounted freezer without an automatic icemaker, Size Range: Weighted Size, 30% less than Code Maximum</t>
  </si>
  <si>
    <t>RE-Refg-All_Mini-Tier1</t>
  </si>
  <si>
    <t>All-refrigerators - automatic defrost
(Refrigerator with no separate freezer storage), Size Range: Very Small (&lt;13 cu. ft.), Energy Star (10% less than Code Maximum)</t>
  </si>
  <si>
    <t>RE-Refg-All_Mini-Tier2</t>
  </si>
  <si>
    <t>All-refrigerators - automatic defrost
(Refrigerator with no separate freezer storage), Size Range: Very Small (&lt;13 cu. ft.), 30% less than Code Maximum</t>
  </si>
  <si>
    <t>RE-Refg-All_Small-Tier1</t>
  </si>
  <si>
    <t>All-refrigerators - automatic defrost
(Refrigerator with no separate freezer storage), Size Range: Small (13 – 16 cu. ft.), Energy Star (10% less than Code Maximum)</t>
  </si>
  <si>
    <t>RE-Refg-All_Small-Tier2</t>
  </si>
  <si>
    <t>All-refrigerators - automatic defrost
(Refrigerator with no separate freezer storage), Size Range: Small (13 – 16 cu. ft.), 30% less than Code Maximum</t>
  </si>
  <si>
    <t>RE-Refg-All_Med-Tier1</t>
  </si>
  <si>
    <t>All-refrigerators - automatic defrost
(Refrigerator with no separate freezer storage), Size Range: Medium (17 – 20 cu. ft.), Energy Star (10% less than Code Maximum)</t>
  </si>
  <si>
    <t>RE-Refg-All_Med-Tier2</t>
  </si>
  <si>
    <t>All-refrigerators - automatic defrost
(Refrigerator with no separate freezer storage), Size Range: Medium (17 – 20 cu. ft.), 30% less than Code Maximum</t>
  </si>
  <si>
    <t>RE-Refg-All_Large-Tier1</t>
  </si>
  <si>
    <t>All-refrigerators - automatic defrost
(Refrigerator with no separate freezer storage), Size Range: Large (21 – 23 cu. ft.), Energy Star (10% less than Code Maximum)</t>
  </si>
  <si>
    <t>RE-Refg-All_Large-Tier2</t>
  </si>
  <si>
    <t>All-refrigerators - automatic defrost
(Refrigerator with no separate freezer storage), Size Range: Large (21 – 23 cu. ft.), 30% less than Code Maximum</t>
  </si>
  <si>
    <t>RE-Refg-All_VLarge-Tier1</t>
  </si>
  <si>
    <t>All-refrigerators - automatic defrost
(Refrigerator with no separate freezer storage), Size Range: Very large (over 23 cu. ft.), Energy Star (10% less than Code Maximum)</t>
  </si>
  <si>
    <t>RE-Refg-All_VLarge-Tier2</t>
  </si>
  <si>
    <t>All-refrigerators - automatic defrost
(Refrigerator with no separate freezer storage), Size Range: Very large (over 23 cu. ft.), 30% less than Code Maximum</t>
  </si>
  <si>
    <t>RE-Refg-All_WtdSize-Tier1</t>
  </si>
  <si>
    <t>All-refrigerators - automatic defrost
(Refrigerator with no separate freezer storage), Size Range: Weighted Size, Energy Star (10% less than Code Maximum)</t>
  </si>
  <si>
    <t>RE-Refg-All_WtdSize-Tier2</t>
  </si>
  <si>
    <t>All-refrigerators - automatic defrost
(Refrigerator with no separate freezer storage), Size Range: Weighted Size, 30% less than Code Maximum</t>
  </si>
  <si>
    <t>RE-RefgFrz-TM-Ice_Mini-Tier1</t>
  </si>
  <si>
    <t>Refrigerator-freezers - automatic defrost with top-mounted freezer with an automatic icemaker without through-the-door ice service, Size Range: Very Small (&lt;13 cu. ft.), Energy Star (10% less than Code Maximum)</t>
  </si>
  <si>
    <t>RE-RefgFrz-TM-Ice_Mini-Tier2</t>
  </si>
  <si>
    <t>Refrigerator-freezers - automatic defrost with top-mounted freezer with an automatic icemaker without through-the-door ice service, Size Range: Very Small (&lt;13 cu. ft.), 30% less than Code Maximum</t>
  </si>
  <si>
    <t>RE-RefgFrz-TM-Ice_Small-Tier1</t>
  </si>
  <si>
    <t>Refrigerator-freezers - automatic defrost with top-mounted freezer with an automatic icemaker without through-the-door ice service, Size Range: Small (13 – 16 cu. ft.), Energy Star (10% less than Code Maximum)</t>
  </si>
  <si>
    <t>RE-RefgFrz-TM-Ice_Small-Tier2</t>
  </si>
  <si>
    <t>Refrigerator-freezers - automatic defrost with top-mounted freezer with an automatic icemaker without through-the-door ice service, Size Range: Small (13 – 16 cu. ft.), 30% less than Code Maximum</t>
  </si>
  <si>
    <t>RE-RefgFrz-TM-Ice_Med-Tier1</t>
  </si>
  <si>
    <t>Refrigerator-freezers - automatic defrost with top-mounted freezer with an automatic icemaker without through-the-door ice service, Size Range: Medium (17 – 20 cu. ft.), Energy Star (10% less than Code Maximum)</t>
  </si>
  <si>
    <t>RE-RefgFrz-TM-Ice_Med-Tier2</t>
  </si>
  <si>
    <t>Refrigerator-freezers - automatic defrost with top-mounted freezer with an automatic icemaker without through-the-door ice service, Size Range: Medium (17 – 20 cu. ft.), 30% less than Code Maximum</t>
  </si>
  <si>
    <t>RE-RefgFrz-TM-Ice_Large-Tier1</t>
  </si>
  <si>
    <t>Refrigerator-freezers - automatic defrost with top-mounted freezer with an automatic icemaker without through-the-door ice service, Size Range: Large (21 – 23 cu. ft.), Energy Star (10% less than Code Maximum)</t>
  </si>
  <si>
    <t>RE-RefgFrz-TM-Ice_Large-Tier2</t>
  </si>
  <si>
    <t>Refrigerator-freezers - automatic defrost with top-mounted freezer with an automatic icemaker without through-the-door ice service, Size Range: Large (21 – 23 cu. ft.), 30% less than Code Maximum</t>
  </si>
  <si>
    <t>RE-RefgFrz-TM-Ice_VLarge-Tier1</t>
  </si>
  <si>
    <t>Refrigerator-freezers - automatic defrost with top-mounted freezer with an automatic icemaker without through-the-door ice service, Size Range: Very large (over 23 cu. ft.), Energy Star (10% less than Code Maximum)</t>
  </si>
  <si>
    <t>RE-RefgFrz-TM-Ice_VLarge-Tier2</t>
  </si>
  <si>
    <t>Refrigerator-freezers - automatic defrost with top-mounted freezer with an automatic icemaker without through-the-door ice service, Size Range: Very large (over 23 cu. ft.), 30% less than Code Maximum</t>
  </si>
  <si>
    <t>RE-RefgFrz-TM-Ice_WtdSize-Tier1</t>
  </si>
  <si>
    <t>Refrigerator-freezers - automatic defrost with top-mounted freezer with an automatic icemaker without through-the-door ice service, Size Range: Weighted Size, Energy Star (10% less than Code Maximum)</t>
  </si>
  <si>
    <t>RE-RefgFrz-TM-Ice_WtdSize-Tier2</t>
  </si>
  <si>
    <t>Refrigerator-freezers - automatic defrost with top-mounted freezer with an automatic icemaker without through-the-door ice service, Size Range: Weighted Size, 30% less than Code Maximum</t>
  </si>
  <si>
    <t>RE-RefgFrz-SM_Mini-Tier1</t>
  </si>
  <si>
    <t>Refrigerator-freezers - automatic defrost with side-mounted freezer without an automatic icemaker, Size Range: Very Small (&lt;13 cu. ft.), Energy Star (10% less than Code Maximum)</t>
  </si>
  <si>
    <t>RE-RefgFrz-SM_Mini-Tier2</t>
  </si>
  <si>
    <t>Refrigerator-freezers - automatic defrost with side-mounted freezer without an automatic icemaker, Size Range: Very Small (&lt;13 cu. ft.), 30% less than Code Maximum</t>
  </si>
  <si>
    <t>RE-RefgFrz-SM_Small-Tier1</t>
  </si>
  <si>
    <t>Refrigerator-freezers - automatic defrost with side-mounted freezer without an automatic icemaker, Size Range: Small (13 – 16 cu. ft.), Energy Star (10% less than Code Maximum)</t>
  </si>
  <si>
    <t>RE-RefgFrz-SM_Small-Tier2</t>
  </si>
  <si>
    <t>Refrigerator-freezers - automatic defrost with side-mounted freezer without an automatic icemaker, Size Range: Small (13 – 16 cu. ft.), 30% less than Code Maximum</t>
  </si>
  <si>
    <t>RE-RefgFrz-SM_Med-Tier1</t>
  </si>
  <si>
    <t>Refrigerator-freezers - automatic defrost with side-mounted freezer without an automatic icemaker, Size Range: Medium (17 – 20 cu. ft.), Energy Star (10% less than Code Maximum)</t>
  </si>
  <si>
    <t>RE-RefgFrz-SM_Med-Tier2</t>
  </si>
  <si>
    <t>Refrigerator-freezers - automatic defrost with side-mounted freezer without an automatic icemaker, Size Range: Medium (17 – 20 cu. ft.), 30% less than Code Maximum</t>
  </si>
  <si>
    <t>RE-RefgFrz-SM_Large-Tier1</t>
  </si>
  <si>
    <t>Refrigerator-freezers - automatic defrost with side-mounted freezer without an automatic icemaker, Size Range: Large (21 – 23 cu. ft.), Energy Star (10% less than Code Maximum)</t>
  </si>
  <si>
    <t>RE-RefgFrz-SM_Large-Tier2</t>
  </si>
  <si>
    <t>Refrigerator-freezers - automatic defrost with side-mounted freezer without an automatic icemaker, Size Range: Large (21 – 23 cu. ft.), 30% less than Code Maximum</t>
  </si>
  <si>
    <t>RE-RefgFrz-SM_VLarge-Tier1</t>
  </si>
  <si>
    <t>Refrigerator-freezers - automatic defrost with side-mounted freezer without an automatic icemaker, Size Range: Very large (over 23 cu. Ft.), Energy Star (10% less than Code Maximum)</t>
  </si>
  <si>
    <t>RE-RefgFrz-SM_VLarge-Tier2</t>
  </si>
  <si>
    <t>Refrigerator-freezers - automatic defrost with side-mounted freezer without an automatic icemaker, Size Range: Very large (over 23 cu. Ft.), 30% less than Code Maximum</t>
  </si>
  <si>
    <t>RE-RefgFrz-SM_WtdSize-Tier1</t>
  </si>
  <si>
    <t>Refrigerator-freezers - automatic defrost with side-mounted freezer without an automatic icemaker, Size Range: Weighted Size, Energy Star (10% less than Code Maximum)</t>
  </si>
  <si>
    <t>RE-RefgFrz-SM_WtdSize-Tier2</t>
  </si>
  <si>
    <t>Refrigerator-freezers - automatic defrost with side-mounted freezer without an automatic icemaker, Size Range: Weighted Size, 30% less than Code Maximum</t>
  </si>
  <si>
    <t>RE-RefgFrz-SM-Ice_Mini-Tier1</t>
  </si>
  <si>
    <t>Refrigerator-freezers - automatic defrost with side-mounted freezer with an automatic icemaker without through-the-door ice service, Size Range: Very Small (&lt;13 cu. ft.), Energy Star (10% less than Code Maximum)</t>
  </si>
  <si>
    <t>RE-RefgFrz-SM-Ice_Mini-Tier2</t>
  </si>
  <si>
    <t>Refrigerator-freezers - automatic defrost with side-mounted freezer with an automatic icemaker without through-the-door ice service, Size Range: Very Small (&lt;13 cu. ft.), 30% less than Code Maximum</t>
  </si>
  <si>
    <t>RE-RefgFrz-SM-Ice_Small-Tier1</t>
  </si>
  <si>
    <t>Refrigerator-freezers - automatic defrost with side-mounted freezer with an automatic icemaker without through-the-door ice service, Size Range: Small (13 – 16 cu. ft.), Energy Star (10% less than Code Maximum)</t>
  </si>
  <si>
    <t>RE-RefgFrz-SM-Ice_Small-Tier2</t>
  </si>
  <si>
    <t>Refrigerator-freezers - automatic defrost with side-mounted freezer with an automatic icemaker without through-the-door ice service, Size Range: Small (13 – 16 cu. ft.), 30% less than Code Maximum</t>
  </si>
  <si>
    <t>RE-RefgFrz-SM-Ice_Med-Tier1</t>
  </si>
  <si>
    <t>Refrigerator-freezers - automatic defrost with side-mounted freezer with an automatic icemaker without through-the-door ice service, Size Range: Medium (17 – 20 cu. ft.), Energy Star (10% less than Code Maximum)</t>
  </si>
  <si>
    <t>RE-RefgFrz-SM-Ice_Med-Tier2</t>
  </si>
  <si>
    <t>Refrigerator-freezers - automatic defrost with side-mounted freezer with an automatic icemaker without through-the-door ice service, Size Range: Medium (17 – 20 cu. ft.), 30% less than Code Maximum</t>
  </si>
  <si>
    <t>RE-RefgFrz-SM-Ice_Large-Tier1</t>
  </si>
  <si>
    <t>Refrigerator-freezers - automatic defrost with side-mounted freezer with an automatic icemaker without through-the-door ice service, Size Range: Large (21 – 23 cu. ft.), Energy Star (10% less than Code Maximum)</t>
  </si>
  <si>
    <t>RE-RefgFrz-SM-Ice_Large-Tier2</t>
  </si>
  <si>
    <t>Refrigerator-freezers - automatic defrost with side-mounted freezer with an automatic icemaker without through-the-door ice service, Size Range: Large (21 – 23 cu. ft.), 30% less than Code Maximum</t>
  </si>
  <si>
    <t>RE-RefgFrz-SM-Ice_VLarge-Tier1</t>
  </si>
  <si>
    <t>Refrigerator-freezers - automatic defrost with side-mounted freezer with an automatic icemaker without through-the-door ice service, Size Range: Very large (over 23 cu. Ft.), Energy Star (10% less than Code Maximum)</t>
  </si>
  <si>
    <t>RE-RefgFrz-SM-Ice_VLarge-Tier2</t>
  </si>
  <si>
    <t>Refrigerator-freezers - automatic defrost with side-mounted freezer with an automatic icemaker without through-the-door ice service, Size Range: Very large (over 23 cu. Ft.), 30% less than Code Maximum</t>
  </si>
  <si>
    <t>RE-RefgFrz-SM-Ice_WtdSize-Tier1</t>
  </si>
  <si>
    <t>Refrigerator-freezers - automatic defrost with side-mounted freezer with an automatic icemaker without through-the-door ice service, Size Range: Weighted Size, Energy Star (10% less than Code Maximum)</t>
  </si>
  <si>
    <t>Res-Frzr-dKWH-Cond</t>
  </si>
  <si>
    <t>RE-RefgFrz-SM-Ice_WtdSize-Tier2</t>
  </si>
  <si>
    <t>Refrigerator-freezers - automatic defrost with side-mounted freezer with an automatic icemaker without through-the-door ice service, Size Range: Weighted Size, 30% less than Code Maximum</t>
  </si>
  <si>
    <t>RE-RefgFrz-SM-TTD_Mini-Tier1</t>
  </si>
  <si>
    <t>Refrigerator-freezers - automatic defrost with side-mounted freezer with through-the-door ice service, Size Range: Very Small (&lt;13 cu. ft.), Energy Star (10% less than Code Maximum)</t>
  </si>
  <si>
    <t>RE-RefgFrz-SM-TTD_Mini-Tier2</t>
  </si>
  <si>
    <t>Refrigerator-freezers - automatic defrost with side-mounted freezer with through-the-door ice service, Size Range: Very Small (&lt;13 cu. ft.), 30% less than Code Maximum</t>
  </si>
  <si>
    <t>RE-RefgFrz-SM-TTD_Small-Tier1</t>
  </si>
  <si>
    <t>Refrigerator-freezers - automatic defrost with side-mounted freezer with through-the-door ice service, Size Range: Small (13 – 16 cu. ft.), Energy Star (10% less than Code Maximum)</t>
  </si>
  <si>
    <t>RE-RefgFrz-SM-TTD_Small-Tier2</t>
  </si>
  <si>
    <t>Refrigerator-freezers - automatic defrost with side-mounted freezer with through-the-door ice service, Size Range: Small (13 – 16 cu. ft.), 30% less than Code Maximum</t>
  </si>
  <si>
    <t>RE-RefgFrz-SM-TTD_Med-Tier1</t>
  </si>
  <si>
    <t>Refrigerator-freezers - automatic defrost with side-mounted freezer with through-the-door ice service, Size Range: Medium (17 – 20 cu. ft.), Energy Star (10% less than Code Maximum)</t>
  </si>
  <si>
    <t>RE-RefgFrz-SM-TTD_Med-Tier2</t>
  </si>
  <si>
    <t>Refrigerator-freezers - automatic defrost with side-mounted freezer with through-the-door ice service, Size Range: Medium (17 – 20 cu. ft.), 30% less than Code Maximum</t>
  </si>
  <si>
    <t>RE-RefgFrz-SM-TTD_Large-Tier1</t>
  </si>
  <si>
    <t>Refrigerator-freezers - automatic defrost with side-mounted freezer with through-the-door ice service, Size Range: Large (21 – 23 cu. ft.), Energy Star (10% less than Code Maximum)</t>
  </si>
  <si>
    <t>RE-RefgFrz-SM-TTD_Large-Tier2</t>
  </si>
  <si>
    <t>Refrigerator-freezers - automatic defrost with side-mounted freezer with through-the-door ice service, Size Range: Large (21 – 23 cu. ft.), 30% less than Code Maximum</t>
  </si>
  <si>
    <t>RE-RefgFrz-SM-TTD_VLarge-Tier1</t>
  </si>
  <si>
    <t>Refrigerator-freezers - automatic defrost with side-mounted freezer with through-the-door ice service, Size Range: Very large (over 23 cu. Ft.), Energy Star (10% less than Code Maximum)</t>
  </si>
  <si>
    <t>RE-RefgFrz-SM-TTD_VLarge-Tier2</t>
  </si>
  <si>
    <t>Refrigerator-freezers - automatic defrost with side-mounted freezer with through-the-door ice service, Size Range: Very large (over 23 cu. Ft.), 30% less than Code Maximum</t>
  </si>
  <si>
    <t>RE-RefgFrz-SM-TTD_WtdSize-Tier1</t>
  </si>
  <si>
    <t>Refrigerator-freezers - automatic defrost with side-mounted freezer with through-the-door ice service, Size Range: Weighted Size, Energy Star (10% less than Code Maximum)</t>
  </si>
  <si>
    <t>RE-RefgFrz-SM-TTD_WtdSize-Tier2</t>
  </si>
  <si>
    <t>Refrigerator-freezers - automatic defrost with side-mounted freezer with through-the-door ice service, Size Range: Weighted Size, 30% less than Code Maximum</t>
  </si>
  <si>
    <t>RE-RefgFrz-BM_Mini-Tier1</t>
  </si>
  <si>
    <t>Refrigerator-freezers - automatic defrost with bottom-mounted freezer without an automatic icemaker, Size Range: Very Small (&lt;13 cu. ft.), Energy Star (10% less than Code Maximum)</t>
  </si>
  <si>
    <t>RE-RefgFrz-BM_Mini-Tier2</t>
  </si>
  <si>
    <t>Refrigerator-freezers - automatic defrost with bottom-mounted freezer without an automatic icemaker, Size Range: Very Small (&lt;13 cu. ft.), 30% less than Code Maximum</t>
  </si>
  <si>
    <t>RE-RefgFrz-BM_Small-Tier1</t>
  </si>
  <si>
    <t>Refrigerator-freezers - automatic defrost with bottom-mounted freezer without an automatic icemaker, Size Range: Small (13 – 16 cu. ft.), Energy Star (10% less than Code Maximum)</t>
  </si>
  <si>
    <t>RE-RefgFrz-BM_Small-Tier2</t>
  </si>
  <si>
    <t>Refrigerator-freezers - automatic defrost with bottom-mounted freezer without an automatic icemaker, Size Range: Small (13 – 16 cu. ft.), 30% less than Code Maximum</t>
  </si>
  <si>
    <t>RE-RefgFrz-BM_Med-Tier1</t>
  </si>
  <si>
    <t>Refrigerator-freezers - automatic defrost with bottom-mounted freezer without an automatic icemaker, Size Range: Medium (17 – 20 cu. ft.), Energy Star (10% less than Code Maximum)</t>
  </si>
  <si>
    <t>RE-RefgFrz-BM_Med-Tier2</t>
  </si>
  <si>
    <t>Refrigerator-freezers - automatic defrost with bottom-mounted freezer without an automatic icemaker, Size Range: Medium (17 – 20 cu. ft.), 30% less than Code Maximum</t>
  </si>
  <si>
    <t>RE-RefgFrz-BM_Large-Tier1</t>
  </si>
  <si>
    <t>Refrigerator-freezers - automatic defrost with bottom-mounted freezer without an automatic icemaker, Size Range: Large (21 – 23 cu. ft.), Energy Star (10% less than Code Maximum)</t>
  </si>
  <si>
    <t>RE-RefgFrz-BM_Large-Tier2</t>
  </si>
  <si>
    <t>Refrigerator-freezers - automatic defrost with bottom-mounted freezer without an automatic icemaker, Size Range: Large (21 – 23 cu. ft.), 30% less than Code Maximum</t>
  </si>
  <si>
    <t>RE-RefgFrz-BM_VLarge-Tier1</t>
  </si>
  <si>
    <t>Refrigerator-freezers - automatic defrost with bottom-mounted freezer without an automatic icemaker, Size Range: Very large (over 23 cu. Ft.), Energy Star (10% less than Code Maximum)</t>
  </si>
  <si>
    <t>RE-RefgFrz-BM_VLarge-Tier2</t>
  </si>
  <si>
    <t>Refrigerator-freezers - automatic defrost with bottom-mounted freezer without an automatic icemaker, Size Range: Very large (over 23 cu. Ft.), 30% less than Code Maximum</t>
  </si>
  <si>
    <t>RE-RefgFrz-BM_WtdSize-Tier1</t>
  </si>
  <si>
    <t>Refrigerator-freezers - automatic defrost with bottom-mounted freezer without an automatic icemaker, Size Range: Weighted Size, Energy Star (10% less than Code Maximum)</t>
  </si>
  <si>
    <t>RE-RefgFrz-BM_WtdSize-Tier2</t>
  </si>
  <si>
    <t>Refrigerator-freezers - automatic defrost with bottom-mounted freezer without an automatic icemaker, Size Range: Weighted Size, 30% less than Code Maximum</t>
  </si>
  <si>
    <t>RE-RefgFrz-BM-TTD_Mini-Tier1</t>
  </si>
  <si>
    <t>Refrigerator-freezer - automatic defrost with bottom-mounted freezer with through-the-door ice service, Size Range: Very Small (&lt;13 cu. ft.), Energy Star (10% less than Code Maximum)</t>
  </si>
  <si>
    <t>RE-RefgFrz-BM-TTD_Mini-Tier2</t>
  </si>
  <si>
    <t>Refrigerator-freezer - automatic defrost with bottom-mounted freezer with through-the-door ice service, Size Range: Very Small (&lt;13 cu. ft.), 30% less than Code Maximum</t>
  </si>
  <si>
    <t>RE-RefgFrz-BM-TTD_Small-Tier1</t>
  </si>
  <si>
    <t>Refrigerator-freezer - automatic defrost with bottom-mounted freezer with through-the-door ice service, Size Range: Small (13 – 16 cu. ft.), Energy Star (10% less than Code Maximum)</t>
  </si>
  <si>
    <t>RE-RefgFrz-BM-TTD_Small-Tier2</t>
  </si>
  <si>
    <t>Refrigerator-freezer - automatic defrost with bottom-mounted freezer with through-the-door ice service, Size Range: Small (13 – 16 cu. ft.), 30% less than Code Maximum</t>
  </si>
  <si>
    <t>RE-RefgFrz-BM-TTD_Med-Tier1</t>
  </si>
  <si>
    <t>Refrigerator-freezer - automatic defrost with bottom-mounted freezer with through-the-door ice service, Size Range: Medium (17 – 20 cu. ft.), Energy Star (10% less than Code Maximum)</t>
  </si>
  <si>
    <t>RE-RefgFrz-BM-TTD_Med-Tier2</t>
  </si>
  <si>
    <t>Refrigerator-freezer - automatic defrost with bottom-mounted freezer with through-the-door ice service, Size Range: Medium (17 – 20 cu. ft.), 30% less than Code Maximum</t>
  </si>
  <si>
    <t>RE-RefgFrz-BM-TTD_Large-Tier1</t>
  </si>
  <si>
    <t>Refrigerator-freezer - automatic defrost with bottom-mounted freezer with through-the-door ice service, Size Range: Large (21 – 23 cu. ft.), Energy Star (10% less than Code Maximum)</t>
  </si>
  <si>
    <t>RE-RefgFrz-BM-TTD_Large-Tier2</t>
  </si>
  <si>
    <t>Refrigerator-freezer - automatic defrost with bottom-mounted freezer with through-the-door ice service, Size Range: Large (21 – 23 cu. ft.), 30% less than Code Maximum</t>
  </si>
  <si>
    <t>RE-RefgFrz-BM-TTD_VLarge-Tier1</t>
  </si>
  <si>
    <t>Refrigerator-freezer - automatic defrost with bottom-mounted freezer with through-the-door ice service, Size Range: Very large (over 23 cu. Ft.), Energy Star (10% less than Code Maximum)</t>
  </si>
  <si>
    <t>RE-RefgFrz-BM-TTD_VLarge-Tier2</t>
  </si>
  <si>
    <t>Refrigerator-freezer - automatic defrost with bottom-mounted freezer with through-the-door ice service, Size Range: Very large (over 23 cu. Ft.), 30% less than Code Maximum</t>
  </si>
  <si>
    <t>RE-RefgFrz-BM-TTD_WtdSize-Tier1</t>
  </si>
  <si>
    <t>Refrigerator-freezer - automatic defrost with bottom-mounted freezer with through-the-door ice service, Size Range: Weighted Size, Energy Star (10% less than Code Maximum)</t>
  </si>
  <si>
    <t>RE-RefgFrz-BM-TTD_WtdSize-Tier2</t>
  </si>
  <si>
    <t>Refrigerator-freezer - automatic defrost with bottom-mounted freezer with through-the-door ice service, Size Range: Weighted Size, 30% less than Code Maximum</t>
  </si>
  <si>
    <t>RE-RefgFrz-BM-Ice_Mini-Tier1</t>
  </si>
  <si>
    <t>Refrigerator-freezers - automatic defrost with bottom-mounted freezer with an automatic icemaker without through-the-door ice service, Size Range: Very Small (&lt;13 cu. ft.), Energy Star (10% less than Code Maximum)</t>
  </si>
  <si>
    <t>RE-RefgFrz-BM-Ice_Mini-Tier2</t>
  </si>
  <si>
    <t>Refrigerator-freezers - automatic defrost with bottom-mounted freezer with an automatic icemaker without through-the-door ice service, Size Range: Very Small (&lt;13 cu. ft.), 30% less than Code Maximum</t>
  </si>
  <si>
    <t>RE-RefgFrz-BM-Ice_Small-Tier1</t>
  </si>
  <si>
    <t>Refrigerator-freezers - automatic defrost with bottom-mounted freezer with an automatic icemaker without through-the-door ice service, Size Range: Small (13 – 16 cu. ft.), Energy Star (10% less than Code Maximum)</t>
  </si>
  <si>
    <t>RE-RefgFrz-BM-Ice_Small-Tier2</t>
  </si>
  <si>
    <t>Refrigerator-freezers - automatic defrost with bottom-mounted freezer with an automatic icemaker without through-the-door ice service, Size Range: Small (13 – 16 cu. ft.), 30% less than Code Maximum</t>
  </si>
  <si>
    <t>RE-RefgFrz-BM-Ice_Med-Tier1</t>
  </si>
  <si>
    <t>Refrigerator-freezers - automatic defrost with bottom-mounted freezer with an automatic icemaker without through-the-door ice service, Size Range: Medium (17 – 20 cu. ft.), Energy Star (10% less than Code Maximum)</t>
  </si>
  <si>
    <t>RE-RefgFrz-BM-Ice_Med-Tier2</t>
  </si>
  <si>
    <t>Refrigerator-freezers - automatic defrost with bottom-mounted freezer with an automatic icemaker without through-the-door ice service, Size Range: Medium (17 – 20 cu. ft.), 30% less than Code Maximum</t>
  </si>
  <si>
    <t>RE-RefgFrz-BM-Ice_Large-Tier1</t>
  </si>
  <si>
    <t>Refrigerator-freezers - automatic defrost with bottom-mounted freezer with an automatic icemaker without through-the-door ice service, Size Range: Large (21 – 23 cu. ft.), Energy Star (10% less than Code Maximum)</t>
  </si>
  <si>
    <t>RE-RefgFrz-BM-Ice_Large-Tier2</t>
  </si>
  <si>
    <t>Refrigerator-freezers - automatic defrost with bottom-mounted freezer with an automatic icemaker without through-the-door ice service, Size Range: Large (21 – 23 cu. ft.), 30% less than Code Maximum</t>
  </si>
  <si>
    <t>RE-RefgFrz-BM-Ice_VLarge-Tier1</t>
  </si>
  <si>
    <t>Refrigerator-freezers - automatic defrost with bottom-mounted freezer with an automatic icemaker without through-the-door ice service, Size Range: Very large (over 23 cu. Ft.), Energy Star (10% less than Code Maximum)</t>
  </si>
  <si>
    <t>RE-RefgFrz-BM-Ice_VLarge-Tier2</t>
  </si>
  <si>
    <t>Refrigerator-freezers - automatic defrost with bottom-mounted freezer with an automatic icemaker without through-the-door ice service, Size Range: Very large (over 23 cu. Ft.), 30% less than Code Maximum</t>
  </si>
  <si>
    <t>RE-RefgFrz-BM-Ice_WtdSize-Tier1</t>
  </si>
  <si>
    <t>Refrigerator-freezers - automatic defrost with bottom-mounted freezer with an automatic icemaker without through-the-door ice service, Size Range: Weighted Size, Energy Star (10% less than Code Maximum)</t>
  </si>
  <si>
    <t>RE-RefgFrz-BM-Ice_WtdSize-Tier2</t>
  </si>
  <si>
    <t>Refrigerator-freezers - automatic defrost with bottom-mounted freezer with an automatic icemaker without through-the-door ice service, Size Range: Weighted Size, 30% less than Code Maximum</t>
  </si>
  <si>
    <t>RE-RefgFrz-Wtd-Tier1</t>
  </si>
  <si>
    <t>Weighted Refrigerator Type, Size Range: Weighted Size, Energy Star (10% less than Code Maximum)</t>
  </si>
  <si>
    <t>RE-RefgFrz-Wtd-Tier2</t>
  </si>
  <si>
    <t>Weighted Refrigerator Type, Size Range: Weighted Size, 30% less than Code Maximum</t>
  </si>
  <si>
    <t>RE-RefgFrz_CmpMini-Tier1</t>
  </si>
  <si>
    <t>Compact refrigerator-freezers and refrigerators other than all-refrigerators with manual defrost, Size Range: compact (5-7 cu. ft.), Energy Star (10% less than Code Maximum)</t>
  </si>
  <si>
    <t>RE-RefgFrz_CmpMini-Tier2</t>
  </si>
  <si>
    <t>Compact refrigerator-freezers and refrigerators other than all-refrigerators with manual defrost, Size Range: compact (5-7 cu. ft.), 30% less than Code Maximum</t>
  </si>
  <si>
    <t>RE-RefgFrz_CmpSml-Tier1</t>
  </si>
  <si>
    <t>Compact refrigerator-freezers and refrigerators other than all-refrigerators with manual defrost, Size Range: compact mini (&lt;5 cu. ft.), Energy Star (10% less than Code Maximum)</t>
  </si>
  <si>
    <t>RE-RefgFrz_CmpSml-Tier2</t>
  </si>
  <si>
    <t>Compact refrigerator-freezers and refrigerators other than all-refrigerators with manual defrost, Size Range: compact mini (&lt;5 cu. ft.), 30% less than Code Maximum</t>
  </si>
  <si>
    <t>RE-Refg-All_CmpMini-Tier1</t>
  </si>
  <si>
    <t>All-refrigerators - automatic defrost
(Refrigerator with no separate freezer storage), Size Range: compact (5-7 cu. ft.), Energy Star (10% less than Code Maximum)</t>
  </si>
  <si>
    <t>RE-Refg-All_CmpMini-Tier2</t>
  </si>
  <si>
    <t>All-refrigerators - automatic defrost
(Refrigerator with no separate freezer storage), Size Range: compact (5-7 cu. ft.), 30% less than Code Maximum</t>
  </si>
  <si>
    <t>RE-Refg-All_CmpSml-Tier1</t>
  </si>
  <si>
    <t>All-refrigerators - automatic defrost
(Refrigerator with no separate freezer storage), Size Range: compact mini (&lt;5 cu. ft.), Energy Star (10% less than Code Maximum)</t>
  </si>
  <si>
    <t>RE-Refg-All_CmpSml-Tier2</t>
  </si>
  <si>
    <t>All-refrigerators - automatic defrost
(Refrigerator with no separate freezer storage), Size Range: compact mini (&lt;5 cu. ft.), 30% less than Code Maximum</t>
  </si>
  <si>
    <t>RE-RefgFrz-TM_CmpMini-Tier1</t>
  </si>
  <si>
    <t>Refrigerator-freezers - automatic defrost with top-mounted freezer without an automatic icemaker, Size Range: compact (5-7 cu. ft.), Energy Star (10% less than Code Maximum)</t>
  </si>
  <si>
    <t>RE-RefgFrz-TM_CmpMini-Tier2</t>
  </si>
  <si>
    <t>Refrigerator-freezers - automatic defrost with top-mounted freezer without an automatic icemaker, Size Range: compact (5-7 cu. ft.), 30% less than Code Maximum</t>
  </si>
  <si>
    <t>RE-RefgFrz-TM_CmpSml-Tier1</t>
  </si>
  <si>
    <t>Refrigerator-freezers - automatic defrost with top-mounted freezer without an automatic icemaker, Size Range: compact mini (&lt;5 cu. ft.), Energy Star (10% less than Code Maximum)</t>
  </si>
  <si>
    <t>RE-RefgFrz-TM_CmpSml-Tier2</t>
  </si>
  <si>
    <t>Refrigerator-freezers - automatic defrost with top-mounted freezer without an automatic icemaker, Size Range: compact mini (&lt;5 cu. ft.), 30% less than Code Maximum</t>
  </si>
  <si>
    <t>RE-RefgFrz-BM_CmpMini-Tier1</t>
  </si>
  <si>
    <t>Refrigerator-freezers - automatic defrost with bottom-mounted freezer without an automatic icemaker, Size Range: compact (5-7 cu. ft.), Energy Star (10% less than Code Maximum)</t>
  </si>
  <si>
    <t>RE-RefgFrz-BM_CmpMini-Tier2</t>
  </si>
  <si>
    <t>Refrigerator-freezers - automatic defrost with bottom-mounted freezer without an automatic icemaker, Size Range: compact (5-7 cu. ft.), 30% less than Code Maximum</t>
  </si>
  <si>
    <t>RE-RefgFrz-BM_CmpSml-Tier1</t>
  </si>
  <si>
    <t>Refrigerator-freezers - automatic defrost with bottom-mounted freezer without an automatic icemaker, Size Range: compact mini (&lt;5 cu. ft.), Energy Star (10% less than Code Maximum)</t>
  </si>
  <si>
    <t>RE-RefgFrz-BM_CmpSml-Tier2</t>
  </si>
  <si>
    <t>Refrigerator-freezers - automatic defrost with bottom-mounted freezer without an automatic icemaker, Size Range: compact mini (&lt;5 cu. ft.), 30% less than Code Maximum</t>
  </si>
  <si>
    <t>RE-RefgFrz-BM_XLarge-Tier1</t>
  </si>
  <si>
    <t>Refrigerator-freezers - automatic defrost with bottom-mounted freezer without an automatic icemaker, Size Range: extra large (&gt; 28 cu. ft.), Energy Star (10% less than Code Maximum)</t>
  </si>
  <si>
    <t>RE-RefgFrz-BM_XLarge-Tier2</t>
  </si>
  <si>
    <t>Refrigerator-freezers - automatic defrost with bottom-mounted freezer without an automatic icemaker, Size Range: extra large (&gt; 28 cu. ft.), 30% less than Code Maximum</t>
  </si>
  <si>
    <t>RE-RefgFrz-BM-Ice_XLarge-Tier1</t>
  </si>
  <si>
    <t>Refrigerator-freezers - automatic defrost with bottom-mounted freezer with an automatic icemaker without through-the-door ice service, Size Range: extra large (&gt; 28 cu. ft.), Energy Star (10% less than Code Maximum)</t>
  </si>
  <si>
    <t>RE-RefgFrz-BM-Ice_XLarge-Tier2</t>
  </si>
  <si>
    <t>Refrigerator-freezers - automatic defrost with bottom-mounted freezer with an automatic icemaker without through-the-door ice service, Size Range: extra large (&gt; 28 cu. ft.), 30% less than Code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</si>
</sst>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0.0"/>
    <numFmt numFmtId="166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13" applyNumberFormat="0" applyFill="0" applyAlignment="0" applyProtection="0"/>
    <xf numFmtId="0" fontId="5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1" xfId="0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/>
    <xf numFmtId="0" fontId="6" fillId="0" borderId="0" xfId="0" applyFont="1"/>
    <xf numFmtId="0" fontId="0" fillId="0" borderId="0" xfId="0" applyFill="1" applyBorder="1"/>
    <xf numFmtId="0" fontId="0" fillId="0" borderId="0" xfId="0"/>
    <xf numFmtId="44" fontId="3" fillId="3" borderId="0" xfId="1" applyFont="1" applyFill="1" applyAlignment="1">
      <alignment vertical="center"/>
    </xf>
    <xf numFmtId="44" fontId="3" fillId="0" borderId="0" xfId="1" applyFont="1"/>
    <xf numFmtId="44" fontId="0" fillId="0" borderId="0" xfId="0" applyNumberFormat="1"/>
    <xf numFmtId="0" fontId="0" fillId="0" borderId="0" xfId="0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2" borderId="2" xfId="3" applyBorder="1" applyAlignment="1">
      <alignment horizontal="center"/>
    </xf>
    <xf numFmtId="165" fontId="0" fillId="0" borderId="0" xfId="0" applyNumberForma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0" xfId="3"/>
    <xf numFmtId="0" fontId="0" fillId="0" borderId="0" xfId="0"/>
    <xf numFmtId="14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0" fillId="0" borderId="1" xfId="0" applyBorder="1" applyAlignment="1"/>
    <xf numFmtId="14" fontId="0" fillId="0" borderId="0" xfId="0" applyNumberFormat="1" applyAlignment="1"/>
    <xf numFmtId="0" fontId="5" fillId="2" borderId="1" xfId="3" applyBorder="1" applyAlignment="1"/>
    <xf numFmtId="0" fontId="4" fillId="0" borderId="13" xfId="2"/>
    <xf numFmtId="0" fontId="0" fillId="0" borderId="0" xfId="0" quotePrefix="1"/>
    <xf numFmtId="0" fontId="6" fillId="0" borderId="2" xfId="0" applyFont="1" applyBorder="1"/>
    <xf numFmtId="0" fontId="0" fillId="0" borderId="4" xfId="0" applyBorder="1"/>
    <xf numFmtId="0" fontId="0" fillId="0" borderId="3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8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7" fillId="0" borderId="0" xfId="4"/>
    <xf numFmtId="0" fontId="9" fillId="0" borderId="0" xfId="0" applyFont="1"/>
    <xf numFmtId="14" fontId="10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165" fontId="10" fillId="0" borderId="6" xfId="0" applyNumberFormat="1" applyFont="1" applyBorder="1" applyAlignment="1">
      <alignment horizontal="left" indent="1"/>
    </xf>
    <xf numFmtId="0" fontId="0" fillId="0" borderId="0" xfId="0" applyFont="1"/>
    <xf numFmtId="166" fontId="3" fillId="0" borderId="0" xfId="1" applyNumberFormat="1" applyFont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2" borderId="0" xfId="3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2" borderId="0" xfId="3" applyAlignment="1">
      <alignment horizontal="center"/>
    </xf>
  </cellXfs>
  <cellStyles count="5">
    <cellStyle name="Currency" xfId="1" builtinId="4"/>
    <cellStyle name="Heading 2" xfId="2" builtinId="17"/>
    <cellStyle name="Neutral" xfId="3" builtinId="28"/>
    <cellStyle name="Normal" xfId="0" builtinId="0"/>
    <cellStyle name="Warning Text" xfId="4" builtinId="11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2"/>
  <sheetViews>
    <sheetView tabSelected="1" workbookViewId="0"/>
  </sheetViews>
  <sheetFormatPr defaultRowHeight="15"/>
  <cols>
    <col min="1" max="1" width="9.140625" style="46"/>
    <col min="2" max="2" width="21.5703125" style="46" customWidth="1"/>
    <col min="3" max="3" width="9.140625" style="46"/>
    <col min="4" max="4" width="7.42578125" style="46" customWidth="1"/>
    <col min="5" max="12" width="9.140625" style="46"/>
    <col min="13" max="14" width="11.5703125" style="46" bestFit="1" customWidth="1"/>
    <col min="15" max="16384" width="9.140625" style="46"/>
  </cols>
  <sheetData>
    <row r="2" spans="2:17" ht="18" thickBot="1">
      <c r="B2" s="53" t="s">
        <v>0</v>
      </c>
      <c r="C2" s="53"/>
      <c r="D2" s="53"/>
      <c r="E2" s="53"/>
      <c r="F2" s="53"/>
      <c r="G2" s="53"/>
      <c r="H2" s="53"/>
    </row>
    <row r="3" spans="2:17" ht="15.75" thickTop="1">
      <c r="B3" s="54" t="s">
        <v>1</v>
      </c>
    </row>
    <row r="5" spans="2:17">
      <c r="B5" s="46" t="s">
        <v>2</v>
      </c>
    </row>
    <row r="8" spans="2:17">
      <c r="B8" s="55" t="s">
        <v>3</v>
      </c>
      <c r="C8" s="55" t="s">
        <v>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>
      <c r="B9" s="56" t="s">
        <v>5</v>
      </c>
      <c r="C9" s="57" t="s">
        <v>6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2:17">
      <c r="B10" s="59"/>
      <c r="C10" s="60" t="s">
        <v>7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2:17">
      <c r="B11" s="59"/>
      <c r="C11" s="60" t="s">
        <v>8</v>
      </c>
      <c r="D11" s="63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2:17"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2:17">
      <c r="B13" s="59" t="s">
        <v>9</v>
      </c>
      <c r="C13" s="60" t="s">
        <v>10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1"/>
    </row>
    <row r="14" spans="2:17">
      <c r="B14" s="59"/>
      <c r="C14" s="60" t="s">
        <v>11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</row>
    <row r="15" spans="2:17">
      <c r="B15" s="59"/>
      <c r="C15" s="62" t="s">
        <v>12</v>
      </c>
      <c r="D15" s="60" t="s">
        <v>13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</row>
    <row r="16" spans="2:17">
      <c r="B16" s="59"/>
      <c r="C16" s="62" t="s">
        <v>12</v>
      </c>
      <c r="D16" s="60" t="s">
        <v>14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</row>
    <row r="17" spans="2:17">
      <c r="B17" s="59"/>
      <c r="C17" s="62" t="s">
        <v>12</v>
      </c>
      <c r="D17" s="60" t="s">
        <v>15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</row>
    <row r="18" spans="2:17"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</row>
    <row r="19" spans="2:17">
      <c r="B19" s="59" t="s">
        <v>16</v>
      </c>
      <c r="C19" s="60" t="s">
        <v>17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</row>
    <row r="20" spans="2:17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/>
    </row>
    <row r="21" spans="2:17">
      <c r="B21" s="64" t="s">
        <v>18</v>
      </c>
      <c r="C21" s="3" t="s">
        <v>19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5"/>
    </row>
    <row r="22" spans="2:17">
      <c r="C22" s="66"/>
    </row>
    <row r="24" spans="2:17">
      <c r="B24" s="67" t="s">
        <v>20</v>
      </c>
    </row>
    <row r="25" spans="2:17">
      <c r="B25" s="68">
        <v>42229</v>
      </c>
      <c r="C25" s="69" t="s">
        <v>12</v>
      </c>
      <c r="D25" s="46" t="s">
        <v>21</v>
      </c>
    </row>
    <row r="26" spans="2:17">
      <c r="C26" s="69"/>
      <c r="D26" s="46" t="s">
        <v>22</v>
      </c>
    </row>
    <row r="27" spans="2:17">
      <c r="C27" s="62"/>
      <c r="D27" s="69" t="s">
        <v>12</v>
      </c>
      <c r="E27" s="46" t="s">
        <v>23</v>
      </c>
    </row>
    <row r="28" spans="2:17">
      <c r="D28" s="69" t="s">
        <v>12</v>
      </c>
      <c r="E28" s="46" t="s">
        <v>24</v>
      </c>
    </row>
    <row r="29" spans="2:17">
      <c r="D29" s="69" t="s">
        <v>12</v>
      </c>
      <c r="E29" s="46" t="s">
        <v>25</v>
      </c>
    </row>
    <row r="30" spans="2:17">
      <c r="D30" s="69" t="s">
        <v>12</v>
      </c>
      <c r="E30" s="46" t="s">
        <v>26</v>
      </c>
    </row>
    <row r="31" spans="2:17">
      <c r="D31" s="46" t="s">
        <v>27</v>
      </c>
    </row>
    <row r="32" spans="2:17">
      <c r="D32" s="69" t="s">
        <v>12</v>
      </c>
      <c r="E32" s="46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4"/>
  <sheetViews>
    <sheetView workbookViewId="0">
      <selection activeCell="B13" sqref="B13"/>
    </sheetView>
  </sheetViews>
  <sheetFormatPr defaultRowHeight="15"/>
  <cols>
    <col min="1" max="1" width="10.7109375" customWidth="1"/>
    <col min="2" max="2" width="21.42578125" customWidth="1"/>
    <col min="3" max="3" width="11.28515625" customWidth="1"/>
    <col min="4" max="4" width="11.28515625" style="7" customWidth="1"/>
    <col min="5" max="5" width="11.7109375" customWidth="1"/>
    <col min="6" max="6" width="11.7109375" style="7" customWidth="1"/>
    <col min="7" max="7" width="11.85546875" customWidth="1"/>
  </cols>
  <sheetData>
    <row r="2" spans="2:16">
      <c r="B2" s="5" t="s">
        <v>29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2:16">
      <c r="B3" s="71" t="s">
        <v>30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2:16" s="46" customFormat="1">
      <c r="B4" s="71"/>
    </row>
    <row r="5" spans="2:16">
      <c r="B5" s="5"/>
      <c r="C5" s="46"/>
      <c r="D5" s="46"/>
      <c r="E5" s="11" t="s">
        <v>31</v>
      </c>
      <c r="F5" s="2" t="s">
        <v>32</v>
      </c>
      <c r="G5" s="2" t="s">
        <v>33</v>
      </c>
      <c r="H5" s="2" t="s">
        <v>34</v>
      </c>
      <c r="I5" s="2"/>
      <c r="J5" s="2"/>
      <c r="K5" s="2" t="s">
        <v>34</v>
      </c>
      <c r="L5" s="46"/>
      <c r="M5" s="46"/>
      <c r="N5" s="46"/>
      <c r="O5" s="46"/>
      <c r="P5" s="46"/>
    </row>
    <row r="6" spans="2:16">
      <c r="B6" s="46" t="s">
        <v>35</v>
      </c>
      <c r="C6" s="76" t="s">
        <v>36</v>
      </c>
      <c r="D6" s="77"/>
      <c r="E6" s="78"/>
      <c r="F6" s="12"/>
      <c r="G6" s="74" t="s">
        <v>37</v>
      </c>
      <c r="H6" s="73"/>
      <c r="I6" s="77" t="s">
        <v>38</v>
      </c>
      <c r="J6" s="78"/>
      <c r="K6" s="73"/>
      <c r="L6" s="77" t="s">
        <v>39</v>
      </c>
      <c r="M6" s="78"/>
      <c r="N6" s="46"/>
      <c r="O6" s="46"/>
      <c r="P6" s="46"/>
    </row>
    <row r="7" spans="2:16">
      <c r="B7" s="12" t="s">
        <v>40</v>
      </c>
      <c r="C7" s="13" t="s">
        <v>41</v>
      </c>
      <c r="D7" s="15" t="s">
        <v>42</v>
      </c>
      <c r="E7" s="14" t="s">
        <v>43</v>
      </c>
      <c r="F7" s="16" t="s">
        <v>44</v>
      </c>
      <c r="G7" s="15" t="s">
        <v>45</v>
      </c>
      <c r="H7" s="13" t="s">
        <v>46</v>
      </c>
      <c r="I7" s="15" t="s">
        <v>47</v>
      </c>
      <c r="J7" s="14" t="s">
        <v>48</v>
      </c>
      <c r="K7" s="13" t="s">
        <v>49</v>
      </c>
      <c r="L7" s="15" t="s">
        <v>47</v>
      </c>
      <c r="M7" s="14" t="s">
        <v>48</v>
      </c>
      <c r="N7" s="46"/>
      <c r="O7" s="46"/>
      <c r="P7" s="46"/>
    </row>
    <row r="8" spans="2:16">
      <c r="B8" s="42" t="s">
        <v>50</v>
      </c>
      <c r="C8" s="29">
        <v>726.7</v>
      </c>
      <c r="D8" s="30">
        <v>-43.578000000000003</v>
      </c>
      <c r="E8" s="31">
        <f>86.623</f>
        <v>86.623000000000005</v>
      </c>
      <c r="F8" s="32">
        <v>0</v>
      </c>
      <c r="G8" s="30">
        <v>521.5</v>
      </c>
      <c r="H8" s="33">
        <v>-0.47099999999999997</v>
      </c>
      <c r="I8" s="34">
        <v>253</v>
      </c>
      <c r="J8" s="35">
        <v>728</v>
      </c>
      <c r="K8" s="36">
        <v>23.79</v>
      </c>
      <c r="L8" s="30">
        <v>7.8</v>
      </c>
      <c r="M8" s="31">
        <v>31</v>
      </c>
      <c r="N8" s="46"/>
      <c r="O8" s="46"/>
      <c r="P8" s="46"/>
    </row>
    <row r="9" spans="2:16">
      <c r="B9" s="43" t="s">
        <v>51</v>
      </c>
      <c r="C9" s="17">
        <v>726.7</v>
      </c>
      <c r="D9" s="19">
        <v>-43.578000000000003</v>
      </c>
      <c r="E9" s="18">
        <v>86.623000000000005</v>
      </c>
      <c r="F9" s="27">
        <v>-391.09100000000001</v>
      </c>
      <c r="G9" s="19">
        <v>521.5</v>
      </c>
      <c r="H9" s="25">
        <v>-0.47099999999999997</v>
      </c>
      <c r="I9" s="23">
        <v>253</v>
      </c>
      <c r="J9" s="22">
        <v>728</v>
      </c>
      <c r="K9" s="26">
        <v>23.79</v>
      </c>
      <c r="L9" s="19">
        <v>7.8</v>
      </c>
      <c r="M9" s="18">
        <v>31</v>
      </c>
      <c r="N9" s="46"/>
      <c r="O9" s="46"/>
      <c r="P9" s="46"/>
    </row>
    <row r="10" spans="2:16">
      <c r="B10" s="43" t="s">
        <v>52</v>
      </c>
      <c r="C10" s="17">
        <v>726.7</v>
      </c>
      <c r="D10" s="19">
        <v>-43.578000000000003</v>
      </c>
      <c r="E10" s="18">
        <v>86.623000000000005</v>
      </c>
      <c r="F10" s="27">
        <v>-548.29</v>
      </c>
      <c r="G10" s="19">
        <v>521.5</v>
      </c>
      <c r="H10" s="25">
        <v>-0.47099999999999997</v>
      </c>
      <c r="I10" s="23">
        <v>253</v>
      </c>
      <c r="J10" s="22">
        <v>728</v>
      </c>
      <c r="K10" s="26">
        <v>23.79</v>
      </c>
      <c r="L10" s="19">
        <v>7.8</v>
      </c>
      <c r="M10" s="18">
        <v>31</v>
      </c>
      <c r="N10" s="46"/>
      <c r="O10" s="46"/>
      <c r="P10" s="46"/>
    </row>
    <row r="11" spans="2:16">
      <c r="B11" s="44" t="s">
        <v>53</v>
      </c>
      <c r="C11" s="70" t="s">
        <v>54</v>
      </c>
      <c r="D11" s="21"/>
      <c r="E11" s="20"/>
      <c r="F11" s="28"/>
      <c r="G11" s="21"/>
      <c r="H11" s="37"/>
      <c r="I11" s="24"/>
      <c r="J11" s="38"/>
      <c r="K11" s="39"/>
      <c r="L11" s="21"/>
      <c r="M11" s="20"/>
      <c r="N11" s="46"/>
      <c r="O11" s="46"/>
      <c r="P11" s="46"/>
    </row>
    <row r="13" spans="2:16">
      <c r="B13" s="46"/>
      <c r="C13" s="41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2:16">
      <c r="B14" s="46"/>
      <c r="C14" s="41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</sheetData>
  <mergeCells count="3">
    <mergeCell ref="C6:E6"/>
    <mergeCell ref="I6:J6"/>
    <mergeCell ref="L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F202"/>
  <sheetViews>
    <sheetView topLeftCell="R1" zoomScaleNormal="100" workbookViewId="0">
      <pane ySplit="7" topLeftCell="A8" activePane="bottomLeft" state="frozen"/>
      <selection pane="bottomLeft" activeCell="AF8" sqref="AF8"/>
    </sheetView>
  </sheetViews>
  <sheetFormatPr defaultRowHeight="15"/>
  <cols>
    <col min="1" max="1" width="32.28515625" bestFit="1" customWidth="1"/>
    <col min="2" max="2" width="11.140625" bestFit="1" customWidth="1"/>
    <col min="3" max="3" width="16.28515625" bestFit="1" customWidth="1"/>
    <col min="4" max="4" width="12.7109375" bestFit="1" customWidth="1"/>
    <col min="6" max="6" width="11.85546875" bestFit="1" customWidth="1"/>
    <col min="7" max="7" width="10.140625" bestFit="1" customWidth="1"/>
    <col min="8" max="8" width="8" bestFit="1" customWidth="1"/>
    <col min="9" max="9" width="24.42578125" bestFit="1" customWidth="1"/>
    <col min="10" max="10" width="8.140625" bestFit="1" customWidth="1"/>
    <col min="11" max="11" width="12.85546875" bestFit="1" customWidth="1"/>
    <col min="12" max="12" width="16.42578125" customWidth="1"/>
    <col min="13" max="13" width="17.42578125" customWidth="1"/>
    <col min="14" max="14" width="118.28515625" customWidth="1"/>
    <col min="15" max="15" width="18" hidden="1" customWidth="1"/>
    <col min="16" max="16" width="14.85546875" hidden="1" customWidth="1"/>
    <col min="32" max="32" width="11.85546875" bestFit="1" customWidth="1"/>
  </cols>
  <sheetData>
    <row r="1" spans="1:32">
      <c r="A1" s="5" t="s">
        <v>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8" t="s">
        <v>56</v>
      </c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2">
      <c r="A2" s="46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>
      <c r="A3" s="46" t="s">
        <v>58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8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2">
      <c r="A4" s="46" t="s">
        <v>59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8"/>
      <c r="Q4" s="46"/>
      <c r="R4" s="46"/>
      <c r="S4" s="46"/>
      <c r="T4" s="46" t="s">
        <v>60</v>
      </c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2">
      <c r="A5" s="46" t="s">
        <v>61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8"/>
      <c r="Q5" s="46"/>
      <c r="R5" s="46"/>
      <c r="S5" s="46"/>
      <c r="T5" s="46"/>
      <c r="U5" s="46"/>
      <c r="V5" s="11" t="s">
        <v>62</v>
      </c>
      <c r="W5" s="2" t="s">
        <v>32</v>
      </c>
      <c r="X5" s="2" t="s">
        <v>33</v>
      </c>
      <c r="Y5" s="2" t="s">
        <v>34</v>
      </c>
      <c r="Z5" s="2"/>
      <c r="AA5" s="2"/>
      <c r="AB5" s="2" t="s">
        <v>34</v>
      </c>
      <c r="AC5" s="46"/>
      <c r="AD5" s="46"/>
      <c r="AE5" s="46"/>
      <c r="AF5" s="46"/>
    </row>
    <row r="6" spans="1:3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8" t="s">
        <v>63</v>
      </c>
      <c r="Q6" s="46"/>
      <c r="R6" s="75" t="s">
        <v>64</v>
      </c>
      <c r="S6" s="46"/>
      <c r="T6" s="76" t="s">
        <v>36</v>
      </c>
      <c r="U6" s="77"/>
      <c r="V6" s="78"/>
      <c r="W6" s="12"/>
      <c r="X6" s="74" t="s">
        <v>37</v>
      </c>
      <c r="Y6" s="73"/>
      <c r="Z6" s="77" t="s">
        <v>65</v>
      </c>
      <c r="AA6" s="78"/>
      <c r="AB6" s="73"/>
      <c r="AC6" s="77" t="s">
        <v>39</v>
      </c>
      <c r="AD6" s="78"/>
      <c r="AE6" s="46"/>
      <c r="AF6" s="75" t="s">
        <v>66</v>
      </c>
    </row>
    <row r="7" spans="1:32" ht="15.75" thickBot="1">
      <c r="A7" s="4" t="s">
        <v>67</v>
      </c>
      <c r="B7" s="4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49</v>
      </c>
      <c r="I7" s="1" t="s">
        <v>74</v>
      </c>
      <c r="J7" s="1" t="s">
        <v>75</v>
      </c>
      <c r="K7" s="1" t="s">
        <v>76</v>
      </c>
      <c r="L7" s="1" t="s">
        <v>77</v>
      </c>
      <c r="M7" s="1" t="s">
        <v>78</v>
      </c>
      <c r="N7" s="4" t="s">
        <v>79</v>
      </c>
      <c r="O7" s="6" t="s">
        <v>80</v>
      </c>
      <c r="P7" s="8" t="s">
        <v>81</v>
      </c>
      <c r="Q7" s="46"/>
      <c r="R7" s="40" t="s">
        <v>82</v>
      </c>
      <c r="S7" s="46"/>
      <c r="T7" s="13" t="s">
        <v>41</v>
      </c>
      <c r="U7" s="15" t="s">
        <v>42</v>
      </c>
      <c r="V7" s="14" t="s">
        <v>43</v>
      </c>
      <c r="W7" s="16" t="s">
        <v>44</v>
      </c>
      <c r="X7" s="15" t="s">
        <v>45</v>
      </c>
      <c r="Y7" s="13" t="s">
        <v>46</v>
      </c>
      <c r="Z7" s="15" t="s">
        <v>47</v>
      </c>
      <c r="AA7" s="14" t="s">
        <v>48</v>
      </c>
      <c r="AB7" s="13" t="s">
        <v>49</v>
      </c>
      <c r="AC7" s="15" t="s">
        <v>47</v>
      </c>
      <c r="AD7" s="14" t="s">
        <v>48</v>
      </c>
      <c r="AE7" s="46"/>
      <c r="AF7" s="40" t="s">
        <v>83</v>
      </c>
    </row>
    <row r="8" spans="1:32">
      <c r="A8" s="46" t="s">
        <v>84</v>
      </c>
      <c r="B8" s="46" t="s">
        <v>85</v>
      </c>
      <c r="C8" s="46" t="s">
        <v>53</v>
      </c>
      <c r="D8" s="46" t="b">
        <f>(J8&lt;&gt;"Code")</f>
        <v>0</v>
      </c>
      <c r="E8" s="46" t="s">
        <v>86</v>
      </c>
      <c r="F8" s="46" t="s">
        <v>86</v>
      </c>
      <c r="G8" s="46" t="s">
        <v>87</v>
      </c>
      <c r="H8" s="46">
        <v>6</v>
      </c>
      <c r="I8" s="46" t="s">
        <v>88</v>
      </c>
      <c r="J8" s="46" t="s">
        <v>89</v>
      </c>
      <c r="K8" s="46">
        <v>266</v>
      </c>
      <c r="L8" s="46" t="s">
        <v>90</v>
      </c>
      <c r="M8" s="46">
        <v>266</v>
      </c>
      <c r="N8" s="46" t="s">
        <v>91</v>
      </c>
      <c r="O8" s="46" t="s">
        <v>92</v>
      </c>
      <c r="P8" s="46"/>
      <c r="Q8" s="46"/>
      <c r="R8" s="46">
        <f>IFERROR(MATCH($C$8:$C$193,'CostModel Coef'!$B$8:$B$10,0),0)</f>
        <v>0</v>
      </c>
      <c r="S8" s="46"/>
      <c r="T8" s="46" t="str">
        <f>IF($R8&gt;0,INDEX('CostModel Coef'!C$8:C$10,$R8),"")</f>
        <v/>
      </c>
      <c r="U8" s="46" t="str">
        <f>IF($R8&gt;0,INDEX('CostModel Coef'!D$8:D$10,$R8),"")</f>
        <v/>
      </c>
      <c r="V8" s="46" t="str">
        <f>IF($R8&gt;0,INDEX('CostModel Coef'!E$8:E$10,$R8),"")</f>
        <v/>
      </c>
      <c r="W8" s="46" t="str">
        <f>IF($R8&gt;0,INDEX('CostModel Coef'!F$8:F$10,$R8),"")</f>
        <v/>
      </c>
      <c r="X8" s="46" t="str">
        <f>IF($R8&gt;0,INDEX('CostModel Coef'!G$8:G$10,$R8),"")</f>
        <v/>
      </c>
      <c r="Y8" s="46" t="str">
        <f>IF($R8&gt;0,INDEX('CostModel Coef'!H$8:H$10,$R8),"")</f>
        <v/>
      </c>
      <c r="Z8" s="46" t="str">
        <f>IF($R8&gt;0,INDEX('CostModel Coef'!I$8:I$10,$R8),"")</f>
        <v/>
      </c>
      <c r="AA8" s="46" t="str">
        <f>IF($R8&gt;0,INDEX('CostModel Coef'!J$8:J$10,$R8),"")</f>
        <v/>
      </c>
      <c r="AB8" s="46" t="str">
        <f>IF($R8&gt;0,INDEX('CostModel Coef'!K$8:K$10,$R8),"")</f>
        <v/>
      </c>
      <c r="AC8" s="46" t="str">
        <f>IF($R8&gt;0,INDEX('CostModel Coef'!L$8:L$10,$R8),"")</f>
        <v/>
      </c>
      <c r="AD8" s="46" t="str">
        <f>IF($R8&gt;0,INDEX('CostModel Coef'!M$8:M$10,$R8),"")</f>
        <v/>
      </c>
      <c r="AE8" s="46"/>
      <c r="AF8" s="2" t="str">
        <f>IF(AND(R8&gt;0,H8&lt;=AD8,H8&gt;=AC8,K8&lt;=AA8,K8&gt;=Z8),ROUND(T8+U8+V8+W8+IF(F8="Y",X8,0)+K8*Y8+H8*AB8,0),"out of scope")</f>
        <v>out of scope</v>
      </c>
    </row>
    <row r="9" spans="1:32">
      <c r="A9" s="46" t="s">
        <v>93</v>
      </c>
      <c r="B9" s="46" t="s">
        <v>85</v>
      </c>
      <c r="C9" s="46" t="s">
        <v>53</v>
      </c>
      <c r="D9" s="46" t="b">
        <f>(J9&lt;&gt;"Code")</f>
        <v>1</v>
      </c>
      <c r="E9" s="46" t="s">
        <v>86</v>
      </c>
      <c r="F9" s="46" t="s">
        <v>86</v>
      </c>
      <c r="G9" s="46" t="s">
        <v>87</v>
      </c>
      <c r="H9" s="46">
        <v>6</v>
      </c>
      <c r="I9" s="46" t="s">
        <v>88</v>
      </c>
      <c r="J9" s="46" t="s">
        <v>94</v>
      </c>
      <c r="K9" s="46">
        <v>239</v>
      </c>
      <c r="L9" s="46" t="s">
        <v>90</v>
      </c>
      <c r="M9" s="46">
        <v>239</v>
      </c>
      <c r="N9" s="46" t="s">
        <v>95</v>
      </c>
      <c r="O9" s="46" t="s">
        <v>92</v>
      </c>
      <c r="P9" s="46"/>
      <c r="Q9" s="46"/>
      <c r="R9" s="46">
        <f>IFERROR(MATCH($C$8:$C$193,'CostModel Coef'!$B$8:$B$10,0),0)</f>
        <v>0</v>
      </c>
      <c r="S9" s="46"/>
      <c r="T9" s="46" t="str">
        <f>IF($R9&gt;0,INDEX('CostModel Coef'!C$8:C$10,$R9),"")</f>
        <v/>
      </c>
      <c r="U9" s="46" t="str">
        <f>IF($R9&gt;0,INDEX('CostModel Coef'!D$8:D$10,$R9),"")</f>
        <v/>
      </c>
      <c r="V9" s="46" t="str">
        <f>IF($R9&gt;0,INDEX('CostModel Coef'!E$8:E$10,$R9),"")</f>
        <v/>
      </c>
      <c r="W9" s="46" t="str">
        <f>IF($R9&gt;0,INDEX('CostModel Coef'!F$8:F$10,$R9),"")</f>
        <v/>
      </c>
      <c r="X9" s="46" t="str">
        <f>IF($R9&gt;0,INDEX('CostModel Coef'!G$8:G$10,$R9),"")</f>
        <v/>
      </c>
      <c r="Y9" s="46" t="str">
        <f>IF($R9&gt;0,INDEX('CostModel Coef'!H$8:H$10,$R9),"")</f>
        <v/>
      </c>
      <c r="Z9" s="46" t="str">
        <f>IF($R9&gt;0,INDEX('CostModel Coef'!I$8:I$10,$R9),"")</f>
        <v/>
      </c>
      <c r="AA9" s="46" t="str">
        <f>IF($R9&gt;0,INDEX('CostModel Coef'!J$8:J$10,$R9),"")</f>
        <v/>
      </c>
      <c r="AB9" s="46" t="str">
        <f>IF($R9&gt;0,INDEX('CostModel Coef'!K$8:K$10,$R9),"")</f>
        <v/>
      </c>
      <c r="AC9" s="46" t="str">
        <f>IF($R9&gt;0,INDEX('CostModel Coef'!L$8:L$10,$R9),"")</f>
        <v/>
      </c>
      <c r="AD9" s="46" t="str">
        <f>IF($R9&gt;0,INDEX('CostModel Coef'!M$8:M$10,$R9),"")</f>
        <v/>
      </c>
      <c r="AE9" s="46"/>
      <c r="AF9" s="2" t="str">
        <f t="shared" ref="AF9:AF72" si="0">IF(AND(R9&gt;0,H9&lt;=AD9,H9&gt;=AC9,K9&lt;=AA9,K9&gt;=Z9),ROUND(T9+U9+V9+W9+IF(F9="Y",X9,0)+K9*Y9+H9*AB9,0),"out of scope")</f>
        <v>out of scope</v>
      </c>
    </row>
    <row r="10" spans="1:32">
      <c r="A10" s="46" t="s">
        <v>96</v>
      </c>
      <c r="B10" s="46" t="s">
        <v>85</v>
      </c>
      <c r="C10" s="46" t="s">
        <v>53</v>
      </c>
      <c r="D10" s="46" t="b">
        <f t="shared" ref="D10:D73" si="1">(J10&lt;&gt;"Code")</f>
        <v>1</v>
      </c>
      <c r="E10" s="46" t="s">
        <v>86</v>
      </c>
      <c r="F10" s="46" t="s">
        <v>86</v>
      </c>
      <c r="G10" s="46" t="s">
        <v>87</v>
      </c>
      <c r="H10" s="46">
        <v>6</v>
      </c>
      <c r="I10" s="46" t="s">
        <v>88</v>
      </c>
      <c r="J10" s="46" t="s">
        <v>97</v>
      </c>
      <c r="K10" s="46">
        <v>186</v>
      </c>
      <c r="L10" s="46" t="s">
        <v>90</v>
      </c>
      <c r="M10" s="46">
        <v>186</v>
      </c>
      <c r="N10" s="46" t="s">
        <v>98</v>
      </c>
      <c r="O10" s="46" t="s">
        <v>92</v>
      </c>
      <c r="P10" s="46"/>
      <c r="Q10" s="46"/>
      <c r="R10" s="46">
        <f>IFERROR(MATCH($C$8:$C$193,'CostModel Coef'!$B$8:$B$10,0),0)</f>
        <v>0</v>
      </c>
      <c r="S10" s="46"/>
      <c r="T10" s="46" t="str">
        <f>IF($R10&gt;0,INDEX('CostModel Coef'!C$8:C$10,$R10),"")</f>
        <v/>
      </c>
      <c r="U10" s="46" t="str">
        <f>IF($R10&gt;0,INDEX('CostModel Coef'!D$8:D$10,$R10),"")</f>
        <v/>
      </c>
      <c r="V10" s="46" t="str">
        <f>IF($R10&gt;0,INDEX('CostModel Coef'!E$8:E$10,$R10),"")</f>
        <v/>
      </c>
      <c r="W10" s="46" t="str">
        <f>IF($R10&gt;0,INDEX('CostModel Coef'!F$8:F$10,$R10),"")</f>
        <v/>
      </c>
      <c r="X10" s="46" t="str">
        <f>IF($R10&gt;0,INDEX('CostModel Coef'!G$8:G$10,$R10),"")</f>
        <v/>
      </c>
      <c r="Y10" s="46" t="str">
        <f>IF($R10&gt;0,INDEX('CostModel Coef'!H$8:H$10,$R10),"")</f>
        <v/>
      </c>
      <c r="Z10" s="46" t="str">
        <f>IF($R10&gt;0,INDEX('CostModel Coef'!I$8:I$10,$R10),"")</f>
        <v/>
      </c>
      <c r="AA10" s="46" t="str">
        <f>IF($R10&gt;0,INDEX('CostModel Coef'!J$8:J$10,$R10),"")</f>
        <v/>
      </c>
      <c r="AB10" s="46" t="str">
        <f>IF($R10&gt;0,INDEX('CostModel Coef'!K$8:K$10,$R10),"")</f>
        <v/>
      </c>
      <c r="AC10" s="46" t="str">
        <f>IF($R10&gt;0,INDEX('CostModel Coef'!L$8:L$10,$R10),"")</f>
        <v/>
      </c>
      <c r="AD10" s="46" t="str">
        <f>IF($R10&gt;0,INDEX('CostModel Coef'!M$8:M$10,$R10),"")</f>
        <v/>
      </c>
      <c r="AE10" s="46"/>
      <c r="AF10" s="2" t="str">
        <f t="shared" si="0"/>
        <v>out of scope</v>
      </c>
    </row>
    <row r="11" spans="1:32">
      <c r="A11" s="46" t="s">
        <v>99</v>
      </c>
      <c r="B11" s="46" t="s">
        <v>85</v>
      </c>
      <c r="C11" s="46" t="s">
        <v>53</v>
      </c>
      <c r="D11" s="46" t="b">
        <f t="shared" si="1"/>
        <v>0</v>
      </c>
      <c r="E11" s="46" t="s">
        <v>86</v>
      </c>
      <c r="F11" s="46" t="s">
        <v>86</v>
      </c>
      <c r="G11" s="46" t="s">
        <v>87</v>
      </c>
      <c r="H11" s="46">
        <v>3</v>
      </c>
      <c r="I11" s="46" t="s">
        <v>100</v>
      </c>
      <c r="J11" s="46" t="s">
        <v>89</v>
      </c>
      <c r="K11" s="46">
        <v>243</v>
      </c>
      <c r="L11" s="46" t="s">
        <v>90</v>
      </c>
      <c r="M11" s="46">
        <v>243</v>
      </c>
      <c r="N11" s="46" t="s">
        <v>101</v>
      </c>
      <c r="O11" s="46" t="s">
        <v>92</v>
      </c>
      <c r="P11" s="46"/>
      <c r="Q11" s="46"/>
      <c r="R11" s="46">
        <f>IFERROR(MATCH($C$8:$C$193,'CostModel Coef'!$B$8:$B$10,0),0)</f>
        <v>0</v>
      </c>
      <c r="S11" s="46"/>
      <c r="T11" s="46" t="str">
        <f>IF($R11&gt;0,INDEX('CostModel Coef'!C$8:C$10,$R11),"")</f>
        <v/>
      </c>
      <c r="U11" s="46" t="str">
        <f>IF($R11&gt;0,INDEX('CostModel Coef'!D$8:D$10,$R11),"")</f>
        <v/>
      </c>
      <c r="V11" s="46" t="str">
        <f>IF($R11&gt;0,INDEX('CostModel Coef'!E$8:E$10,$R11),"")</f>
        <v/>
      </c>
      <c r="W11" s="46" t="str">
        <f>IF($R11&gt;0,INDEX('CostModel Coef'!F$8:F$10,$R11),"")</f>
        <v/>
      </c>
      <c r="X11" s="46" t="str">
        <f>IF($R11&gt;0,INDEX('CostModel Coef'!G$8:G$10,$R11),"")</f>
        <v/>
      </c>
      <c r="Y11" s="46" t="str">
        <f>IF($R11&gt;0,INDEX('CostModel Coef'!H$8:H$10,$R11),"")</f>
        <v/>
      </c>
      <c r="Z11" s="46" t="str">
        <f>IF($R11&gt;0,INDEX('CostModel Coef'!I$8:I$10,$R11),"")</f>
        <v/>
      </c>
      <c r="AA11" s="46" t="str">
        <f>IF($R11&gt;0,INDEX('CostModel Coef'!J$8:J$10,$R11),"")</f>
        <v/>
      </c>
      <c r="AB11" s="46" t="str">
        <f>IF($R11&gt;0,INDEX('CostModel Coef'!K$8:K$10,$R11),"")</f>
        <v/>
      </c>
      <c r="AC11" s="46" t="str">
        <f>IF($R11&gt;0,INDEX('CostModel Coef'!L$8:L$10,$R11),"")</f>
        <v/>
      </c>
      <c r="AD11" s="46" t="str">
        <f>IF($R11&gt;0,INDEX('CostModel Coef'!M$8:M$10,$R11),"")</f>
        <v/>
      </c>
      <c r="AE11" s="46"/>
      <c r="AF11" s="2" t="str">
        <f t="shared" si="0"/>
        <v>out of scope</v>
      </c>
    </row>
    <row r="12" spans="1:32">
      <c r="A12" s="46" t="s">
        <v>102</v>
      </c>
      <c r="B12" s="46" t="s">
        <v>85</v>
      </c>
      <c r="C12" s="46" t="s">
        <v>53</v>
      </c>
      <c r="D12" s="46" t="b">
        <f t="shared" si="1"/>
        <v>1</v>
      </c>
      <c r="E12" s="46" t="s">
        <v>86</v>
      </c>
      <c r="F12" s="46" t="s">
        <v>86</v>
      </c>
      <c r="G12" s="46" t="s">
        <v>87</v>
      </c>
      <c r="H12" s="46">
        <v>3</v>
      </c>
      <c r="I12" s="46" t="s">
        <v>100</v>
      </c>
      <c r="J12" s="46" t="s">
        <v>94</v>
      </c>
      <c r="K12" s="46">
        <v>219</v>
      </c>
      <c r="L12" s="46" t="s">
        <v>90</v>
      </c>
      <c r="M12" s="46">
        <v>219</v>
      </c>
      <c r="N12" s="46" t="s">
        <v>103</v>
      </c>
      <c r="O12" s="46" t="s">
        <v>92</v>
      </c>
      <c r="P12" s="46"/>
      <c r="Q12" s="46"/>
      <c r="R12" s="46">
        <f>IFERROR(MATCH($C$8:$C$193,'CostModel Coef'!$B$8:$B$10,0),0)</f>
        <v>0</v>
      </c>
      <c r="S12" s="46"/>
      <c r="T12" s="46" t="str">
        <f>IF($R12&gt;0,INDEX('CostModel Coef'!C$8:C$10,$R12),"")</f>
        <v/>
      </c>
      <c r="U12" s="46" t="str">
        <f>IF($R12&gt;0,INDEX('CostModel Coef'!D$8:D$10,$R12),"")</f>
        <v/>
      </c>
      <c r="V12" s="46" t="str">
        <f>IF($R12&gt;0,INDEX('CostModel Coef'!E$8:E$10,$R12),"")</f>
        <v/>
      </c>
      <c r="W12" s="46" t="str">
        <f>IF($R12&gt;0,INDEX('CostModel Coef'!F$8:F$10,$R12),"")</f>
        <v/>
      </c>
      <c r="X12" s="46" t="str">
        <f>IF($R12&gt;0,INDEX('CostModel Coef'!G$8:G$10,$R12),"")</f>
        <v/>
      </c>
      <c r="Y12" s="46" t="str">
        <f>IF($R12&gt;0,INDEX('CostModel Coef'!H$8:H$10,$R12),"")</f>
        <v/>
      </c>
      <c r="Z12" s="46" t="str">
        <f>IF($R12&gt;0,INDEX('CostModel Coef'!I$8:I$10,$R12),"")</f>
        <v/>
      </c>
      <c r="AA12" s="46" t="str">
        <f>IF($R12&gt;0,INDEX('CostModel Coef'!J$8:J$10,$R12),"")</f>
        <v/>
      </c>
      <c r="AB12" s="46" t="str">
        <f>IF($R12&gt;0,INDEX('CostModel Coef'!K$8:K$10,$R12),"")</f>
        <v/>
      </c>
      <c r="AC12" s="46" t="str">
        <f>IF($R12&gt;0,INDEX('CostModel Coef'!L$8:L$10,$R12),"")</f>
        <v/>
      </c>
      <c r="AD12" s="46" t="str">
        <f>IF($R12&gt;0,INDEX('CostModel Coef'!M$8:M$10,$R12),"")</f>
        <v/>
      </c>
      <c r="AE12" s="46"/>
      <c r="AF12" s="2" t="str">
        <f t="shared" si="0"/>
        <v>out of scope</v>
      </c>
    </row>
    <row r="13" spans="1:32">
      <c r="A13" s="46" t="s">
        <v>104</v>
      </c>
      <c r="B13" s="46" t="s">
        <v>85</v>
      </c>
      <c r="C13" s="46" t="s">
        <v>53</v>
      </c>
      <c r="D13" s="46" t="b">
        <f t="shared" si="1"/>
        <v>1</v>
      </c>
      <c r="E13" s="46" t="s">
        <v>86</v>
      </c>
      <c r="F13" s="46" t="s">
        <v>86</v>
      </c>
      <c r="G13" s="46" t="s">
        <v>87</v>
      </c>
      <c r="H13" s="46">
        <v>3</v>
      </c>
      <c r="I13" s="46" t="s">
        <v>100</v>
      </c>
      <c r="J13" s="46" t="s">
        <v>97</v>
      </c>
      <c r="K13" s="46">
        <v>170</v>
      </c>
      <c r="L13" s="46" t="s">
        <v>90</v>
      </c>
      <c r="M13" s="46">
        <v>170</v>
      </c>
      <c r="N13" s="46" t="s">
        <v>105</v>
      </c>
      <c r="O13" s="46" t="s">
        <v>92</v>
      </c>
      <c r="P13" s="46"/>
      <c r="Q13" s="46"/>
      <c r="R13" s="46">
        <f>IFERROR(MATCH($C$8:$C$193,'CostModel Coef'!$B$8:$B$10,0),0)</f>
        <v>0</v>
      </c>
      <c r="S13" s="46"/>
      <c r="T13" s="46" t="str">
        <f>IF($R13&gt;0,INDEX('CostModel Coef'!C$8:C$10,$R13),"")</f>
        <v/>
      </c>
      <c r="U13" s="46" t="str">
        <f>IF($R13&gt;0,INDEX('CostModel Coef'!D$8:D$10,$R13),"")</f>
        <v/>
      </c>
      <c r="V13" s="46" t="str">
        <f>IF($R13&gt;0,INDEX('CostModel Coef'!E$8:E$10,$R13),"")</f>
        <v/>
      </c>
      <c r="W13" s="46" t="str">
        <f>IF($R13&gt;0,INDEX('CostModel Coef'!F$8:F$10,$R13),"")</f>
        <v/>
      </c>
      <c r="X13" s="46" t="str">
        <f>IF($R13&gt;0,INDEX('CostModel Coef'!G$8:G$10,$R13),"")</f>
        <v/>
      </c>
      <c r="Y13" s="46" t="str">
        <f>IF($R13&gt;0,INDEX('CostModel Coef'!H$8:H$10,$R13),"")</f>
        <v/>
      </c>
      <c r="Z13" s="46" t="str">
        <f>IF($R13&gt;0,INDEX('CostModel Coef'!I$8:I$10,$R13),"")</f>
        <v/>
      </c>
      <c r="AA13" s="46" t="str">
        <f>IF($R13&gt;0,INDEX('CostModel Coef'!J$8:J$10,$R13),"")</f>
        <v/>
      </c>
      <c r="AB13" s="46" t="str">
        <f>IF($R13&gt;0,INDEX('CostModel Coef'!K$8:K$10,$R13),"")</f>
        <v/>
      </c>
      <c r="AC13" s="46" t="str">
        <f>IF($R13&gt;0,INDEX('CostModel Coef'!L$8:L$10,$R13),"")</f>
        <v/>
      </c>
      <c r="AD13" s="46" t="str">
        <f>IF($R13&gt;0,INDEX('CostModel Coef'!M$8:M$10,$R13),"")</f>
        <v/>
      </c>
      <c r="AE13" s="46"/>
      <c r="AF13" s="2" t="str">
        <f t="shared" si="0"/>
        <v>out of scope</v>
      </c>
    </row>
    <row r="14" spans="1:32">
      <c r="A14" s="46" t="s">
        <v>106</v>
      </c>
      <c r="B14" s="46" t="s">
        <v>85</v>
      </c>
      <c r="C14" s="46" t="s">
        <v>53</v>
      </c>
      <c r="D14" s="46" t="b">
        <f t="shared" si="1"/>
        <v>0</v>
      </c>
      <c r="E14" s="46" t="s">
        <v>86</v>
      </c>
      <c r="F14" s="46" t="s">
        <v>86</v>
      </c>
      <c r="G14" s="46" t="s">
        <v>107</v>
      </c>
      <c r="H14" s="46">
        <v>22</v>
      </c>
      <c r="I14" s="46" t="s">
        <v>108</v>
      </c>
      <c r="J14" s="46" t="s">
        <v>89</v>
      </c>
      <c r="K14" s="46">
        <v>357</v>
      </c>
      <c r="L14" s="46" t="s">
        <v>90</v>
      </c>
      <c r="M14" s="46">
        <v>357</v>
      </c>
      <c r="N14" s="46" t="s">
        <v>109</v>
      </c>
      <c r="O14" s="46" t="s">
        <v>110</v>
      </c>
      <c r="P14" s="9"/>
      <c r="Q14" s="46"/>
      <c r="R14" s="46">
        <f>IFERROR(MATCH($C$8:$C$193,'CostModel Coef'!$B$8:$B$10,0),0)</f>
        <v>0</v>
      </c>
      <c r="S14" s="46"/>
      <c r="T14" s="46" t="str">
        <f>IF($R14&gt;0,INDEX('CostModel Coef'!C$8:C$10,$R14),"")</f>
        <v/>
      </c>
      <c r="U14" s="46" t="str">
        <f>IF($R14&gt;0,INDEX('CostModel Coef'!D$8:D$10,$R14),"")</f>
        <v/>
      </c>
      <c r="V14" s="46" t="str">
        <f>IF($R14&gt;0,INDEX('CostModel Coef'!E$8:E$10,$R14),"")</f>
        <v/>
      </c>
      <c r="W14" s="46" t="str">
        <f>IF($R14&gt;0,INDEX('CostModel Coef'!F$8:F$10,$R14),"")</f>
        <v/>
      </c>
      <c r="X14" s="46" t="str">
        <f>IF($R14&gt;0,INDEX('CostModel Coef'!G$8:G$10,$R14),"")</f>
        <v/>
      </c>
      <c r="Y14" s="46" t="str">
        <f>IF($R14&gt;0,INDEX('CostModel Coef'!H$8:H$10,$R14),"")</f>
        <v/>
      </c>
      <c r="Z14" s="46" t="str">
        <f>IF($R14&gt;0,INDEX('CostModel Coef'!I$8:I$10,$R14),"")</f>
        <v/>
      </c>
      <c r="AA14" s="46" t="str">
        <f>IF($R14&gt;0,INDEX('CostModel Coef'!J$8:J$10,$R14),"")</f>
        <v/>
      </c>
      <c r="AB14" s="46" t="str">
        <f>IF($R14&gt;0,INDEX('CostModel Coef'!K$8:K$10,$R14),"")</f>
        <v/>
      </c>
      <c r="AC14" s="46" t="str">
        <f>IF($R14&gt;0,INDEX('CostModel Coef'!L$8:L$10,$R14),"")</f>
        <v/>
      </c>
      <c r="AD14" s="46" t="str">
        <f>IF($R14&gt;0,INDEX('CostModel Coef'!M$8:M$10,$R14),"")</f>
        <v/>
      </c>
      <c r="AE14" s="46"/>
      <c r="AF14" s="2" t="str">
        <f t="shared" si="0"/>
        <v>out of scope</v>
      </c>
    </row>
    <row r="15" spans="1:32">
      <c r="A15" s="46" t="s">
        <v>111</v>
      </c>
      <c r="B15" s="46" t="s">
        <v>85</v>
      </c>
      <c r="C15" s="46" t="s">
        <v>53</v>
      </c>
      <c r="D15" s="46" t="b">
        <f t="shared" si="1"/>
        <v>1</v>
      </c>
      <c r="E15" s="46" t="s">
        <v>86</v>
      </c>
      <c r="F15" s="46" t="s">
        <v>86</v>
      </c>
      <c r="G15" s="46" t="s">
        <v>107</v>
      </c>
      <c r="H15" s="46">
        <v>22</v>
      </c>
      <c r="I15" s="46" t="s">
        <v>108</v>
      </c>
      <c r="J15" s="46" t="s">
        <v>94</v>
      </c>
      <c r="K15" s="46">
        <v>321</v>
      </c>
      <c r="L15" s="46" t="s">
        <v>90</v>
      </c>
      <c r="M15" s="46">
        <v>321</v>
      </c>
      <c r="N15" s="46" t="s">
        <v>112</v>
      </c>
      <c r="O15" s="46" t="s">
        <v>110</v>
      </c>
      <c r="P15" s="9"/>
      <c r="Q15" s="46"/>
      <c r="R15" s="46">
        <f>IFERROR(MATCH($C$8:$C$193,'CostModel Coef'!$B$8:$B$10,0),0)</f>
        <v>0</v>
      </c>
      <c r="S15" s="46"/>
      <c r="T15" s="46" t="str">
        <f>IF($R15&gt;0,INDEX('CostModel Coef'!C$8:C$10,$R15),"")</f>
        <v/>
      </c>
      <c r="U15" s="46" t="str">
        <f>IF($R15&gt;0,INDEX('CostModel Coef'!D$8:D$10,$R15),"")</f>
        <v/>
      </c>
      <c r="V15" s="46" t="str">
        <f>IF($R15&gt;0,INDEX('CostModel Coef'!E$8:E$10,$R15),"")</f>
        <v/>
      </c>
      <c r="W15" s="46" t="str">
        <f>IF($R15&gt;0,INDEX('CostModel Coef'!F$8:F$10,$R15),"")</f>
        <v/>
      </c>
      <c r="X15" s="46" t="str">
        <f>IF($R15&gt;0,INDEX('CostModel Coef'!G$8:G$10,$R15),"")</f>
        <v/>
      </c>
      <c r="Y15" s="46" t="str">
        <f>IF($R15&gt;0,INDEX('CostModel Coef'!H$8:H$10,$R15),"")</f>
        <v/>
      </c>
      <c r="Z15" s="46" t="str">
        <f>IF($R15&gt;0,INDEX('CostModel Coef'!I$8:I$10,$R15),"")</f>
        <v/>
      </c>
      <c r="AA15" s="46" t="str">
        <f>IF($R15&gt;0,INDEX('CostModel Coef'!J$8:J$10,$R15),"")</f>
        <v/>
      </c>
      <c r="AB15" s="46" t="str">
        <f>IF($R15&gt;0,INDEX('CostModel Coef'!K$8:K$10,$R15),"")</f>
        <v/>
      </c>
      <c r="AC15" s="46" t="str">
        <f>IF($R15&gt;0,INDEX('CostModel Coef'!L$8:L$10,$R15),"")</f>
        <v/>
      </c>
      <c r="AD15" s="46" t="str">
        <f>IF($R15&gt;0,INDEX('CostModel Coef'!M$8:M$10,$R15),"")</f>
        <v/>
      </c>
      <c r="AE15" s="46"/>
      <c r="AF15" s="2" t="str">
        <f t="shared" si="0"/>
        <v>out of scope</v>
      </c>
    </row>
    <row r="16" spans="1:32">
      <c r="A16" s="46" t="s">
        <v>113</v>
      </c>
      <c r="B16" s="46" t="s">
        <v>85</v>
      </c>
      <c r="C16" s="46" t="s">
        <v>53</v>
      </c>
      <c r="D16" s="46" t="b">
        <f t="shared" si="1"/>
        <v>1</v>
      </c>
      <c r="E16" s="46" t="s">
        <v>86</v>
      </c>
      <c r="F16" s="46" t="s">
        <v>86</v>
      </c>
      <c r="G16" s="46" t="s">
        <v>107</v>
      </c>
      <c r="H16" s="46">
        <v>22</v>
      </c>
      <c r="I16" s="46" t="s">
        <v>108</v>
      </c>
      <c r="J16" s="46" t="s">
        <v>97</v>
      </c>
      <c r="K16" s="46">
        <v>250</v>
      </c>
      <c r="L16" s="46" t="s">
        <v>90</v>
      </c>
      <c r="M16" s="46">
        <v>250</v>
      </c>
      <c r="N16" s="46" t="s">
        <v>114</v>
      </c>
      <c r="O16" s="46" t="s">
        <v>110</v>
      </c>
      <c r="P16" s="9"/>
      <c r="Q16" s="46"/>
      <c r="R16" s="46">
        <f>IFERROR(MATCH($C$8:$C$193,'CostModel Coef'!$B$8:$B$10,0),0)</f>
        <v>0</v>
      </c>
      <c r="S16" s="46"/>
      <c r="T16" s="46" t="str">
        <f>IF($R16&gt;0,INDEX('CostModel Coef'!C$8:C$10,$R16),"")</f>
        <v/>
      </c>
      <c r="U16" s="46" t="str">
        <f>IF($R16&gt;0,INDEX('CostModel Coef'!D$8:D$10,$R16),"")</f>
        <v/>
      </c>
      <c r="V16" s="46" t="str">
        <f>IF($R16&gt;0,INDEX('CostModel Coef'!E$8:E$10,$R16),"")</f>
        <v/>
      </c>
      <c r="W16" s="46" t="str">
        <f>IF($R16&gt;0,INDEX('CostModel Coef'!F$8:F$10,$R16),"")</f>
        <v/>
      </c>
      <c r="X16" s="46" t="str">
        <f>IF($R16&gt;0,INDEX('CostModel Coef'!G$8:G$10,$R16),"")</f>
        <v/>
      </c>
      <c r="Y16" s="46" t="str">
        <f>IF($R16&gt;0,INDEX('CostModel Coef'!H$8:H$10,$R16),"")</f>
        <v/>
      </c>
      <c r="Z16" s="46" t="str">
        <f>IF($R16&gt;0,INDEX('CostModel Coef'!I$8:I$10,$R16),"")</f>
        <v/>
      </c>
      <c r="AA16" s="46" t="str">
        <f>IF($R16&gt;0,INDEX('CostModel Coef'!J$8:J$10,$R16),"")</f>
        <v/>
      </c>
      <c r="AB16" s="46" t="str">
        <f>IF($R16&gt;0,INDEX('CostModel Coef'!K$8:K$10,$R16),"")</f>
        <v/>
      </c>
      <c r="AC16" s="46" t="str">
        <f>IF($R16&gt;0,INDEX('CostModel Coef'!L$8:L$10,$R16),"")</f>
        <v/>
      </c>
      <c r="AD16" s="46" t="str">
        <f>IF($R16&gt;0,INDEX('CostModel Coef'!M$8:M$10,$R16),"")</f>
        <v/>
      </c>
      <c r="AE16" s="46"/>
      <c r="AF16" s="2" t="str">
        <f t="shared" si="0"/>
        <v>out of scope</v>
      </c>
    </row>
    <row r="17" spans="1:32">
      <c r="A17" s="46" t="s">
        <v>115</v>
      </c>
      <c r="B17" s="46" t="s">
        <v>85</v>
      </c>
      <c r="C17" s="46" t="s">
        <v>53</v>
      </c>
      <c r="D17" s="46" t="b">
        <f t="shared" si="1"/>
        <v>0</v>
      </c>
      <c r="E17" s="46" t="s">
        <v>86</v>
      </c>
      <c r="F17" s="46" t="s">
        <v>86</v>
      </c>
      <c r="G17" s="46" t="s">
        <v>107</v>
      </c>
      <c r="H17" s="46">
        <v>19</v>
      </c>
      <c r="I17" s="46" t="s">
        <v>116</v>
      </c>
      <c r="J17" s="46" t="s">
        <v>89</v>
      </c>
      <c r="K17" s="46">
        <v>336</v>
      </c>
      <c r="L17" s="46" t="s">
        <v>90</v>
      </c>
      <c r="M17" s="46">
        <v>336</v>
      </c>
      <c r="N17" s="46" t="s">
        <v>117</v>
      </c>
      <c r="O17" s="46" t="s">
        <v>110</v>
      </c>
      <c r="P17" s="9"/>
      <c r="Q17" s="46"/>
      <c r="R17" s="46">
        <f>IFERROR(MATCH($C$8:$C$193,'CostModel Coef'!$B$8:$B$10,0),0)</f>
        <v>0</v>
      </c>
      <c r="S17" s="46"/>
      <c r="T17" s="46" t="str">
        <f>IF($R17&gt;0,INDEX('CostModel Coef'!C$8:C$10,$R17),"")</f>
        <v/>
      </c>
      <c r="U17" s="46" t="str">
        <f>IF($R17&gt;0,INDEX('CostModel Coef'!D$8:D$10,$R17),"")</f>
        <v/>
      </c>
      <c r="V17" s="46" t="str">
        <f>IF($R17&gt;0,INDEX('CostModel Coef'!E$8:E$10,$R17),"")</f>
        <v/>
      </c>
      <c r="W17" s="46" t="str">
        <f>IF($R17&gt;0,INDEX('CostModel Coef'!F$8:F$10,$R17),"")</f>
        <v/>
      </c>
      <c r="X17" s="46" t="str">
        <f>IF($R17&gt;0,INDEX('CostModel Coef'!G$8:G$10,$R17),"")</f>
        <v/>
      </c>
      <c r="Y17" s="46" t="str">
        <f>IF($R17&gt;0,INDEX('CostModel Coef'!H$8:H$10,$R17),"")</f>
        <v/>
      </c>
      <c r="Z17" s="46" t="str">
        <f>IF($R17&gt;0,INDEX('CostModel Coef'!I$8:I$10,$R17),"")</f>
        <v/>
      </c>
      <c r="AA17" s="46" t="str">
        <f>IF($R17&gt;0,INDEX('CostModel Coef'!J$8:J$10,$R17),"")</f>
        <v/>
      </c>
      <c r="AB17" s="46" t="str">
        <f>IF($R17&gt;0,INDEX('CostModel Coef'!K$8:K$10,$R17),"")</f>
        <v/>
      </c>
      <c r="AC17" s="46" t="str">
        <f>IF($R17&gt;0,INDEX('CostModel Coef'!L$8:L$10,$R17),"")</f>
        <v/>
      </c>
      <c r="AD17" s="46" t="str">
        <f>IF($R17&gt;0,INDEX('CostModel Coef'!M$8:M$10,$R17),"")</f>
        <v/>
      </c>
      <c r="AE17" s="46"/>
      <c r="AF17" s="2" t="str">
        <f t="shared" si="0"/>
        <v>out of scope</v>
      </c>
    </row>
    <row r="18" spans="1:32">
      <c r="A18" s="46" t="s">
        <v>118</v>
      </c>
      <c r="B18" s="46" t="s">
        <v>85</v>
      </c>
      <c r="C18" s="46" t="s">
        <v>53</v>
      </c>
      <c r="D18" s="46" t="b">
        <f t="shared" si="1"/>
        <v>1</v>
      </c>
      <c r="E18" s="46" t="s">
        <v>86</v>
      </c>
      <c r="F18" s="46" t="s">
        <v>86</v>
      </c>
      <c r="G18" s="46" t="s">
        <v>107</v>
      </c>
      <c r="H18" s="46">
        <v>19</v>
      </c>
      <c r="I18" s="46" t="s">
        <v>116</v>
      </c>
      <c r="J18" s="46" t="s">
        <v>94</v>
      </c>
      <c r="K18" s="46">
        <v>302</v>
      </c>
      <c r="L18" s="46" t="s">
        <v>90</v>
      </c>
      <c r="M18" s="46">
        <v>302</v>
      </c>
      <c r="N18" s="46" t="s">
        <v>119</v>
      </c>
      <c r="O18" s="46" t="s">
        <v>110</v>
      </c>
      <c r="P18" s="9"/>
      <c r="Q18" s="46"/>
      <c r="R18" s="46">
        <f>IFERROR(MATCH($C$8:$C$193,'CostModel Coef'!$B$8:$B$10,0),0)</f>
        <v>0</v>
      </c>
      <c r="S18" s="46"/>
      <c r="T18" s="46" t="str">
        <f>IF($R18&gt;0,INDEX('CostModel Coef'!C$8:C$10,$R18),"")</f>
        <v/>
      </c>
      <c r="U18" s="46" t="str">
        <f>IF($R18&gt;0,INDEX('CostModel Coef'!D$8:D$10,$R18),"")</f>
        <v/>
      </c>
      <c r="V18" s="46" t="str">
        <f>IF($R18&gt;0,INDEX('CostModel Coef'!E$8:E$10,$R18),"")</f>
        <v/>
      </c>
      <c r="W18" s="46" t="str">
        <f>IF($R18&gt;0,INDEX('CostModel Coef'!F$8:F$10,$R18),"")</f>
        <v/>
      </c>
      <c r="X18" s="46" t="str">
        <f>IF($R18&gt;0,INDEX('CostModel Coef'!G$8:G$10,$R18),"")</f>
        <v/>
      </c>
      <c r="Y18" s="46" t="str">
        <f>IF($R18&gt;0,INDEX('CostModel Coef'!H$8:H$10,$R18),"")</f>
        <v/>
      </c>
      <c r="Z18" s="46" t="str">
        <f>IF($R18&gt;0,INDEX('CostModel Coef'!I$8:I$10,$R18),"")</f>
        <v/>
      </c>
      <c r="AA18" s="46" t="str">
        <f>IF($R18&gt;0,INDEX('CostModel Coef'!J$8:J$10,$R18),"")</f>
        <v/>
      </c>
      <c r="AB18" s="46" t="str">
        <f>IF($R18&gt;0,INDEX('CostModel Coef'!K$8:K$10,$R18),"")</f>
        <v/>
      </c>
      <c r="AC18" s="46" t="str">
        <f>IF($R18&gt;0,INDEX('CostModel Coef'!L$8:L$10,$R18),"")</f>
        <v/>
      </c>
      <c r="AD18" s="46" t="str">
        <f>IF($R18&gt;0,INDEX('CostModel Coef'!M$8:M$10,$R18),"")</f>
        <v/>
      </c>
      <c r="AE18" s="46"/>
      <c r="AF18" s="2" t="str">
        <f t="shared" si="0"/>
        <v>out of scope</v>
      </c>
    </row>
    <row r="19" spans="1:32">
      <c r="A19" s="46" t="s">
        <v>120</v>
      </c>
      <c r="B19" s="46" t="s">
        <v>85</v>
      </c>
      <c r="C19" s="46" t="s">
        <v>53</v>
      </c>
      <c r="D19" s="46" t="b">
        <f t="shared" si="1"/>
        <v>1</v>
      </c>
      <c r="E19" s="46" t="s">
        <v>86</v>
      </c>
      <c r="F19" s="46" t="s">
        <v>86</v>
      </c>
      <c r="G19" s="46" t="s">
        <v>107</v>
      </c>
      <c r="H19" s="46">
        <v>19</v>
      </c>
      <c r="I19" s="46" t="s">
        <v>116</v>
      </c>
      <c r="J19" s="46" t="s">
        <v>97</v>
      </c>
      <c r="K19" s="46">
        <v>235</v>
      </c>
      <c r="L19" s="46" t="s">
        <v>90</v>
      </c>
      <c r="M19" s="46">
        <v>235</v>
      </c>
      <c r="N19" s="46" t="s">
        <v>121</v>
      </c>
      <c r="O19" s="46" t="s">
        <v>110</v>
      </c>
      <c r="P19" s="9"/>
      <c r="Q19" s="46"/>
      <c r="R19" s="46">
        <f>IFERROR(MATCH($C$8:$C$193,'CostModel Coef'!$B$8:$B$10,0),0)</f>
        <v>0</v>
      </c>
      <c r="S19" s="46"/>
      <c r="T19" s="46" t="str">
        <f>IF($R19&gt;0,INDEX('CostModel Coef'!C$8:C$10,$R19),"")</f>
        <v/>
      </c>
      <c r="U19" s="46" t="str">
        <f>IF($R19&gt;0,INDEX('CostModel Coef'!D$8:D$10,$R19),"")</f>
        <v/>
      </c>
      <c r="V19" s="46" t="str">
        <f>IF($R19&gt;0,INDEX('CostModel Coef'!E$8:E$10,$R19),"")</f>
        <v/>
      </c>
      <c r="W19" s="46" t="str">
        <f>IF($R19&gt;0,INDEX('CostModel Coef'!F$8:F$10,$R19),"")</f>
        <v/>
      </c>
      <c r="X19" s="46" t="str">
        <f>IF($R19&gt;0,INDEX('CostModel Coef'!G$8:G$10,$R19),"")</f>
        <v/>
      </c>
      <c r="Y19" s="46" t="str">
        <f>IF($R19&gt;0,INDEX('CostModel Coef'!H$8:H$10,$R19),"")</f>
        <v/>
      </c>
      <c r="Z19" s="46" t="str">
        <f>IF($R19&gt;0,INDEX('CostModel Coef'!I$8:I$10,$R19),"")</f>
        <v/>
      </c>
      <c r="AA19" s="46" t="str">
        <f>IF($R19&gt;0,INDEX('CostModel Coef'!J$8:J$10,$R19),"")</f>
        <v/>
      </c>
      <c r="AB19" s="46" t="str">
        <f>IF($R19&gt;0,INDEX('CostModel Coef'!K$8:K$10,$R19),"")</f>
        <v/>
      </c>
      <c r="AC19" s="46" t="str">
        <f>IF($R19&gt;0,INDEX('CostModel Coef'!L$8:L$10,$R19),"")</f>
        <v/>
      </c>
      <c r="AD19" s="46" t="str">
        <f>IF($R19&gt;0,INDEX('CostModel Coef'!M$8:M$10,$R19),"")</f>
        <v/>
      </c>
      <c r="AE19" s="46"/>
      <c r="AF19" s="2" t="str">
        <f t="shared" si="0"/>
        <v>out of scope</v>
      </c>
    </row>
    <row r="20" spans="1:32">
      <c r="A20" s="46" t="s">
        <v>122</v>
      </c>
      <c r="B20" s="46" t="s">
        <v>85</v>
      </c>
      <c r="C20" s="46" t="s">
        <v>53</v>
      </c>
      <c r="D20" s="46" t="b">
        <f t="shared" si="1"/>
        <v>0</v>
      </c>
      <c r="E20" s="46" t="s">
        <v>86</v>
      </c>
      <c r="F20" s="46" t="s">
        <v>86</v>
      </c>
      <c r="G20" s="46" t="s">
        <v>107</v>
      </c>
      <c r="H20" s="46">
        <v>11</v>
      </c>
      <c r="I20" s="46" t="s">
        <v>123</v>
      </c>
      <c r="J20" s="46" t="s">
        <v>89</v>
      </c>
      <c r="K20" s="46">
        <v>279</v>
      </c>
      <c r="L20" s="46" t="s">
        <v>90</v>
      </c>
      <c r="M20" s="46">
        <v>279</v>
      </c>
      <c r="N20" s="46" t="s">
        <v>124</v>
      </c>
      <c r="O20" s="46" t="s">
        <v>110</v>
      </c>
      <c r="P20" s="9"/>
      <c r="Q20" s="46"/>
      <c r="R20" s="46">
        <f>IFERROR(MATCH($C$8:$C$193,'CostModel Coef'!$B$8:$B$10,0),0)</f>
        <v>0</v>
      </c>
      <c r="S20" s="46"/>
      <c r="T20" s="46" t="str">
        <f>IF($R20&gt;0,INDEX('CostModel Coef'!C$8:C$10,$R20),"")</f>
        <v/>
      </c>
      <c r="U20" s="46" t="str">
        <f>IF($R20&gt;0,INDEX('CostModel Coef'!D$8:D$10,$R20),"")</f>
        <v/>
      </c>
      <c r="V20" s="46" t="str">
        <f>IF($R20&gt;0,INDEX('CostModel Coef'!E$8:E$10,$R20),"")</f>
        <v/>
      </c>
      <c r="W20" s="46" t="str">
        <f>IF($R20&gt;0,INDEX('CostModel Coef'!F$8:F$10,$R20),"")</f>
        <v/>
      </c>
      <c r="X20" s="46" t="str">
        <f>IF($R20&gt;0,INDEX('CostModel Coef'!G$8:G$10,$R20),"")</f>
        <v/>
      </c>
      <c r="Y20" s="46" t="str">
        <f>IF($R20&gt;0,INDEX('CostModel Coef'!H$8:H$10,$R20),"")</f>
        <v/>
      </c>
      <c r="Z20" s="46" t="str">
        <f>IF($R20&gt;0,INDEX('CostModel Coef'!I$8:I$10,$R20),"")</f>
        <v/>
      </c>
      <c r="AA20" s="46" t="str">
        <f>IF($R20&gt;0,INDEX('CostModel Coef'!J$8:J$10,$R20),"")</f>
        <v/>
      </c>
      <c r="AB20" s="46" t="str">
        <f>IF($R20&gt;0,INDEX('CostModel Coef'!K$8:K$10,$R20),"")</f>
        <v/>
      </c>
      <c r="AC20" s="46" t="str">
        <f>IF($R20&gt;0,INDEX('CostModel Coef'!L$8:L$10,$R20),"")</f>
        <v/>
      </c>
      <c r="AD20" s="46" t="str">
        <f>IF($R20&gt;0,INDEX('CostModel Coef'!M$8:M$10,$R20),"")</f>
        <v/>
      </c>
      <c r="AE20" s="46"/>
      <c r="AF20" s="2" t="str">
        <f t="shared" si="0"/>
        <v>out of scope</v>
      </c>
    </row>
    <row r="21" spans="1:32">
      <c r="A21" s="46" t="s">
        <v>125</v>
      </c>
      <c r="B21" s="46" t="s">
        <v>85</v>
      </c>
      <c r="C21" s="46" t="s">
        <v>53</v>
      </c>
      <c r="D21" s="46" t="b">
        <f t="shared" si="1"/>
        <v>1</v>
      </c>
      <c r="E21" s="46" t="s">
        <v>86</v>
      </c>
      <c r="F21" s="46" t="s">
        <v>86</v>
      </c>
      <c r="G21" s="46" t="s">
        <v>107</v>
      </c>
      <c r="H21" s="46">
        <v>11</v>
      </c>
      <c r="I21" s="46" t="s">
        <v>123</v>
      </c>
      <c r="J21" s="46" t="s">
        <v>94</v>
      </c>
      <c r="K21" s="46">
        <v>251</v>
      </c>
      <c r="L21" s="46" t="s">
        <v>90</v>
      </c>
      <c r="M21" s="46">
        <v>251</v>
      </c>
      <c r="N21" s="46" t="s">
        <v>126</v>
      </c>
      <c r="O21" s="46" t="s">
        <v>110</v>
      </c>
      <c r="P21" s="9"/>
      <c r="Q21" s="46"/>
      <c r="R21" s="46">
        <f>IFERROR(MATCH($C$8:$C$193,'CostModel Coef'!$B$8:$B$10,0),0)</f>
        <v>0</v>
      </c>
      <c r="S21" s="46"/>
      <c r="T21" s="46" t="str">
        <f>IF($R21&gt;0,INDEX('CostModel Coef'!C$8:C$10,$R21),"")</f>
        <v/>
      </c>
      <c r="U21" s="46" t="str">
        <f>IF($R21&gt;0,INDEX('CostModel Coef'!D$8:D$10,$R21),"")</f>
        <v/>
      </c>
      <c r="V21" s="46" t="str">
        <f>IF($R21&gt;0,INDEX('CostModel Coef'!E$8:E$10,$R21),"")</f>
        <v/>
      </c>
      <c r="W21" s="46" t="str">
        <f>IF($R21&gt;0,INDEX('CostModel Coef'!F$8:F$10,$R21),"")</f>
        <v/>
      </c>
      <c r="X21" s="46" t="str">
        <f>IF($R21&gt;0,INDEX('CostModel Coef'!G$8:G$10,$R21),"")</f>
        <v/>
      </c>
      <c r="Y21" s="46" t="str">
        <f>IF($R21&gt;0,INDEX('CostModel Coef'!H$8:H$10,$R21),"")</f>
        <v/>
      </c>
      <c r="Z21" s="46" t="str">
        <f>IF($R21&gt;0,INDEX('CostModel Coef'!I$8:I$10,$R21),"")</f>
        <v/>
      </c>
      <c r="AA21" s="46" t="str">
        <f>IF($R21&gt;0,INDEX('CostModel Coef'!J$8:J$10,$R21),"")</f>
        <v/>
      </c>
      <c r="AB21" s="46" t="str">
        <f>IF($R21&gt;0,INDEX('CostModel Coef'!K$8:K$10,$R21),"")</f>
        <v/>
      </c>
      <c r="AC21" s="46" t="str">
        <f>IF($R21&gt;0,INDEX('CostModel Coef'!L$8:L$10,$R21),"")</f>
        <v/>
      </c>
      <c r="AD21" s="46" t="str">
        <f>IF($R21&gt;0,INDEX('CostModel Coef'!M$8:M$10,$R21),"")</f>
        <v/>
      </c>
      <c r="AE21" s="46"/>
      <c r="AF21" s="2" t="str">
        <f t="shared" si="0"/>
        <v>out of scope</v>
      </c>
    </row>
    <row r="22" spans="1:32">
      <c r="A22" s="46" t="s">
        <v>127</v>
      </c>
      <c r="B22" s="46" t="s">
        <v>85</v>
      </c>
      <c r="C22" s="46" t="s">
        <v>53</v>
      </c>
      <c r="D22" s="46" t="b">
        <f t="shared" si="1"/>
        <v>1</v>
      </c>
      <c r="E22" s="46" t="s">
        <v>86</v>
      </c>
      <c r="F22" s="46" t="s">
        <v>86</v>
      </c>
      <c r="G22" s="46" t="s">
        <v>107</v>
      </c>
      <c r="H22" s="46">
        <v>11</v>
      </c>
      <c r="I22" s="46" t="s">
        <v>123</v>
      </c>
      <c r="J22" s="46" t="s">
        <v>97</v>
      </c>
      <c r="K22" s="46">
        <v>195</v>
      </c>
      <c r="L22" s="46" t="s">
        <v>90</v>
      </c>
      <c r="M22" s="46">
        <v>195</v>
      </c>
      <c r="N22" s="46" t="s">
        <v>128</v>
      </c>
      <c r="O22" s="46" t="s">
        <v>110</v>
      </c>
      <c r="P22" s="9"/>
      <c r="Q22" s="46"/>
      <c r="R22" s="46">
        <f>IFERROR(MATCH($C$8:$C$193,'CostModel Coef'!$B$8:$B$10,0),0)</f>
        <v>0</v>
      </c>
      <c r="S22" s="46"/>
      <c r="T22" s="46" t="str">
        <f>IF($R22&gt;0,INDEX('CostModel Coef'!C$8:C$10,$R22),"")</f>
        <v/>
      </c>
      <c r="U22" s="46" t="str">
        <f>IF($R22&gt;0,INDEX('CostModel Coef'!D$8:D$10,$R22),"")</f>
        <v/>
      </c>
      <c r="V22" s="46" t="str">
        <f>IF($R22&gt;0,INDEX('CostModel Coef'!E$8:E$10,$R22),"")</f>
        <v/>
      </c>
      <c r="W22" s="46" t="str">
        <f>IF($R22&gt;0,INDEX('CostModel Coef'!F$8:F$10,$R22),"")</f>
        <v/>
      </c>
      <c r="X22" s="46" t="str">
        <f>IF($R22&gt;0,INDEX('CostModel Coef'!G$8:G$10,$R22),"")</f>
        <v/>
      </c>
      <c r="Y22" s="46" t="str">
        <f>IF($R22&gt;0,INDEX('CostModel Coef'!H$8:H$10,$R22),"")</f>
        <v/>
      </c>
      <c r="Z22" s="46" t="str">
        <f>IF($R22&gt;0,INDEX('CostModel Coef'!I$8:I$10,$R22),"")</f>
        <v/>
      </c>
      <c r="AA22" s="46" t="str">
        <f>IF($R22&gt;0,INDEX('CostModel Coef'!J$8:J$10,$R22),"")</f>
        <v/>
      </c>
      <c r="AB22" s="46" t="str">
        <f>IF($R22&gt;0,INDEX('CostModel Coef'!K$8:K$10,$R22),"")</f>
        <v/>
      </c>
      <c r="AC22" s="46" t="str">
        <f>IF($R22&gt;0,INDEX('CostModel Coef'!L$8:L$10,$R22),"")</f>
        <v/>
      </c>
      <c r="AD22" s="46" t="str">
        <f>IF($R22&gt;0,INDEX('CostModel Coef'!M$8:M$10,$R22),"")</f>
        <v/>
      </c>
      <c r="AE22" s="46"/>
      <c r="AF22" s="2" t="str">
        <f t="shared" si="0"/>
        <v>out of scope</v>
      </c>
    </row>
    <row r="23" spans="1:32">
      <c r="A23" s="46" t="s">
        <v>129</v>
      </c>
      <c r="B23" s="46" t="s">
        <v>85</v>
      </c>
      <c r="C23" s="46" t="s">
        <v>53</v>
      </c>
      <c r="D23" s="46" t="b">
        <f t="shared" si="1"/>
        <v>0</v>
      </c>
      <c r="E23" s="46" t="s">
        <v>86</v>
      </c>
      <c r="F23" s="46" t="s">
        <v>86</v>
      </c>
      <c r="G23" s="46" t="s">
        <v>107</v>
      </c>
      <c r="H23" s="46">
        <v>15</v>
      </c>
      <c r="I23" s="46" t="s">
        <v>130</v>
      </c>
      <c r="J23" s="46" t="s">
        <v>89</v>
      </c>
      <c r="K23" s="46">
        <v>308</v>
      </c>
      <c r="L23" s="46" t="s">
        <v>90</v>
      </c>
      <c r="M23" s="46">
        <v>308</v>
      </c>
      <c r="N23" s="46" t="s">
        <v>131</v>
      </c>
      <c r="O23" s="46" t="s">
        <v>110</v>
      </c>
      <c r="P23" s="9"/>
      <c r="Q23" s="46"/>
      <c r="R23" s="46">
        <f>IFERROR(MATCH($C$8:$C$193,'CostModel Coef'!$B$8:$B$10,0),0)</f>
        <v>0</v>
      </c>
      <c r="S23" s="46"/>
      <c r="T23" s="46" t="str">
        <f>IF($R23&gt;0,INDEX('CostModel Coef'!C$8:C$10,$R23),"")</f>
        <v/>
      </c>
      <c r="U23" s="46" t="str">
        <f>IF($R23&gt;0,INDEX('CostModel Coef'!D$8:D$10,$R23),"")</f>
        <v/>
      </c>
      <c r="V23" s="46" t="str">
        <f>IF($R23&gt;0,INDEX('CostModel Coef'!E$8:E$10,$R23),"")</f>
        <v/>
      </c>
      <c r="W23" s="46" t="str">
        <f>IF($R23&gt;0,INDEX('CostModel Coef'!F$8:F$10,$R23),"")</f>
        <v/>
      </c>
      <c r="X23" s="46" t="str">
        <f>IF($R23&gt;0,INDEX('CostModel Coef'!G$8:G$10,$R23),"")</f>
        <v/>
      </c>
      <c r="Y23" s="46" t="str">
        <f>IF($R23&gt;0,INDEX('CostModel Coef'!H$8:H$10,$R23),"")</f>
        <v/>
      </c>
      <c r="Z23" s="46" t="str">
        <f>IF($R23&gt;0,INDEX('CostModel Coef'!I$8:I$10,$R23),"")</f>
        <v/>
      </c>
      <c r="AA23" s="46" t="str">
        <f>IF($R23&gt;0,INDEX('CostModel Coef'!J$8:J$10,$R23),"")</f>
        <v/>
      </c>
      <c r="AB23" s="46" t="str">
        <f>IF($R23&gt;0,INDEX('CostModel Coef'!K$8:K$10,$R23),"")</f>
        <v/>
      </c>
      <c r="AC23" s="46" t="str">
        <f>IF($R23&gt;0,INDEX('CostModel Coef'!L$8:L$10,$R23),"")</f>
        <v/>
      </c>
      <c r="AD23" s="46" t="str">
        <f>IF($R23&gt;0,INDEX('CostModel Coef'!M$8:M$10,$R23),"")</f>
        <v/>
      </c>
      <c r="AE23" s="46"/>
      <c r="AF23" s="2" t="str">
        <f t="shared" si="0"/>
        <v>out of scope</v>
      </c>
    </row>
    <row r="24" spans="1:32">
      <c r="A24" s="46" t="s">
        <v>132</v>
      </c>
      <c r="B24" s="46" t="s">
        <v>85</v>
      </c>
      <c r="C24" s="46" t="s">
        <v>53</v>
      </c>
      <c r="D24" s="46" t="b">
        <f t="shared" si="1"/>
        <v>1</v>
      </c>
      <c r="E24" s="46" t="s">
        <v>86</v>
      </c>
      <c r="F24" s="46" t="s">
        <v>86</v>
      </c>
      <c r="G24" s="46" t="s">
        <v>107</v>
      </c>
      <c r="H24" s="46">
        <v>15</v>
      </c>
      <c r="I24" s="46" t="s">
        <v>130</v>
      </c>
      <c r="J24" s="46" t="s">
        <v>94</v>
      </c>
      <c r="K24" s="46">
        <v>277</v>
      </c>
      <c r="L24" s="46" t="s">
        <v>90</v>
      </c>
      <c r="M24" s="46">
        <v>277</v>
      </c>
      <c r="N24" s="46" t="s">
        <v>133</v>
      </c>
      <c r="O24" s="46" t="s">
        <v>110</v>
      </c>
      <c r="P24" s="9"/>
      <c r="Q24" s="46"/>
      <c r="R24" s="46">
        <f>IFERROR(MATCH($C$8:$C$193,'CostModel Coef'!$B$8:$B$10,0),0)</f>
        <v>0</v>
      </c>
      <c r="S24" s="46"/>
      <c r="T24" s="46" t="str">
        <f>IF($R24&gt;0,INDEX('CostModel Coef'!C$8:C$10,$R24),"")</f>
        <v/>
      </c>
      <c r="U24" s="46" t="str">
        <f>IF($R24&gt;0,INDEX('CostModel Coef'!D$8:D$10,$R24),"")</f>
        <v/>
      </c>
      <c r="V24" s="46" t="str">
        <f>IF($R24&gt;0,INDEX('CostModel Coef'!E$8:E$10,$R24),"")</f>
        <v/>
      </c>
      <c r="W24" s="46" t="str">
        <f>IF($R24&gt;0,INDEX('CostModel Coef'!F$8:F$10,$R24),"")</f>
        <v/>
      </c>
      <c r="X24" s="46" t="str">
        <f>IF($R24&gt;0,INDEX('CostModel Coef'!G$8:G$10,$R24),"")</f>
        <v/>
      </c>
      <c r="Y24" s="46" t="str">
        <f>IF($R24&gt;0,INDEX('CostModel Coef'!H$8:H$10,$R24),"")</f>
        <v/>
      </c>
      <c r="Z24" s="46" t="str">
        <f>IF($R24&gt;0,INDEX('CostModel Coef'!I$8:I$10,$R24),"")</f>
        <v/>
      </c>
      <c r="AA24" s="46" t="str">
        <f>IF($R24&gt;0,INDEX('CostModel Coef'!J$8:J$10,$R24),"")</f>
        <v/>
      </c>
      <c r="AB24" s="46" t="str">
        <f>IF($R24&gt;0,INDEX('CostModel Coef'!K$8:K$10,$R24),"")</f>
        <v/>
      </c>
      <c r="AC24" s="46" t="str">
        <f>IF($R24&gt;0,INDEX('CostModel Coef'!L$8:L$10,$R24),"")</f>
        <v/>
      </c>
      <c r="AD24" s="46" t="str">
        <f>IF($R24&gt;0,INDEX('CostModel Coef'!M$8:M$10,$R24),"")</f>
        <v/>
      </c>
      <c r="AE24" s="46"/>
      <c r="AF24" s="2" t="str">
        <f t="shared" si="0"/>
        <v>out of scope</v>
      </c>
    </row>
    <row r="25" spans="1:32">
      <c r="A25" s="46" t="s">
        <v>134</v>
      </c>
      <c r="B25" s="46" t="s">
        <v>85</v>
      </c>
      <c r="C25" s="46" t="s">
        <v>53</v>
      </c>
      <c r="D25" s="46" t="b">
        <f t="shared" si="1"/>
        <v>1</v>
      </c>
      <c r="E25" s="46" t="s">
        <v>86</v>
      </c>
      <c r="F25" s="46" t="s">
        <v>86</v>
      </c>
      <c r="G25" s="46" t="s">
        <v>107</v>
      </c>
      <c r="H25" s="46">
        <v>15</v>
      </c>
      <c r="I25" s="46" t="s">
        <v>130</v>
      </c>
      <c r="J25" s="46" t="s">
        <v>97</v>
      </c>
      <c r="K25" s="46">
        <v>216</v>
      </c>
      <c r="L25" s="46" t="s">
        <v>90</v>
      </c>
      <c r="M25" s="46">
        <v>216</v>
      </c>
      <c r="N25" s="46" t="s">
        <v>135</v>
      </c>
      <c r="O25" s="46" t="s">
        <v>110</v>
      </c>
      <c r="P25" s="9"/>
      <c r="Q25" s="46"/>
      <c r="R25" s="46">
        <f>IFERROR(MATCH($C$8:$C$193,'CostModel Coef'!$B$8:$B$10,0),0)</f>
        <v>0</v>
      </c>
      <c r="S25" s="46"/>
      <c r="T25" s="46" t="str">
        <f>IF($R25&gt;0,INDEX('CostModel Coef'!C$8:C$10,$R25),"")</f>
        <v/>
      </c>
      <c r="U25" s="46" t="str">
        <f>IF($R25&gt;0,INDEX('CostModel Coef'!D$8:D$10,$R25),"")</f>
        <v/>
      </c>
      <c r="V25" s="46" t="str">
        <f>IF($R25&gt;0,INDEX('CostModel Coef'!E$8:E$10,$R25),"")</f>
        <v/>
      </c>
      <c r="W25" s="46" t="str">
        <f>IF($R25&gt;0,INDEX('CostModel Coef'!F$8:F$10,$R25),"")</f>
        <v/>
      </c>
      <c r="X25" s="46" t="str">
        <f>IF($R25&gt;0,INDEX('CostModel Coef'!G$8:G$10,$R25),"")</f>
        <v/>
      </c>
      <c r="Y25" s="46" t="str">
        <f>IF($R25&gt;0,INDEX('CostModel Coef'!H$8:H$10,$R25),"")</f>
        <v/>
      </c>
      <c r="Z25" s="46" t="str">
        <f>IF($R25&gt;0,INDEX('CostModel Coef'!I$8:I$10,$R25),"")</f>
        <v/>
      </c>
      <c r="AA25" s="46" t="str">
        <f>IF($R25&gt;0,INDEX('CostModel Coef'!J$8:J$10,$R25),"")</f>
        <v/>
      </c>
      <c r="AB25" s="46" t="str">
        <f>IF($R25&gt;0,INDEX('CostModel Coef'!K$8:K$10,$R25),"")</f>
        <v/>
      </c>
      <c r="AC25" s="46" t="str">
        <f>IF($R25&gt;0,INDEX('CostModel Coef'!L$8:L$10,$R25),"")</f>
        <v/>
      </c>
      <c r="AD25" s="46" t="str">
        <f>IF($R25&gt;0,INDEX('CostModel Coef'!M$8:M$10,$R25),"")</f>
        <v/>
      </c>
      <c r="AE25" s="46"/>
      <c r="AF25" s="2" t="str">
        <f t="shared" si="0"/>
        <v>out of scope</v>
      </c>
    </row>
    <row r="26" spans="1:32">
      <c r="A26" s="46" t="s">
        <v>136</v>
      </c>
      <c r="B26" s="46" t="s">
        <v>85</v>
      </c>
      <c r="C26" s="46" t="s">
        <v>53</v>
      </c>
      <c r="D26" s="46" t="b">
        <f t="shared" si="1"/>
        <v>0</v>
      </c>
      <c r="E26" s="46" t="s">
        <v>86</v>
      </c>
      <c r="F26" s="46" t="s">
        <v>86</v>
      </c>
      <c r="G26" s="46" t="s">
        <v>107</v>
      </c>
      <c r="H26" s="46">
        <v>26</v>
      </c>
      <c r="I26" s="46" t="s">
        <v>137</v>
      </c>
      <c r="J26" s="46" t="s">
        <v>89</v>
      </c>
      <c r="K26" s="46">
        <v>385</v>
      </c>
      <c r="L26" s="46" t="s">
        <v>90</v>
      </c>
      <c r="M26" s="46">
        <v>385</v>
      </c>
      <c r="N26" s="46" t="s">
        <v>138</v>
      </c>
      <c r="O26" s="46" t="s">
        <v>110</v>
      </c>
      <c r="P26" s="9"/>
      <c r="Q26" s="46"/>
      <c r="R26" s="46">
        <f>IFERROR(MATCH($C$8:$C$193,'CostModel Coef'!$B$8:$B$10,0),0)</f>
        <v>0</v>
      </c>
      <c r="S26" s="46"/>
      <c r="T26" s="46" t="str">
        <f>IF($R26&gt;0,INDEX('CostModel Coef'!C$8:C$10,$R26),"")</f>
        <v/>
      </c>
      <c r="U26" s="46" t="str">
        <f>IF($R26&gt;0,INDEX('CostModel Coef'!D$8:D$10,$R26),"")</f>
        <v/>
      </c>
      <c r="V26" s="46" t="str">
        <f>IF($R26&gt;0,INDEX('CostModel Coef'!E$8:E$10,$R26),"")</f>
        <v/>
      </c>
      <c r="W26" s="46" t="str">
        <f>IF($R26&gt;0,INDEX('CostModel Coef'!F$8:F$10,$R26),"")</f>
        <v/>
      </c>
      <c r="X26" s="46" t="str">
        <f>IF($R26&gt;0,INDEX('CostModel Coef'!G$8:G$10,$R26),"")</f>
        <v/>
      </c>
      <c r="Y26" s="46" t="str">
        <f>IF($R26&gt;0,INDEX('CostModel Coef'!H$8:H$10,$R26),"")</f>
        <v/>
      </c>
      <c r="Z26" s="46" t="str">
        <f>IF($R26&gt;0,INDEX('CostModel Coef'!I$8:I$10,$R26),"")</f>
        <v/>
      </c>
      <c r="AA26" s="46" t="str">
        <f>IF($R26&gt;0,INDEX('CostModel Coef'!J$8:J$10,$R26),"")</f>
        <v/>
      </c>
      <c r="AB26" s="46" t="str">
        <f>IF($R26&gt;0,INDEX('CostModel Coef'!K$8:K$10,$R26),"")</f>
        <v/>
      </c>
      <c r="AC26" s="46" t="str">
        <f>IF($R26&gt;0,INDEX('CostModel Coef'!L$8:L$10,$R26),"")</f>
        <v/>
      </c>
      <c r="AD26" s="46" t="str">
        <f>IF($R26&gt;0,INDEX('CostModel Coef'!M$8:M$10,$R26),"")</f>
        <v/>
      </c>
      <c r="AE26" s="46"/>
      <c r="AF26" s="2" t="str">
        <f t="shared" si="0"/>
        <v>out of scope</v>
      </c>
    </row>
    <row r="27" spans="1:32">
      <c r="A27" s="46" t="s">
        <v>139</v>
      </c>
      <c r="B27" s="46" t="s">
        <v>85</v>
      </c>
      <c r="C27" s="46" t="s">
        <v>53</v>
      </c>
      <c r="D27" s="46" t="b">
        <f t="shared" si="1"/>
        <v>1</v>
      </c>
      <c r="E27" s="46" t="s">
        <v>86</v>
      </c>
      <c r="F27" s="46" t="s">
        <v>86</v>
      </c>
      <c r="G27" s="46" t="s">
        <v>107</v>
      </c>
      <c r="H27" s="46">
        <v>26</v>
      </c>
      <c r="I27" s="46" t="s">
        <v>137</v>
      </c>
      <c r="J27" s="46" t="s">
        <v>94</v>
      </c>
      <c r="K27" s="46">
        <v>347</v>
      </c>
      <c r="L27" s="46" t="s">
        <v>90</v>
      </c>
      <c r="M27" s="46">
        <v>347</v>
      </c>
      <c r="N27" s="46" t="s">
        <v>140</v>
      </c>
      <c r="O27" s="46" t="s">
        <v>110</v>
      </c>
      <c r="P27" s="9"/>
      <c r="Q27" s="46"/>
      <c r="R27" s="46">
        <f>IFERROR(MATCH($C$8:$C$193,'CostModel Coef'!$B$8:$B$10,0),0)</f>
        <v>0</v>
      </c>
      <c r="S27" s="46"/>
      <c r="T27" s="46" t="str">
        <f>IF($R27&gt;0,INDEX('CostModel Coef'!C$8:C$10,$R27),"")</f>
        <v/>
      </c>
      <c r="U27" s="46" t="str">
        <f>IF($R27&gt;0,INDEX('CostModel Coef'!D$8:D$10,$R27),"")</f>
        <v/>
      </c>
      <c r="V27" s="46" t="str">
        <f>IF($R27&gt;0,INDEX('CostModel Coef'!E$8:E$10,$R27),"")</f>
        <v/>
      </c>
      <c r="W27" s="46" t="str">
        <f>IF($R27&gt;0,INDEX('CostModel Coef'!F$8:F$10,$R27),"")</f>
        <v/>
      </c>
      <c r="X27" s="46" t="str">
        <f>IF($R27&gt;0,INDEX('CostModel Coef'!G$8:G$10,$R27),"")</f>
        <v/>
      </c>
      <c r="Y27" s="46" t="str">
        <f>IF($R27&gt;0,INDEX('CostModel Coef'!H$8:H$10,$R27),"")</f>
        <v/>
      </c>
      <c r="Z27" s="46" t="str">
        <f>IF($R27&gt;0,INDEX('CostModel Coef'!I$8:I$10,$R27),"")</f>
        <v/>
      </c>
      <c r="AA27" s="46" t="str">
        <f>IF($R27&gt;0,INDEX('CostModel Coef'!J$8:J$10,$R27),"")</f>
        <v/>
      </c>
      <c r="AB27" s="46" t="str">
        <f>IF($R27&gt;0,INDEX('CostModel Coef'!K$8:K$10,$R27),"")</f>
        <v/>
      </c>
      <c r="AC27" s="46" t="str">
        <f>IF($R27&gt;0,INDEX('CostModel Coef'!L$8:L$10,$R27),"")</f>
        <v/>
      </c>
      <c r="AD27" s="46" t="str">
        <f>IF($R27&gt;0,INDEX('CostModel Coef'!M$8:M$10,$R27),"")</f>
        <v/>
      </c>
      <c r="AE27" s="46"/>
      <c r="AF27" s="2" t="str">
        <f t="shared" si="0"/>
        <v>out of scope</v>
      </c>
    </row>
    <row r="28" spans="1:32">
      <c r="A28" s="46" t="s">
        <v>141</v>
      </c>
      <c r="B28" s="46" t="s">
        <v>85</v>
      </c>
      <c r="C28" s="46" t="s">
        <v>53</v>
      </c>
      <c r="D28" s="46" t="b">
        <f t="shared" si="1"/>
        <v>1</v>
      </c>
      <c r="E28" s="46" t="s">
        <v>86</v>
      </c>
      <c r="F28" s="46" t="s">
        <v>86</v>
      </c>
      <c r="G28" s="46" t="s">
        <v>107</v>
      </c>
      <c r="H28" s="46">
        <v>26</v>
      </c>
      <c r="I28" s="46" t="s">
        <v>137</v>
      </c>
      <c r="J28" s="46" t="s">
        <v>97</v>
      </c>
      <c r="K28" s="46">
        <v>270</v>
      </c>
      <c r="L28" s="46" t="s">
        <v>90</v>
      </c>
      <c r="M28" s="46">
        <v>270</v>
      </c>
      <c r="N28" s="46" t="s">
        <v>142</v>
      </c>
      <c r="O28" s="46" t="s">
        <v>110</v>
      </c>
      <c r="P28" s="9"/>
      <c r="Q28" s="46"/>
      <c r="R28" s="46">
        <f>IFERROR(MATCH($C$8:$C$193,'CostModel Coef'!$B$8:$B$10,0),0)</f>
        <v>0</v>
      </c>
      <c r="S28" s="46"/>
      <c r="T28" s="46" t="str">
        <f>IF($R28&gt;0,INDEX('CostModel Coef'!C$8:C$10,$R28),"")</f>
        <v/>
      </c>
      <c r="U28" s="46" t="str">
        <f>IF($R28&gt;0,INDEX('CostModel Coef'!D$8:D$10,$R28),"")</f>
        <v/>
      </c>
      <c r="V28" s="46" t="str">
        <f>IF($R28&gt;0,INDEX('CostModel Coef'!E$8:E$10,$R28),"")</f>
        <v/>
      </c>
      <c r="W28" s="46" t="str">
        <f>IF($R28&gt;0,INDEX('CostModel Coef'!F$8:F$10,$R28),"")</f>
        <v/>
      </c>
      <c r="X28" s="46" t="str">
        <f>IF($R28&gt;0,INDEX('CostModel Coef'!G$8:G$10,$R28),"")</f>
        <v/>
      </c>
      <c r="Y28" s="46" t="str">
        <f>IF($R28&gt;0,INDEX('CostModel Coef'!H$8:H$10,$R28),"")</f>
        <v/>
      </c>
      <c r="Z28" s="46" t="str">
        <f>IF($R28&gt;0,INDEX('CostModel Coef'!I$8:I$10,$R28),"")</f>
        <v/>
      </c>
      <c r="AA28" s="46" t="str">
        <f>IF($R28&gt;0,INDEX('CostModel Coef'!J$8:J$10,$R28),"")</f>
        <v/>
      </c>
      <c r="AB28" s="46" t="str">
        <f>IF($R28&gt;0,INDEX('CostModel Coef'!K$8:K$10,$R28),"")</f>
        <v/>
      </c>
      <c r="AC28" s="46" t="str">
        <f>IF($R28&gt;0,INDEX('CostModel Coef'!L$8:L$10,$R28),"")</f>
        <v/>
      </c>
      <c r="AD28" s="46" t="str">
        <f>IF($R28&gt;0,INDEX('CostModel Coef'!M$8:M$10,$R28),"")</f>
        <v/>
      </c>
      <c r="AE28" s="46"/>
      <c r="AF28" s="2" t="str">
        <f t="shared" si="0"/>
        <v>out of scope</v>
      </c>
    </row>
    <row r="29" spans="1:32">
      <c r="A29" s="46" t="s">
        <v>143</v>
      </c>
      <c r="B29" s="46" t="s">
        <v>85</v>
      </c>
      <c r="C29" s="46" t="s">
        <v>53</v>
      </c>
      <c r="D29" s="46" t="b">
        <f t="shared" si="1"/>
        <v>0</v>
      </c>
      <c r="E29" s="46" t="s">
        <v>86</v>
      </c>
      <c r="F29" s="46" t="s">
        <v>86</v>
      </c>
      <c r="G29" s="46" t="s">
        <v>107</v>
      </c>
      <c r="H29" s="46">
        <v>14.2</v>
      </c>
      <c r="I29" s="46" t="s">
        <v>144</v>
      </c>
      <c r="J29" s="46" t="s">
        <v>89</v>
      </c>
      <c r="K29" s="46">
        <v>302</v>
      </c>
      <c r="L29" s="46" t="s">
        <v>90</v>
      </c>
      <c r="M29" s="46">
        <v>302</v>
      </c>
      <c r="N29" s="46" t="s">
        <v>145</v>
      </c>
      <c r="O29" s="46" t="s">
        <v>110</v>
      </c>
      <c r="P29" s="9"/>
      <c r="Q29" s="46"/>
      <c r="R29" s="46">
        <f>IFERROR(MATCH($C$8:$C$193,'CostModel Coef'!$B$8:$B$10,0),0)</f>
        <v>0</v>
      </c>
      <c r="S29" s="46"/>
      <c r="T29" s="46" t="str">
        <f>IF($R29&gt;0,INDEX('CostModel Coef'!C$8:C$10,$R29),"")</f>
        <v/>
      </c>
      <c r="U29" s="46" t="str">
        <f>IF($R29&gt;0,INDEX('CostModel Coef'!D$8:D$10,$R29),"")</f>
        <v/>
      </c>
      <c r="V29" s="46" t="str">
        <f>IF($R29&gt;0,INDEX('CostModel Coef'!E$8:E$10,$R29),"")</f>
        <v/>
      </c>
      <c r="W29" s="46" t="str">
        <f>IF($R29&gt;0,INDEX('CostModel Coef'!F$8:F$10,$R29),"")</f>
        <v/>
      </c>
      <c r="X29" s="46" t="str">
        <f>IF($R29&gt;0,INDEX('CostModel Coef'!G$8:G$10,$R29),"")</f>
        <v/>
      </c>
      <c r="Y29" s="46" t="str">
        <f>IF($R29&gt;0,INDEX('CostModel Coef'!H$8:H$10,$R29),"")</f>
        <v/>
      </c>
      <c r="Z29" s="46" t="str">
        <f>IF($R29&gt;0,INDEX('CostModel Coef'!I$8:I$10,$R29),"")</f>
        <v/>
      </c>
      <c r="AA29" s="46" t="str">
        <f>IF($R29&gt;0,INDEX('CostModel Coef'!J$8:J$10,$R29),"")</f>
        <v/>
      </c>
      <c r="AB29" s="46" t="str">
        <f>IF($R29&gt;0,INDEX('CostModel Coef'!K$8:K$10,$R29),"")</f>
        <v/>
      </c>
      <c r="AC29" s="46" t="str">
        <f>IF($R29&gt;0,INDEX('CostModel Coef'!L$8:L$10,$R29),"")</f>
        <v/>
      </c>
      <c r="AD29" s="46" t="str">
        <f>IF($R29&gt;0,INDEX('CostModel Coef'!M$8:M$10,$R29),"")</f>
        <v/>
      </c>
      <c r="AE29" s="46"/>
      <c r="AF29" s="2" t="str">
        <f t="shared" si="0"/>
        <v>out of scope</v>
      </c>
    </row>
    <row r="30" spans="1:32">
      <c r="A30" s="46" t="s">
        <v>146</v>
      </c>
      <c r="B30" s="46" t="s">
        <v>85</v>
      </c>
      <c r="C30" s="46" t="s">
        <v>53</v>
      </c>
      <c r="D30" s="46" t="b">
        <f t="shared" si="1"/>
        <v>1</v>
      </c>
      <c r="E30" s="46" t="s">
        <v>86</v>
      </c>
      <c r="F30" s="46" t="s">
        <v>86</v>
      </c>
      <c r="G30" s="46" t="s">
        <v>107</v>
      </c>
      <c r="H30" s="46">
        <v>14.2</v>
      </c>
      <c r="I30" s="46" t="s">
        <v>144</v>
      </c>
      <c r="J30" s="46" t="s">
        <v>94</v>
      </c>
      <c r="K30" s="46">
        <v>272</v>
      </c>
      <c r="L30" s="46" t="s">
        <v>90</v>
      </c>
      <c r="M30" s="46">
        <v>272</v>
      </c>
      <c r="N30" s="46" t="s">
        <v>147</v>
      </c>
      <c r="O30" s="46" t="s">
        <v>110</v>
      </c>
      <c r="P30" s="9"/>
      <c r="Q30" s="46"/>
      <c r="R30" s="46">
        <f>IFERROR(MATCH($C$8:$C$193,'CostModel Coef'!$B$8:$B$10,0),0)</f>
        <v>0</v>
      </c>
      <c r="S30" s="46"/>
      <c r="T30" s="46" t="str">
        <f>IF($R30&gt;0,INDEX('CostModel Coef'!C$8:C$10,$R30),"")</f>
        <v/>
      </c>
      <c r="U30" s="46" t="str">
        <f>IF($R30&gt;0,INDEX('CostModel Coef'!D$8:D$10,$R30),"")</f>
        <v/>
      </c>
      <c r="V30" s="46" t="str">
        <f>IF($R30&gt;0,INDEX('CostModel Coef'!E$8:E$10,$R30),"")</f>
        <v/>
      </c>
      <c r="W30" s="46" t="str">
        <f>IF($R30&gt;0,INDEX('CostModel Coef'!F$8:F$10,$R30),"")</f>
        <v/>
      </c>
      <c r="X30" s="46" t="str">
        <f>IF($R30&gt;0,INDEX('CostModel Coef'!G$8:G$10,$R30),"")</f>
        <v/>
      </c>
      <c r="Y30" s="46" t="str">
        <f>IF($R30&gt;0,INDEX('CostModel Coef'!H$8:H$10,$R30),"")</f>
        <v/>
      </c>
      <c r="Z30" s="46" t="str">
        <f>IF($R30&gt;0,INDEX('CostModel Coef'!I$8:I$10,$R30),"")</f>
        <v/>
      </c>
      <c r="AA30" s="46" t="str">
        <f>IF($R30&gt;0,INDEX('CostModel Coef'!J$8:J$10,$R30),"")</f>
        <v/>
      </c>
      <c r="AB30" s="46" t="str">
        <f>IF($R30&gt;0,INDEX('CostModel Coef'!K$8:K$10,$R30),"")</f>
        <v/>
      </c>
      <c r="AC30" s="46" t="str">
        <f>IF($R30&gt;0,INDEX('CostModel Coef'!L$8:L$10,$R30),"")</f>
        <v/>
      </c>
      <c r="AD30" s="46" t="str">
        <f>IF($R30&gt;0,INDEX('CostModel Coef'!M$8:M$10,$R30),"")</f>
        <v/>
      </c>
      <c r="AE30" s="46"/>
      <c r="AF30" s="2" t="str">
        <f t="shared" si="0"/>
        <v>out of scope</v>
      </c>
    </row>
    <row r="31" spans="1:32">
      <c r="A31" s="46" t="s">
        <v>148</v>
      </c>
      <c r="B31" s="46" t="s">
        <v>85</v>
      </c>
      <c r="C31" s="46" t="s">
        <v>53</v>
      </c>
      <c r="D31" s="46" t="b">
        <f t="shared" si="1"/>
        <v>1</v>
      </c>
      <c r="E31" s="46" t="s">
        <v>86</v>
      </c>
      <c r="F31" s="46" t="s">
        <v>86</v>
      </c>
      <c r="G31" s="46" t="s">
        <v>107</v>
      </c>
      <c r="H31" s="46">
        <v>14.2</v>
      </c>
      <c r="I31" s="46" t="s">
        <v>144</v>
      </c>
      <c r="J31" s="46" t="s">
        <v>97</v>
      </c>
      <c r="K31" s="46">
        <v>211</v>
      </c>
      <c r="L31" s="46" t="s">
        <v>90</v>
      </c>
      <c r="M31" s="46">
        <v>211</v>
      </c>
      <c r="N31" s="46" t="s">
        <v>149</v>
      </c>
      <c r="O31" s="46" t="s">
        <v>110</v>
      </c>
      <c r="P31" s="9"/>
      <c r="Q31" s="46"/>
      <c r="R31" s="46">
        <f>IFERROR(MATCH($C$8:$C$193,'CostModel Coef'!$B$8:$B$10,0),0)</f>
        <v>0</v>
      </c>
      <c r="S31" s="46"/>
      <c r="T31" s="46" t="str">
        <f>IF($R31&gt;0,INDEX('CostModel Coef'!C$8:C$10,$R31),"")</f>
        <v/>
      </c>
      <c r="U31" s="46" t="str">
        <f>IF($R31&gt;0,INDEX('CostModel Coef'!D$8:D$10,$R31),"")</f>
        <v/>
      </c>
      <c r="V31" s="46" t="str">
        <f>IF($R31&gt;0,INDEX('CostModel Coef'!E$8:E$10,$R31),"")</f>
        <v/>
      </c>
      <c r="W31" s="46" t="str">
        <f>IF($R31&gt;0,INDEX('CostModel Coef'!F$8:F$10,$R31),"")</f>
        <v/>
      </c>
      <c r="X31" s="46" t="str">
        <f>IF($R31&gt;0,INDEX('CostModel Coef'!G$8:G$10,$R31),"")</f>
        <v/>
      </c>
      <c r="Y31" s="46" t="str">
        <f>IF($R31&gt;0,INDEX('CostModel Coef'!H$8:H$10,$R31),"")</f>
        <v/>
      </c>
      <c r="Z31" s="46" t="str">
        <f>IF($R31&gt;0,INDEX('CostModel Coef'!I$8:I$10,$R31),"")</f>
        <v/>
      </c>
      <c r="AA31" s="46" t="str">
        <f>IF($R31&gt;0,INDEX('CostModel Coef'!J$8:J$10,$R31),"")</f>
        <v/>
      </c>
      <c r="AB31" s="46" t="str">
        <f>IF($R31&gt;0,INDEX('CostModel Coef'!K$8:K$10,$R31),"")</f>
        <v/>
      </c>
      <c r="AC31" s="46" t="str">
        <f>IF($R31&gt;0,INDEX('CostModel Coef'!L$8:L$10,$R31),"")</f>
        <v/>
      </c>
      <c r="AD31" s="46" t="str">
        <f>IF($R31&gt;0,INDEX('CostModel Coef'!M$8:M$10,$R31),"")</f>
        <v/>
      </c>
      <c r="AE31" s="46"/>
      <c r="AF31" s="2" t="str">
        <f t="shared" si="0"/>
        <v>out of scope</v>
      </c>
    </row>
    <row r="32" spans="1:32">
      <c r="A32" s="46" t="s">
        <v>150</v>
      </c>
      <c r="B32" s="46" t="s">
        <v>85</v>
      </c>
      <c r="C32" s="46" t="s">
        <v>50</v>
      </c>
      <c r="D32" s="46" t="b">
        <f t="shared" si="1"/>
        <v>0</v>
      </c>
      <c r="E32" s="46" t="s">
        <v>151</v>
      </c>
      <c r="F32" s="46" t="s">
        <v>86</v>
      </c>
      <c r="G32" s="46" t="s">
        <v>107</v>
      </c>
      <c r="H32" s="46">
        <v>22</v>
      </c>
      <c r="I32" s="46" t="s">
        <v>108</v>
      </c>
      <c r="J32" s="46" t="s">
        <v>89</v>
      </c>
      <c r="K32" s="46">
        <v>648</v>
      </c>
      <c r="L32" s="46" t="s">
        <v>90</v>
      </c>
      <c r="M32" s="46">
        <v>648</v>
      </c>
      <c r="N32" s="46" t="s">
        <v>152</v>
      </c>
      <c r="O32" s="46"/>
      <c r="P32" s="9" t="e">
        <f>#REF!+#REF!*$H32+#REF!*IF(C32="Bottom",1,0)+#REF!*IF(C32="Top",1,0)+#REF!*IF(C32="French",1,0)+#REF!*IF(C32="Side",1,0)+#REF!*IF(F32="Y",1,0)+#REF!*$K32</f>
        <v>#REF!</v>
      </c>
      <c r="Q32" s="46"/>
      <c r="R32" s="46">
        <f>IFERROR(MATCH($C$8:$C$193,'CostModel Coef'!$B$8:$B$10,0),0)</f>
        <v>1</v>
      </c>
      <c r="S32" s="46"/>
      <c r="T32" s="46">
        <f>IF($R32&gt;0,INDEX('CostModel Coef'!C$8:C$10,$R32),"")</f>
        <v>726.7</v>
      </c>
      <c r="U32" s="46">
        <f>IF($R32&gt;0,INDEX('CostModel Coef'!D$8:D$10,$R32),"")</f>
        <v>-43.578000000000003</v>
      </c>
      <c r="V32" s="46">
        <f>IF($R32&gt;0,INDEX('CostModel Coef'!E$8:E$10,$R32),"")</f>
        <v>86.623000000000005</v>
      </c>
      <c r="W32" s="46">
        <f>IF($R32&gt;0,INDEX('CostModel Coef'!F$8:F$10,$R32),"")</f>
        <v>0</v>
      </c>
      <c r="X32" s="46">
        <f>IF($R32&gt;0,INDEX('CostModel Coef'!G$8:G$10,$R32),"")</f>
        <v>521.5</v>
      </c>
      <c r="Y32" s="46">
        <f>IF($R32&gt;0,INDEX('CostModel Coef'!H$8:H$10,$R32),"")</f>
        <v>-0.47099999999999997</v>
      </c>
      <c r="Z32" s="46">
        <f>IF($R32&gt;0,INDEX('CostModel Coef'!I$8:I$10,$R32),"")</f>
        <v>253</v>
      </c>
      <c r="AA32" s="46">
        <f>IF($R32&gt;0,INDEX('CostModel Coef'!J$8:J$10,$R32),"")</f>
        <v>728</v>
      </c>
      <c r="AB32" s="46">
        <f>IF($R32&gt;0,INDEX('CostModel Coef'!K$8:K$10,$R32),"")</f>
        <v>23.79</v>
      </c>
      <c r="AC32" s="46">
        <f>IF($R32&gt;0,INDEX('CostModel Coef'!L$8:L$10,$R32),"")</f>
        <v>7.8</v>
      </c>
      <c r="AD32" s="46">
        <f>IF($R32&gt;0,INDEX('CostModel Coef'!M$8:M$10,$R32),"")</f>
        <v>31</v>
      </c>
      <c r="AE32" s="46"/>
      <c r="AF32" s="2">
        <f t="shared" si="0"/>
        <v>988</v>
      </c>
    </row>
    <row r="33" spans="1:32">
      <c r="A33" s="46" t="s">
        <v>153</v>
      </c>
      <c r="B33" s="46" t="s">
        <v>85</v>
      </c>
      <c r="C33" s="46" t="s">
        <v>50</v>
      </c>
      <c r="D33" s="46" t="b">
        <f t="shared" si="1"/>
        <v>1</v>
      </c>
      <c r="E33" s="46" t="s">
        <v>151</v>
      </c>
      <c r="F33" s="46" t="s">
        <v>86</v>
      </c>
      <c r="G33" s="46" t="s">
        <v>107</v>
      </c>
      <c r="H33" s="46">
        <v>22</v>
      </c>
      <c r="I33" s="46" t="s">
        <v>108</v>
      </c>
      <c r="J33" s="46" t="s">
        <v>94</v>
      </c>
      <c r="K33" s="46">
        <v>583</v>
      </c>
      <c r="L33" s="46" t="s">
        <v>90</v>
      </c>
      <c r="M33" s="46">
        <v>583</v>
      </c>
      <c r="N33" s="46" t="s">
        <v>154</v>
      </c>
      <c r="O33" s="46"/>
      <c r="P33" s="9" t="e">
        <f>#REF!+#REF!*$H33+#REF!*IF(C33="Bottom",1,0)+#REF!*IF(C33="Top",1,0)+#REF!*IF(C33="French",1,0)+#REF!*IF(C33="Side",1,0)+#REF!*IF(F33="Y",1,0)+#REF!*$K33</f>
        <v>#REF!</v>
      </c>
      <c r="Q33" s="46"/>
      <c r="R33" s="46">
        <f>IFERROR(MATCH($C$8:$C$193,'CostModel Coef'!$B$8:$B$10,0),0)</f>
        <v>1</v>
      </c>
      <c r="S33" s="46"/>
      <c r="T33" s="46">
        <f>IF($R33&gt;0,INDEX('CostModel Coef'!C$8:C$10,$R33),"")</f>
        <v>726.7</v>
      </c>
      <c r="U33" s="46">
        <f>IF($R33&gt;0,INDEX('CostModel Coef'!D$8:D$10,$R33),"")</f>
        <v>-43.578000000000003</v>
      </c>
      <c r="V33" s="46">
        <f>IF($R33&gt;0,INDEX('CostModel Coef'!E$8:E$10,$R33),"")</f>
        <v>86.623000000000005</v>
      </c>
      <c r="W33" s="46">
        <f>IF($R33&gt;0,INDEX('CostModel Coef'!F$8:F$10,$R33),"")</f>
        <v>0</v>
      </c>
      <c r="X33" s="46">
        <f>IF($R33&gt;0,INDEX('CostModel Coef'!G$8:G$10,$R33),"")</f>
        <v>521.5</v>
      </c>
      <c r="Y33" s="46">
        <f>IF($R33&gt;0,INDEX('CostModel Coef'!H$8:H$10,$R33),"")</f>
        <v>-0.47099999999999997</v>
      </c>
      <c r="Z33" s="46">
        <f>IF($R33&gt;0,INDEX('CostModel Coef'!I$8:I$10,$R33),"")</f>
        <v>253</v>
      </c>
      <c r="AA33" s="46">
        <f>IF($R33&gt;0,INDEX('CostModel Coef'!J$8:J$10,$R33),"")</f>
        <v>728</v>
      </c>
      <c r="AB33" s="46">
        <f>IF($R33&gt;0,INDEX('CostModel Coef'!K$8:K$10,$R33),"")</f>
        <v>23.79</v>
      </c>
      <c r="AC33" s="46">
        <f>IF($R33&gt;0,INDEX('CostModel Coef'!L$8:L$10,$R33),"")</f>
        <v>7.8</v>
      </c>
      <c r="AD33" s="46">
        <f>IF($R33&gt;0,INDEX('CostModel Coef'!M$8:M$10,$R33),"")</f>
        <v>31</v>
      </c>
      <c r="AE33" s="46"/>
      <c r="AF33" s="2">
        <f t="shared" si="0"/>
        <v>1019</v>
      </c>
    </row>
    <row r="34" spans="1:32">
      <c r="A34" s="46" t="s">
        <v>155</v>
      </c>
      <c r="B34" s="46" t="s">
        <v>85</v>
      </c>
      <c r="C34" s="46" t="s">
        <v>50</v>
      </c>
      <c r="D34" s="46" t="b">
        <f t="shared" si="1"/>
        <v>1</v>
      </c>
      <c r="E34" s="46" t="s">
        <v>151</v>
      </c>
      <c r="F34" s="46" t="s">
        <v>86</v>
      </c>
      <c r="G34" s="46" t="s">
        <v>107</v>
      </c>
      <c r="H34" s="46">
        <v>22</v>
      </c>
      <c r="I34" s="46" t="s">
        <v>108</v>
      </c>
      <c r="J34" s="46" t="s">
        <v>97</v>
      </c>
      <c r="K34" s="46">
        <v>454</v>
      </c>
      <c r="L34" s="46" t="s">
        <v>90</v>
      </c>
      <c r="M34" s="46">
        <v>454</v>
      </c>
      <c r="N34" s="46" t="s">
        <v>156</v>
      </c>
      <c r="O34" s="46"/>
      <c r="P34" s="9" t="e">
        <f>#REF!+#REF!*$H34+#REF!*IF(C34="Bottom",1,0)+#REF!*IF(C34="Top",1,0)+#REF!*IF(C34="French",1,0)+#REF!*IF(C34="Side",1,0)+#REF!*IF(F34="Y",1,0)+#REF!*$K34</f>
        <v>#REF!</v>
      </c>
      <c r="Q34" s="46"/>
      <c r="R34" s="46">
        <f>IFERROR(MATCH($C$8:$C$193,'CostModel Coef'!$B$8:$B$10,0),0)</f>
        <v>1</v>
      </c>
      <c r="S34" s="46"/>
      <c r="T34" s="46">
        <f>IF($R34&gt;0,INDEX('CostModel Coef'!C$8:C$10,$R34),"")</f>
        <v>726.7</v>
      </c>
      <c r="U34" s="46">
        <f>IF($R34&gt;0,INDEX('CostModel Coef'!D$8:D$10,$R34),"")</f>
        <v>-43.578000000000003</v>
      </c>
      <c r="V34" s="46">
        <f>IF($R34&gt;0,INDEX('CostModel Coef'!E$8:E$10,$R34),"")</f>
        <v>86.623000000000005</v>
      </c>
      <c r="W34" s="46">
        <f>IF($R34&gt;0,INDEX('CostModel Coef'!F$8:F$10,$R34),"")</f>
        <v>0</v>
      </c>
      <c r="X34" s="46">
        <f>IF($R34&gt;0,INDEX('CostModel Coef'!G$8:G$10,$R34),"")</f>
        <v>521.5</v>
      </c>
      <c r="Y34" s="46">
        <f>IF($R34&gt;0,INDEX('CostModel Coef'!H$8:H$10,$R34),"")</f>
        <v>-0.47099999999999997</v>
      </c>
      <c r="Z34" s="46">
        <f>IF($R34&gt;0,INDEX('CostModel Coef'!I$8:I$10,$R34),"")</f>
        <v>253</v>
      </c>
      <c r="AA34" s="46">
        <f>IF($R34&gt;0,INDEX('CostModel Coef'!J$8:J$10,$R34),"")</f>
        <v>728</v>
      </c>
      <c r="AB34" s="46">
        <f>IF($R34&gt;0,INDEX('CostModel Coef'!K$8:K$10,$R34),"")</f>
        <v>23.79</v>
      </c>
      <c r="AC34" s="46">
        <f>IF($R34&gt;0,INDEX('CostModel Coef'!L$8:L$10,$R34),"")</f>
        <v>7.8</v>
      </c>
      <c r="AD34" s="46">
        <f>IF($R34&gt;0,INDEX('CostModel Coef'!M$8:M$10,$R34),"")</f>
        <v>31</v>
      </c>
      <c r="AE34" s="46"/>
      <c r="AF34" s="2">
        <f t="shared" si="0"/>
        <v>1079</v>
      </c>
    </row>
    <row r="35" spans="1:32">
      <c r="A35" s="46" t="s">
        <v>157</v>
      </c>
      <c r="B35" s="46" t="s">
        <v>85</v>
      </c>
      <c r="C35" s="46" t="s">
        <v>50</v>
      </c>
      <c r="D35" s="46" t="b">
        <f t="shared" si="1"/>
        <v>0</v>
      </c>
      <c r="E35" s="46" t="s">
        <v>151</v>
      </c>
      <c r="F35" s="46" t="s">
        <v>86</v>
      </c>
      <c r="G35" s="46" t="s">
        <v>107</v>
      </c>
      <c r="H35" s="46">
        <v>19</v>
      </c>
      <c r="I35" s="46" t="s">
        <v>116</v>
      </c>
      <c r="J35" s="46" t="s">
        <v>89</v>
      </c>
      <c r="K35" s="46">
        <v>614</v>
      </c>
      <c r="L35" s="46" t="s">
        <v>90</v>
      </c>
      <c r="M35" s="46">
        <v>614</v>
      </c>
      <c r="N35" s="46" t="s">
        <v>158</v>
      </c>
      <c r="O35" s="46"/>
      <c r="P35" s="9" t="e">
        <f>#REF!+#REF!*$H35+#REF!*IF(C35="Bottom",1,0)+#REF!*IF(C35="Top",1,0)+#REF!*IF(C35="French",1,0)+#REF!*IF(C35="Side",1,0)+#REF!*IF(F35="Y",1,0)+#REF!*$K35</f>
        <v>#REF!</v>
      </c>
      <c r="Q35" s="46"/>
      <c r="R35" s="46">
        <f>IFERROR(MATCH($C$8:$C$193,'CostModel Coef'!$B$8:$B$10,0),0)</f>
        <v>1</v>
      </c>
      <c r="S35" s="46"/>
      <c r="T35" s="46">
        <f>IF($R35&gt;0,INDEX('CostModel Coef'!C$8:C$10,$R35),"")</f>
        <v>726.7</v>
      </c>
      <c r="U35" s="46">
        <f>IF($R35&gt;0,INDEX('CostModel Coef'!D$8:D$10,$R35),"")</f>
        <v>-43.578000000000003</v>
      </c>
      <c r="V35" s="46">
        <f>IF($R35&gt;0,INDEX('CostModel Coef'!E$8:E$10,$R35),"")</f>
        <v>86.623000000000005</v>
      </c>
      <c r="W35" s="46">
        <f>IF($R35&gt;0,INDEX('CostModel Coef'!F$8:F$10,$R35),"")</f>
        <v>0</v>
      </c>
      <c r="X35" s="46">
        <f>IF($R35&gt;0,INDEX('CostModel Coef'!G$8:G$10,$R35),"")</f>
        <v>521.5</v>
      </c>
      <c r="Y35" s="46">
        <f>IF($R35&gt;0,INDEX('CostModel Coef'!H$8:H$10,$R35),"")</f>
        <v>-0.47099999999999997</v>
      </c>
      <c r="Z35" s="46">
        <f>IF($R35&gt;0,INDEX('CostModel Coef'!I$8:I$10,$R35),"")</f>
        <v>253</v>
      </c>
      <c r="AA35" s="46">
        <f>IF($R35&gt;0,INDEX('CostModel Coef'!J$8:J$10,$R35),"")</f>
        <v>728</v>
      </c>
      <c r="AB35" s="46">
        <f>IF($R35&gt;0,INDEX('CostModel Coef'!K$8:K$10,$R35),"")</f>
        <v>23.79</v>
      </c>
      <c r="AC35" s="46">
        <f>IF($R35&gt;0,INDEX('CostModel Coef'!L$8:L$10,$R35),"")</f>
        <v>7.8</v>
      </c>
      <c r="AD35" s="46">
        <f>IF($R35&gt;0,INDEX('CostModel Coef'!M$8:M$10,$R35),"")</f>
        <v>31</v>
      </c>
      <c r="AE35" s="46"/>
      <c r="AF35" s="2">
        <f t="shared" si="0"/>
        <v>933</v>
      </c>
    </row>
    <row r="36" spans="1:32">
      <c r="A36" s="46" t="s">
        <v>159</v>
      </c>
      <c r="B36" s="46" t="s">
        <v>85</v>
      </c>
      <c r="C36" s="46" t="s">
        <v>50</v>
      </c>
      <c r="D36" s="46" t="b">
        <f t="shared" si="1"/>
        <v>1</v>
      </c>
      <c r="E36" s="46" t="s">
        <v>151</v>
      </c>
      <c r="F36" s="46" t="s">
        <v>86</v>
      </c>
      <c r="G36" s="46" t="s">
        <v>107</v>
      </c>
      <c r="H36" s="46">
        <v>19</v>
      </c>
      <c r="I36" s="46" t="s">
        <v>116</v>
      </c>
      <c r="J36" s="46" t="s">
        <v>94</v>
      </c>
      <c r="K36" s="46">
        <v>553</v>
      </c>
      <c r="L36" s="46" t="s">
        <v>90</v>
      </c>
      <c r="M36" s="46">
        <v>553</v>
      </c>
      <c r="N36" s="46" t="s">
        <v>160</v>
      </c>
      <c r="O36" s="46"/>
      <c r="P36" s="9" t="e">
        <f>#REF!+#REF!*$H36+#REF!*IF(C36="Bottom",1,0)+#REF!*IF(C36="Top",1,0)+#REF!*IF(C36="French",1,0)+#REF!*IF(C36="Side",1,0)+#REF!*IF(F36="Y",1,0)+#REF!*$K36</f>
        <v>#REF!</v>
      </c>
      <c r="Q36" s="46"/>
      <c r="R36" s="46">
        <f>IFERROR(MATCH($C$8:$C$193,'CostModel Coef'!$B$8:$B$10,0),0)</f>
        <v>1</v>
      </c>
      <c r="S36" s="46"/>
      <c r="T36" s="46">
        <f>IF($R36&gt;0,INDEX('CostModel Coef'!C$8:C$10,$R36),"")</f>
        <v>726.7</v>
      </c>
      <c r="U36" s="46">
        <f>IF($R36&gt;0,INDEX('CostModel Coef'!D$8:D$10,$R36),"")</f>
        <v>-43.578000000000003</v>
      </c>
      <c r="V36" s="46">
        <f>IF($R36&gt;0,INDEX('CostModel Coef'!E$8:E$10,$R36),"")</f>
        <v>86.623000000000005</v>
      </c>
      <c r="W36" s="46">
        <f>IF($R36&gt;0,INDEX('CostModel Coef'!F$8:F$10,$R36),"")</f>
        <v>0</v>
      </c>
      <c r="X36" s="46">
        <f>IF($R36&gt;0,INDEX('CostModel Coef'!G$8:G$10,$R36),"")</f>
        <v>521.5</v>
      </c>
      <c r="Y36" s="46">
        <f>IF($R36&gt;0,INDEX('CostModel Coef'!H$8:H$10,$R36),"")</f>
        <v>-0.47099999999999997</v>
      </c>
      <c r="Z36" s="46">
        <f>IF($R36&gt;0,INDEX('CostModel Coef'!I$8:I$10,$R36),"")</f>
        <v>253</v>
      </c>
      <c r="AA36" s="46">
        <f>IF($R36&gt;0,INDEX('CostModel Coef'!J$8:J$10,$R36),"")</f>
        <v>728</v>
      </c>
      <c r="AB36" s="46">
        <f>IF($R36&gt;0,INDEX('CostModel Coef'!K$8:K$10,$R36),"")</f>
        <v>23.79</v>
      </c>
      <c r="AC36" s="46">
        <f>IF($R36&gt;0,INDEX('CostModel Coef'!L$8:L$10,$R36),"")</f>
        <v>7.8</v>
      </c>
      <c r="AD36" s="46">
        <f>IF($R36&gt;0,INDEX('CostModel Coef'!M$8:M$10,$R36),"")</f>
        <v>31</v>
      </c>
      <c r="AE36" s="46"/>
      <c r="AF36" s="2">
        <f t="shared" si="0"/>
        <v>961</v>
      </c>
    </row>
    <row r="37" spans="1:32">
      <c r="A37" s="46" t="s">
        <v>161</v>
      </c>
      <c r="B37" s="46" t="s">
        <v>85</v>
      </c>
      <c r="C37" s="46" t="s">
        <v>50</v>
      </c>
      <c r="D37" s="46" t="b">
        <f t="shared" si="1"/>
        <v>1</v>
      </c>
      <c r="E37" s="46" t="s">
        <v>151</v>
      </c>
      <c r="F37" s="46" t="s">
        <v>86</v>
      </c>
      <c r="G37" s="46" t="s">
        <v>107</v>
      </c>
      <c r="H37" s="46">
        <v>19</v>
      </c>
      <c r="I37" s="46" t="s">
        <v>116</v>
      </c>
      <c r="J37" s="46" t="s">
        <v>97</v>
      </c>
      <c r="K37" s="46">
        <v>430</v>
      </c>
      <c r="L37" s="46" t="s">
        <v>90</v>
      </c>
      <c r="M37" s="46">
        <v>430</v>
      </c>
      <c r="N37" s="46" t="s">
        <v>162</v>
      </c>
      <c r="O37" s="46"/>
      <c r="P37" s="9" t="e">
        <f>#REF!+#REF!*$H37+#REF!*IF(C37="Bottom",1,0)+#REF!*IF(C37="Top",1,0)+#REF!*IF(C37="French",1,0)+#REF!*IF(C37="Side",1,0)+#REF!*IF(F37="Y",1,0)+#REF!*$K37</f>
        <v>#REF!</v>
      </c>
      <c r="Q37" s="46"/>
      <c r="R37" s="46">
        <f>IFERROR(MATCH($C$8:$C$193,'CostModel Coef'!$B$8:$B$10,0),0)</f>
        <v>1</v>
      </c>
      <c r="S37" s="46"/>
      <c r="T37" s="46">
        <f>IF($R37&gt;0,INDEX('CostModel Coef'!C$8:C$10,$R37),"")</f>
        <v>726.7</v>
      </c>
      <c r="U37" s="46">
        <f>IF($R37&gt;0,INDEX('CostModel Coef'!D$8:D$10,$R37),"")</f>
        <v>-43.578000000000003</v>
      </c>
      <c r="V37" s="46">
        <f>IF($R37&gt;0,INDEX('CostModel Coef'!E$8:E$10,$R37),"")</f>
        <v>86.623000000000005</v>
      </c>
      <c r="W37" s="46">
        <f>IF($R37&gt;0,INDEX('CostModel Coef'!F$8:F$10,$R37),"")</f>
        <v>0</v>
      </c>
      <c r="X37" s="46">
        <f>IF($R37&gt;0,INDEX('CostModel Coef'!G$8:G$10,$R37),"")</f>
        <v>521.5</v>
      </c>
      <c r="Y37" s="46">
        <f>IF($R37&gt;0,INDEX('CostModel Coef'!H$8:H$10,$R37),"")</f>
        <v>-0.47099999999999997</v>
      </c>
      <c r="Z37" s="46">
        <f>IF($R37&gt;0,INDEX('CostModel Coef'!I$8:I$10,$R37),"")</f>
        <v>253</v>
      </c>
      <c r="AA37" s="46">
        <f>IF($R37&gt;0,INDEX('CostModel Coef'!J$8:J$10,$R37),"")</f>
        <v>728</v>
      </c>
      <c r="AB37" s="46">
        <f>IF($R37&gt;0,INDEX('CostModel Coef'!K$8:K$10,$R37),"")</f>
        <v>23.79</v>
      </c>
      <c r="AC37" s="46">
        <f>IF($R37&gt;0,INDEX('CostModel Coef'!L$8:L$10,$R37),"")</f>
        <v>7.8</v>
      </c>
      <c r="AD37" s="46">
        <f>IF($R37&gt;0,INDEX('CostModel Coef'!M$8:M$10,$R37),"")</f>
        <v>31</v>
      </c>
      <c r="AE37" s="46"/>
      <c r="AF37" s="2">
        <f t="shared" si="0"/>
        <v>1019</v>
      </c>
    </row>
    <row r="38" spans="1:32">
      <c r="A38" s="46" t="s">
        <v>163</v>
      </c>
      <c r="B38" s="46" t="s">
        <v>85</v>
      </c>
      <c r="C38" s="46" t="s">
        <v>50</v>
      </c>
      <c r="D38" s="46" t="b">
        <f t="shared" si="1"/>
        <v>0</v>
      </c>
      <c r="E38" s="46" t="s">
        <v>151</v>
      </c>
      <c r="F38" s="46" t="s">
        <v>86</v>
      </c>
      <c r="G38" s="46" t="s">
        <v>107</v>
      </c>
      <c r="H38" s="46">
        <v>11</v>
      </c>
      <c r="I38" s="46" t="s">
        <v>123</v>
      </c>
      <c r="J38" s="46" t="s">
        <v>89</v>
      </c>
      <c r="K38" s="46">
        <v>524</v>
      </c>
      <c r="L38" s="46" t="s">
        <v>90</v>
      </c>
      <c r="M38" s="46">
        <v>524</v>
      </c>
      <c r="N38" s="46" t="s">
        <v>164</v>
      </c>
      <c r="O38" s="46"/>
      <c r="P38" s="9" t="e">
        <f>#REF!+#REF!*$H38+#REF!*IF(C38="Bottom",1,0)+#REF!*IF(C38="Top",1,0)+#REF!*IF(C38="French",1,0)+#REF!*IF(C38="Side",1,0)+#REF!*IF(F38="Y",1,0)+#REF!*$K38</f>
        <v>#REF!</v>
      </c>
      <c r="Q38" s="46"/>
      <c r="R38" s="46">
        <f>IFERROR(MATCH($C$8:$C$193,'CostModel Coef'!$B$8:$B$10,0),0)</f>
        <v>1</v>
      </c>
      <c r="S38" s="46"/>
      <c r="T38" s="46">
        <f>IF($R38&gt;0,INDEX('CostModel Coef'!C$8:C$10,$R38),"")</f>
        <v>726.7</v>
      </c>
      <c r="U38" s="46">
        <f>IF($R38&gt;0,INDEX('CostModel Coef'!D$8:D$10,$R38),"")</f>
        <v>-43.578000000000003</v>
      </c>
      <c r="V38" s="46">
        <f>IF($R38&gt;0,INDEX('CostModel Coef'!E$8:E$10,$R38),"")</f>
        <v>86.623000000000005</v>
      </c>
      <c r="W38" s="46">
        <f>IF($R38&gt;0,INDEX('CostModel Coef'!F$8:F$10,$R38),"")</f>
        <v>0</v>
      </c>
      <c r="X38" s="46">
        <f>IF($R38&gt;0,INDEX('CostModel Coef'!G$8:G$10,$R38),"")</f>
        <v>521.5</v>
      </c>
      <c r="Y38" s="46">
        <f>IF($R38&gt;0,INDEX('CostModel Coef'!H$8:H$10,$R38),"")</f>
        <v>-0.47099999999999997</v>
      </c>
      <c r="Z38" s="46">
        <f>IF($R38&gt;0,INDEX('CostModel Coef'!I$8:I$10,$R38),"")</f>
        <v>253</v>
      </c>
      <c r="AA38" s="46">
        <f>IF($R38&gt;0,INDEX('CostModel Coef'!J$8:J$10,$R38),"")</f>
        <v>728</v>
      </c>
      <c r="AB38" s="46">
        <f>IF($R38&gt;0,INDEX('CostModel Coef'!K$8:K$10,$R38),"")</f>
        <v>23.79</v>
      </c>
      <c r="AC38" s="46">
        <f>IF($R38&gt;0,INDEX('CostModel Coef'!L$8:L$10,$R38),"")</f>
        <v>7.8</v>
      </c>
      <c r="AD38" s="46">
        <f>IF($R38&gt;0,INDEX('CostModel Coef'!M$8:M$10,$R38),"")</f>
        <v>31</v>
      </c>
      <c r="AE38" s="46"/>
      <c r="AF38" s="2">
        <f t="shared" si="0"/>
        <v>785</v>
      </c>
    </row>
    <row r="39" spans="1:32">
      <c r="A39" s="46" t="s">
        <v>165</v>
      </c>
      <c r="B39" s="46" t="s">
        <v>85</v>
      </c>
      <c r="C39" s="46" t="s">
        <v>50</v>
      </c>
      <c r="D39" s="46" t="b">
        <f t="shared" si="1"/>
        <v>1</v>
      </c>
      <c r="E39" s="46" t="s">
        <v>151</v>
      </c>
      <c r="F39" s="46" t="s">
        <v>86</v>
      </c>
      <c r="G39" s="46" t="s">
        <v>107</v>
      </c>
      <c r="H39" s="46">
        <v>11</v>
      </c>
      <c r="I39" s="46" t="s">
        <v>123</v>
      </c>
      <c r="J39" s="46" t="s">
        <v>94</v>
      </c>
      <c r="K39" s="46">
        <v>472</v>
      </c>
      <c r="L39" s="46" t="s">
        <v>90</v>
      </c>
      <c r="M39" s="46">
        <v>472</v>
      </c>
      <c r="N39" s="46" t="s">
        <v>166</v>
      </c>
      <c r="O39" s="46"/>
      <c r="P39" s="9" t="e">
        <f>#REF!+#REF!*$H39+#REF!*IF(C39="Bottom",1,0)+#REF!*IF(C39="Top",1,0)+#REF!*IF(C39="French",1,0)+#REF!*IF(C39="Side",1,0)+#REF!*IF(F39="Y",1,0)+#REF!*$K39</f>
        <v>#REF!</v>
      </c>
      <c r="Q39" s="46"/>
      <c r="R39" s="46">
        <f>IFERROR(MATCH($C$8:$C$193,'CostModel Coef'!$B$8:$B$10,0),0)</f>
        <v>1</v>
      </c>
      <c r="S39" s="46"/>
      <c r="T39" s="46">
        <f>IF($R39&gt;0,INDEX('CostModel Coef'!C$8:C$10,$R39),"")</f>
        <v>726.7</v>
      </c>
      <c r="U39" s="46">
        <f>IF($R39&gt;0,INDEX('CostModel Coef'!D$8:D$10,$R39),"")</f>
        <v>-43.578000000000003</v>
      </c>
      <c r="V39" s="46">
        <f>IF($R39&gt;0,INDEX('CostModel Coef'!E$8:E$10,$R39),"")</f>
        <v>86.623000000000005</v>
      </c>
      <c r="W39" s="46">
        <f>IF($R39&gt;0,INDEX('CostModel Coef'!F$8:F$10,$R39),"")</f>
        <v>0</v>
      </c>
      <c r="X39" s="46">
        <f>IF($R39&gt;0,INDEX('CostModel Coef'!G$8:G$10,$R39),"")</f>
        <v>521.5</v>
      </c>
      <c r="Y39" s="46">
        <f>IF($R39&gt;0,INDEX('CostModel Coef'!H$8:H$10,$R39),"")</f>
        <v>-0.47099999999999997</v>
      </c>
      <c r="Z39" s="46">
        <f>IF($R39&gt;0,INDEX('CostModel Coef'!I$8:I$10,$R39),"")</f>
        <v>253</v>
      </c>
      <c r="AA39" s="46">
        <f>IF($R39&gt;0,INDEX('CostModel Coef'!J$8:J$10,$R39),"")</f>
        <v>728</v>
      </c>
      <c r="AB39" s="46">
        <f>IF($R39&gt;0,INDEX('CostModel Coef'!K$8:K$10,$R39),"")</f>
        <v>23.79</v>
      </c>
      <c r="AC39" s="46">
        <f>IF($R39&gt;0,INDEX('CostModel Coef'!L$8:L$10,$R39),"")</f>
        <v>7.8</v>
      </c>
      <c r="AD39" s="46">
        <f>IF($R39&gt;0,INDEX('CostModel Coef'!M$8:M$10,$R39),"")</f>
        <v>31</v>
      </c>
      <c r="AE39" s="46"/>
      <c r="AF39" s="2">
        <f t="shared" si="0"/>
        <v>809</v>
      </c>
    </row>
    <row r="40" spans="1:32">
      <c r="A40" s="46" t="s">
        <v>167</v>
      </c>
      <c r="B40" s="46" t="s">
        <v>85</v>
      </c>
      <c r="C40" s="46" t="s">
        <v>50</v>
      </c>
      <c r="D40" s="46" t="b">
        <f t="shared" si="1"/>
        <v>1</v>
      </c>
      <c r="E40" s="46" t="s">
        <v>151</v>
      </c>
      <c r="F40" s="46" t="s">
        <v>86</v>
      </c>
      <c r="G40" s="46" t="s">
        <v>107</v>
      </c>
      <c r="H40" s="46">
        <v>11</v>
      </c>
      <c r="I40" s="46" t="s">
        <v>123</v>
      </c>
      <c r="J40" s="46" t="s">
        <v>97</v>
      </c>
      <c r="K40" s="46">
        <v>367</v>
      </c>
      <c r="L40" s="46" t="s">
        <v>90</v>
      </c>
      <c r="M40" s="46">
        <v>367</v>
      </c>
      <c r="N40" s="46" t="s">
        <v>168</v>
      </c>
      <c r="O40" s="46"/>
      <c r="P40" s="9" t="e">
        <f>#REF!+#REF!*$H40+#REF!*IF(C40="Bottom",1,0)+#REF!*IF(C40="Top",1,0)+#REF!*IF(C40="French",1,0)+#REF!*IF(C40="Side",1,0)+#REF!*IF(F40="Y",1,0)+#REF!*$K40</f>
        <v>#REF!</v>
      </c>
      <c r="Q40" s="46"/>
      <c r="R40" s="46">
        <f>IFERROR(MATCH($C$8:$C$193,'CostModel Coef'!$B$8:$B$10,0),0)</f>
        <v>1</v>
      </c>
      <c r="S40" s="46"/>
      <c r="T40" s="46">
        <f>IF($R40&gt;0,INDEX('CostModel Coef'!C$8:C$10,$R40),"")</f>
        <v>726.7</v>
      </c>
      <c r="U40" s="46">
        <f>IF($R40&gt;0,INDEX('CostModel Coef'!D$8:D$10,$R40),"")</f>
        <v>-43.578000000000003</v>
      </c>
      <c r="V40" s="46">
        <f>IF($R40&gt;0,INDEX('CostModel Coef'!E$8:E$10,$R40),"")</f>
        <v>86.623000000000005</v>
      </c>
      <c r="W40" s="46">
        <f>IF($R40&gt;0,INDEX('CostModel Coef'!F$8:F$10,$R40),"")</f>
        <v>0</v>
      </c>
      <c r="X40" s="46">
        <f>IF($R40&gt;0,INDEX('CostModel Coef'!G$8:G$10,$R40),"")</f>
        <v>521.5</v>
      </c>
      <c r="Y40" s="46">
        <f>IF($R40&gt;0,INDEX('CostModel Coef'!H$8:H$10,$R40),"")</f>
        <v>-0.47099999999999997</v>
      </c>
      <c r="Z40" s="46">
        <f>IF($R40&gt;0,INDEX('CostModel Coef'!I$8:I$10,$R40),"")</f>
        <v>253</v>
      </c>
      <c r="AA40" s="46">
        <f>IF($R40&gt;0,INDEX('CostModel Coef'!J$8:J$10,$R40),"")</f>
        <v>728</v>
      </c>
      <c r="AB40" s="46">
        <f>IF($R40&gt;0,INDEX('CostModel Coef'!K$8:K$10,$R40),"")</f>
        <v>23.79</v>
      </c>
      <c r="AC40" s="46">
        <f>IF($R40&gt;0,INDEX('CostModel Coef'!L$8:L$10,$R40),"")</f>
        <v>7.8</v>
      </c>
      <c r="AD40" s="46">
        <f>IF($R40&gt;0,INDEX('CostModel Coef'!M$8:M$10,$R40),"")</f>
        <v>31</v>
      </c>
      <c r="AE40" s="46"/>
      <c r="AF40" s="2">
        <f t="shared" si="0"/>
        <v>859</v>
      </c>
    </row>
    <row r="41" spans="1:32">
      <c r="A41" s="46" t="s">
        <v>169</v>
      </c>
      <c r="B41" s="46" t="s">
        <v>85</v>
      </c>
      <c r="C41" s="46" t="s">
        <v>50</v>
      </c>
      <c r="D41" s="46" t="b">
        <f t="shared" si="1"/>
        <v>0</v>
      </c>
      <c r="E41" s="46" t="s">
        <v>151</v>
      </c>
      <c r="F41" s="46" t="s">
        <v>86</v>
      </c>
      <c r="G41" s="46" t="s">
        <v>107</v>
      </c>
      <c r="H41" s="46">
        <v>15</v>
      </c>
      <c r="I41" s="46" t="s">
        <v>130</v>
      </c>
      <c r="J41" s="46" t="s">
        <v>89</v>
      </c>
      <c r="K41" s="46">
        <v>569</v>
      </c>
      <c r="L41" s="46" t="s">
        <v>90</v>
      </c>
      <c r="M41" s="46">
        <v>569</v>
      </c>
      <c r="N41" s="46" t="s">
        <v>170</v>
      </c>
      <c r="O41" s="46"/>
      <c r="P41" s="9" t="e">
        <f>#REF!+#REF!*$H41+#REF!*IF(C41="Bottom",1,0)+#REF!*IF(C41="Top",1,0)+#REF!*IF(C41="French",1,0)+#REF!*IF(C41="Side",1,0)+#REF!*IF(F41="Y",1,0)+#REF!*$K41</f>
        <v>#REF!</v>
      </c>
      <c r="Q41" s="46"/>
      <c r="R41" s="46">
        <f>IFERROR(MATCH($C$8:$C$193,'CostModel Coef'!$B$8:$B$10,0),0)</f>
        <v>1</v>
      </c>
      <c r="S41" s="46"/>
      <c r="T41" s="46">
        <f>IF($R41&gt;0,INDEX('CostModel Coef'!C$8:C$10,$R41),"")</f>
        <v>726.7</v>
      </c>
      <c r="U41" s="46">
        <f>IF($R41&gt;0,INDEX('CostModel Coef'!D$8:D$10,$R41),"")</f>
        <v>-43.578000000000003</v>
      </c>
      <c r="V41" s="46">
        <f>IF($R41&gt;0,INDEX('CostModel Coef'!E$8:E$10,$R41),"")</f>
        <v>86.623000000000005</v>
      </c>
      <c r="W41" s="46">
        <f>IF($R41&gt;0,INDEX('CostModel Coef'!F$8:F$10,$R41),"")</f>
        <v>0</v>
      </c>
      <c r="X41" s="46">
        <f>IF($R41&gt;0,INDEX('CostModel Coef'!G$8:G$10,$R41),"")</f>
        <v>521.5</v>
      </c>
      <c r="Y41" s="46">
        <f>IF($R41&gt;0,INDEX('CostModel Coef'!H$8:H$10,$R41),"")</f>
        <v>-0.47099999999999997</v>
      </c>
      <c r="Z41" s="46">
        <f>IF($R41&gt;0,INDEX('CostModel Coef'!I$8:I$10,$R41),"")</f>
        <v>253</v>
      </c>
      <c r="AA41" s="46">
        <f>IF($R41&gt;0,INDEX('CostModel Coef'!J$8:J$10,$R41),"")</f>
        <v>728</v>
      </c>
      <c r="AB41" s="46">
        <f>IF($R41&gt;0,INDEX('CostModel Coef'!K$8:K$10,$R41),"")</f>
        <v>23.79</v>
      </c>
      <c r="AC41" s="46">
        <f>IF($R41&gt;0,INDEX('CostModel Coef'!L$8:L$10,$R41),"")</f>
        <v>7.8</v>
      </c>
      <c r="AD41" s="46">
        <f>IF($R41&gt;0,INDEX('CostModel Coef'!M$8:M$10,$R41),"")</f>
        <v>31</v>
      </c>
      <c r="AE41" s="46"/>
      <c r="AF41" s="2">
        <f t="shared" si="0"/>
        <v>859</v>
      </c>
    </row>
    <row r="42" spans="1:32">
      <c r="A42" s="46" t="s">
        <v>171</v>
      </c>
      <c r="B42" s="46" t="s">
        <v>85</v>
      </c>
      <c r="C42" s="46" t="s">
        <v>50</v>
      </c>
      <c r="D42" s="46" t="b">
        <f t="shared" si="1"/>
        <v>1</v>
      </c>
      <c r="E42" s="46" t="s">
        <v>151</v>
      </c>
      <c r="F42" s="46" t="s">
        <v>86</v>
      </c>
      <c r="G42" s="46" t="s">
        <v>107</v>
      </c>
      <c r="H42" s="46">
        <v>15</v>
      </c>
      <c r="I42" s="46" t="s">
        <v>130</v>
      </c>
      <c r="J42" s="46" t="s">
        <v>94</v>
      </c>
      <c r="K42" s="46">
        <v>512</v>
      </c>
      <c r="L42" s="46" t="s">
        <v>90</v>
      </c>
      <c r="M42" s="46">
        <v>512</v>
      </c>
      <c r="N42" s="46" t="s">
        <v>172</v>
      </c>
      <c r="O42" s="46"/>
      <c r="P42" s="9" t="e">
        <f>#REF!+#REF!*$H42+#REF!*IF(C42="Bottom",1,0)+#REF!*IF(C42="Top",1,0)+#REF!*IF(C42="French",1,0)+#REF!*IF(C42="Side",1,0)+#REF!*IF(F42="Y",1,0)+#REF!*$K42</f>
        <v>#REF!</v>
      </c>
      <c r="Q42" s="46"/>
      <c r="R42" s="46">
        <f>IFERROR(MATCH($C$8:$C$193,'CostModel Coef'!$B$8:$B$10,0),0)</f>
        <v>1</v>
      </c>
      <c r="S42" s="46"/>
      <c r="T42" s="46">
        <f>IF($R42&gt;0,INDEX('CostModel Coef'!C$8:C$10,$R42),"")</f>
        <v>726.7</v>
      </c>
      <c r="U42" s="46">
        <f>IF($R42&gt;0,INDEX('CostModel Coef'!D$8:D$10,$R42),"")</f>
        <v>-43.578000000000003</v>
      </c>
      <c r="V42" s="46">
        <f>IF($R42&gt;0,INDEX('CostModel Coef'!E$8:E$10,$R42),"")</f>
        <v>86.623000000000005</v>
      </c>
      <c r="W42" s="46">
        <f>IF($R42&gt;0,INDEX('CostModel Coef'!F$8:F$10,$R42),"")</f>
        <v>0</v>
      </c>
      <c r="X42" s="46">
        <f>IF($R42&gt;0,INDEX('CostModel Coef'!G$8:G$10,$R42),"")</f>
        <v>521.5</v>
      </c>
      <c r="Y42" s="46">
        <f>IF($R42&gt;0,INDEX('CostModel Coef'!H$8:H$10,$R42),"")</f>
        <v>-0.47099999999999997</v>
      </c>
      <c r="Z42" s="46">
        <f>IF($R42&gt;0,INDEX('CostModel Coef'!I$8:I$10,$R42),"")</f>
        <v>253</v>
      </c>
      <c r="AA42" s="46">
        <f>IF($R42&gt;0,INDEX('CostModel Coef'!J$8:J$10,$R42),"")</f>
        <v>728</v>
      </c>
      <c r="AB42" s="46">
        <f>IF($R42&gt;0,INDEX('CostModel Coef'!K$8:K$10,$R42),"")</f>
        <v>23.79</v>
      </c>
      <c r="AC42" s="46">
        <f>IF($R42&gt;0,INDEX('CostModel Coef'!L$8:L$10,$R42),"")</f>
        <v>7.8</v>
      </c>
      <c r="AD42" s="46">
        <f>IF($R42&gt;0,INDEX('CostModel Coef'!M$8:M$10,$R42),"")</f>
        <v>31</v>
      </c>
      <c r="AE42" s="46"/>
      <c r="AF42" s="2">
        <f t="shared" si="0"/>
        <v>885</v>
      </c>
    </row>
    <row r="43" spans="1:32">
      <c r="A43" s="46" t="s">
        <v>173</v>
      </c>
      <c r="B43" s="46" t="s">
        <v>85</v>
      </c>
      <c r="C43" s="46" t="s">
        <v>50</v>
      </c>
      <c r="D43" s="46" t="b">
        <f t="shared" si="1"/>
        <v>1</v>
      </c>
      <c r="E43" s="46" t="s">
        <v>151</v>
      </c>
      <c r="F43" s="46" t="s">
        <v>86</v>
      </c>
      <c r="G43" s="46" t="s">
        <v>107</v>
      </c>
      <c r="H43" s="46">
        <v>15</v>
      </c>
      <c r="I43" s="46" t="s">
        <v>130</v>
      </c>
      <c r="J43" s="46" t="s">
        <v>97</v>
      </c>
      <c r="K43" s="46">
        <v>398</v>
      </c>
      <c r="L43" s="46" t="s">
        <v>90</v>
      </c>
      <c r="M43" s="46">
        <v>398</v>
      </c>
      <c r="N43" s="46" t="s">
        <v>174</v>
      </c>
      <c r="O43" s="46"/>
      <c r="P43" s="9" t="e">
        <f>#REF!+#REF!*$H43+#REF!*IF(C43="Bottom",1,0)+#REF!*IF(C43="Top",1,0)+#REF!*IF(C43="French",1,0)+#REF!*IF(C43="Side",1,0)+#REF!*IF(F43="Y",1,0)+#REF!*$K43</f>
        <v>#REF!</v>
      </c>
      <c r="Q43" s="46"/>
      <c r="R43" s="46">
        <f>IFERROR(MATCH($C$8:$C$193,'CostModel Coef'!$B$8:$B$10,0),0)</f>
        <v>1</v>
      </c>
      <c r="S43" s="46"/>
      <c r="T43" s="46">
        <f>IF($R43&gt;0,INDEX('CostModel Coef'!C$8:C$10,$R43),"")</f>
        <v>726.7</v>
      </c>
      <c r="U43" s="46">
        <f>IF($R43&gt;0,INDEX('CostModel Coef'!D$8:D$10,$R43),"")</f>
        <v>-43.578000000000003</v>
      </c>
      <c r="V43" s="46">
        <f>IF($R43&gt;0,INDEX('CostModel Coef'!E$8:E$10,$R43),"")</f>
        <v>86.623000000000005</v>
      </c>
      <c r="W43" s="46">
        <f>IF($R43&gt;0,INDEX('CostModel Coef'!F$8:F$10,$R43),"")</f>
        <v>0</v>
      </c>
      <c r="X43" s="46">
        <f>IF($R43&gt;0,INDEX('CostModel Coef'!G$8:G$10,$R43),"")</f>
        <v>521.5</v>
      </c>
      <c r="Y43" s="46">
        <f>IF($R43&gt;0,INDEX('CostModel Coef'!H$8:H$10,$R43),"")</f>
        <v>-0.47099999999999997</v>
      </c>
      <c r="Z43" s="46">
        <f>IF($R43&gt;0,INDEX('CostModel Coef'!I$8:I$10,$R43),"")</f>
        <v>253</v>
      </c>
      <c r="AA43" s="46">
        <f>IF($R43&gt;0,INDEX('CostModel Coef'!J$8:J$10,$R43),"")</f>
        <v>728</v>
      </c>
      <c r="AB43" s="46">
        <f>IF($R43&gt;0,INDEX('CostModel Coef'!K$8:K$10,$R43),"")</f>
        <v>23.79</v>
      </c>
      <c r="AC43" s="46">
        <f>IF($R43&gt;0,INDEX('CostModel Coef'!L$8:L$10,$R43),"")</f>
        <v>7.8</v>
      </c>
      <c r="AD43" s="46">
        <f>IF($R43&gt;0,INDEX('CostModel Coef'!M$8:M$10,$R43),"")</f>
        <v>31</v>
      </c>
      <c r="AE43" s="46"/>
      <c r="AF43" s="2">
        <f t="shared" si="0"/>
        <v>939</v>
      </c>
    </row>
    <row r="44" spans="1:32">
      <c r="A44" s="46" t="s">
        <v>175</v>
      </c>
      <c r="B44" s="46" t="s">
        <v>85</v>
      </c>
      <c r="C44" s="46" t="s">
        <v>50</v>
      </c>
      <c r="D44" s="46" t="b">
        <f t="shared" si="1"/>
        <v>0</v>
      </c>
      <c r="E44" s="46" t="s">
        <v>151</v>
      </c>
      <c r="F44" s="46" t="s">
        <v>86</v>
      </c>
      <c r="G44" s="46" t="s">
        <v>107</v>
      </c>
      <c r="H44" s="46">
        <v>26</v>
      </c>
      <c r="I44" s="46" t="s">
        <v>176</v>
      </c>
      <c r="J44" s="46" t="s">
        <v>89</v>
      </c>
      <c r="K44" s="46">
        <v>692</v>
      </c>
      <c r="L44" s="46" t="s">
        <v>90</v>
      </c>
      <c r="M44" s="46">
        <v>692</v>
      </c>
      <c r="N44" s="46" t="s">
        <v>177</v>
      </c>
      <c r="O44" s="46"/>
      <c r="P44" s="9" t="e">
        <f>#REF!+#REF!*$H44+#REF!*IF(C44="Bottom",1,0)+#REF!*IF(C44="Top",1,0)+#REF!*IF(C44="French",1,0)+#REF!*IF(C44="Side",1,0)+#REF!*IF(F44="Y",1,0)+#REF!*$K44</f>
        <v>#REF!</v>
      </c>
      <c r="Q44" s="46"/>
      <c r="R44" s="46">
        <f>IFERROR(MATCH($C$8:$C$193,'CostModel Coef'!$B$8:$B$10,0),0)</f>
        <v>1</v>
      </c>
      <c r="S44" s="46"/>
      <c r="T44" s="46">
        <f>IF($R44&gt;0,INDEX('CostModel Coef'!C$8:C$10,$R44),"")</f>
        <v>726.7</v>
      </c>
      <c r="U44" s="46">
        <f>IF($R44&gt;0,INDEX('CostModel Coef'!D$8:D$10,$R44),"")</f>
        <v>-43.578000000000003</v>
      </c>
      <c r="V44" s="46">
        <f>IF($R44&gt;0,INDEX('CostModel Coef'!E$8:E$10,$R44),"")</f>
        <v>86.623000000000005</v>
      </c>
      <c r="W44" s="46">
        <f>IF($R44&gt;0,INDEX('CostModel Coef'!F$8:F$10,$R44),"")</f>
        <v>0</v>
      </c>
      <c r="X44" s="46">
        <f>IF($R44&gt;0,INDEX('CostModel Coef'!G$8:G$10,$R44),"")</f>
        <v>521.5</v>
      </c>
      <c r="Y44" s="46">
        <f>IF($R44&gt;0,INDEX('CostModel Coef'!H$8:H$10,$R44),"")</f>
        <v>-0.47099999999999997</v>
      </c>
      <c r="Z44" s="46">
        <f>IF($R44&gt;0,INDEX('CostModel Coef'!I$8:I$10,$R44),"")</f>
        <v>253</v>
      </c>
      <c r="AA44" s="46">
        <f>IF($R44&gt;0,INDEX('CostModel Coef'!J$8:J$10,$R44),"")</f>
        <v>728</v>
      </c>
      <c r="AB44" s="46">
        <f>IF($R44&gt;0,INDEX('CostModel Coef'!K$8:K$10,$R44),"")</f>
        <v>23.79</v>
      </c>
      <c r="AC44" s="46">
        <f>IF($R44&gt;0,INDEX('CostModel Coef'!L$8:L$10,$R44),"")</f>
        <v>7.8</v>
      </c>
      <c r="AD44" s="46">
        <f>IF($R44&gt;0,INDEX('CostModel Coef'!M$8:M$10,$R44),"")</f>
        <v>31</v>
      </c>
      <c r="AE44" s="46"/>
      <c r="AF44" s="2">
        <f t="shared" si="0"/>
        <v>1062</v>
      </c>
    </row>
    <row r="45" spans="1:32">
      <c r="A45" s="46" t="s">
        <v>178</v>
      </c>
      <c r="B45" s="46" t="s">
        <v>85</v>
      </c>
      <c r="C45" s="46" t="s">
        <v>50</v>
      </c>
      <c r="D45" s="46" t="b">
        <f t="shared" si="1"/>
        <v>1</v>
      </c>
      <c r="E45" s="46" t="s">
        <v>151</v>
      </c>
      <c r="F45" s="46" t="s">
        <v>86</v>
      </c>
      <c r="G45" s="46" t="s">
        <v>107</v>
      </c>
      <c r="H45" s="46">
        <v>26</v>
      </c>
      <c r="I45" s="46" t="s">
        <v>176</v>
      </c>
      <c r="J45" s="46" t="s">
        <v>94</v>
      </c>
      <c r="K45" s="46">
        <v>623</v>
      </c>
      <c r="L45" s="46" t="s">
        <v>90</v>
      </c>
      <c r="M45" s="46">
        <v>623</v>
      </c>
      <c r="N45" s="46" t="s">
        <v>179</v>
      </c>
      <c r="O45" s="46"/>
      <c r="P45" s="9" t="e">
        <f>#REF!+#REF!*$H45+#REF!*IF(C45="Bottom",1,0)+#REF!*IF(C45="Top",1,0)+#REF!*IF(C45="French",1,0)+#REF!*IF(C45="Side",1,0)+#REF!*IF(F45="Y",1,0)+#REF!*$K45</f>
        <v>#REF!</v>
      </c>
      <c r="Q45" s="46"/>
      <c r="R45" s="46">
        <f>IFERROR(MATCH($C$8:$C$193,'CostModel Coef'!$B$8:$B$10,0),0)</f>
        <v>1</v>
      </c>
      <c r="S45" s="46"/>
      <c r="T45" s="46">
        <f>IF($R45&gt;0,INDEX('CostModel Coef'!C$8:C$10,$R45),"")</f>
        <v>726.7</v>
      </c>
      <c r="U45" s="46">
        <f>IF($R45&gt;0,INDEX('CostModel Coef'!D$8:D$10,$R45),"")</f>
        <v>-43.578000000000003</v>
      </c>
      <c r="V45" s="46">
        <f>IF($R45&gt;0,INDEX('CostModel Coef'!E$8:E$10,$R45),"")</f>
        <v>86.623000000000005</v>
      </c>
      <c r="W45" s="46">
        <f>IF($R45&gt;0,INDEX('CostModel Coef'!F$8:F$10,$R45),"")</f>
        <v>0</v>
      </c>
      <c r="X45" s="46">
        <f>IF($R45&gt;0,INDEX('CostModel Coef'!G$8:G$10,$R45),"")</f>
        <v>521.5</v>
      </c>
      <c r="Y45" s="46">
        <f>IF($R45&gt;0,INDEX('CostModel Coef'!H$8:H$10,$R45),"")</f>
        <v>-0.47099999999999997</v>
      </c>
      <c r="Z45" s="46">
        <f>IF($R45&gt;0,INDEX('CostModel Coef'!I$8:I$10,$R45),"")</f>
        <v>253</v>
      </c>
      <c r="AA45" s="46">
        <f>IF($R45&gt;0,INDEX('CostModel Coef'!J$8:J$10,$R45),"")</f>
        <v>728</v>
      </c>
      <c r="AB45" s="46">
        <f>IF($R45&gt;0,INDEX('CostModel Coef'!K$8:K$10,$R45),"")</f>
        <v>23.79</v>
      </c>
      <c r="AC45" s="46">
        <f>IF($R45&gt;0,INDEX('CostModel Coef'!L$8:L$10,$R45),"")</f>
        <v>7.8</v>
      </c>
      <c r="AD45" s="46">
        <f>IF($R45&gt;0,INDEX('CostModel Coef'!M$8:M$10,$R45),"")</f>
        <v>31</v>
      </c>
      <c r="AE45" s="46"/>
      <c r="AF45" s="2">
        <f t="shared" si="0"/>
        <v>1095</v>
      </c>
    </row>
    <row r="46" spans="1:32">
      <c r="A46" s="46" t="s">
        <v>180</v>
      </c>
      <c r="B46" s="46" t="s">
        <v>85</v>
      </c>
      <c r="C46" s="46" t="s">
        <v>50</v>
      </c>
      <c r="D46" s="46" t="b">
        <f t="shared" si="1"/>
        <v>1</v>
      </c>
      <c r="E46" s="46" t="s">
        <v>151</v>
      </c>
      <c r="F46" s="46" t="s">
        <v>86</v>
      </c>
      <c r="G46" s="46" t="s">
        <v>107</v>
      </c>
      <c r="H46" s="46">
        <v>26</v>
      </c>
      <c r="I46" s="46" t="s">
        <v>176</v>
      </c>
      <c r="J46" s="46" t="s">
        <v>97</v>
      </c>
      <c r="K46" s="46">
        <v>484</v>
      </c>
      <c r="L46" s="46" t="s">
        <v>90</v>
      </c>
      <c r="M46" s="46">
        <v>484</v>
      </c>
      <c r="N46" s="46" t="s">
        <v>181</v>
      </c>
      <c r="O46" s="46"/>
      <c r="P46" s="9" t="e">
        <f>#REF!+#REF!*$H46+#REF!*IF(C46="Bottom",1,0)+#REF!*IF(C46="Top",1,0)+#REF!*IF(C46="French",1,0)+#REF!*IF(C46="Side",1,0)+#REF!*IF(F46="Y",1,0)+#REF!*$K46</f>
        <v>#REF!</v>
      </c>
      <c r="Q46" s="46"/>
      <c r="R46" s="46">
        <f>IFERROR(MATCH($C$8:$C$193,'CostModel Coef'!$B$8:$B$10,0),0)</f>
        <v>1</v>
      </c>
      <c r="S46" s="46"/>
      <c r="T46" s="46">
        <f>IF($R46&gt;0,INDEX('CostModel Coef'!C$8:C$10,$R46),"")</f>
        <v>726.7</v>
      </c>
      <c r="U46" s="46">
        <f>IF($R46&gt;0,INDEX('CostModel Coef'!D$8:D$10,$R46),"")</f>
        <v>-43.578000000000003</v>
      </c>
      <c r="V46" s="46">
        <f>IF($R46&gt;0,INDEX('CostModel Coef'!E$8:E$10,$R46),"")</f>
        <v>86.623000000000005</v>
      </c>
      <c r="W46" s="46">
        <f>IF($R46&gt;0,INDEX('CostModel Coef'!F$8:F$10,$R46),"")</f>
        <v>0</v>
      </c>
      <c r="X46" s="46">
        <f>IF($R46&gt;0,INDEX('CostModel Coef'!G$8:G$10,$R46),"")</f>
        <v>521.5</v>
      </c>
      <c r="Y46" s="46">
        <f>IF($R46&gt;0,INDEX('CostModel Coef'!H$8:H$10,$R46),"")</f>
        <v>-0.47099999999999997</v>
      </c>
      <c r="Z46" s="46">
        <f>IF($R46&gt;0,INDEX('CostModel Coef'!I$8:I$10,$R46),"")</f>
        <v>253</v>
      </c>
      <c r="AA46" s="46">
        <f>IF($R46&gt;0,INDEX('CostModel Coef'!J$8:J$10,$R46),"")</f>
        <v>728</v>
      </c>
      <c r="AB46" s="46">
        <f>IF($R46&gt;0,INDEX('CostModel Coef'!K$8:K$10,$R46),"")</f>
        <v>23.79</v>
      </c>
      <c r="AC46" s="46">
        <f>IF($R46&gt;0,INDEX('CostModel Coef'!L$8:L$10,$R46),"")</f>
        <v>7.8</v>
      </c>
      <c r="AD46" s="46">
        <f>IF($R46&gt;0,INDEX('CostModel Coef'!M$8:M$10,$R46),"")</f>
        <v>31</v>
      </c>
      <c r="AE46" s="46"/>
      <c r="AF46" s="2">
        <f t="shared" si="0"/>
        <v>1160</v>
      </c>
    </row>
    <row r="47" spans="1:32">
      <c r="A47" s="46" t="s">
        <v>182</v>
      </c>
      <c r="B47" s="46" t="s">
        <v>85</v>
      </c>
      <c r="C47" s="46" t="s">
        <v>50</v>
      </c>
      <c r="D47" s="46" t="b">
        <f t="shared" si="1"/>
        <v>0</v>
      </c>
      <c r="E47" s="46" t="s">
        <v>151</v>
      </c>
      <c r="F47" s="46" t="s">
        <v>86</v>
      </c>
      <c r="G47" s="46" t="s">
        <v>107</v>
      </c>
      <c r="H47" s="46">
        <v>22.9</v>
      </c>
      <c r="I47" s="46" t="s">
        <v>144</v>
      </c>
      <c r="J47" s="46" t="s">
        <v>89</v>
      </c>
      <c r="K47" s="46">
        <v>661</v>
      </c>
      <c r="L47" s="46" t="s">
        <v>90</v>
      </c>
      <c r="M47" s="46">
        <v>661</v>
      </c>
      <c r="N47" s="46" t="s">
        <v>183</v>
      </c>
      <c r="O47" s="46"/>
      <c r="P47" s="9" t="e">
        <f>#REF!+#REF!*$H47+#REF!*IF(C47="Bottom",1,0)+#REF!*IF(C47="Top",1,0)+#REF!*IF(C47="French",1,0)+#REF!*IF(C47="Side",1,0)+#REF!*IF(F47="Y",1,0)+#REF!*$K47</f>
        <v>#REF!</v>
      </c>
      <c r="Q47" s="46"/>
      <c r="R47" s="46">
        <f>IFERROR(MATCH($C$8:$C$193,'CostModel Coef'!$B$8:$B$10,0),0)</f>
        <v>1</v>
      </c>
      <c r="S47" s="46"/>
      <c r="T47" s="46">
        <f>IF($R47&gt;0,INDEX('CostModel Coef'!C$8:C$10,$R47),"")</f>
        <v>726.7</v>
      </c>
      <c r="U47" s="46">
        <f>IF($R47&gt;0,INDEX('CostModel Coef'!D$8:D$10,$R47),"")</f>
        <v>-43.578000000000003</v>
      </c>
      <c r="V47" s="46">
        <f>IF($R47&gt;0,INDEX('CostModel Coef'!E$8:E$10,$R47),"")</f>
        <v>86.623000000000005</v>
      </c>
      <c r="W47" s="46">
        <f>IF($R47&gt;0,INDEX('CostModel Coef'!F$8:F$10,$R47),"")</f>
        <v>0</v>
      </c>
      <c r="X47" s="46">
        <f>IF($R47&gt;0,INDEX('CostModel Coef'!G$8:G$10,$R47),"")</f>
        <v>521.5</v>
      </c>
      <c r="Y47" s="46">
        <f>IF($R47&gt;0,INDEX('CostModel Coef'!H$8:H$10,$R47),"")</f>
        <v>-0.47099999999999997</v>
      </c>
      <c r="Z47" s="46">
        <f>IF($R47&gt;0,INDEX('CostModel Coef'!I$8:I$10,$R47),"")</f>
        <v>253</v>
      </c>
      <c r="AA47" s="46">
        <f>IF($R47&gt;0,INDEX('CostModel Coef'!J$8:J$10,$R47),"")</f>
        <v>728</v>
      </c>
      <c r="AB47" s="46">
        <f>IF($R47&gt;0,INDEX('CostModel Coef'!K$8:K$10,$R47),"")</f>
        <v>23.79</v>
      </c>
      <c r="AC47" s="46">
        <f>IF($R47&gt;0,INDEX('CostModel Coef'!L$8:L$10,$R47),"")</f>
        <v>7.8</v>
      </c>
      <c r="AD47" s="46">
        <f>IF($R47&gt;0,INDEX('CostModel Coef'!M$8:M$10,$R47),"")</f>
        <v>31</v>
      </c>
      <c r="AE47" s="46"/>
      <c r="AF47" s="2">
        <f t="shared" si="0"/>
        <v>1003</v>
      </c>
    </row>
    <row r="48" spans="1:32">
      <c r="A48" s="46" t="s">
        <v>184</v>
      </c>
      <c r="B48" s="46" t="s">
        <v>85</v>
      </c>
      <c r="C48" s="46" t="s">
        <v>50</v>
      </c>
      <c r="D48" s="46" t="b">
        <f t="shared" si="1"/>
        <v>1</v>
      </c>
      <c r="E48" s="46" t="s">
        <v>151</v>
      </c>
      <c r="F48" s="46" t="s">
        <v>86</v>
      </c>
      <c r="G48" s="46" t="s">
        <v>107</v>
      </c>
      <c r="H48" s="46">
        <v>22.9</v>
      </c>
      <c r="I48" s="46" t="s">
        <v>144</v>
      </c>
      <c r="J48" s="46" t="s">
        <v>94</v>
      </c>
      <c r="K48" s="46">
        <v>595</v>
      </c>
      <c r="L48" s="46" t="s">
        <v>90</v>
      </c>
      <c r="M48" s="46">
        <v>595</v>
      </c>
      <c r="N48" s="46" t="s">
        <v>185</v>
      </c>
      <c r="O48" s="46"/>
      <c r="P48" s="9" t="e">
        <f>#REF!+#REF!*$H48+#REF!*IF(C48="Bottom",1,0)+#REF!*IF(C48="Top",1,0)+#REF!*IF(C48="French",1,0)+#REF!*IF(C48="Side",1,0)+#REF!*IF(F48="Y",1,0)+#REF!*$K48</f>
        <v>#REF!</v>
      </c>
      <c r="Q48" s="46"/>
      <c r="R48" s="46">
        <f>IFERROR(MATCH($C$8:$C$193,'CostModel Coef'!$B$8:$B$10,0),0)</f>
        <v>1</v>
      </c>
      <c r="S48" s="46"/>
      <c r="T48" s="46">
        <f>IF($R48&gt;0,INDEX('CostModel Coef'!C$8:C$10,$R48),"")</f>
        <v>726.7</v>
      </c>
      <c r="U48" s="46">
        <f>IF($R48&gt;0,INDEX('CostModel Coef'!D$8:D$10,$R48),"")</f>
        <v>-43.578000000000003</v>
      </c>
      <c r="V48" s="46">
        <f>IF($R48&gt;0,INDEX('CostModel Coef'!E$8:E$10,$R48),"")</f>
        <v>86.623000000000005</v>
      </c>
      <c r="W48" s="46">
        <f>IF($R48&gt;0,INDEX('CostModel Coef'!F$8:F$10,$R48),"")</f>
        <v>0</v>
      </c>
      <c r="X48" s="46">
        <f>IF($R48&gt;0,INDEX('CostModel Coef'!G$8:G$10,$R48),"")</f>
        <v>521.5</v>
      </c>
      <c r="Y48" s="46">
        <f>IF($R48&gt;0,INDEX('CostModel Coef'!H$8:H$10,$R48),"")</f>
        <v>-0.47099999999999997</v>
      </c>
      <c r="Z48" s="46">
        <f>IF($R48&gt;0,INDEX('CostModel Coef'!I$8:I$10,$R48),"")</f>
        <v>253</v>
      </c>
      <c r="AA48" s="46">
        <f>IF($R48&gt;0,INDEX('CostModel Coef'!J$8:J$10,$R48),"")</f>
        <v>728</v>
      </c>
      <c r="AB48" s="46">
        <f>IF($R48&gt;0,INDEX('CostModel Coef'!K$8:K$10,$R48),"")</f>
        <v>23.79</v>
      </c>
      <c r="AC48" s="46">
        <f>IF($R48&gt;0,INDEX('CostModel Coef'!L$8:L$10,$R48),"")</f>
        <v>7.8</v>
      </c>
      <c r="AD48" s="46">
        <f>IF($R48&gt;0,INDEX('CostModel Coef'!M$8:M$10,$R48),"")</f>
        <v>31</v>
      </c>
      <c r="AE48" s="46"/>
      <c r="AF48" s="2">
        <f t="shared" si="0"/>
        <v>1034</v>
      </c>
    </row>
    <row r="49" spans="1:32">
      <c r="A49" s="46" t="s">
        <v>186</v>
      </c>
      <c r="B49" s="46" t="s">
        <v>85</v>
      </c>
      <c r="C49" s="46" t="s">
        <v>50</v>
      </c>
      <c r="D49" s="46" t="b">
        <f t="shared" si="1"/>
        <v>1</v>
      </c>
      <c r="E49" s="46" t="s">
        <v>151</v>
      </c>
      <c r="F49" s="46" t="s">
        <v>86</v>
      </c>
      <c r="G49" s="46" t="s">
        <v>107</v>
      </c>
      <c r="H49" s="46">
        <v>22.9</v>
      </c>
      <c r="I49" s="46" t="s">
        <v>144</v>
      </c>
      <c r="J49" s="46" t="s">
        <v>97</v>
      </c>
      <c r="K49" s="46">
        <v>463</v>
      </c>
      <c r="L49" s="46" t="s">
        <v>90</v>
      </c>
      <c r="M49" s="46">
        <v>463</v>
      </c>
      <c r="N49" s="46" t="s">
        <v>187</v>
      </c>
      <c r="O49" s="46"/>
      <c r="P49" s="9" t="e">
        <f>#REF!+#REF!*$H49+#REF!*IF(C49="Bottom",1,0)+#REF!*IF(C49="Top",1,0)+#REF!*IF(C49="French",1,0)+#REF!*IF(C49="Side",1,0)+#REF!*IF(F49="Y",1,0)+#REF!*$K49</f>
        <v>#REF!</v>
      </c>
      <c r="Q49" s="46"/>
      <c r="R49" s="46">
        <f>IFERROR(MATCH($C$8:$C$193,'CostModel Coef'!$B$8:$B$10,0),0)</f>
        <v>1</v>
      </c>
      <c r="S49" s="46"/>
      <c r="T49" s="46">
        <f>IF($R49&gt;0,INDEX('CostModel Coef'!C$8:C$10,$R49),"")</f>
        <v>726.7</v>
      </c>
      <c r="U49" s="46">
        <f>IF($R49&gt;0,INDEX('CostModel Coef'!D$8:D$10,$R49),"")</f>
        <v>-43.578000000000003</v>
      </c>
      <c r="V49" s="46">
        <f>IF($R49&gt;0,INDEX('CostModel Coef'!E$8:E$10,$R49),"")</f>
        <v>86.623000000000005</v>
      </c>
      <c r="W49" s="46">
        <f>IF($R49&gt;0,INDEX('CostModel Coef'!F$8:F$10,$R49),"")</f>
        <v>0</v>
      </c>
      <c r="X49" s="46">
        <f>IF($R49&gt;0,INDEX('CostModel Coef'!G$8:G$10,$R49),"")</f>
        <v>521.5</v>
      </c>
      <c r="Y49" s="46">
        <f>IF($R49&gt;0,INDEX('CostModel Coef'!H$8:H$10,$R49),"")</f>
        <v>-0.47099999999999997</v>
      </c>
      <c r="Z49" s="46">
        <f>IF($R49&gt;0,INDEX('CostModel Coef'!I$8:I$10,$R49),"")</f>
        <v>253</v>
      </c>
      <c r="AA49" s="46">
        <f>IF($R49&gt;0,INDEX('CostModel Coef'!J$8:J$10,$R49),"")</f>
        <v>728</v>
      </c>
      <c r="AB49" s="46">
        <f>IF($R49&gt;0,INDEX('CostModel Coef'!K$8:K$10,$R49),"")</f>
        <v>23.79</v>
      </c>
      <c r="AC49" s="46">
        <f>IF($R49&gt;0,INDEX('CostModel Coef'!L$8:L$10,$R49),"")</f>
        <v>7.8</v>
      </c>
      <c r="AD49" s="46">
        <f>IF($R49&gt;0,INDEX('CostModel Coef'!M$8:M$10,$R49),"")</f>
        <v>31</v>
      </c>
      <c r="AE49" s="46"/>
      <c r="AF49" s="2">
        <f t="shared" si="0"/>
        <v>1096</v>
      </c>
    </row>
    <row r="50" spans="1:32">
      <c r="A50" s="46" t="s">
        <v>23</v>
      </c>
      <c r="B50" s="46" t="s">
        <v>85</v>
      </c>
      <c r="C50" s="46" t="s">
        <v>50</v>
      </c>
      <c r="D50" s="46" t="b">
        <f t="shared" si="1"/>
        <v>0</v>
      </c>
      <c r="E50" s="46" t="s">
        <v>151</v>
      </c>
      <c r="F50" s="46" t="s">
        <v>86</v>
      </c>
      <c r="G50" s="46" t="s">
        <v>107</v>
      </c>
      <c r="H50" s="46">
        <v>30</v>
      </c>
      <c r="I50" s="46" t="s">
        <v>188</v>
      </c>
      <c r="J50" s="46" t="s">
        <v>89</v>
      </c>
      <c r="K50" s="46">
        <v>737</v>
      </c>
      <c r="L50" s="46" t="s">
        <v>90</v>
      </c>
      <c r="M50" s="46">
        <v>737</v>
      </c>
      <c r="N50" s="46" t="s">
        <v>189</v>
      </c>
      <c r="O50" s="46"/>
      <c r="P50" s="9" t="e">
        <f>#REF!+#REF!*$H50+#REF!*IF(C50="Bottom",1,0)+#REF!*IF(C50="Top",1,0)+#REF!*IF(C50="French",1,0)+#REF!*IF(C50="Side",1,0)+#REF!*IF(F50="Y",1,0)+#REF!*$K50</f>
        <v>#REF!</v>
      </c>
      <c r="Q50" s="46"/>
      <c r="R50" s="46">
        <f>IFERROR(MATCH($C$8:$C$193,'CostModel Coef'!$B$8:$B$10,0),0)</f>
        <v>1</v>
      </c>
      <c r="S50" s="46"/>
      <c r="T50" s="46">
        <f>IF($R50&gt;0,INDEX('CostModel Coef'!C$8:C$10,$R50),"")</f>
        <v>726.7</v>
      </c>
      <c r="U50" s="46">
        <f>IF($R50&gt;0,INDEX('CostModel Coef'!D$8:D$10,$R50),"")</f>
        <v>-43.578000000000003</v>
      </c>
      <c r="V50" s="46">
        <f>IF($R50&gt;0,INDEX('CostModel Coef'!E$8:E$10,$R50),"")</f>
        <v>86.623000000000005</v>
      </c>
      <c r="W50" s="46">
        <f>IF($R50&gt;0,INDEX('CostModel Coef'!F$8:F$10,$R50),"")</f>
        <v>0</v>
      </c>
      <c r="X50" s="46">
        <f>IF($R50&gt;0,INDEX('CostModel Coef'!G$8:G$10,$R50),"")</f>
        <v>521.5</v>
      </c>
      <c r="Y50" s="46">
        <f>IF($R50&gt;0,INDEX('CostModel Coef'!H$8:H$10,$R50),"")</f>
        <v>-0.47099999999999997</v>
      </c>
      <c r="Z50" s="46">
        <f>IF($R50&gt;0,INDEX('CostModel Coef'!I$8:I$10,$R50),"")</f>
        <v>253</v>
      </c>
      <c r="AA50" s="46">
        <f>IF($R50&gt;0,INDEX('CostModel Coef'!J$8:J$10,$R50),"")</f>
        <v>728</v>
      </c>
      <c r="AB50" s="46">
        <f>IF($R50&gt;0,INDEX('CostModel Coef'!K$8:K$10,$R50),"")</f>
        <v>23.79</v>
      </c>
      <c r="AC50" s="46">
        <f>IF($R50&gt;0,INDEX('CostModel Coef'!L$8:L$10,$R50),"")</f>
        <v>7.8</v>
      </c>
      <c r="AD50" s="46">
        <f>IF($R50&gt;0,INDEX('CostModel Coef'!M$8:M$10,$R50),"")</f>
        <v>31</v>
      </c>
      <c r="AE50" s="46"/>
      <c r="AF50" s="2" t="str">
        <f t="shared" si="0"/>
        <v>out of scope</v>
      </c>
    </row>
    <row r="51" spans="1:32">
      <c r="A51" s="46" t="s">
        <v>190</v>
      </c>
      <c r="B51" s="46" t="s">
        <v>85</v>
      </c>
      <c r="C51" s="46" t="s">
        <v>50</v>
      </c>
      <c r="D51" s="46" t="b">
        <f t="shared" si="1"/>
        <v>1</v>
      </c>
      <c r="E51" s="46" t="s">
        <v>151</v>
      </c>
      <c r="F51" s="46" t="s">
        <v>86</v>
      </c>
      <c r="G51" s="46" t="s">
        <v>107</v>
      </c>
      <c r="H51" s="46">
        <v>30</v>
      </c>
      <c r="I51" s="46" t="s">
        <v>188</v>
      </c>
      <c r="J51" s="46" t="s">
        <v>94</v>
      </c>
      <c r="K51" s="46">
        <v>663</v>
      </c>
      <c r="L51" s="46" t="s">
        <v>90</v>
      </c>
      <c r="M51" s="46">
        <v>663</v>
      </c>
      <c r="N51" s="46" t="s">
        <v>191</v>
      </c>
      <c r="O51" s="46"/>
      <c r="P51" s="9" t="e">
        <f>#REF!+#REF!*$H51+#REF!*IF(C51="Bottom",1,0)+#REF!*IF(C51="Top",1,0)+#REF!*IF(C51="French",1,0)+#REF!*IF(C51="Side",1,0)+#REF!*IF(F51="Y",1,0)+#REF!*$K51</f>
        <v>#REF!</v>
      </c>
      <c r="Q51" s="46"/>
      <c r="R51" s="46">
        <f>IFERROR(MATCH($C$8:$C$193,'CostModel Coef'!$B$8:$B$10,0),0)</f>
        <v>1</v>
      </c>
      <c r="S51" s="46"/>
      <c r="T51" s="46">
        <f>IF($R51&gt;0,INDEX('CostModel Coef'!C$8:C$10,$R51),"")</f>
        <v>726.7</v>
      </c>
      <c r="U51" s="46">
        <f>IF($R51&gt;0,INDEX('CostModel Coef'!D$8:D$10,$R51),"")</f>
        <v>-43.578000000000003</v>
      </c>
      <c r="V51" s="46">
        <f>IF($R51&gt;0,INDEX('CostModel Coef'!E$8:E$10,$R51),"")</f>
        <v>86.623000000000005</v>
      </c>
      <c r="W51" s="46">
        <f>IF($R51&gt;0,INDEX('CostModel Coef'!F$8:F$10,$R51),"")</f>
        <v>0</v>
      </c>
      <c r="X51" s="46">
        <f>IF($R51&gt;0,INDEX('CostModel Coef'!G$8:G$10,$R51),"")</f>
        <v>521.5</v>
      </c>
      <c r="Y51" s="46">
        <f>IF($R51&gt;0,INDEX('CostModel Coef'!H$8:H$10,$R51),"")</f>
        <v>-0.47099999999999997</v>
      </c>
      <c r="Z51" s="46">
        <f>IF($R51&gt;0,INDEX('CostModel Coef'!I$8:I$10,$R51),"")</f>
        <v>253</v>
      </c>
      <c r="AA51" s="46">
        <f>IF($R51&gt;0,INDEX('CostModel Coef'!J$8:J$10,$R51),"")</f>
        <v>728</v>
      </c>
      <c r="AB51" s="46">
        <f>IF($R51&gt;0,INDEX('CostModel Coef'!K$8:K$10,$R51),"")</f>
        <v>23.79</v>
      </c>
      <c r="AC51" s="46">
        <f>IF($R51&gt;0,INDEX('CostModel Coef'!L$8:L$10,$R51),"")</f>
        <v>7.8</v>
      </c>
      <c r="AD51" s="46">
        <f>IF($R51&gt;0,INDEX('CostModel Coef'!M$8:M$10,$R51),"")</f>
        <v>31</v>
      </c>
      <c r="AE51" s="46"/>
      <c r="AF51" s="2">
        <f t="shared" si="0"/>
        <v>1171</v>
      </c>
    </row>
    <row r="52" spans="1:32">
      <c r="A52" s="46" t="s">
        <v>192</v>
      </c>
      <c r="B52" s="46" t="s">
        <v>85</v>
      </c>
      <c r="C52" s="46" t="s">
        <v>50</v>
      </c>
      <c r="D52" s="46" t="b">
        <f t="shared" si="1"/>
        <v>1</v>
      </c>
      <c r="E52" s="46" t="s">
        <v>151</v>
      </c>
      <c r="F52" s="46" t="s">
        <v>86</v>
      </c>
      <c r="G52" s="46" t="s">
        <v>107</v>
      </c>
      <c r="H52" s="46">
        <v>30</v>
      </c>
      <c r="I52" s="46" t="s">
        <v>188</v>
      </c>
      <c r="J52" s="46" t="s">
        <v>97</v>
      </c>
      <c r="K52" s="46">
        <v>516</v>
      </c>
      <c r="L52" s="46" t="s">
        <v>90</v>
      </c>
      <c r="M52" s="46">
        <v>516</v>
      </c>
      <c r="N52" s="46" t="s">
        <v>193</v>
      </c>
      <c r="O52" s="46"/>
      <c r="P52" s="9" t="e">
        <f>#REF!+#REF!*$H52+#REF!*IF(C52="Bottom",1,0)+#REF!*IF(C52="Top",1,0)+#REF!*IF(C52="French",1,0)+#REF!*IF(C52="Side",1,0)+#REF!*IF(F52="Y",1,0)+#REF!*$K52</f>
        <v>#REF!</v>
      </c>
      <c r="Q52" s="46"/>
      <c r="R52" s="46">
        <f>IFERROR(MATCH($C$8:$C$193,'CostModel Coef'!$B$8:$B$10,0),0)</f>
        <v>1</v>
      </c>
      <c r="S52" s="46"/>
      <c r="T52" s="46">
        <f>IF($R52&gt;0,INDEX('CostModel Coef'!C$8:C$10,$R52),"")</f>
        <v>726.7</v>
      </c>
      <c r="U52" s="46">
        <f>IF($R52&gt;0,INDEX('CostModel Coef'!D$8:D$10,$R52),"")</f>
        <v>-43.578000000000003</v>
      </c>
      <c r="V52" s="46">
        <f>IF($R52&gt;0,INDEX('CostModel Coef'!E$8:E$10,$R52),"")</f>
        <v>86.623000000000005</v>
      </c>
      <c r="W52" s="46">
        <f>IF($R52&gt;0,INDEX('CostModel Coef'!F$8:F$10,$R52),"")</f>
        <v>0</v>
      </c>
      <c r="X52" s="46">
        <f>IF($R52&gt;0,INDEX('CostModel Coef'!G$8:G$10,$R52),"")</f>
        <v>521.5</v>
      </c>
      <c r="Y52" s="46">
        <f>IF($R52&gt;0,INDEX('CostModel Coef'!H$8:H$10,$R52),"")</f>
        <v>-0.47099999999999997</v>
      </c>
      <c r="Z52" s="46">
        <f>IF($R52&gt;0,INDEX('CostModel Coef'!I$8:I$10,$R52),"")</f>
        <v>253</v>
      </c>
      <c r="AA52" s="46">
        <f>IF($R52&gt;0,INDEX('CostModel Coef'!J$8:J$10,$R52),"")</f>
        <v>728</v>
      </c>
      <c r="AB52" s="46">
        <f>IF($R52&gt;0,INDEX('CostModel Coef'!K$8:K$10,$R52),"")</f>
        <v>23.79</v>
      </c>
      <c r="AC52" s="46">
        <f>IF($R52&gt;0,INDEX('CostModel Coef'!L$8:L$10,$R52),"")</f>
        <v>7.8</v>
      </c>
      <c r="AD52" s="46">
        <f>IF($R52&gt;0,INDEX('CostModel Coef'!M$8:M$10,$R52),"")</f>
        <v>31</v>
      </c>
      <c r="AE52" s="46"/>
      <c r="AF52" s="2">
        <f t="shared" si="0"/>
        <v>1240</v>
      </c>
    </row>
    <row r="53" spans="1:32">
      <c r="A53" s="46" t="s">
        <v>24</v>
      </c>
      <c r="B53" s="46" t="s">
        <v>85</v>
      </c>
      <c r="C53" s="46" t="s">
        <v>50</v>
      </c>
      <c r="D53" s="46" t="b">
        <f t="shared" si="1"/>
        <v>0</v>
      </c>
      <c r="E53" s="46" t="s">
        <v>151</v>
      </c>
      <c r="F53" s="46" t="s">
        <v>151</v>
      </c>
      <c r="G53" s="46" t="s">
        <v>107</v>
      </c>
      <c r="H53" s="46">
        <v>22</v>
      </c>
      <c r="I53" s="46" t="s">
        <v>108</v>
      </c>
      <c r="J53" s="46" t="s">
        <v>89</v>
      </c>
      <c r="K53" s="46">
        <v>733</v>
      </c>
      <c r="L53" s="46" t="s">
        <v>90</v>
      </c>
      <c r="M53" s="46">
        <v>733</v>
      </c>
      <c r="N53" s="46" t="s">
        <v>194</v>
      </c>
      <c r="O53" s="46"/>
      <c r="P53" s="9" t="e">
        <f>#REF!+#REF!*$H53+#REF!*IF(C53="Bottom",1,0)+#REF!*IF(C53="Top",1,0)+#REF!*IF(C53="French",1,0)+#REF!*IF(C53="Side",1,0)+#REF!*IF(F53="Y",1,0)+#REF!*$K53</f>
        <v>#REF!</v>
      </c>
      <c r="Q53" s="46"/>
      <c r="R53" s="46">
        <f>IFERROR(MATCH($C$8:$C$193,'CostModel Coef'!$B$8:$B$10,0),0)</f>
        <v>1</v>
      </c>
      <c r="S53" s="46"/>
      <c r="T53" s="46">
        <f>IF($R53&gt;0,INDEX('CostModel Coef'!C$8:C$10,$R53),"")</f>
        <v>726.7</v>
      </c>
      <c r="U53" s="46">
        <f>IF($R53&gt;0,INDEX('CostModel Coef'!D$8:D$10,$R53),"")</f>
        <v>-43.578000000000003</v>
      </c>
      <c r="V53" s="46">
        <f>IF($R53&gt;0,INDEX('CostModel Coef'!E$8:E$10,$R53),"")</f>
        <v>86.623000000000005</v>
      </c>
      <c r="W53" s="46">
        <f>IF($R53&gt;0,INDEX('CostModel Coef'!F$8:F$10,$R53),"")</f>
        <v>0</v>
      </c>
      <c r="X53" s="46">
        <f>IF($R53&gt;0,INDEX('CostModel Coef'!G$8:G$10,$R53),"")</f>
        <v>521.5</v>
      </c>
      <c r="Y53" s="46">
        <f>IF($R53&gt;0,INDEX('CostModel Coef'!H$8:H$10,$R53),"")</f>
        <v>-0.47099999999999997</v>
      </c>
      <c r="Z53" s="46">
        <f>IF($R53&gt;0,INDEX('CostModel Coef'!I$8:I$10,$R53),"")</f>
        <v>253</v>
      </c>
      <c r="AA53" s="46">
        <f>IF($R53&gt;0,INDEX('CostModel Coef'!J$8:J$10,$R53),"")</f>
        <v>728</v>
      </c>
      <c r="AB53" s="46">
        <f>IF($R53&gt;0,INDEX('CostModel Coef'!K$8:K$10,$R53),"")</f>
        <v>23.79</v>
      </c>
      <c r="AC53" s="46">
        <f>IF($R53&gt;0,INDEX('CostModel Coef'!L$8:L$10,$R53),"")</f>
        <v>7.8</v>
      </c>
      <c r="AD53" s="46">
        <f>IF($R53&gt;0,INDEX('CostModel Coef'!M$8:M$10,$R53),"")</f>
        <v>31</v>
      </c>
      <c r="AE53" s="46"/>
      <c r="AF53" s="2" t="str">
        <f t="shared" si="0"/>
        <v>out of scope</v>
      </c>
    </row>
    <row r="54" spans="1:32">
      <c r="A54" s="46" t="s">
        <v>195</v>
      </c>
      <c r="B54" s="46" t="s">
        <v>85</v>
      </c>
      <c r="C54" s="46" t="s">
        <v>50</v>
      </c>
      <c r="D54" s="46" t="b">
        <f t="shared" si="1"/>
        <v>1</v>
      </c>
      <c r="E54" s="46" t="s">
        <v>151</v>
      </c>
      <c r="F54" s="46" t="s">
        <v>151</v>
      </c>
      <c r="G54" s="46" t="s">
        <v>107</v>
      </c>
      <c r="H54" s="46">
        <v>22</v>
      </c>
      <c r="I54" s="46" t="s">
        <v>108</v>
      </c>
      <c r="J54" s="46" t="s">
        <v>94</v>
      </c>
      <c r="K54" s="46">
        <v>660</v>
      </c>
      <c r="L54" s="46" t="s">
        <v>90</v>
      </c>
      <c r="M54" s="46">
        <v>660</v>
      </c>
      <c r="N54" s="46" t="s">
        <v>196</v>
      </c>
      <c r="O54" s="46"/>
      <c r="P54" s="9" t="e">
        <f>#REF!+#REF!*$H54+#REF!*IF(C54="Bottom",1,0)+#REF!*IF(C54="Top",1,0)+#REF!*IF(C54="French",1,0)+#REF!*IF(C54="Side",1,0)+#REF!*IF(F54="Y",1,0)+#REF!*$K54</f>
        <v>#REF!</v>
      </c>
      <c r="Q54" s="46"/>
      <c r="R54" s="46">
        <f>IFERROR(MATCH($C$8:$C$193,'CostModel Coef'!$B$8:$B$10,0),0)</f>
        <v>1</v>
      </c>
      <c r="S54" s="46"/>
      <c r="T54" s="46">
        <f>IF($R54&gt;0,INDEX('CostModel Coef'!C$8:C$10,$R54),"")</f>
        <v>726.7</v>
      </c>
      <c r="U54" s="46">
        <f>IF($R54&gt;0,INDEX('CostModel Coef'!D$8:D$10,$R54),"")</f>
        <v>-43.578000000000003</v>
      </c>
      <c r="V54" s="46">
        <f>IF($R54&gt;0,INDEX('CostModel Coef'!E$8:E$10,$R54),"")</f>
        <v>86.623000000000005</v>
      </c>
      <c r="W54" s="46">
        <f>IF($R54&gt;0,INDEX('CostModel Coef'!F$8:F$10,$R54),"")</f>
        <v>0</v>
      </c>
      <c r="X54" s="46">
        <f>IF($R54&gt;0,INDEX('CostModel Coef'!G$8:G$10,$R54),"")</f>
        <v>521.5</v>
      </c>
      <c r="Y54" s="46">
        <f>IF($R54&gt;0,INDEX('CostModel Coef'!H$8:H$10,$R54),"")</f>
        <v>-0.47099999999999997</v>
      </c>
      <c r="Z54" s="46">
        <f>IF($R54&gt;0,INDEX('CostModel Coef'!I$8:I$10,$R54),"")</f>
        <v>253</v>
      </c>
      <c r="AA54" s="46">
        <f>IF($R54&gt;0,INDEX('CostModel Coef'!J$8:J$10,$R54),"")</f>
        <v>728</v>
      </c>
      <c r="AB54" s="46">
        <f>IF($R54&gt;0,INDEX('CostModel Coef'!K$8:K$10,$R54),"")</f>
        <v>23.79</v>
      </c>
      <c r="AC54" s="46">
        <f>IF($R54&gt;0,INDEX('CostModel Coef'!L$8:L$10,$R54),"")</f>
        <v>7.8</v>
      </c>
      <c r="AD54" s="46">
        <f>IF($R54&gt;0,INDEX('CostModel Coef'!M$8:M$10,$R54),"")</f>
        <v>31</v>
      </c>
      <c r="AE54" s="46"/>
      <c r="AF54" s="2">
        <f t="shared" si="0"/>
        <v>1504</v>
      </c>
    </row>
    <row r="55" spans="1:32">
      <c r="A55" s="46" t="s">
        <v>197</v>
      </c>
      <c r="B55" s="46" t="s">
        <v>85</v>
      </c>
      <c r="C55" s="46" t="s">
        <v>50</v>
      </c>
      <c r="D55" s="46" t="b">
        <f t="shared" si="1"/>
        <v>1</v>
      </c>
      <c r="E55" s="46" t="s">
        <v>151</v>
      </c>
      <c r="F55" s="46" t="s">
        <v>151</v>
      </c>
      <c r="G55" s="46" t="s">
        <v>107</v>
      </c>
      <c r="H55" s="46">
        <v>22</v>
      </c>
      <c r="I55" s="46" t="s">
        <v>108</v>
      </c>
      <c r="J55" s="46" t="s">
        <v>97</v>
      </c>
      <c r="K55" s="46">
        <v>513</v>
      </c>
      <c r="L55" s="46" t="s">
        <v>90</v>
      </c>
      <c r="M55" s="46">
        <v>513</v>
      </c>
      <c r="N55" s="46" t="s">
        <v>198</v>
      </c>
      <c r="O55" s="46"/>
      <c r="P55" s="9" t="e">
        <f>#REF!+#REF!*$H55+#REF!*IF(C55="Bottom",1,0)+#REF!*IF(C55="Top",1,0)+#REF!*IF(C55="French",1,0)+#REF!*IF(C55="Side",1,0)+#REF!*IF(F55="Y",1,0)+#REF!*$K55</f>
        <v>#REF!</v>
      </c>
      <c r="Q55" s="46"/>
      <c r="R55" s="46">
        <f>IFERROR(MATCH($C$8:$C$193,'CostModel Coef'!$B$8:$B$10,0),0)</f>
        <v>1</v>
      </c>
      <c r="S55" s="46"/>
      <c r="T55" s="46">
        <f>IF($R55&gt;0,INDEX('CostModel Coef'!C$8:C$10,$R55),"")</f>
        <v>726.7</v>
      </c>
      <c r="U55" s="46">
        <f>IF($R55&gt;0,INDEX('CostModel Coef'!D$8:D$10,$R55),"")</f>
        <v>-43.578000000000003</v>
      </c>
      <c r="V55" s="46">
        <f>IF($R55&gt;0,INDEX('CostModel Coef'!E$8:E$10,$R55),"")</f>
        <v>86.623000000000005</v>
      </c>
      <c r="W55" s="46">
        <f>IF($R55&gt;0,INDEX('CostModel Coef'!F$8:F$10,$R55),"")</f>
        <v>0</v>
      </c>
      <c r="X55" s="46">
        <f>IF($R55&gt;0,INDEX('CostModel Coef'!G$8:G$10,$R55),"")</f>
        <v>521.5</v>
      </c>
      <c r="Y55" s="46">
        <f>IF($R55&gt;0,INDEX('CostModel Coef'!H$8:H$10,$R55),"")</f>
        <v>-0.47099999999999997</v>
      </c>
      <c r="Z55" s="46">
        <f>IF($R55&gt;0,INDEX('CostModel Coef'!I$8:I$10,$R55),"")</f>
        <v>253</v>
      </c>
      <c r="AA55" s="46">
        <f>IF($R55&gt;0,INDEX('CostModel Coef'!J$8:J$10,$R55),"")</f>
        <v>728</v>
      </c>
      <c r="AB55" s="46">
        <f>IF($R55&gt;0,INDEX('CostModel Coef'!K$8:K$10,$R55),"")</f>
        <v>23.79</v>
      </c>
      <c r="AC55" s="46">
        <f>IF($R55&gt;0,INDEX('CostModel Coef'!L$8:L$10,$R55),"")</f>
        <v>7.8</v>
      </c>
      <c r="AD55" s="46">
        <f>IF($R55&gt;0,INDEX('CostModel Coef'!M$8:M$10,$R55),"")</f>
        <v>31</v>
      </c>
      <c r="AE55" s="46"/>
      <c r="AF55" s="2">
        <f t="shared" si="0"/>
        <v>1573</v>
      </c>
    </row>
    <row r="56" spans="1:32">
      <c r="A56" s="46" t="s">
        <v>199</v>
      </c>
      <c r="B56" s="46" t="s">
        <v>85</v>
      </c>
      <c r="C56" s="46" t="s">
        <v>50</v>
      </c>
      <c r="D56" s="46" t="b">
        <f t="shared" si="1"/>
        <v>0</v>
      </c>
      <c r="E56" s="46" t="s">
        <v>151</v>
      </c>
      <c r="F56" s="46" t="s">
        <v>151</v>
      </c>
      <c r="G56" s="46" t="s">
        <v>107</v>
      </c>
      <c r="H56" s="46">
        <v>19</v>
      </c>
      <c r="I56" s="46" t="s">
        <v>116</v>
      </c>
      <c r="J56" s="46" t="s">
        <v>89</v>
      </c>
      <c r="K56" s="46">
        <v>698</v>
      </c>
      <c r="L56" s="46" t="s">
        <v>90</v>
      </c>
      <c r="M56" s="46">
        <v>698</v>
      </c>
      <c r="N56" s="46" t="s">
        <v>200</v>
      </c>
      <c r="O56" s="46"/>
      <c r="P56" s="9" t="e">
        <f>#REF!+#REF!*$H56+#REF!*IF(C56="Bottom",1,0)+#REF!*IF(C56="Top",1,0)+#REF!*IF(C56="French",1,0)+#REF!*IF(C56="Side",1,0)+#REF!*IF(F56="Y",1,0)+#REF!*$K56</f>
        <v>#REF!</v>
      </c>
      <c r="Q56" s="46"/>
      <c r="R56" s="46">
        <f>IFERROR(MATCH($C$8:$C$193,'CostModel Coef'!$B$8:$B$10,0),0)</f>
        <v>1</v>
      </c>
      <c r="S56" s="46"/>
      <c r="T56" s="46">
        <f>IF($R56&gt;0,INDEX('CostModel Coef'!C$8:C$10,$R56),"")</f>
        <v>726.7</v>
      </c>
      <c r="U56" s="46">
        <f>IF($R56&gt;0,INDEX('CostModel Coef'!D$8:D$10,$R56),"")</f>
        <v>-43.578000000000003</v>
      </c>
      <c r="V56" s="46">
        <f>IF($R56&gt;0,INDEX('CostModel Coef'!E$8:E$10,$R56),"")</f>
        <v>86.623000000000005</v>
      </c>
      <c r="W56" s="46">
        <f>IF($R56&gt;0,INDEX('CostModel Coef'!F$8:F$10,$R56),"")</f>
        <v>0</v>
      </c>
      <c r="X56" s="46">
        <f>IF($R56&gt;0,INDEX('CostModel Coef'!G$8:G$10,$R56),"")</f>
        <v>521.5</v>
      </c>
      <c r="Y56" s="46">
        <f>IF($R56&gt;0,INDEX('CostModel Coef'!H$8:H$10,$R56),"")</f>
        <v>-0.47099999999999997</v>
      </c>
      <c r="Z56" s="46">
        <f>IF($R56&gt;0,INDEX('CostModel Coef'!I$8:I$10,$R56),"")</f>
        <v>253</v>
      </c>
      <c r="AA56" s="46">
        <f>IF($R56&gt;0,INDEX('CostModel Coef'!J$8:J$10,$R56),"")</f>
        <v>728</v>
      </c>
      <c r="AB56" s="46">
        <f>IF($R56&gt;0,INDEX('CostModel Coef'!K$8:K$10,$R56),"")</f>
        <v>23.79</v>
      </c>
      <c r="AC56" s="46">
        <f>IF($R56&gt;0,INDEX('CostModel Coef'!L$8:L$10,$R56),"")</f>
        <v>7.8</v>
      </c>
      <c r="AD56" s="46">
        <f>IF($R56&gt;0,INDEX('CostModel Coef'!M$8:M$10,$R56),"")</f>
        <v>31</v>
      </c>
      <c r="AE56" s="46"/>
      <c r="AF56" s="2">
        <f t="shared" si="0"/>
        <v>1414</v>
      </c>
    </row>
    <row r="57" spans="1:32">
      <c r="A57" s="46" t="s">
        <v>201</v>
      </c>
      <c r="B57" s="46" t="s">
        <v>85</v>
      </c>
      <c r="C57" s="46" t="s">
        <v>50</v>
      </c>
      <c r="D57" s="46" t="b">
        <f t="shared" si="1"/>
        <v>1</v>
      </c>
      <c r="E57" s="46" t="s">
        <v>151</v>
      </c>
      <c r="F57" s="46" t="s">
        <v>151</v>
      </c>
      <c r="G57" s="46" t="s">
        <v>107</v>
      </c>
      <c r="H57" s="46">
        <v>19</v>
      </c>
      <c r="I57" s="46" t="s">
        <v>116</v>
      </c>
      <c r="J57" s="46" t="s">
        <v>94</v>
      </c>
      <c r="K57" s="46">
        <v>628</v>
      </c>
      <c r="L57" s="46" t="s">
        <v>90</v>
      </c>
      <c r="M57" s="46">
        <v>628</v>
      </c>
      <c r="N57" s="46" t="s">
        <v>202</v>
      </c>
      <c r="O57" s="46"/>
      <c r="P57" s="9" t="e">
        <f>#REF!+#REF!*$H57+#REF!*IF(C57="Bottom",1,0)+#REF!*IF(C57="Top",1,0)+#REF!*IF(C57="French",1,0)+#REF!*IF(C57="Side",1,0)+#REF!*IF(F57="Y",1,0)+#REF!*$K57</f>
        <v>#REF!</v>
      </c>
      <c r="Q57" s="46"/>
      <c r="R57" s="46">
        <f>IFERROR(MATCH($C$8:$C$193,'CostModel Coef'!$B$8:$B$10,0),0)</f>
        <v>1</v>
      </c>
      <c r="S57" s="46"/>
      <c r="T57" s="46">
        <f>IF($R57&gt;0,INDEX('CostModel Coef'!C$8:C$10,$R57),"")</f>
        <v>726.7</v>
      </c>
      <c r="U57" s="46">
        <f>IF($R57&gt;0,INDEX('CostModel Coef'!D$8:D$10,$R57),"")</f>
        <v>-43.578000000000003</v>
      </c>
      <c r="V57" s="46">
        <f>IF($R57&gt;0,INDEX('CostModel Coef'!E$8:E$10,$R57),"")</f>
        <v>86.623000000000005</v>
      </c>
      <c r="W57" s="46">
        <f>IF($R57&gt;0,INDEX('CostModel Coef'!F$8:F$10,$R57),"")</f>
        <v>0</v>
      </c>
      <c r="X57" s="46">
        <f>IF($R57&gt;0,INDEX('CostModel Coef'!G$8:G$10,$R57),"")</f>
        <v>521.5</v>
      </c>
      <c r="Y57" s="46">
        <f>IF($R57&gt;0,INDEX('CostModel Coef'!H$8:H$10,$R57),"")</f>
        <v>-0.47099999999999997</v>
      </c>
      <c r="Z57" s="46">
        <f>IF($R57&gt;0,INDEX('CostModel Coef'!I$8:I$10,$R57),"")</f>
        <v>253</v>
      </c>
      <c r="AA57" s="46">
        <f>IF($R57&gt;0,INDEX('CostModel Coef'!J$8:J$10,$R57),"")</f>
        <v>728</v>
      </c>
      <c r="AB57" s="46">
        <f>IF($R57&gt;0,INDEX('CostModel Coef'!K$8:K$10,$R57),"")</f>
        <v>23.79</v>
      </c>
      <c r="AC57" s="46">
        <f>IF($R57&gt;0,INDEX('CostModel Coef'!L$8:L$10,$R57),"")</f>
        <v>7.8</v>
      </c>
      <c r="AD57" s="46">
        <f>IF($R57&gt;0,INDEX('CostModel Coef'!M$8:M$10,$R57),"")</f>
        <v>31</v>
      </c>
      <c r="AE57" s="46"/>
      <c r="AF57" s="2">
        <f t="shared" si="0"/>
        <v>1447</v>
      </c>
    </row>
    <row r="58" spans="1:32">
      <c r="A58" s="46" t="s">
        <v>203</v>
      </c>
      <c r="B58" s="46" t="s">
        <v>85</v>
      </c>
      <c r="C58" s="46" t="s">
        <v>50</v>
      </c>
      <c r="D58" s="46" t="b">
        <f t="shared" si="1"/>
        <v>1</v>
      </c>
      <c r="E58" s="46" t="s">
        <v>151</v>
      </c>
      <c r="F58" s="46" t="s">
        <v>151</v>
      </c>
      <c r="G58" s="46" t="s">
        <v>107</v>
      </c>
      <c r="H58" s="46">
        <v>19</v>
      </c>
      <c r="I58" s="46" t="s">
        <v>116</v>
      </c>
      <c r="J58" s="46" t="s">
        <v>97</v>
      </c>
      <c r="K58" s="46">
        <v>489</v>
      </c>
      <c r="L58" s="46" t="s">
        <v>90</v>
      </c>
      <c r="M58" s="46">
        <v>489</v>
      </c>
      <c r="N58" s="46" t="s">
        <v>204</v>
      </c>
      <c r="O58" s="46"/>
      <c r="P58" s="9" t="e">
        <f>#REF!+#REF!*$H58+#REF!*IF(C58="Bottom",1,0)+#REF!*IF(C58="Top",1,0)+#REF!*IF(C58="French",1,0)+#REF!*IF(C58="Side",1,0)+#REF!*IF(F58="Y",1,0)+#REF!*$K58</f>
        <v>#REF!</v>
      </c>
      <c r="Q58" s="46"/>
      <c r="R58" s="46">
        <f>IFERROR(MATCH($C$8:$C$193,'CostModel Coef'!$B$8:$B$10,0),0)</f>
        <v>1</v>
      </c>
      <c r="S58" s="46"/>
      <c r="T58" s="46">
        <f>IF($R58&gt;0,INDEX('CostModel Coef'!C$8:C$10,$R58),"")</f>
        <v>726.7</v>
      </c>
      <c r="U58" s="46">
        <f>IF($R58&gt;0,INDEX('CostModel Coef'!D$8:D$10,$R58),"")</f>
        <v>-43.578000000000003</v>
      </c>
      <c r="V58" s="46">
        <f>IF($R58&gt;0,INDEX('CostModel Coef'!E$8:E$10,$R58),"")</f>
        <v>86.623000000000005</v>
      </c>
      <c r="W58" s="46">
        <f>IF($R58&gt;0,INDEX('CostModel Coef'!F$8:F$10,$R58),"")</f>
        <v>0</v>
      </c>
      <c r="X58" s="46">
        <f>IF($R58&gt;0,INDEX('CostModel Coef'!G$8:G$10,$R58),"")</f>
        <v>521.5</v>
      </c>
      <c r="Y58" s="46">
        <f>IF($R58&gt;0,INDEX('CostModel Coef'!H$8:H$10,$R58),"")</f>
        <v>-0.47099999999999997</v>
      </c>
      <c r="Z58" s="46">
        <f>IF($R58&gt;0,INDEX('CostModel Coef'!I$8:I$10,$R58),"")</f>
        <v>253</v>
      </c>
      <c r="AA58" s="46">
        <f>IF($R58&gt;0,INDEX('CostModel Coef'!J$8:J$10,$R58),"")</f>
        <v>728</v>
      </c>
      <c r="AB58" s="46">
        <f>IF($R58&gt;0,INDEX('CostModel Coef'!K$8:K$10,$R58),"")</f>
        <v>23.79</v>
      </c>
      <c r="AC58" s="46">
        <f>IF($R58&gt;0,INDEX('CostModel Coef'!L$8:L$10,$R58),"")</f>
        <v>7.8</v>
      </c>
      <c r="AD58" s="46">
        <f>IF($R58&gt;0,INDEX('CostModel Coef'!M$8:M$10,$R58),"")</f>
        <v>31</v>
      </c>
      <c r="AE58" s="46"/>
      <c r="AF58" s="2">
        <f t="shared" si="0"/>
        <v>1513</v>
      </c>
    </row>
    <row r="59" spans="1:32">
      <c r="A59" s="46" t="s">
        <v>205</v>
      </c>
      <c r="B59" s="46" t="s">
        <v>85</v>
      </c>
      <c r="C59" s="46" t="s">
        <v>50</v>
      </c>
      <c r="D59" s="46" t="b">
        <f t="shared" si="1"/>
        <v>0</v>
      </c>
      <c r="E59" s="46" t="s">
        <v>151</v>
      </c>
      <c r="F59" s="46" t="s">
        <v>151</v>
      </c>
      <c r="G59" s="46" t="s">
        <v>107</v>
      </c>
      <c r="H59" s="46">
        <v>11</v>
      </c>
      <c r="I59" s="46" t="s">
        <v>123</v>
      </c>
      <c r="J59" s="46" t="s">
        <v>89</v>
      </c>
      <c r="K59" s="46">
        <v>604</v>
      </c>
      <c r="L59" s="46" t="s">
        <v>90</v>
      </c>
      <c r="M59" s="46">
        <v>604</v>
      </c>
      <c r="N59" s="46" t="s">
        <v>206</v>
      </c>
      <c r="O59" s="46"/>
      <c r="P59" s="9" t="e">
        <f>#REF!+#REF!*$H59+#REF!*IF(C59="Bottom",1,0)+#REF!*IF(C59="Top",1,0)+#REF!*IF(C59="French",1,0)+#REF!*IF(C59="Side",1,0)+#REF!*IF(F59="Y",1,0)+#REF!*$K59</f>
        <v>#REF!</v>
      </c>
      <c r="Q59" s="46"/>
      <c r="R59" s="46">
        <f>IFERROR(MATCH($C$8:$C$193,'CostModel Coef'!$B$8:$B$10,0),0)</f>
        <v>1</v>
      </c>
      <c r="S59" s="46"/>
      <c r="T59" s="46">
        <f>IF($R59&gt;0,INDEX('CostModel Coef'!C$8:C$10,$R59),"")</f>
        <v>726.7</v>
      </c>
      <c r="U59" s="46">
        <f>IF($R59&gt;0,INDEX('CostModel Coef'!D$8:D$10,$R59),"")</f>
        <v>-43.578000000000003</v>
      </c>
      <c r="V59" s="46">
        <f>IF($R59&gt;0,INDEX('CostModel Coef'!E$8:E$10,$R59),"")</f>
        <v>86.623000000000005</v>
      </c>
      <c r="W59" s="46">
        <f>IF($R59&gt;0,INDEX('CostModel Coef'!F$8:F$10,$R59),"")</f>
        <v>0</v>
      </c>
      <c r="X59" s="46">
        <f>IF($R59&gt;0,INDEX('CostModel Coef'!G$8:G$10,$R59),"")</f>
        <v>521.5</v>
      </c>
      <c r="Y59" s="46">
        <f>IF($R59&gt;0,INDEX('CostModel Coef'!H$8:H$10,$R59),"")</f>
        <v>-0.47099999999999997</v>
      </c>
      <c r="Z59" s="46">
        <f>IF($R59&gt;0,INDEX('CostModel Coef'!I$8:I$10,$R59),"")</f>
        <v>253</v>
      </c>
      <c r="AA59" s="46">
        <f>IF($R59&gt;0,INDEX('CostModel Coef'!J$8:J$10,$R59),"")</f>
        <v>728</v>
      </c>
      <c r="AB59" s="46">
        <f>IF($R59&gt;0,INDEX('CostModel Coef'!K$8:K$10,$R59),"")</f>
        <v>23.79</v>
      </c>
      <c r="AC59" s="46">
        <f>IF($R59&gt;0,INDEX('CostModel Coef'!L$8:L$10,$R59),"")</f>
        <v>7.8</v>
      </c>
      <c r="AD59" s="46">
        <f>IF($R59&gt;0,INDEX('CostModel Coef'!M$8:M$10,$R59),"")</f>
        <v>31</v>
      </c>
      <c r="AE59" s="46"/>
      <c r="AF59" s="2">
        <f t="shared" si="0"/>
        <v>1268</v>
      </c>
    </row>
    <row r="60" spans="1:32">
      <c r="A60" s="46" t="s">
        <v>207</v>
      </c>
      <c r="B60" s="46" t="s">
        <v>85</v>
      </c>
      <c r="C60" s="46" t="s">
        <v>50</v>
      </c>
      <c r="D60" s="46" t="b">
        <f t="shared" si="1"/>
        <v>1</v>
      </c>
      <c r="E60" s="46" t="s">
        <v>151</v>
      </c>
      <c r="F60" s="46" t="s">
        <v>151</v>
      </c>
      <c r="G60" s="46" t="s">
        <v>107</v>
      </c>
      <c r="H60" s="46">
        <v>11</v>
      </c>
      <c r="I60" s="46" t="s">
        <v>123</v>
      </c>
      <c r="J60" s="46" t="s">
        <v>94</v>
      </c>
      <c r="K60" s="46">
        <v>544</v>
      </c>
      <c r="L60" s="46" t="s">
        <v>90</v>
      </c>
      <c r="M60" s="46">
        <v>544</v>
      </c>
      <c r="N60" s="46" t="s">
        <v>208</v>
      </c>
      <c r="O60" s="46"/>
      <c r="P60" s="9" t="e">
        <f>#REF!+#REF!*$H60+#REF!*IF(C60="Bottom",1,0)+#REF!*IF(C60="Top",1,0)+#REF!*IF(C60="French",1,0)+#REF!*IF(C60="Side",1,0)+#REF!*IF(F60="Y",1,0)+#REF!*$K60</f>
        <v>#REF!</v>
      </c>
      <c r="Q60" s="46"/>
      <c r="R60" s="46">
        <f>IFERROR(MATCH($C$8:$C$193,'CostModel Coef'!$B$8:$B$10,0),0)</f>
        <v>1</v>
      </c>
      <c r="S60" s="46"/>
      <c r="T60" s="46">
        <f>IF($R60&gt;0,INDEX('CostModel Coef'!C$8:C$10,$R60),"")</f>
        <v>726.7</v>
      </c>
      <c r="U60" s="46">
        <f>IF($R60&gt;0,INDEX('CostModel Coef'!D$8:D$10,$R60),"")</f>
        <v>-43.578000000000003</v>
      </c>
      <c r="V60" s="46">
        <f>IF($R60&gt;0,INDEX('CostModel Coef'!E$8:E$10,$R60),"")</f>
        <v>86.623000000000005</v>
      </c>
      <c r="W60" s="46">
        <f>IF($R60&gt;0,INDEX('CostModel Coef'!F$8:F$10,$R60),"")</f>
        <v>0</v>
      </c>
      <c r="X60" s="46">
        <f>IF($R60&gt;0,INDEX('CostModel Coef'!G$8:G$10,$R60),"")</f>
        <v>521.5</v>
      </c>
      <c r="Y60" s="46">
        <f>IF($R60&gt;0,INDEX('CostModel Coef'!H$8:H$10,$R60),"")</f>
        <v>-0.47099999999999997</v>
      </c>
      <c r="Z60" s="46">
        <f>IF($R60&gt;0,INDEX('CostModel Coef'!I$8:I$10,$R60),"")</f>
        <v>253</v>
      </c>
      <c r="AA60" s="46">
        <f>IF($R60&gt;0,INDEX('CostModel Coef'!J$8:J$10,$R60),"")</f>
        <v>728</v>
      </c>
      <c r="AB60" s="46">
        <f>IF($R60&gt;0,INDEX('CostModel Coef'!K$8:K$10,$R60),"")</f>
        <v>23.79</v>
      </c>
      <c r="AC60" s="46">
        <f>IF($R60&gt;0,INDEX('CostModel Coef'!L$8:L$10,$R60),"")</f>
        <v>7.8</v>
      </c>
      <c r="AD60" s="46">
        <f>IF($R60&gt;0,INDEX('CostModel Coef'!M$8:M$10,$R60),"")</f>
        <v>31</v>
      </c>
      <c r="AE60" s="46"/>
      <c r="AF60" s="2">
        <f t="shared" si="0"/>
        <v>1297</v>
      </c>
    </row>
    <row r="61" spans="1:32">
      <c r="A61" s="46" t="s">
        <v>209</v>
      </c>
      <c r="B61" s="46" t="s">
        <v>85</v>
      </c>
      <c r="C61" s="46" t="s">
        <v>50</v>
      </c>
      <c r="D61" s="46" t="b">
        <f t="shared" si="1"/>
        <v>1</v>
      </c>
      <c r="E61" s="46" t="s">
        <v>151</v>
      </c>
      <c r="F61" s="46" t="s">
        <v>151</v>
      </c>
      <c r="G61" s="46" t="s">
        <v>107</v>
      </c>
      <c r="H61" s="46">
        <v>11</v>
      </c>
      <c r="I61" s="46" t="s">
        <v>123</v>
      </c>
      <c r="J61" s="46" t="s">
        <v>97</v>
      </c>
      <c r="K61" s="46">
        <v>423</v>
      </c>
      <c r="L61" s="46" t="s">
        <v>90</v>
      </c>
      <c r="M61" s="46">
        <v>423</v>
      </c>
      <c r="N61" s="46" t="s">
        <v>210</v>
      </c>
      <c r="O61" s="46"/>
      <c r="P61" s="9" t="e">
        <f>#REF!+#REF!*$H61+#REF!*IF(C61="Bottom",1,0)+#REF!*IF(C61="Top",1,0)+#REF!*IF(C61="French",1,0)+#REF!*IF(C61="Side",1,0)+#REF!*IF(F61="Y",1,0)+#REF!*$K61</f>
        <v>#REF!</v>
      </c>
      <c r="Q61" s="46"/>
      <c r="R61" s="46">
        <f>IFERROR(MATCH($C$8:$C$193,'CostModel Coef'!$B$8:$B$10,0),0)</f>
        <v>1</v>
      </c>
      <c r="S61" s="46"/>
      <c r="T61" s="46">
        <f>IF($R61&gt;0,INDEX('CostModel Coef'!C$8:C$10,$R61),"")</f>
        <v>726.7</v>
      </c>
      <c r="U61" s="46">
        <f>IF($R61&gt;0,INDEX('CostModel Coef'!D$8:D$10,$R61),"")</f>
        <v>-43.578000000000003</v>
      </c>
      <c r="V61" s="46">
        <f>IF($R61&gt;0,INDEX('CostModel Coef'!E$8:E$10,$R61),"")</f>
        <v>86.623000000000005</v>
      </c>
      <c r="W61" s="46">
        <f>IF($R61&gt;0,INDEX('CostModel Coef'!F$8:F$10,$R61),"")</f>
        <v>0</v>
      </c>
      <c r="X61" s="46">
        <f>IF($R61&gt;0,INDEX('CostModel Coef'!G$8:G$10,$R61),"")</f>
        <v>521.5</v>
      </c>
      <c r="Y61" s="46">
        <f>IF($R61&gt;0,INDEX('CostModel Coef'!H$8:H$10,$R61),"")</f>
        <v>-0.47099999999999997</v>
      </c>
      <c r="Z61" s="46">
        <f>IF($R61&gt;0,INDEX('CostModel Coef'!I$8:I$10,$R61),"")</f>
        <v>253</v>
      </c>
      <c r="AA61" s="46">
        <f>IF($R61&gt;0,INDEX('CostModel Coef'!J$8:J$10,$R61),"")</f>
        <v>728</v>
      </c>
      <c r="AB61" s="46">
        <f>IF($R61&gt;0,INDEX('CostModel Coef'!K$8:K$10,$R61),"")</f>
        <v>23.79</v>
      </c>
      <c r="AC61" s="46">
        <f>IF($R61&gt;0,INDEX('CostModel Coef'!L$8:L$10,$R61),"")</f>
        <v>7.8</v>
      </c>
      <c r="AD61" s="46">
        <f>IF($R61&gt;0,INDEX('CostModel Coef'!M$8:M$10,$R61),"")</f>
        <v>31</v>
      </c>
      <c r="AE61" s="46"/>
      <c r="AF61" s="2">
        <f t="shared" si="0"/>
        <v>1354</v>
      </c>
    </row>
    <row r="62" spans="1:32">
      <c r="A62" s="46" t="s">
        <v>211</v>
      </c>
      <c r="B62" s="46" t="s">
        <v>85</v>
      </c>
      <c r="C62" s="46" t="s">
        <v>50</v>
      </c>
      <c r="D62" s="46" t="b">
        <f t="shared" si="1"/>
        <v>0</v>
      </c>
      <c r="E62" s="46" t="s">
        <v>151</v>
      </c>
      <c r="F62" s="46" t="s">
        <v>151</v>
      </c>
      <c r="G62" s="46" t="s">
        <v>107</v>
      </c>
      <c r="H62" s="46">
        <v>15</v>
      </c>
      <c r="I62" s="46" t="s">
        <v>130</v>
      </c>
      <c r="J62" s="46" t="s">
        <v>89</v>
      </c>
      <c r="K62" s="46">
        <v>651</v>
      </c>
      <c r="L62" s="46" t="s">
        <v>90</v>
      </c>
      <c r="M62" s="46">
        <v>651</v>
      </c>
      <c r="N62" s="46" t="s">
        <v>212</v>
      </c>
      <c r="O62" s="46"/>
      <c r="P62" s="9" t="e">
        <f>#REF!+#REF!*$H62+#REF!*IF(C62="Bottom",1,0)+#REF!*IF(C62="Top",1,0)+#REF!*IF(C62="French",1,0)+#REF!*IF(C62="Side",1,0)+#REF!*IF(F62="Y",1,0)+#REF!*$K62</f>
        <v>#REF!</v>
      </c>
      <c r="Q62" s="46"/>
      <c r="R62" s="46">
        <f>IFERROR(MATCH($C$8:$C$193,'CostModel Coef'!$B$8:$B$10,0),0)</f>
        <v>1</v>
      </c>
      <c r="S62" s="46"/>
      <c r="T62" s="46">
        <f>IF($R62&gt;0,INDEX('CostModel Coef'!C$8:C$10,$R62),"")</f>
        <v>726.7</v>
      </c>
      <c r="U62" s="46">
        <f>IF($R62&gt;0,INDEX('CostModel Coef'!D$8:D$10,$R62),"")</f>
        <v>-43.578000000000003</v>
      </c>
      <c r="V62" s="46">
        <f>IF($R62&gt;0,INDEX('CostModel Coef'!E$8:E$10,$R62),"")</f>
        <v>86.623000000000005</v>
      </c>
      <c r="W62" s="46">
        <f>IF($R62&gt;0,INDEX('CostModel Coef'!F$8:F$10,$R62),"")</f>
        <v>0</v>
      </c>
      <c r="X62" s="46">
        <f>IF($R62&gt;0,INDEX('CostModel Coef'!G$8:G$10,$R62),"")</f>
        <v>521.5</v>
      </c>
      <c r="Y62" s="46">
        <f>IF($R62&gt;0,INDEX('CostModel Coef'!H$8:H$10,$R62),"")</f>
        <v>-0.47099999999999997</v>
      </c>
      <c r="Z62" s="46">
        <f>IF($R62&gt;0,INDEX('CostModel Coef'!I$8:I$10,$R62),"")</f>
        <v>253</v>
      </c>
      <c r="AA62" s="46">
        <f>IF($R62&gt;0,INDEX('CostModel Coef'!J$8:J$10,$R62),"")</f>
        <v>728</v>
      </c>
      <c r="AB62" s="46">
        <f>IF($R62&gt;0,INDEX('CostModel Coef'!K$8:K$10,$R62),"")</f>
        <v>23.79</v>
      </c>
      <c r="AC62" s="46">
        <f>IF($R62&gt;0,INDEX('CostModel Coef'!L$8:L$10,$R62),"")</f>
        <v>7.8</v>
      </c>
      <c r="AD62" s="46">
        <f>IF($R62&gt;0,INDEX('CostModel Coef'!M$8:M$10,$R62),"")</f>
        <v>31</v>
      </c>
      <c r="AE62" s="46"/>
      <c r="AF62" s="2">
        <f t="shared" si="0"/>
        <v>1341</v>
      </c>
    </row>
    <row r="63" spans="1:32">
      <c r="A63" s="46" t="s">
        <v>213</v>
      </c>
      <c r="B63" s="46" t="s">
        <v>85</v>
      </c>
      <c r="C63" s="46" t="s">
        <v>50</v>
      </c>
      <c r="D63" s="46" t="b">
        <f t="shared" si="1"/>
        <v>1</v>
      </c>
      <c r="E63" s="46" t="s">
        <v>151</v>
      </c>
      <c r="F63" s="46" t="s">
        <v>151</v>
      </c>
      <c r="G63" s="46" t="s">
        <v>107</v>
      </c>
      <c r="H63" s="46">
        <v>15</v>
      </c>
      <c r="I63" s="46" t="s">
        <v>130</v>
      </c>
      <c r="J63" s="46" t="s">
        <v>94</v>
      </c>
      <c r="K63" s="46">
        <v>586</v>
      </c>
      <c r="L63" s="46" t="s">
        <v>90</v>
      </c>
      <c r="M63" s="46">
        <v>586</v>
      </c>
      <c r="N63" s="46" t="s">
        <v>214</v>
      </c>
      <c r="O63" s="46"/>
      <c r="P63" s="9" t="e">
        <f>#REF!+#REF!*$H63+#REF!*IF(C63="Bottom",1,0)+#REF!*IF(C63="Top",1,0)+#REF!*IF(C63="French",1,0)+#REF!*IF(C63="Side",1,0)+#REF!*IF(F63="Y",1,0)+#REF!*$K63</f>
        <v>#REF!</v>
      </c>
      <c r="Q63" s="46"/>
      <c r="R63" s="46">
        <f>IFERROR(MATCH($C$8:$C$193,'CostModel Coef'!$B$8:$B$10,0),0)</f>
        <v>1</v>
      </c>
      <c r="S63" s="46"/>
      <c r="T63" s="46">
        <f>IF($R63&gt;0,INDEX('CostModel Coef'!C$8:C$10,$R63),"")</f>
        <v>726.7</v>
      </c>
      <c r="U63" s="46">
        <f>IF($R63&gt;0,INDEX('CostModel Coef'!D$8:D$10,$R63),"")</f>
        <v>-43.578000000000003</v>
      </c>
      <c r="V63" s="46">
        <f>IF($R63&gt;0,INDEX('CostModel Coef'!E$8:E$10,$R63),"")</f>
        <v>86.623000000000005</v>
      </c>
      <c r="W63" s="46">
        <f>IF($R63&gt;0,INDEX('CostModel Coef'!F$8:F$10,$R63),"")</f>
        <v>0</v>
      </c>
      <c r="X63" s="46">
        <f>IF($R63&gt;0,INDEX('CostModel Coef'!G$8:G$10,$R63),"")</f>
        <v>521.5</v>
      </c>
      <c r="Y63" s="46">
        <f>IF($R63&gt;0,INDEX('CostModel Coef'!H$8:H$10,$R63),"")</f>
        <v>-0.47099999999999997</v>
      </c>
      <c r="Z63" s="46">
        <f>IF($R63&gt;0,INDEX('CostModel Coef'!I$8:I$10,$R63),"")</f>
        <v>253</v>
      </c>
      <c r="AA63" s="46">
        <f>IF($R63&gt;0,INDEX('CostModel Coef'!J$8:J$10,$R63),"")</f>
        <v>728</v>
      </c>
      <c r="AB63" s="46">
        <f>IF($R63&gt;0,INDEX('CostModel Coef'!K$8:K$10,$R63),"")</f>
        <v>23.79</v>
      </c>
      <c r="AC63" s="46">
        <f>IF($R63&gt;0,INDEX('CostModel Coef'!L$8:L$10,$R63),"")</f>
        <v>7.8</v>
      </c>
      <c r="AD63" s="46">
        <f>IF($R63&gt;0,INDEX('CostModel Coef'!M$8:M$10,$R63),"")</f>
        <v>31</v>
      </c>
      <c r="AE63" s="46"/>
      <c r="AF63" s="2">
        <f t="shared" si="0"/>
        <v>1372</v>
      </c>
    </row>
    <row r="64" spans="1:32">
      <c r="A64" s="46" t="s">
        <v>215</v>
      </c>
      <c r="B64" s="46" t="s">
        <v>85</v>
      </c>
      <c r="C64" s="46" t="s">
        <v>50</v>
      </c>
      <c r="D64" s="46" t="b">
        <f t="shared" si="1"/>
        <v>1</v>
      </c>
      <c r="E64" s="46" t="s">
        <v>151</v>
      </c>
      <c r="F64" s="46" t="s">
        <v>151</v>
      </c>
      <c r="G64" s="46" t="s">
        <v>107</v>
      </c>
      <c r="H64" s="46">
        <v>15</v>
      </c>
      <c r="I64" s="46" t="s">
        <v>130</v>
      </c>
      <c r="J64" s="46" t="s">
        <v>97</v>
      </c>
      <c r="K64" s="46">
        <v>456</v>
      </c>
      <c r="L64" s="46" t="s">
        <v>90</v>
      </c>
      <c r="M64" s="46">
        <v>456</v>
      </c>
      <c r="N64" s="46" t="s">
        <v>216</v>
      </c>
      <c r="O64" s="46"/>
      <c r="P64" s="9" t="e">
        <f>#REF!+#REF!*$H64+#REF!*IF(C64="Bottom",1,0)+#REF!*IF(C64="Top",1,0)+#REF!*IF(C64="French",1,0)+#REF!*IF(C64="Side",1,0)+#REF!*IF(F64="Y",1,0)+#REF!*$K64</f>
        <v>#REF!</v>
      </c>
      <c r="Q64" s="46"/>
      <c r="R64" s="46">
        <f>IFERROR(MATCH($C$8:$C$193,'CostModel Coef'!$B$8:$B$10,0),0)</f>
        <v>1</v>
      </c>
      <c r="S64" s="46"/>
      <c r="T64" s="46">
        <f>IF($R64&gt;0,INDEX('CostModel Coef'!C$8:C$10,$R64),"")</f>
        <v>726.7</v>
      </c>
      <c r="U64" s="46">
        <f>IF($R64&gt;0,INDEX('CostModel Coef'!D$8:D$10,$R64),"")</f>
        <v>-43.578000000000003</v>
      </c>
      <c r="V64" s="46">
        <f>IF($R64&gt;0,INDEX('CostModel Coef'!E$8:E$10,$R64),"")</f>
        <v>86.623000000000005</v>
      </c>
      <c r="W64" s="46">
        <f>IF($R64&gt;0,INDEX('CostModel Coef'!F$8:F$10,$R64),"")</f>
        <v>0</v>
      </c>
      <c r="X64" s="46">
        <f>IF($R64&gt;0,INDEX('CostModel Coef'!G$8:G$10,$R64),"")</f>
        <v>521.5</v>
      </c>
      <c r="Y64" s="46">
        <f>IF($R64&gt;0,INDEX('CostModel Coef'!H$8:H$10,$R64),"")</f>
        <v>-0.47099999999999997</v>
      </c>
      <c r="Z64" s="46">
        <f>IF($R64&gt;0,INDEX('CostModel Coef'!I$8:I$10,$R64),"")</f>
        <v>253</v>
      </c>
      <c r="AA64" s="46">
        <f>IF($R64&gt;0,INDEX('CostModel Coef'!J$8:J$10,$R64),"")</f>
        <v>728</v>
      </c>
      <c r="AB64" s="46">
        <f>IF($R64&gt;0,INDEX('CostModel Coef'!K$8:K$10,$R64),"")</f>
        <v>23.79</v>
      </c>
      <c r="AC64" s="46">
        <f>IF($R64&gt;0,INDEX('CostModel Coef'!L$8:L$10,$R64),"")</f>
        <v>7.8</v>
      </c>
      <c r="AD64" s="46">
        <f>IF($R64&gt;0,INDEX('CostModel Coef'!M$8:M$10,$R64),"")</f>
        <v>31</v>
      </c>
      <c r="AE64" s="46"/>
      <c r="AF64" s="2">
        <f t="shared" si="0"/>
        <v>1433</v>
      </c>
    </row>
    <row r="65" spans="1:32">
      <c r="A65" s="46" t="s">
        <v>25</v>
      </c>
      <c r="B65" s="46" t="s">
        <v>85</v>
      </c>
      <c r="C65" s="46" t="s">
        <v>50</v>
      </c>
      <c r="D65" s="46" t="b">
        <f t="shared" si="1"/>
        <v>0</v>
      </c>
      <c r="E65" s="46" t="s">
        <v>151</v>
      </c>
      <c r="F65" s="46" t="s">
        <v>151</v>
      </c>
      <c r="G65" s="46" t="s">
        <v>107</v>
      </c>
      <c r="H65" s="46">
        <v>26</v>
      </c>
      <c r="I65" s="46" t="s">
        <v>176</v>
      </c>
      <c r="J65" s="46" t="s">
        <v>89</v>
      </c>
      <c r="K65" s="46">
        <v>780</v>
      </c>
      <c r="L65" s="46" t="s">
        <v>90</v>
      </c>
      <c r="M65" s="46">
        <v>780</v>
      </c>
      <c r="N65" s="46" t="s">
        <v>217</v>
      </c>
      <c r="O65" s="46"/>
      <c r="P65" s="9" t="e">
        <f>#REF!+#REF!*$H65+#REF!*IF(C65="Bottom",1,0)+#REF!*IF(C65="Top",1,0)+#REF!*IF(C65="French",1,0)+#REF!*IF(C65="Side",1,0)+#REF!*IF(F65="Y",1,0)+#REF!*$K65</f>
        <v>#REF!</v>
      </c>
      <c r="Q65" s="46"/>
      <c r="R65" s="46">
        <f>IFERROR(MATCH($C$8:$C$193,'CostModel Coef'!$B$8:$B$10,0),0)</f>
        <v>1</v>
      </c>
      <c r="S65" s="46"/>
      <c r="T65" s="46">
        <f>IF($R65&gt;0,INDEX('CostModel Coef'!C$8:C$10,$R65),"")</f>
        <v>726.7</v>
      </c>
      <c r="U65" s="46">
        <f>IF($R65&gt;0,INDEX('CostModel Coef'!D$8:D$10,$R65),"")</f>
        <v>-43.578000000000003</v>
      </c>
      <c r="V65" s="46">
        <f>IF($R65&gt;0,INDEX('CostModel Coef'!E$8:E$10,$R65),"")</f>
        <v>86.623000000000005</v>
      </c>
      <c r="W65" s="46">
        <f>IF($R65&gt;0,INDEX('CostModel Coef'!F$8:F$10,$R65),"")</f>
        <v>0</v>
      </c>
      <c r="X65" s="46">
        <f>IF($R65&gt;0,INDEX('CostModel Coef'!G$8:G$10,$R65),"")</f>
        <v>521.5</v>
      </c>
      <c r="Y65" s="46">
        <f>IF($R65&gt;0,INDEX('CostModel Coef'!H$8:H$10,$R65),"")</f>
        <v>-0.47099999999999997</v>
      </c>
      <c r="Z65" s="46">
        <f>IF($R65&gt;0,INDEX('CostModel Coef'!I$8:I$10,$R65),"")</f>
        <v>253</v>
      </c>
      <c r="AA65" s="46">
        <f>IF($R65&gt;0,INDEX('CostModel Coef'!J$8:J$10,$R65),"")</f>
        <v>728</v>
      </c>
      <c r="AB65" s="46">
        <f>IF($R65&gt;0,INDEX('CostModel Coef'!K$8:K$10,$R65),"")</f>
        <v>23.79</v>
      </c>
      <c r="AC65" s="46">
        <f>IF($R65&gt;0,INDEX('CostModel Coef'!L$8:L$10,$R65),"")</f>
        <v>7.8</v>
      </c>
      <c r="AD65" s="46">
        <f>IF($R65&gt;0,INDEX('CostModel Coef'!M$8:M$10,$R65),"")</f>
        <v>31</v>
      </c>
      <c r="AE65" s="46"/>
      <c r="AF65" s="2" t="str">
        <f t="shared" si="0"/>
        <v>out of scope</v>
      </c>
    </row>
    <row r="66" spans="1:32">
      <c r="A66" s="46" t="s">
        <v>218</v>
      </c>
      <c r="B66" s="46" t="s">
        <v>85</v>
      </c>
      <c r="C66" s="46" t="s">
        <v>50</v>
      </c>
      <c r="D66" s="46" t="b">
        <f t="shared" si="1"/>
        <v>1</v>
      </c>
      <c r="E66" s="46" t="s">
        <v>151</v>
      </c>
      <c r="F66" s="46" t="s">
        <v>151</v>
      </c>
      <c r="G66" s="46" t="s">
        <v>107</v>
      </c>
      <c r="H66" s="46">
        <v>26</v>
      </c>
      <c r="I66" s="46" t="s">
        <v>176</v>
      </c>
      <c r="J66" s="46" t="s">
        <v>94</v>
      </c>
      <c r="K66" s="46">
        <v>702</v>
      </c>
      <c r="L66" s="46" t="s">
        <v>90</v>
      </c>
      <c r="M66" s="46">
        <v>702</v>
      </c>
      <c r="N66" s="46" t="s">
        <v>219</v>
      </c>
      <c r="O66" s="46"/>
      <c r="P66" s="9" t="e">
        <f>#REF!+#REF!*$H66+#REF!*IF(C66="Bottom",1,0)+#REF!*IF(C66="Top",1,0)+#REF!*IF(C66="French",1,0)+#REF!*IF(C66="Side",1,0)+#REF!*IF(F66="Y",1,0)+#REF!*$K66</f>
        <v>#REF!</v>
      </c>
      <c r="Q66" s="46"/>
      <c r="R66" s="46">
        <f>IFERROR(MATCH($C$8:$C$193,'CostModel Coef'!$B$8:$B$10,0),0)</f>
        <v>1</v>
      </c>
      <c r="S66" s="46"/>
      <c r="T66" s="46">
        <f>IF($R66&gt;0,INDEX('CostModel Coef'!C$8:C$10,$R66),"")</f>
        <v>726.7</v>
      </c>
      <c r="U66" s="46">
        <f>IF($R66&gt;0,INDEX('CostModel Coef'!D$8:D$10,$R66),"")</f>
        <v>-43.578000000000003</v>
      </c>
      <c r="V66" s="46">
        <f>IF($R66&gt;0,INDEX('CostModel Coef'!E$8:E$10,$R66),"")</f>
        <v>86.623000000000005</v>
      </c>
      <c r="W66" s="46">
        <f>IF($R66&gt;0,INDEX('CostModel Coef'!F$8:F$10,$R66),"")</f>
        <v>0</v>
      </c>
      <c r="X66" s="46">
        <f>IF($R66&gt;0,INDEX('CostModel Coef'!G$8:G$10,$R66),"")</f>
        <v>521.5</v>
      </c>
      <c r="Y66" s="46">
        <f>IF($R66&gt;0,INDEX('CostModel Coef'!H$8:H$10,$R66),"")</f>
        <v>-0.47099999999999997</v>
      </c>
      <c r="Z66" s="46">
        <f>IF($R66&gt;0,INDEX('CostModel Coef'!I$8:I$10,$R66),"")</f>
        <v>253</v>
      </c>
      <c r="AA66" s="46">
        <f>IF($R66&gt;0,INDEX('CostModel Coef'!J$8:J$10,$R66),"")</f>
        <v>728</v>
      </c>
      <c r="AB66" s="46">
        <f>IF($R66&gt;0,INDEX('CostModel Coef'!K$8:K$10,$R66),"")</f>
        <v>23.79</v>
      </c>
      <c r="AC66" s="46">
        <f>IF($R66&gt;0,INDEX('CostModel Coef'!L$8:L$10,$R66),"")</f>
        <v>7.8</v>
      </c>
      <c r="AD66" s="46">
        <f>IF($R66&gt;0,INDEX('CostModel Coef'!M$8:M$10,$R66),"")</f>
        <v>31</v>
      </c>
      <c r="AE66" s="46"/>
      <c r="AF66" s="2">
        <f t="shared" si="0"/>
        <v>1579</v>
      </c>
    </row>
    <row r="67" spans="1:32">
      <c r="A67" s="46" t="s">
        <v>220</v>
      </c>
      <c r="B67" s="46" t="s">
        <v>85</v>
      </c>
      <c r="C67" s="46" t="s">
        <v>50</v>
      </c>
      <c r="D67" s="46" t="b">
        <f t="shared" si="1"/>
        <v>1</v>
      </c>
      <c r="E67" s="46" t="s">
        <v>151</v>
      </c>
      <c r="F67" s="46" t="s">
        <v>151</v>
      </c>
      <c r="G67" s="46" t="s">
        <v>107</v>
      </c>
      <c r="H67" s="46">
        <v>26</v>
      </c>
      <c r="I67" s="46" t="s">
        <v>176</v>
      </c>
      <c r="J67" s="46" t="s">
        <v>97</v>
      </c>
      <c r="K67" s="46">
        <v>546</v>
      </c>
      <c r="L67" s="46" t="s">
        <v>90</v>
      </c>
      <c r="M67" s="46">
        <v>546</v>
      </c>
      <c r="N67" s="46" t="s">
        <v>221</v>
      </c>
      <c r="O67" s="46"/>
      <c r="P67" s="9" t="e">
        <f>#REF!+#REF!*$H67+#REF!*IF(C67="Bottom",1,0)+#REF!*IF(C67="Top",1,0)+#REF!*IF(C67="French",1,0)+#REF!*IF(C67="Side",1,0)+#REF!*IF(F67="Y",1,0)+#REF!*$K67</f>
        <v>#REF!</v>
      </c>
      <c r="Q67" s="46"/>
      <c r="R67" s="46">
        <f>IFERROR(MATCH($C$8:$C$193,'CostModel Coef'!$B$8:$B$10,0),0)</f>
        <v>1</v>
      </c>
      <c r="S67" s="46"/>
      <c r="T67" s="46">
        <f>IF($R67&gt;0,INDEX('CostModel Coef'!C$8:C$10,$R67),"")</f>
        <v>726.7</v>
      </c>
      <c r="U67" s="46">
        <f>IF($R67&gt;0,INDEX('CostModel Coef'!D$8:D$10,$R67),"")</f>
        <v>-43.578000000000003</v>
      </c>
      <c r="V67" s="46">
        <f>IF($R67&gt;0,INDEX('CostModel Coef'!E$8:E$10,$R67),"")</f>
        <v>86.623000000000005</v>
      </c>
      <c r="W67" s="46">
        <f>IF($R67&gt;0,INDEX('CostModel Coef'!F$8:F$10,$R67),"")</f>
        <v>0</v>
      </c>
      <c r="X67" s="46">
        <f>IF($R67&gt;0,INDEX('CostModel Coef'!G$8:G$10,$R67),"")</f>
        <v>521.5</v>
      </c>
      <c r="Y67" s="46">
        <f>IF($R67&gt;0,INDEX('CostModel Coef'!H$8:H$10,$R67),"")</f>
        <v>-0.47099999999999997</v>
      </c>
      <c r="Z67" s="46">
        <f>IF($R67&gt;0,INDEX('CostModel Coef'!I$8:I$10,$R67),"")</f>
        <v>253</v>
      </c>
      <c r="AA67" s="46">
        <f>IF($R67&gt;0,INDEX('CostModel Coef'!J$8:J$10,$R67),"")</f>
        <v>728</v>
      </c>
      <c r="AB67" s="46">
        <f>IF($R67&gt;0,INDEX('CostModel Coef'!K$8:K$10,$R67),"")</f>
        <v>23.79</v>
      </c>
      <c r="AC67" s="46">
        <f>IF($R67&gt;0,INDEX('CostModel Coef'!L$8:L$10,$R67),"")</f>
        <v>7.8</v>
      </c>
      <c r="AD67" s="46">
        <f>IF($R67&gt;0,INDEX('CostModel Coef'!M$8:M$10,$R67),"")</f>
        <v>31</v>
      </c>
      <c r="AE67" s="46"/>
      <c r="AF67" s="2">
        <f t="shared" si="0"/>
        <v>1653</v>
      </c>
    </row>
    <row r="68" spans="1:32">
      <c r="A68" s="46" t="s">
        <v>26</v>
      </c>
      <c r="B68" s="46" t="s">
        <v>85</v>
      </c>
      <c r="C68" s="46" t="s">
        <v>50</v>
      </c>
      <c r="D68" s="46" t="b">
        <f t="shared" si="1"/>
        <v>0</v>
      </c>
      <c r="E68" s="46" t="s">
        <v>151</v>
      </c>
      <c r="F68" s="46" t="s">
        <v>151</v>
      </c>
      <c r="G68" s="46" t="s">
        <v>107</v>
      </c>
      <c r="H68" s="46">
        <v>24.6</v>
      </c>
      <c r="I68" s="46" t="s">
        <v>144</v>
      </c>
      <c r="J68" s="46" t="s">
        <v>89</v>
      </c>
      <c r="K68" s="46">
        <v>763</v>
      </c>
      <c r="L68" s="46" t="s">
        <v>90</v>
      </c>
      <c r="M68" s="46">
        <v>763</v>
      </c>
      <c r="N68" s="46" t="s">
        <v>222</v>
      </c>
      <c r="O68" s="46"/>
      <c r="P68" s="9" t="e">
        <f>#REF!+#REF!*$H68+#REF!*IF(C68="Bottom",1,0)+#REF!*IF(C68="Top",1,0)+#REF!*IF(C68="French",1,0)+#REF!*IF(C68="Side",1,0)+#REF!*IF(F68="Y",1,0)+#REF!*$K68</f>
        <v>#REF!</v>
      </c>
      <c r="Q68" s="46"/>
      <c r="R68" s="46">
        <f>IFERROR(MATCH($C$8:$C$193,'CostModel Coef'!$B$8:$B$10,0),0)</f>
        <v>1</v>
      </c>
      <c r="S68" s="46"/>
      <c r="T68" s="46">
        <f>IF($R68&gt;0,INDEX('CostModel Coef'!C$8:C$10,$R68),"")</f>
        <v>726.7</v>
      </c>
      <c r="U68" s="46">
        <f>IF($R68&gt;0,INDEX('CostModel Coef'!D$8:D$10,$R68),"")</f>
        <v>-43.578000000000003</v>
      </c>
      <c r="V68" s="46">
        <f>IF($R68&gt;0,INDEX('CostModel Coef'!E$8:E$10,$R68),"")</f>
        <v>86.623000000000005</v>
      </c>
      <c r="W68" s="46">
        <f>IF($R68&gt;0,INDEX('CostModel Coef'!F$8:F$10,$R68),"")</f>
        <v>0</v>
      </c>
      <c r="X68" s="46">
        <f>IF($R68&gt;0,INDEX('CostModel Coef'!G$8:G$10,$R68),"")</f>
        <v>521.5</v>
      </c>
      <c r="Y68" s="46">
        <f>IF($R68&gt;0,INDEX('CostModel Coef'!H$8:H$10,$R68),"")</f>
        <v>-0.47099999999999997</v>
      </c>
      <c r="Z68" s="46">
        <f>IF($R68&gt;0,INDEX('CostModel Coef'!I$8:I$10,$R68),"")</f>
        <v>253</v>
      </c>
      <c r="AA68" s="46">
        <f>IF($R68&gt;0,INDEX('CostModel Coef'!J$8:J$10,$R68),"")</f>
        <v>728</v>
      </c>
      <c r="AB68" s="46">
        <f>IF($R68&gt;0,INDEX('CostModel Coef'!K$8:K$10,$R68),"")</f>
        <v>23.79</v>
      </c>
      <c r="AC68" s="46">
        <f>IF($R68&gt;0,INDEX('CostModel Coef'!L$8:L$10,$R68),"")</f>
        <v>7.8</v>
      </c>
      <c r="AD68" s="46">
        <f>IF($R68&gt;0,INDEX('CostModel Coef'!M$8:M$10,$R68),"")</f>
        <v>31</v>
      </c>
      <c r="AE68" s="46"/>
      <c r="AF68" s="2" t="str">
        <f t="shared" si="0"/>
        <v>out of scope</v>
      </c>
    </row>
    <row r="69" spans="1:32">
      <c r="A69" s="46" t="s">
        <v>223</v>
      </c>
      <c r="B69" s="46" t="s">
        <v>85</v>
      </c>
      <c r="C69" s="46" t="s">
        <v>50</v>
      </c>
      <c r="D69" s="46" t="b">
        <f t="shared" si="1"/>
        <v>1</v>
      </c>
      <c r="E69" s="46" t="s">
        <v>151</v>
      </c>
      <c r="F69" s="46" t="s">
        <v>151</v>
      </c>
      <c r="G69" s="46" t="s">
        <v>107</v>
      </c>
      <c r="H69" s="46">
        <v>24.6</v>
      </c>
      <c r="I69" s="46" t="s">
        <v>144</v>
      </c>
      <c r="J69" s="46" t="s">
        <v>94</v>
      </c>
      <c r="K69" s="46">
        <v>687</v>
      </c>
      <c r="L69" s="46" t="s">
        <v>90</v>
      </c>
      <c r="M69" s="46">
        <v>687</v>
      </c>
      <c r="N69" s="46" t="s">
        <v>224</v>
      </c>
      <c r="O69" s="46"/>
      <c r="P69" s="9" t="e">
        <f>#REF!+#REF!*$H69+#REF!*IF(C69="Bottom",1,0)+#REF!*IF(C69="Top",1,0)+#REF!*IF(C69="French",1,0)+#REF!*IF(C69="Side",1,0)+#REF!*IF(F69="Y",1,0)+#REF!*$K69</f>
        <v>#REF!</v>
      </c>
      <c r="Q69" s="46"/>
      <c r="R69" s="46">
        <f>IFERROR(MATCH($C$8:$C$193,'CostModel Coef'!$B$8:$B$10,0),0)</f>
        <v>1</v>
      </c>
      <c r="S69" s="46"/>
      <c r="T69" s="46">
        <f>IF($R69&gt;0,INDEX('CostModel Coef'!C$8:C$10,$R69),"")</f>
        <v>726.7</v>
      </c>
      <c r="U69" s="46">
        <f>IF($R69&gt;0,INDEX('CostModel Coef'!D$8:D$10,$R69),"")</f>
        <v>-43.578000000000003</v>
      </c>
      <c r="V69" s="46">
        <f>IF($R69&gt;0,INDEX('CostModel Coef'!E$8:E$10,$R69),"")</f>
        <v>86.623000000000005</v>
      </c>
      <c r="W69" s="46">
        <f>IF($R69&gt;0,INDEX('CostModel Coef'!F$8:F$10,$R69),"")</f>
        <v>0</v>
      </c>
      <c r="X69" s="46">
        <f>IF($R69&gt;0,INDEX('CostModel Coef'!G$8:G$10,$R69),"")</f>
        <v>521.5</v>
      </c>
      <c r="Y69" s="46">
        <f>IF($R69&gt;0,INDEX('CostModel Coef'!H$8:H$10,$R69),"")</f>
        <v>-0.47099999999999997</v>
      </c>
      <c r="Z69" s="46">
        <f>IF($R69&gt;0,INDEX('CostModel Coef'!I$8:I$10,$R69),"")</f>
        <v>253</v>
      </c>
      <c r="AA69" s="46">
        <f>IF($R69&gt;0,INDEX('CostModel Coef'!J$8:J$10,$R69),"")</f>
        <v>728</v>
      </c>
      <c r="AB69" s="46">
        <f>IF($R69&gt;0,INDEX('CostModel Coef'!K$8:K$10,$R69),"")</f>
        <v>23.79</v>
      </c>
      <c r="AC69" s="46">
        <f>IF($R69&gt;0,INDEX('CostModel Coef'!L$8:L$10,$R69),"")</f>
        <v>7.8</v>
      </c>
      <c r="AD69" s="46">
        <f>IF($R69&gt;0,INDEX('CostModel Coef'!M$8:M$10,$R69),"")</f>
        <v>31</v>
      </c>
      <c r="AE69" s="46"/>
      <c r="AF69" s="2">
        <f t="shared" si="0"/>
        <v>1553</v>
      </c>
    </row>
    <row r="70" spans="1:32">
      <c r="A70" s="46" t="s">
        <v>225</v>
      </c>
      <c r="B70" s="46" t="s">
        <v>85</v>
      </c>
      <c r="C70" s="46" t="s">
        <v>50</v>
      </c>
      <c r="D70" s="46" t="b">
        <f t="shared" si="1"/>
        <v>1</v>
      </c>
      <c r="E70" s="46" t="s">
        <v>151</v>
      </c>
      <c r="F70" s="46" t="s">
        <v>151</v>
      </c>
      <c r="G70" s="46" t="s">
        <v>107</v>
      </c>
      <c r="H70" s="46">
        <v>24.6</v>
      </c>
      <c r="I70" s="46" t="s">
        <v>144</v>
      </c>
      <c r="J70" s="46" t="s">
        <v>97</v>
      </c>
      <c r="K70" s="46">
        <v>534</v>
      </c>
      <c r="L70" s="46" t="s">
        <v>90</v>
      </c>
      <c r="M70" s="46">
        <v>534</v>
      </c>
      <c r="N70" s="46" t="s">
        <v>226</v>
      </c>
      <c r="O70" s="46"/>
      <c r="P70" s="9" t="e">
        <f>#REF!+#REF!*$H70+#REF!*IF(C70="Bottom",1,0)+#REF!*IF(C70="Top",1,0)+#REF!*IF(C70="French",1,0)+#REF!*IF(C70="Side",1,0)+#REF!*IF(F70="Y",1,0)+#REF!*$K70</f>
        <v>#REF!</v>
      </c>
      <c r="Q70" s="46"/>
      <c r="R70" s="46">
        <f>IFERROR(MATCH($C$8:$C$193,'CostModel Coef'!$B$8:$B$10,0),0)</f>
        <v>1</v>
      </c>
      <c r="S70" s="46"/>
      <c r="T70" s="46">
        <f>IF($R70&gt;0,INDEX('CostModel Coef'!C$8:C$10,$R70),"")</f>
        <v>726.7</v>
      </c>
      <c r="U70" s="46">
        <f>IF($R70&gt;0,INDEX('CostModel Coef'!D$8:D$10,$R70),"")</f>
        <v>-43.578000000000003</v>
      </c>
      <c r="V70" s="46">
        <f>IF($R70&gt;0,INDEX('CostModel Coef'!E$8:E$10,$R70),"")</f>
        <v>86.623000000000005</v>
      </c>
      <c r="W70" s="46">
        <f>IF($R70&gt;0,INDEX('CostModel Coef'!F$8:F$10,$R70),"")</f>
        <v>0</v>
      </c>
      <c r="X70" s="46">
        <f>IF($R70&gt;0,INDEX('CostModel Coef'!G$8:G$10,$R70),"")</f>
        <v>521.5</v>
      </c>
      <c r="Y70" s="46">
        <f>IF($R70&gt;0,INDEX('CostModel Coef'!H$8:H$10,$R70),"")</f>
        <v>-0.47099999999999997</v>
      </c>
      <c r="Z70" s="46">
        <f>IF($R70&gt;0,INDEX('CostModel Coef'!I$8:I$10,$R70),"")</f>
        <v>253</v>
      </c>
      <c r="AA70" s="46">
        <f>IF($R70&gt;0,INDEX('CostModel Coef'!J$8:J$10,$R70),"")</f>
        <v>728</v>
      </c>
      <c r="AB70" s="46">
        <f>IF($R70&gt;0,INDEX('CostModel Coef'!K$8:K$10,$R70),"")</f>
        <v>23.79</v>
      </c>
      <c r="AC70" s="46">
        <f>IF($R70&gt;0,INDEX('CostModel Coef'!L$8:L$10,$R70),"")</f>
        <v>7.8</v>
      </c>
      <c r="AD70" s="46">
        <f>IF($R70&gt;0,INDEX('CostModel Coef'!M$8:M$10,$R70),"")</f>
        <v>31</v>
      </c>
      <c r="AE70" s="46"/>
      <c r="AF70" s="2">
        <f t="shared" si="0"/>
        <v>1625</v>
      </c>
    </row>
    <row r="71" spans="1:32">
      <c r="A71" s="46" t="s">
        <v>227</v>
      </c>
      <c r="B71" s="46" t="s">
        <v>85</v>
      </c>
      <c r="C71" s="46" t="s">
        <v>50</v>
      </c>
      <c r="D71" s="46" t="b">
        <f t="shared" si="1"/>
        <v>0</v>
      </c>
      <c r="E71" s="46" t="s">
        <v>86</v>
      </c>
      <c r="F71" s="46" t="s">
        <v>86</v>
      </c>
      <c r="G71" s="46" t="s">
        <v>107</v>
      </c>
      <c r="H71" s="46">
        <v>6</v>
      </c>
      <c r="I71" s="46" t="s">
        <v>88</v>
      </c>
      <c r="J71" s="46" t="s">
        <v>89</v>
      </c>
      <c r="K71" s="46">
        <v>427</v>
      </c>
      <c r="L71" s="46" t="s">
        <v>90</v>
      </c>
      <c r="M71" s="46">
        <v>427</v>
      </c>
      <c r="N71" s="46" t="s">
        <v>228</v>
      </c>
      <c r="O71" s="46" t="s">
        <v>92</v>
      </c>
      <c r="P71" s="9"/>
      <c r="Q71" s="46"/>
      <c r="R71" s="46">
        <f>IFERROR(MATCH($C$8:$C$193,'CostModel Coef'!$B$8:$B$10,0),0)</f>
        <v>1</v>
      </c>
      <c r="S71" s="46"/>
      <c r="T71" s="46">
        <f>IF($R71&gt;0,INDEX('CostModel Coef'!C$8:C$10,$R71),"")</f>
        <v>726.7</v>
      </c>
      <c r="U71" s="46">
        <f>IF($R71&gt;0,INDEX('CostModel Coef'!D$8:D$10,$R71),"")</f>
        <v>-43.578000000000003</v>
      </c>
      <c r="V71" s="46">
        <f>IF($R71&gt;0,INDEX('CostModel Coef'!E$8:E$10,$R71),"")</f>
        <v>86.623000000000005</v>
      </c>
      <c r="W71" s="46">
        <f>IF($R71&gt;0,INDEX('CostModel Coef'!F$8:F$10,$R71),"")</f>
        <v>0</v>
      </c>
      <c r="X71" s="46">
        <f>IF($R71&gt;0,INDEX('CostModel Coef'!G$8:G$10,$R71),"")</f>
        <v>521.5</v>
      </c>
      <c r="Y71" s="46">
        <f>IF($R71&gt;0,INDEX('CostModel Coef'!H$8:H$10,$R71),"")</f>
        <v>-0.47099999999999997</v>
      </c>
      <c r="Z71" s="46">
        <f>IF($R71&gt;0,INDEX('CostModel Coef'!I$8:I$10,$R71),"")</f>
        <v>253</v>
      </c>
      <c r="AA71" s="46">
        <f>IF($R71&gt;0,INDEX('CostModel Coef'!J$8:J$10,$R71),"")</f>
        <v>728</v>
      </c>
      <c r="AB71" s="46">
        <f>IF($R71&gt;0,INDEX('CostModel Coef'!K$8:K$10,$R71),"")</f>
        <v>23.79</v>
      </c>
      <c r="AC71" s="46">
        <f>IF($R71&gt;0,INDEX('CostModel Coef'!L$8:L$10,$R71),"")</f>
        <v>7.8</v>
      </c>
      <c r="AD71" s="46">
        <f>IF($R71&gt;0,INDEX('CostModel Coef'!M$8:M$10,$R71),"")</f>
        <v>31</v>
      </c>
      <c r="AE71" s="46"/>
      <c r="AF71" s="2" t="str">
        <f t="shared" si="0"/>
        <v>out of scope</v>
      </c>
    </row>
    <row r="72" spans="1:32">
      <c r="A72" s="46" t="s">
        <v>229</v>
      </c>
      <c r="B72" s="46" t="s">
        <v>85</v>
      </c>
      <c r="C72" s="46" t="s">
        <v>50</v>
      </c>
      <c r="D72" s="46" t="b">
        <f t="shared" si="1"/>
        <v>1</v>
      </c>
      <c r="E72" s="46" t="s">
        <v>86</v>
      </c>
      <c r="F72" s="46" t="s">
        <v>86</v>
      </c>
      <c r="G72" s="46" t="s">
        <v>107</v>
      </c>
      <c r="H72" s="46">
        <v>6</v>
      </c>
      <c r="I72" s="46" t="s">
        <v>88</v>
      </c>
      <c r="J72" s="46" t="s">
        <v>94</v>
      </c>
      <c r="K72" s="46">
        <v>384</v>
      </c>
      <c r="L72" s="46" t="s">
        <v>90</v>
      </c>
      <c r="M72" s="46">
        <v>384</v>
      </c>
      <c r="N72" s="46" t="s">
        <v>230</v>
      </c>
      <c r="O72" s="46" t="s">
        <v>92</v>
      </c>
      <c r="P72" s="9"/>
      <c r="Q72" s="46"/>
      <c r="R72" s="46">
        <f>IFERROR(MATCH($C$8:$C$193,'CostModel Coef'!$B$8:$B$10,0),0)</f>
        <v>1</v>
      </c>
      <c r="S72" s="46"/>
      <c r="T72" s="46">
        <f>IF($R72&gt;0,INDEX('CostModel Coef'!C$8:C$10,$R72),"")</f>
        <v>726.7</v>
      </c>
      <c r="U72" s="46">
        <f>IF($R72&gt;0,INDEX('CostModel Coef'!D$8:D$10,$R72),"")</f>
        <v>-43.578000000000003</v>
      </c>
      <c r="V72" s="46">
        <f>IF($R72&gt;0,INDEX('CostModel Coef'!E$8:E$10,$R72),"")</f>
        <v>86.623000000000005</v>
      </c>
      <c r="W72" s="46">
        <f>IF($R72&gt;0,INDEX('CostModel Coef'!F$8:F$10,$R72),"")</f>
        <v>0</v>
      </c>
      <c r="X72" s="46">
        <f>IF($R72&gt;0,INDEX('CostModel Coef'!G$8:G$10,$R72),"")</f>
        <v>521.5</v>
      </c>
      <c r="Y72" s="46">
        <f>IF($R72&gt;0,INDEX('CostModel Coef'!H$8:H$10,$R72),"")</f>
        <v>-0.47099999999999997</v>
      </c>
      <c r="Z72" s="46">
        <f>IF($R72&gt;0,INDEX('CostModel Coef'!I$8:I$10,$R72),"")</f>
        <v>253</v>
      </c>
      <c r="AA72" s="46">
        <f>IF($R72&gt;0,INDEX('CostModel Coef'!J$8:J$10,$R72),"")</f>
        <v>728</v>
      </c>
      <c r="AB72" s="46">
        <f>IF($R72&gt;0,INDEX('CostModel Coef'!K$8:K$10,$R72),"")</f>
        <v>23.79</v>
      </c>
      <c r="AC72" s="46">
        <f>IF($R72&gt;0,INDEX('CostModel Coef'!L$8:L$10,$R72),"")</f>
        <v>7.8</v>
      </c>
      <c r="AD72" s="46">
        <f>IF($R72&gt;0,INDEX('CostModel Coef'!M$8:M$10,$R72),"")</f>
        <v>31</v>
      </c>
      <c r="AE72" s="46"/>
      <c r="AF72" s="2" t="str">
        <f t="shared" si="0"/>
        <v>out of scope</v>
      </c>
    </row>
    <row r="73" spans="1:32">
      <c r="A73" s="46" t="s">
        <v>231</v>
      </c>
      <c r="B73" s="46" t="s">
        <v>85</v>
      </c>
      <c r="C73" s="46" t="s">
        <v>50</v>
      </c>
      <c r="D73" s="46" t="b">
        <f t="shared" si="1"/>
        <v>1</v>
      </c>
      <c r="E73" s="46" t="s">
        <v>86</v>
      </c>
      <c r="F73" s="46" t="s">
        <v>86</v>
      </c>
      <c r="G73" s="46" t="s">
        <v>107</v>
      </c>
      <c r="H73" s="46">
        <v>6</v>
      </c>
      <c r="I73" s="46" t="s">
        <v>88</v>
      </c>
      <c r="J73" s="46" t="s">
        <v>97</v>
      </c>
      <c r="K73" s="46">
        <v>299</v>
      </c>
      <c r="L73" s="46" t="s">
        <v>90</v>
      </c>
      <c r="M73" s="46">
        <v>299</v>
      </c>
      <c r="N73" s="46" t="s">
        <v>232</v>
      </c>
      <c r="O73" s="46" t="s">
        <v>92</v>
      </c>
      <c r="P73" s="9"/>
      <c r="Q73" s="46"/>
      <c r="R73" s="46">
        <f>IFERROR(MATCH($C$8:$C$193,'CostModel Coef'!$B$8:$B$10,0),0)</f>
        <v>1</v>
      </c>
      <c r="S73" s="46"/>
      <c r="T73" s="46">
        <f>IF($R73&gt;0,INDEX('CostModel Coef'!C$8:C$10,$R73),"")</f>
        <v>726.7</v>
      </c>
      <c r="U73" s="46">
        <f>IF($R73&gt;0,INDEX('CostModel Coef'!D$8:D$10,$R73),"")</f>
        <v>-43.578000000000003</v>
      </c>
      <c r="V73" s="46">
        <f>IF($R73&gt;0,INDEX('CostModel Coef'!E$8:E$10,$R73),"")</f>
        <v>86.623000000000005</v>
      </c>
      <c r="W73" s="46">
        <f>IF($R73&gt;0,INDEX('CostModel Coef'!F$8:F$10,$R73),"")</f>
        <v>0</v>
      </c>
      <c r="X73" s="46">
        <f>IF($R73&gt;0,INDEX('CostModel Coef'!G$8:G$10,$R73),"")</f>
        <v>521.5</v>
      </c>
      <c r="Y73" s="46">
        <f>IF($R73&gt;0,INDEX('CostModel Coef'!H$8:H$10,$R73),"")</f>
        <v>-0.47099999999999997</v>
      </c>
      <c r="Z73" s="46">
        <f>IF($R73&gt;0,INDEX('CostModel Coef'!I$8:I$10,$R73),"")</f>
        <v>253</v>
      </c>
      <c r="AA73" s="46">
        <f>IF($R73&gt;0,INDEX('CostModel Coef'!J$8:J$10,$R73),"")</f>
        <v>728</v>
      </c>
      <c r="AB73" s="46">
        <f>IF($R73&gt;0,INDEX('CostModel Coef'!K$8:K$10,$R73),"")</f>
        <v>23.79</v>
      </c>
      <c r="AC73" s="46">
        <f>IF($R73&gt;0,INDEX('CostModel Coef'!L$8:L$10,$R73),"")</f>
        <v>7.8</v>
      </c>
      <c r="AD73" s="46">
        <f>IF($R73&gt;0,INDEX('CostModel Coef'!M$8:M$10,$R73),"")</f>
        <v>31</v>
      </c>
      <c r="AE73" s="46"/>
      <c r="AF73" s="2" t="str">
        <f t="shared" ref="AF73:AF136" si="2">IF(AND(R73&gt;0,H73&lt;=AD73,H73&gt;=AC73,K73&lt;=AA73,K73&gt;=Z73),ROUND(T73+U73+V73+W73+IF(F73="Y",X73,0)+K73*Y73+H73*AB73,0),"out of scope")</f>
        <v>out of scope</v>
      </c>
    </row>
    <row r="74" spans="1:32">
      <c r="A74" s="46" t="s">
        <v>233</v>
      </c>
      <c r="B74" s="46" t="s">
        <v>85</v>
      </c>
      <c r="C74" s="46" t="s">
        <v>50</v>
      </c>
      <c r="D74" s="46" t="b">
        <f t="shared" ref="D74:D137" si="3">(J74&lt;&gt;"Code")</f>
        <v>0</v>
      </c>
      <c r="E74" s="46" t="s">
        <v>86</v>
      </c>
      <c r="F74" s="46" t="s">
        <v>86</v>
      </c>
      <c r="G74" s="46" t="s">
        <v>107</v>
      </c>
      <c r="H74" s="46">
        <v>3</v>
      </c>
      <c r="I74" s="46" t="s">
        <v>100</v>
      </c>
      <c r="J74" s="46" t="s">
        <v>89</v>
      </c>
      <c r="K74" s="46">
        <v>383</v>
      </c>
      <c r="L74" s="46" t="s">
        <v>90</v>
      </c>
      <c r="M74" s="46">
        <v>383</v>
      </c>
      <c r="N74" s="46" t="s">
        <v>234</v>
      </c>
      <c r="O74" s="46" t="s">
        <v>92</v>
      </c>
      <c r="P74" s="9"/>
      <c r="Q74" s="46"/>
      <c r="R74" s="46">
        <f>IFERROR(MATCH($C$8:$C$193,'CostModel Coef'!$B$8:$B$10,0),0)</f>
        <v>1</v>
      </c>
      <c r="S74" s="46"/>
      <c r="T74" s="46">
        <f>IF($R74&gt;0,INDEX('CostModel Coef'!C$8:C$10,$R74),"")</f>
        <v>726.7</v>
      </c>
      <c r="U74" s="46">
        <f>IF($R74&gt;0,INDEX('CostModel Coef'!D$8:D$10,$R74),"")</f>
        <v>-43.578000000000003</v>
      </c>
      <c r="V74" s="46">
        <f>IF($R74&gt;0,INDEX('CostModel Coef'!E$8:E$10,$R74),"")</f>
        <v>86.623000000000005</v>
      </c>
      <c r="W74" s="46">
        <f>IF($R74&gt;0,INDEX('CostModel Coef'!F$8:F$10,$R74),"")</f>
        <v>0</v>
      </c>
      <c r="X74" s="46">
        <f>IF($R74&gt;0,INDEX('CostModel Coef'!G$8:G$10,$R74),"")</f>
        <v>521.5</v>
      </c>
      <c r="Y74" s="46">
        <f>IF($R74&gt;0,INDEX('CostModel Coef'!H$8:H$10,$R74),"")</f>
        <v>-0.47099999999999997</v>
      </c>
      <c r="Z74" s="46">
        <f>IF($R74&gt;0,INDEX('CostModel Coef'!I$8:I$10,$R74),"")</f>
        <v>253</v>
      </c>
      <c r="AA74" s="46">
        <f>IF($R74&gt;0,INDEX('CostModel Coef'!J$8:J$10,$R74),"")</f>
        <v>728</v>
      </c>
      <c r="AB74" s="46">
        <f>IF($R74&gt;0,INDEX('CostModel Coef'!K$8:K$10,$R74),"")</f>
        <v>23.79</v>
      </c>
      <c r="AC74" s="46">
        <f>IF($R74&gt;0,INDEX('CostModel Coef'!L$8:L$10,$R74),"")</f>
        <v>7.8</v>
      </c>
      <c r="AD74" s="46">
        <f>IF($R74&gt;0,INDEX('CostModel Coef'!M$8:M$10,$R74),"")</f>
        <v>31</v>
      </c>
      <c r="AE74" s="46"/>
      <c r="AF74" s="2" t="str">
        <f t="shared" si="2"/>
        <v>out of scope</v>
      </c>
    </row>
    <row r="75" spans="1:32">
      <c r="A75" s="46" t="s">
        <v>235</v>
      </c>
      <c r="B75" s="46" t="s">
        <v>85</v>
      </c>
      <c r="C75" s="46" t="s">
        <v>50</v>
      </c>
      <c r="D75" s="46" t="b">
        <f t="shared" si="3"/>
        <v>1</v>
      </c>
      <c r="E75" s="46" t="s">
        <v>86</v>
      </c>
      <c r="F75" s="46" t="s">
        <v>86</v>
      </c>
      <c r="G75" s="46" t="s">
        <v>107</v>
      </c>
      <c r="H75" s="46">
        <v>3</v>
      </c>
      <c r="I75" s="46" t="s">
        <v>100</v>
      </c>
      <c r="J75" s="46" t="s">
        <v>94</v>
      </c>
      <c r="K75" s="46">
        <v>345</v>
      </c>
      <c r="L75" s="46" t="s">
        <v>90</v>
      </c>
      <c r="M75" s="46">
        <v>345</v>
      </c>
      <c r="N75" s="46" t="s">
        <v>236</v>
      </c>
      <c r="O75" s="46" t="s">
        <v>92</v>
      </c>
      <c r="P75" s="9"/>
      <c r="Q75" s="46"/>
      <c r="R75" s="46">
        <f>IFERROR(MATCH($C$8:$C$193,'CostModel Coef'!$B$8:$B$10,0),0)</f>
        <v>1</v>
      </c>
      <c r="S75" s="46"/>
      <c r="T75" s="46">
        <f>IF($R75&gt;0,INDEX('CostModel Coef'!C$8:C$10,$R75),"")</f>
        <v>726.7</v>
      </c>
      <c r="U75" s="46">
        <f>IF($R75&gt;0,INDEX('CostModel Coef'!D$8:D$10,$R75),"")</f>
        <v>-43.578000000000003</v>
      </c>
      <c r="V75" s="46">
        <f>IF($R75&gt;0,INDEX('CostModel Coef'!E$8:E$10,$R75),"")</f>
        <v>86.623000000000005</v>
      </c>
      <c r="W75" s="46">
        <f>IF($R75&gt;0,INDEX('CostModel Coef'!F$8:F$10,$R75),"")</f>
        <v>0</v>
      </c>
      <c r="X75" s="46">
        <f>IF($R75&gt;0,INDEX('CostModel Coef'!G$8:G$10,$R75),"")</f>
        <v>521.5</v>
      </c>
      <c r="Y75" s="46">
        <f>IF($R75&gt;0,INDEX('CostModel Coef'!H$8:H$10,$R75),"")</f>
        <v>-0.47099999999999997</v>
      </c>
      <c r="Z75" s="46">
        <f>IF($R75&gt;0,INDEX('CostModel Coef'!I$8:I$10,$R75),"")</f>
        <v>253</v>
      </c>
      <c r="AA75" s="46">
        <f>IF($R75&gt;0,INDEX('CostModel Coef'!J$8:J$10,$R75),"")</f>
        <v>728</v>
      </c>
      <c r="AB75" s="46">
        <f>IF($R75&gt;0,INDEX('CostModel Coef'!K$8:K$10,$R75),"")</f>
        <v>23.79</v>
      </c>
      <c r="AC75" s="46">
        <f>IF($R75&gt;0,INDEX('CostModel Coef'!L$8:L$10,$R75),"")</f>
        <v>7.8</v>
      </c>
      <c r="AD75" s="46">
        <f>IF($R75&gt;0,INDEX('CostModel Coef'!M$8:M$10,$R75),"")</f>
        <v>31</v>
      </c>
      <c r="AE75" s="46"/>
      <c r="AF75" s="2" t="str">
        <f t="shared" si="2"/>
        <v>out of scope</v>
      </c>
    </row>
    <row r="76" spans="1:32">
      <c r="A76" s="46" t="s">
        <v>237</v>
      </c>
      <c r="B76" s="46" t="s">
        <v>85</v>
      </c>
      <c r="C76" s="46" t="s">
        <v>50</v>
      </c>
      <c r="D76" s="46" t="b">
        <f t="shared" si="3"/>
        <v>1</v>
      </c>
      <c r="E76" s="46" t="s">
        <v>86</v>
      </c>
      <c r="F76" s="46" t="s">
        <v>86</v>
      </c>
      <c r="G76" s="46" t="s">
        <v>107</v>
      </c>
      <c r="H76" s="46">
        <v>3</v>
      </c>
      <c r="I76" s="46" t="s">
        <v>100</v>
      </c>
      <c r="J76" s="46" t="s">
        <v>97</v>
      </c>
      <c r="K76" s="46">
        <v>268</v>
      </c>
      <c r="L76" s="46" t="s">
        <v>90</v>
      </c>
      <c r="M76" s="46">
        <v>268</v>
      </c>
      <c r="N76" s="46" t="s">
        <v>238</v>
      </c>
      <c r="O76" s="46" t="s">
        <v>92</v>
      </c>
      <c r="P76" s="9"/>
      <c r="Q76" s="46"/>
      <c r="R76" s="46">
        <f>IFERROR(MATCH($C$8:$C$193,'CostModel Coef'!$B$8:$B$10,0),0)</f>
        <v>1</v>
      </c>
      <c r="S76" s="46"/>
      <c r="T76" s="46">
        <f>IF($R76&gt;0,INDEX('CostModel Coef'!C$8:C$10,$R76),"")</f>
        <v>726.7</v>
      </c>
      <c r="U76" s="46">
        <f>IF($R76&gt;0,INDEX('CostModel Coef'!D$8:D$10,$R76),"")</f>
        <v>-43.578000000000003</v>
      </c>
      <c r="V76" s="46">
        <f>IF($R76&gt;0,INDEX('CostModel Coef'!E$8:E$10,$R76),"")</f>
        <v>86.623000000000005</v>
      </c>
      <c r="W76" s="46">
        <f>IF($R76&gt;0,INDEX('CostModel Coef'!F$8:F$10,$R76),"")</f>
        <v>0</v>
      </c>
      <c r="X76" s="46">
        <f>IF($R76&gt;0,INDEX('CostModel Coef'!G$8:G$10,$R76),"")</f>
        <v>521.5</v>
      </c>
      <c r="Y76" s="46">
        <f>IF($R76&gt;0,INDEX('CostModel Coef'!H$8:H$10,$R76),"")</f>
        <v>-0.47099999999999997</v>
      </c>
      <c r="Z76" s="46">
        <f>IF($R76&gt;0,INDEX('CostModel Coef'!I$8:I$10,$R76),"")</f>
        <v>253</v>
      </c>
      <c r="AA76" s="46">
        <f>IF($R76&gt;0,INDEX('CostModel Coef'!J$8:J$10,$R76),"")</f>
        <v>728</v>
      </c>
      <c r="AB76" s="46">
        <f>IF($R76&gt;0,INDEX('CostModel Coef'!K$8:K$10,$R76),"")</f>
        <v>23.79</v>
      </c>
      <c r="AC76" s="46">
        <f>IF($R76&gt;0,INDEX('CostModel Coef'!L$8:L$10,$R76),"")</f>
        <v>7.8</v>
      </c>
      <c r="AD76" s="46">
        <f>IF($R76&gt;0,INDEX('CostModel Coef'!M$8:M$10,$R76),"")</f>
        <v>31</v>
      </c>
      <c r="AE76" s="46"/>
      <c r="AF76" s="2" t="str">
        <f t="shared" si="2"/>
        <v>out of scope</v>
      </c>
    </row>
    <row r="77" spans="1:32">
      <c r="A77" s="46" t="s">
        <v>239</v>
      </c>
      <c r="B77" s="46" t="s">
        <v>85</v>
      </c>
      <c r="C77" s="46" t="s">
        <v>50</v>
      </c>
      <c r="D77" s="46" t="b">
        <f t="shared" si="3"/>
        <v>0</v>
      </c>
      <c r="E77" s="46" t="s">
        <v>86</v>
      </c>
      <c r="F77" s="46" t="s">
        <v>86</v>
      </c>
      <c r="G77" s="46" t="s">
        <v>107</v>
      </c>
      <c r="H77" s="46">
        <v>22</v>
      </c>
      <c r="I77" s="46" t="s">
        <v>108</v>
      </c>
      <c r="J77" s="46" t="s">
        <v>89</v>
      </c>
      <c r="K77" s="46">
        <v>564</v>
      </c>
      <c r="L77" s="46" t="s">
        <v>90</v>
      </c>
      <c r="M77" s="46">
        <v>564</v>
      </c>
      <c r="N77" s="46" t="s">
        <v>240</v>
      </c>
      <c r="O77" s="46"/>
      <c r="P77" s="9" t="e">
        <f>#REF!+#REF!*$H77+#REF!*IF(C77="Bottom",1,0)+#REF!*IF(C77="Top",1,0)+#REF!*IF(C77="French",1,0)+#REF!*IF(C77="Side",1,0)+#REF!*IF(F77="Y",1,0)+#REF!*$K77</f>
        <v>#REF!</v>
      </c>
      <c r="Q77" s="46"/>
      <c r="R77" s="46">
        <f>IFERROR(MATCH($C$8:$C$193,'CostModel Coef'!$B$8:$B$10,0),0)</f>
        <v>1</v>
      </c>
      <c r="S77" s="46"/>
      <c r="T77" s="46">
        <f>IF($R77&gt;0,INDEX('CostModel Coef'!C$8:C$10,$R77),"")</f>
        <v>726.7</v>
      </c>
      <c r="U77" s="46">
        <f>IF($R77&gt;0,INDEX('CostModel Coef'!D$8:D$10,$R77),"")</f>
        <v>-43.578000000000003</v>
      </c>
      <c r="V77" s="46">
        <f>IF($R77&gt;0,INDEX('CostModel Coef'!E$8:E$10,$R77),"")</f>
        <v>86.623000000000005</v>
      </c>
      <c r="W77" s="46">
        <f>IF($R77&gt;0,INDEX('CostModel Coef'!F$8:F$10,$R77),"")</f>
        <v>0</v>
      </c>
      <c r="X77" s="46">
        <f>IF($R77&gt;0,INDEX('CostModel Coef'!G$8:G$10,$R77),"")</f>
        <v>521.5</v>
      </c>
      <c r="Y77" s="46">
        <f>IF($R77&gt;0,INDEX('CostModel Coef'!H$8:H$10,$R77),"")</f>
        <v>-0.47099999999999997</v>
      </c>
      <c r="Z77" s="46">
        <f>IF($R77&gt;0,INDEX('CostModel Coef'!I$8:I$10,$R77),"")</f>
        <v>253</v>
      </c>
      <c r="AA77" s="46">
        <f>IF($R77&gt;0,INDEX('CostModel Coef'!J$8:J$10,$R77),"")</f>
        <v>728</v>
      </c>
      <c r="AB77" s="46">
        <f>IF($R77&gt;0,INDEX('CostModel Coef'!K$8:K$10,$R77),"")</f>
        <v>23.79</v>
      </c>
      <c r="AC77" s="46">
        <f>IF($R77&gt;0,INDEX('CostModel Coef'!L$8:L$10,$R77),"")</f>
        <v>7.8</v>
      </c>
      <c r="AD77" s="46">
        <f>IF($R77&gt;0,INDEX('CostModel Coef'!M$8:M$10,$R77),"")</f>
        <v>31</v>
      </c>
      <c r="AE77" s="46"/>
      <c r="AF77" s="2">
        <f t="shared" si="2"/>
        <v>1027</v>
      </c>
    </row>
    <row r="78" spans="1:32">
      <c r="A78" s="46" t="s">
        <v>241</v>
      </c>
      <c r="B78" s="46" t="s">
        <v>85</v>
      </c>
      <c r="C78" s="46" t="s">
        <v>50</v>
      </c>
      <c r="D78" s="46" t="b">
        <f t="shared" si="3"/>
        <v>1</v>
      </c>
      <c r="E78" s="46" t="s">
        <v>86</v>
      </c>
      <c r="F78" s="46" t="s">
        <v>86</v>
      </c>
      <c r="G78" s="46" t="s">
        <v>107</v>
      </c>
      <c r="H78" s="46">
        <v>22</v>
      </c>
      <c r="I78" s="46" t="s">
        <v>108</v>
      </c>
      <c r="J78" s="46" t="s">
        <v>94</v>
      </c>
      <c r="K78" s="46">
        <v>508</v>
      </c>
      <c r="L78" s="46" t="s">
        <v>90</v>
      </c>
      <c r="M78" s="46">
        <v>508</v>
      </c>
      <c r="N78" s="46" t="s">
        <v>242</v>
      </c>
      <c r="O78" s="46"/>
      <c r="P78" s="9" t="e">
        <f>#REF!+#REF!*$H78+#REF!*IF(C78="Bottom",1,0)+#REF!*IF(C78="Top",1,0)+#REF!*IF(C78="French",1,0)+#REF!*IF(C78="Side",1,0)+#REF!*IF(F78="Y",1,0)+#REF!*$K78</f>
        <v>#REF!</v>
      </c>
      <c r="Q78" s="46"/>
      <c r="R78" s="46">
        <f>IFERROR(MATCH($C$8:$C$193,'CostModel Coef'!$B$8:$B$10,0),0)</f>
        <v>1</v>
      </c>
      <c r="S78" s="46"/>
      <c r="T78" s="46">
        <f>IF($R78&gt;0,INDEX('CostModel Coef'!C$8:C$10,$R78),"")</f>
        <v>726.7</v>
      </c>
      <c r="U78" s="46">
        <f>IF($R78&gt;0,INDEX('CostModel Coef'!D$8:D$10,$R78),"")</f>
        <v>-43.578000000000003</v>
      </c>
      <c r="V78" s="46">
        <f>IF($R78&gt;0,INDEX('CostModel Coef'!E$8:E$10,$R78),"")</f>
        <v>86.623000000000005</v>
      </c>
      <c r="W78" s="46">
        <f>IF($R78&gt;0,INDEX('CostModel Coef'!F$8:F$10,$R78),"")</f>
        <v>0</v>
      </c>
      <c r="X78" s="46">
        <f>IF($R78&gt;0,INDEX('CostModel Coef'!G$8:G$10,$R78),"")</f>
        <v>521.5</v>
      </c>
      <c r="Y78" s="46">
        <f>IF($R78&gt;0,INDEX('CostModel Coef'!H$8:H$10,$R78),"")</f>
        <v>-0.47099999999999997</v>
      </c>
      <c r="Z78" s="46">
        <f>IF($R78&gt;0,INDEX('CostModel Coef'!I$8:I$10,$R78),"")</f>
        <v>253</v>
      </c>
      <c r="AA78" s="46">
        <f>IF($R78&gt;0,INDEX('CostModel Coef'!J$8:J$10,$R78),"")</f>
        <v>728</v>
      </c>
      <c r="AB78" s="46">
        <f>IF($R78&gt;0,INDEX('CostModel Coef'!K$8:K$10,$R78),"")</f>
        <v>23.79</v>
      </c>
      <c r="AC78" s="46">
        <f>IF($R78&gt;0,INDEX('CostModel Coef'!L$8:L$10,$R78),"")</f>
        <v>7.8</v>
      </c>
      <c r="AD78" s="46">
        <f>IF($R78&gt;0,INDEX('CostModel Coef'!M$8:M$10,$R78),"")</f>
        <v>31</v>
      </c>
      <c r="AE78" s="46"/>
      <c r="AF78" s="2">
        <f t="shared" si="2"/>
        <v>1054</v>
      </c>
    </row>
    <row r="79" spans="1:32">
      <c r="A79" s="46" t="s">
        <v>243</v>
      </c>
      <c r="B79" s="46" t="s">
        <v>85</v>
      </c>
      <c r="C79" s="46" t="s">
        <v>50</v>
      </c>
      <c r="D79" s="46" t="b">
        <f t="shared" si="3"/>
        <v>1</v>
      </c>
      <c r="E79" s="46" t="s">
        <v>86</v>
      </c>
      <c r="F79" s="46" t="s">
        <v>86</v>
      </c>
      <c r="G79" s="46" t="s">
        <v>107</v>
      </c>
      <c r="H79" s="46">
        <v>22</v>
      </c>
      <c r="I79" s="46" t="s">
        <v>108</v>
      </c>
      <c r="J79" s="46" t="s">
        <v>97</v>
      </c>
      <c r="K79" s="46">
        <v>395</v>
      </c>
      <c r="L79" s="46" t="s">
        <v>90</v>
      </c>
      <c r="M79" s="46">
        <v>395</v>
      </c>
      <c r="N79" s="46" t="s">
        <v>244</v>
      </c>
      <c r="O79" s="46"/>
      <c r="P79" s="9" t="e">
        <f>#REF!+#REF!*$H79+#REF!*IF(C79="Bottom",1,0)+#REF!*IF(C79="Top",1,0)+#REF!*IF(C79="French",1,0)+#REF!*IF(C79="Side",1,0)+#REF!*IF(F79="Y",1,0)+#REF!*$K79</f>
        <v>#REF!</v>
      </c>
      <c r="Q79" s="46"/>
      <c r="R79" s="46">
        <f>IFERROR(MATCH($C$8:$C$193,'CostModel Coef'!$B$8:$B$10,0),0)</f>
        <v>1</v>
      </c>
      <c r="S79" s="46"/>
      <c r="T79" s="46">
        <f>IF($R79&gt;0,INDEX('CostModel Coef'!C$8:C$10,$R79),"")</f>
        <v>726.7</v>
      </c>
      <c r="U79" s="46">
        <f>IF($R79&gt;0,INDEX('CostModel Coef'!D$8:D$10,$R79),"")</f>
        <v>-43.578000000000003</v>
      </c>
      <c r="V79" s="46">
        <f>IF($R79&gt;0,INDEX('CostModel Coef'!E$8:E$10,$R79),"")</f>
        <v>86.623000000000005</v>
      </c>
      <c r="W79" s="46">
        <f>IF($R79&gt;0,INDEX('CostModel Coef'!F$8:F$10,$R79),"")</f>
        <v>0</v>
      </c>
      <c r="X79" s="46">
        <f>IF($R79&gt;0,INDEX('CostModel Coef'!G$8:G$10,$R79),"")</f>
        <v>521.5</v>
      </c>
      <c r="Y79" s="46">
        <f>IF($R79&gt;0,INDEX('CostModel Coef'!H$8:H$10,$R79),"")</f>
        <v>-0.47099999999999997</v>
      </c>
      <c r="Z79" s="46">
        <f>IF($R79&gt;0,INDEX('CostModel Coef'!I$8:I$10,$R79),"")</f>
        <v>253</v>
      </c>
      <c r="AA79" s="46">
        <f>IF($R79&gt;0,INDEX('CostModel Coef'!J$8:J$10,$R79),"")</f>
        <v>728</v>
      </c>
      <c r="AB79" s="46">
        <f>IF($R79&gt;0,INDEX('CostModel Coef'!K$8:K$10,$R79),"")</f>
        <v>23.79</v>
      </c>
      <c r="AC79" s="46">
        <f>IF($R79&gt;0,INDEX('CostModel Coef'!L$8:L$10,$R79),"")</f>
        <v>7.8</v>
      </c>
      <c r="AD79" s="46">
        <f>IF($R79&gt;0,INDEX('CostModel Coef'!M$8:M$10,$R79),"")</f>
        <v>31</v>
      </c>
      <c r="AE79" s="46"/>
      <c r="AF79" s="2">
        <f t="shared" si="2"/>
        <v>1107</v>
      </c>
    </row>
    <row r="80" spans="1:32">
      <c r="A80" s="46" t="s">
        <v>245</v>
      </c>
      <c r="B80" s="46" t="s">
        <v>85</v>
      </c>
      <c r="C80" s="46" t="s">
        <v>50</v>
      </c>
      <c r="D80" s="46" t="b">
        <f t="shared" si="3"/>
        <v>0</v>
      </c>
      <c r="E80" s="46" t="s">
        <v>86</v>
      </c>
      <c r="F80" s="46" t="s">
        <v>86</v>
      </c>
      <c r="G80" s="46" t="s">
        <v>107</v>
      </c>
      <c r="H80" s="46">
        <v>19</v>
      </c>
      <c r="I80" s="46" t="s">
        <v>116</v>
      </c>
      <c r="J80" s="46" t="s">
        <v>89</v>
      </c>
      <c r="K80" s="46">
        <v>530</v>
      </c>
      <c r="L80" s="46" t="s">
        <v>90</v>
      </c>
      <c r="M80" s="46">
        <v>530</v>
      </c>
      <c r="N80" s="46" t="s">
        <v>246</v>
      </c>
      <c r="O80" s="46"/>
      <c r="P80" s="9" t="e">
        <f>#REF!+#REF!*$H80+#REF!*IF(C80="Bottom",1,0)+#REF!*IF(C80="Top",1,0)+#REF!*IF(C80="French",1,0)+#REF!*IF(C80="Side",1,0)+#REF!*IF(F80="Y",1,0)+#REF!*$K80</f>
        <v>#REF!</v>
      </c>
      <c r="Q80" s="46"/>
      <c r="R80" s="46">
        <f>IFERROR(MATCH($C$8:$C$193,'CostModel Coef'!$B$8:$B$10,0),0)</f>
        <v>1</v>
      </c>
      <c r="S80" s="46"/>
      <c r="T80" s="46">
        <f>IF($R80&gt;0,INDEX('CostModel Coef'!C$8:C$10,$R80),"")</f>
        <v>726.7</v>
      </c>
      <c r="U80" s="46">
        <f>IF($R80&gt;0,INDEX('CostModel Coef'!D$8:D$10,$R80),"")</f>
        <v>-43.578000000000003</v>
      </c>
      <c r="V80" s="46">
        <f>IF($R80&gt;0,INDEX('CostModel Coef'!E$8:E$10,$R80),"")</f>
        <v>86.623000000000005</v>
      </c>
      <c r="W80" s="46">
        <f>IF($R80&gt;0,INDEX('CostModel Coef'!F$8:F$10,$R80),"")</f>
        <v>0</v>
      </c>
      <c r="X80" s="46">
        <f>IF($R80&gt;0,INDEX('CostModel Coef'!G$8:G$10,$R80),"")</f>
        <v>521.5</v>
      </c>
      <c r="Y80" s="46">
        <f>IF($R80&gt;0,INDEX('CostModel Coef'!H$8:H$10,$R80),"")</f>
        <v>-0.47099999999999997</v>
      </c>
      <c r="Z80" s="46">
        <f>IF($R80&gt;0,INDEX('CostModel Coef'!I$8:I$10,$R80),"")</f>
        <v>253</v>
      </c>
      <c r="AA80" s="46">
        <f>IF($R80&gt;0,INDEX('CostModel Coef'!J$8:J$10,$R80),"")</f>
        <v>728</v>
      </c>
      <c r="AB80" s="46">
        <f>IF($R80&gt;0,INDEX('CostModel Coef'!K$8:K$10,$R80),"")</f>
        <v>23.79</v>
      </c>
      <c r="AC80" s="46">
        <f>IF($R80&gt;0,INDEX('CostModel Coef'!L$8:L$10,$R80),"")</f>
        <v>7.8</v>
      </c>
      <c r="AD80" s="46">
        <f>IF($R80&gt;0,INDEX('CostModel Coef'!M$8:M$10,$R80),"")</f>
        <v>31</v>
      </c>
      <c r="AE80" s="46"/>
      <c r="AF80" s="2">
        <f t="shared" si="2"/>
        <v>972</v>
      </c>
    </row>
    <row r="81" spans="1:32">
      <c r="A81" s="46" t="s">
        <v>247</v>
      </c>
      <c r="B81" s="46" t="s">
        <v>85</v>
      </c>
      <c r="C81" s="46" t="s">
        <v>50</v>
      </c>
      <c r="D81" s="46" t="b">
        <f t="shared" si="3"/>
        <v>1</v>
      </c>
      <c r="E81" s="46" t="s">
        <v>86</v>
      </c>
      <c r="F81" s="46" t="s">
        <v>86</v>
      </c>
      <c r="G81" s="46" t="s">
        <v>107</v>
      </c>
      <c r="H81" s="46">
        <v>19</v>
      </c>
      <c r="I81" s="46" t="s">
        <v>116</v>
      </c>
      <c r="J81" s="46" t="s">
        <v>94</v>
      </c>
      <c r="K81" s="46">
        <v>477</v>
      </c>
      <c r="L81" s="46" t="s">
        <v>90</v>
      </c>
      <c r="M81" s="46">
        <v>477</v>
      </c>
      <c r="N81" s="46" t="s">
        <v>248</v>
      </c>
      <c r="O81" s="46"/>
      <c r="P81" s="9" t="e">
        <f>#REF!+#REF!*$H81+#REF!*IF(C81="Bottom",1,0)+#REF!*IF(C81="Top",1,0)+#REF!*IF(C81="French",1,0)+#REF!*IF(C81="Side",1,0)+#REF!*IF(F81="Y",1,0)+#REF!*$K81</f>
        <v>#REF!</v>
      </c>
      <c r="Q81" s="46"/>
      <c r="R81" s="46">
        <f>IFERROR(MATCH($C$8:$C$193,'CostModel Coef'!$B$8:$B$10,0),0)</f>
        <v>1</v>
      </c>
      <c r="S81" s="46"/>
      <c r="T81" s="46">
        <f>IF($R81&gt;0,INDEX('CostModel Coef'!C$8:C$10,$R81),"")</f>
        <v>726.7</v>
      </c>
      <c r="U81" s="46">
        <f>IF($R81&gt;0,INDEX('CostModel Coef'!D$8:D$10,$R81),"")</f>
        <v>-43.578000000000003</v>
      </c>
      <c r="V81" s="46">
        <f>IF($R81&gt;0,INDEX('CostModel Coef'!E$8:E$10,$R81),"")</f>
        <v>86.623000000000005</v>
      </c>
      <c r="W81" s="46">
        <f>IF($R81&gt;0,INDEX('CostModel Coef'!F$8:F$10,$R81),"")</f>
        <v>0</v>
      </c>
      <c r="X81" s="46">
        <f>IF($R81&gt;0,INDEX('CostModel Coef'!G$8:G$10,$R81),"")</f>
        <v>521.5</v>
      </c>
      <c r="Y81" s="46">
        <f>IF($R81&gt;0,INDEX('CostModel Coef'!H$8:H$10,$R81),"")</f>
        <v>-0.47099999999999997</v>
      </c>
      <c r="Z81" s="46">
        <f>IF($R81&gt;0,INDEX('CostModel Coef'!I$8:I$10,$R81),"")</f>
        <v>253</v>
      </c>
      <c r="AA81" s="46">
        <f>IF($R81&gt;0,INDEX('CostModel Coef'!J$8:J$10,$R81),"")</f>
        <v>728</v>
      </c>
      <c r="AB81" s="46">
        <f>IF($R81&gt;0,INDEX('CostModel Coef'!K$8:K$10,$R81),"")</f>
        <v>23.79</v>
      </c>
      <c r="AC81" s="46">
        <f>IF($R81&gt;0,INDEX('CostModel Coef'!L$8:L$10,$R81),"")</f>
        <v>7.8</v>
      </c>
      <c r="AD81" s="46">
        <f>IF($R81&gt;0,INDEX('CostModel Coef'!M$8:M$10,$R81),"")</f>
        <v>31</v>
      </c>
      <c r="AE81" s="46"/>
      <c r="AF81" s="2">
        <f t="shared" si="2"/>
        <v>997</v>
      </c>
    </row>
    <row r="82" spans="1:32">
      <c r="A82" s="46" t="s">
        <v>249</v>
      </c>
      <c r="B82" s="46" t="s">
        <v>85</v>
      </c>
      <c r="C82" s="46" t="s">
        <v>50</v>
      </c>
      <c r="D82" s="46" t="b">
        <f t="shared" si="3"/>
        <v>1</v>
      </c>
      <c r="E82" s="46" t="s">
        <v>86</v>
      </c>
      <c r="F82" s="46" t="s">
        <v>86</v>
      </c>
      <c r="G82" s="46" t="s">
        <v>107</v>
      </c>
      <c r="H82" s="46">
        <v>19</v>
      </c>
      <c r="I82" s="46" t="s">
        <v>116</v>
      </c>
      <c r="J82" s="46" t="s">
        <v>97</v>
      </c>
      <c r="K82" s="46">
        <v>371</v>
      </c>
      <c r="L82" s="46" t="s">
        <v>90</v>
      </c>
      <c r="M82" s="46">
        <v>371</v>
      </c>
      <c r="N82" s="46" t="s">
        <v>250</v>
      </c>
      <c r="O82" s="46"/>
      <c r="P82" s="9" t="e">
        <f>#REF!+#REF!*$H82+#REF!*IF(C82="Bottom",1,0)+#REF!*IF(C82="Top",1,0)+#REF!*IF(C82="French",1,0)+#REF!*IF(C82="Side",1,0)+#REF!*IF(F82="Y",1,0)+#REF!*$K82</f>
        <v>#REF!</v>
      </c>
      <c r="Q82" s="46"/>
      <c r="R82" s="46">
        <f>IFERROR(MATCH($C$8:$C$193,'CostModel Coef'!$B$8:$B$10,0),0)</f>
        <v>1</v>
      </c>
      <c r="S82" s="46"/>
      <c r="T82" s="46">
        <f>IF($R82&gt;0,INDEX('CostModel Coef'!C$8:C$10,$R82),"")</f>
        <v>726.7</v>
      </c>
      <c r="U82" s="46">
        <f>IF($R82&gt;0,INDEX('CostModel Coef'!D$8:D$10,$R82),"")</f>
        <v>-43.578000000000003</v>
      </c>
      <c r="V82" s="46">
        <f>IF($R82&gt;0,INDEX('CostModel Coef'!E$8:E$10,$R82),"")</f>
        <v>86.623000000000005</v>
      </c>
      <c r="W82" s="46">
        <f>IF($R82&gt;0,INDEX('CostModel Coef'!F$8:F$10,$R82),"")</f>
        <v>0</v>
      </c>
      <c r="X82" s="46">
        <f>IF($R82&gt;0,INDEX('CostModel Coef'!G$8:G$10,$R82),"")</f>
        <v>521.5</v>
      </c>
      <c r="Y82" s="46">
        <f>IF($R82&gt;0,INDEX('CostModel Coef'!H$8:H$10,$R82),"")</f>
        <v>-0.47099999999999997</v>
      </c>
      <c r="Z82" s="46">
        <f>IF($R82&gt;0,INDEX('CostModel Coef'!I$8:I$10,$R82),"")</f>
        <v>253</v>
      </c>
      <c r="AA82" s="46">
        <f>IF($R82&gt;0,INDEX('CostModel Coef'!J$8:J$10,$R82),"")</f>
        <v>728</v>
      </c>
      <c r="AB82" s="46">
        <f>IF($R82&gt;0,INDEX('CostModel Coef'!K$8:K$10,$R82),"")</f>
        <v>23.79</v>
      </c>
      <c r="AC82" s="46">
        <f>IF($R82&gt;0,INDEX('CostModel Coef'!L$8:L$10,$R82),"")</f>
        <v>7.8</v>
      </c>
      <c r="AD82" s="46">
        <f>IF($R82&gt;0,INDEX('CostModel Coef'!M$8:M$10,$R82),"")</f>
        <v>31</v>
      </c>
      <c r="AE82" s="46"/>
      <c r="AF82" s="2">
        <f t="shared" si="2"/>
        <v>1047</v>
      </c>
    </row>
    <row r="83" spans="1:32">
      <c r="A83" s="46" t="s">
        <v>251</v>
      </c>
      <c r="B83" s="46" t="s">
        <v>85</v>
      </c>
      <c r="C83" s="46" t="s">
        <v>50</v>
      </c>
      <c r="D83" s="46" t="b">
        <f t="shared" si="3"/>
        <v>0</v>
      </c>
      <c r="E83" s="46" t="s">
        <v>86</v>
      </c>
      <c r="F83" s="46" t="s">
        <v>86</v>
      </c>
      <c r="G83" s="46" t="s">
        <v>107</v>
      </c>
      <c r="H83" s="46">
        <v>11</v>
      </c>
      <c r="I83" s="46" t="s">
        <v>123</v>
      </c>
      <c r="J83" s="46" t="s">
        <v>89</v>
      </c>
      <c r="K83" s="46">
        <v>440</v>
      </c>
      <c r="L83" s="46" t="s">
        <v>90</v>
      </c>
      <c r="M83" s="46">
        <v>440</v>
      </c>
      <c r="N83" s="46" t="s">
        <v>252</v>
      </c>
      <c r="O83" s="46"/>
      <c r="P83" s="9" t="e">
        <f>#REF!+#REF!*$H83+#REF!*IF(C83="Bottom",1,0)+#REF!*IF(C83="Top",1,0)+#REF!*IF(C83="French",1,0)+#REF!*IF(C83="Side",1,0)+#REF!*IF(F83="Y",1,0)+#REF!*$K83</f>
        <v>#REF!</v>
      </c>
      <c r="Q83" s="46"/>
      <c r="R83" s="46">
        <f>IFERROR(MATCH($C$8:$C$193,'CostModel Coef'!$B$8:$B$10,0),0)</f>
        <v>1</v>
      </c>
      <c r="S83" s="46"/>
      <c r="T83" s="46">
        <f>IF($R83&gt;0,INDEX('CostModel Coef'!C$8:C$10,$R83),"")</f>
        <v>726.7</v>
      </c>
      <c r="U83" s="46">
        <f>IF($R83&gt;0,INDEX('CostModel Coef'!D$8:D$10,$R83),"")</f>
        <v>-43.578000000000003</v>
      </c>
      <c r="V83" s="46">
        <f>IF($R83&gt;0,INDEX('CostModel Coef'!E$8:E$10,$R83),"")</f>
        <v>86.623000000000005</v>
      </c>
      <c r="W83" s="46">
        <f>IF($R83&gt;0,INDEX('CostModel Coef'!F$8:F$10,$R83),"")</f>
        <v>0</v>
      </c>
      <c r="X83" s="46">
        <f>IF($R83&gt;0,INDEX('CostModel Coef'!G$8:G$10,$R83),"")</f>
        <v>521.5</v>
      </c>
      <c r="Y83" s="46">
        <f>IF($R83&gt;0,INDEX('CostModel Coef'!H$8:H$10,$R83),"")</f>
        <v>-0.47099999999999997</v>
      </c>
      <c r="Z83" s="46">
        <f>IF($R83&gt;0,INDEX('CostModel Coef'!I$8:I$10,$R83),"")</f>
        <v>253</v>
      </c>
      <c r="AA83" s="46">
        <f>IF($R83&gt;0,INDEX('CostModel Coef'!J$8:J$10,$R83),"")</f>
        <v>728</v>
      </c>
      <c r="AB83" s="46">
        <f>IF($R83&gt;0,INDEX('CostModel Coef'!K$8:K$10,$R83),"")</f>
        <v>23.79</v>
      </c>
      <c r="AC83" s="46">
        <f>IF($R83&gt;0,INDEX('CostModel Coef'!L$8:L$10,$R83),"")</f>
        <v>7.8</v>
      </c>
      <c r="AD83" s="46">
        <f>IF($R83&gt;0,INDEX('CostModel Coef'!M$8:M$10,$R83),"")</f>
        <v>31</v>
      </c>
      <c r="AE83" s="46"/>
      <c r="AF83" s="2">
        <f t="shared" si="2"/>
        <v>824</v>
      </c>
    </row>
    <row r="84" spans="1:32">
      <c r="A84" s="46" t="s">
        <v>253</v>
      </c>
      <c r="B84" s="46" t="s">
        <v>85</v>
      </c>
      <c r="C84" s="46" t="s">
        <v>50</v>
      </c>
      <c r="D84" s="46" t="b">
        <f t="shared" si="3"/>
        <v>1</v>
      </c>
      <c r="E84" s="46" t="s">
        <v>86</v>
      </c>
      <c r="F84" s="46" t="s">
        <v>86</v>
      </c>
      <c r="G84" s="46" t="s">
        <v>107</v>
      </c>
      <c r="H84" s="46">
        <v>11</v>
      </c>
      <c r="I84" s="46" t="s">
        <v>123</v>
      </c>
      <c r="J84" s="46" t="s">
        <v>94</v>
      </c>
      <c r="K84" s="46">
        <v>396</v>
      </c>
      <c r="L84" s="46" t="s">
        <v>90</v>
      </c>
      <c r="M84" s="46">
        <v>396</v>
      </c>
      <c r="N84" s="46" t="s">
        <v>254</v>
      </c>
      <c r="O84" s="46"/>
      <c r="P84" s="9" t="e">
        <f>#REF!+#REF!*$H84+#REF!*IF(C84="Bottom",1,0)+#REF!*IF(C84="Top",1,0)+#REF!*IF(C84="French",1,0)+#REF!*IF(C84="Side",1,0)+#REF!*IF(F84="Y",1,0)+#REF!*$K84</f>
        <v>#REF!</v>
      </c>
      <c r="Q84" s="46"/>
      <c r="R84" s="46">
        <f>IFERROR(MATCH($C$8:$C$193,'CostModel Coef'!$B$8:$B$10,0),0)</f>
        <v>1</v>
      </c>
      <c r="S84" s="46"/>
      <c r="T84" s="46">
        <f>IF($R84&gt;0,INDEX('CostModel Coef'!C$8:C$10,$R84),"")</f>
        <v>726.7</v>
      </c>
      <c r="U84" s="46">
        <f>IF($R84&gt;0,INDEX('CostModel Coef'!D$8:D$10,$R84),"")</f>
        <v>-43.578000000000003</v>
      </c>
      <c r="V84" s="46">
        <f>IF($R84&gt;0,INDEX('CostModel Coef'!E$8:E$10,$R84),"")</f>
        <v>86.623000000000005</v>
      </c>
      <c r="W84" s="46">
        <f>IF($R84&gt;0,INDEX('CostModel Coef'!F$8:F$10,$R84),"")</f>
        <v>0</v>
      </c>
      <c r="X84" s="46">
        <f>IF($R84&gt;0,INDEX('CostModel Coef'!G$8:G$10,$R84),"")</f>
        <v>521.5</v>
      </c>
      <c r="Y84" s="46">
        <f>IF($R84&gt;0,INDEX('CostModel Coef'!H$8:H$10,$R84),"")</f>
        <v>-0.47099999999999997</v>
      </c>
      <c r="Z84" s="46">
        <f>IF($R84&gt;0,INDEX('CostModel Coef'!I$8:I$10,$R84),"")</f>
        <v>253</v>
      </c>
      <c r="AA84" s="46">
        <f>IF($R84&gt;0,INDEX('CostModel Coef'!J$8:J$10,$R84),"")</f>
        <v>728</v>
      </c>
      <c r="AB84" s="46">
        <f>IF($R84&gt;0,INDEX('CostModel Coef'!K$8:K$10,$R84),"")</f>
        <v>23.79</v>
      </c>
      <c r="AC84" s="46">
        <f>IF($R84&gt;0,INDEX('CostModel Coef'!L$8:L$10,$R84),"")</f>
        <v>7.8</v>
      </c>
      <c r="AD84" s="46">
        <f>IF($R84&gt;0,INDEX('CostModel Coef'!M$8:M$10,$R84),"")</f>
        <v>31</v>
      </c>
      <c r="AE84" s="46"/>
      <c r="AF84" s="2">
        <f t="shared" si="2"/>
        <v>845</v>
      </c>
    </row>
    <row r="85" spans="1:32">
      <c r="A85" s="46" t="s">
        <v>255</v>
      </c>
      <c r="B85" s="46" t="s">
        <v>85</v>
      </c>
      <c r="C85" s="46" t="s">
        <v>50</v>
      </c>
      <c r="D85" s="46" t="b">
        <f t="shared" si="3"/>
        <v>1</v>
      </c>
      <c r="E85" s="46" t="s">
        <v>86</v>
      </c>
      <c r="F85" s="46" t="s">
        <v>86</v>
      </c>
      <c r="G85" s="46" t="s">
        <v>107</v>
      </c>
      <c r="H85" s="46">
        <v>11</v>
      </c>
      <c r="I85" s="46" t="s">
        <v>123</v>
      </c>
      <c r="J85" s="46" t="s">
        <v>97</v>
      </c>
      <c r="K85" s="46">
        <v>308</v>
      </c>
      <c r="L85" s="46" t="s">
        <v>90</v>
      </c>
      <c r="M85" s="46">
        <v>308</v>
      </c>
      <c r="N85" s="46" t="s">
        <v>256</v>
      </c>
      <c r="O85" s="46"/>
      <c r="P85" s="9" t="e">
        <f>#REF!+#REF!*$H85+#REF!*IF(C85="Bottom",1,0)+#REF!*IF(C85="Top",1,0)+#REF!*IF(C85="French",1,0)+#REF!*IF(C85="Side",1,0)+#REF!*IF(F85="Y",1,0)+#REF!*$K85</f>
        <v>#REF!</v>
      </c>
      <c r="Q85" s="46"/>
      <c r="R85" s="46">
        <f>IFERROR(MATCH($C$8:$C$193,'CostModel Coef'!$B$8:$B$10,0),0)</f>
        <v>1</v>
      </c>
      <c r="S85" s="46"/>
      <c r="T85" s="46">
        <f>IF($R85&gt;0,INDEX('CostModel Coef'!C$8:C$10,$R85),"")</f>
        <v>726.7</v>
      </c>
      <c r="U85" s="46">
        <f>IF($R85&gt;0,INDEX('CostModel Coef'!D$8:D$10,$R85),"")</f>
        <v>-43.578000000000003</v>
      </c>
      <c r="V85" s="46">
        <f>IF($R85&gt;0,INDEX('CostModel Coef'!E$8:E$10,$R85),"")</f>
        <v>86.623000000000005</v>
      </c>
      <c r="W85" s="46">
        <f>IF($R85&gt;0,INDEX('CostModel Coef'!F$8:F$10,$R85),"")</f>
        <v>0</v>
      </c>
      <c r="X85" s="46">
        <f>IF($R85&gt;0,INDEX('CostModel Coef'!G$8:G$10,$R85),"")</f>
        <v>521.5</v>
      </c>
      <c r="Y85" s="46">
        <f>IF($R85&gt;0,INDEX('CostModel Coef'!H$8:H$10,$R85),"")</f>
        <v>-0.47099999999999997</v>
      </c>
      <c r="Z85" s="46">
        <f>IF($R85&gt;0,INDEX('CostModel Coef'!I$8:I$10,$R85),"")</f>
        <v>253</v>
      </c>
      <c r="AA85" s="46">
        <f>IF($R85&gt;0,INDEX('CostModel Coef'!J$8:J$10,$R85),"")</f>
        <v>728</v>
      </c>
      <c r="AB85" s="46">
        <f>IF($R85&gt;0,INDEX('CostModel Coef'!K$8:K$10,$R85),"")</f>
        <v>23.79</v>
      </c>
      <c r="AC85" s="46">
        <f>IF($R85&gt;0,INDEX('CostModel Coef'!L$8:L$10,$R85),"")</f>
        <v>7.8</v>
      </c>
      <c r="AD85" s="46">
        <f>IF($R85&gt;0,INDEX('CostModel Coef'!M$8:M$10,$R85),"")</f>
        <v>31</v>
      </c>
      <c r="AE85" s="46"/>
      <c r="AF85" s="2">
        <f t="shared" si="2"/>
        <v>886</v>
      </c>
    </row>
    <row r="86" spans="1:32">
      <c r="A86" s="46" t="s">
        <v>257</v>
      </c>
      <c r="B86" s="46" t="s">
        <v>85</v>
      </c>
      <c r="C86" s="46" t="s">
        <v>50</v>
      </c>
      <c r="D86" s="46" t="b">
        <f t="shared" si="3"/>
        <v>0</v>
      </c>
      <c r="E86" s="46" t="s">
        <v>86</v>
      </c>
      <c r="F86" s="46" t="s">
        <v>86</v>
      </c>
      <c r="G86" s="46" t="s">
        <v>107</v>
      </c>
      <c r="H86" s="46">
        <v>15</v>
      </c>
      <c r="I86" s="46" t="s">
        <v>130</v>
      </c>
      <c r="J86" s="46" t="s">
        <v>89</v>
      </c>
      <c r="K86" s="46">
        <v>485</v>
      </c>
      <c r="L86" s="46" t="s">
        <v>90</v>
      </c>
      <c r="M86" s="46">
        <v>485</v>
      </c>
      <c r="N86" s="46" t="s">
        <v>258</v>
      </c>
      <c r="O86" s="46"/>
      <c r="P86" s="9" t="e">
        <f>#REF!+#REF!*$H86+#REF!*IF(C86="Bottom",1,0)+#REF!*IF(C86="Top",1,0)+#REF!*IF(C86="French",1,0)+#REF!*IF(C86="Side",1,0)+#REF!*IF(F86="Y",1,0)+#REF!*$K86</f>
        <v>#REF!</v>
      </c>
      <c r="Q86" s="46"/>
      <c r="R86" s="46">
        <f>IFERROR(MATCH($C$8:$C$193,'CostModel Coef'!$B$8:$B$10,0),0)</f>
        <v>1</v>
      </c>
      <c r="S86" s="46"/>
      <c r="T86" s="46">
        <f>IF($R86&gt;0,INDEX('CostModel Coef'!C$8:C$10,$R86),"")</f>
        <v>726.7</v>
      </c>
      <c r="U86" s="46">
        <f>IF($R86&gt;0,INDEX('CostModel Coef'!D$8:D$10,$R86),"")</f>
        <v>-43.578000000000003</v>
      </c>
      <c r="V86" s="46">
        <f>IF($R86&gt;0,INDEX('CostModel Coef'!E$8:E$10,$R86),"")</f>
        <v>86.623000000000005</v>
      </c>
      <c r="W86" s="46">
        <f>IF($R86&gt;0,INDEX('CostModel Coef'!F$8:F$10,$R86),"")</f>
        <v>0</v>
      </c>
      <c r="X86" s="46">
        <f>IF($R86&gt;0,INDEX('CostModel Coef'!G$8:G$10,$R86),"")</f>
        <v>521.5</v>
      </c>
      <c r="Y86" s="46">
        <f>IF($R86&gt;0,INDEX('CostModel Coef'!H$8:H$10,$R86),"")</f>
        <v>-0.47099999999999997</v>
      </c>
      <c r="Z86" s="46">
        <f>IF($R86&gt;0,INDEX('CostModel Coef'!I$8:I$10,$R86),"")</f>
        <v>253</v>
      </c>
      <c r="AA86" s="46">
        <f>IF($R86&gt;0,INDEX('CostModel Coef'!J$8:J$10,$R86),"")</f>
        <v>728</v>
      </c>
      <c r="AB86" s="46">
        <f>IF($R86&gt;0,INDEX('CostModel Coef'!K$8:K$10,$R86),"")</f>
        <v>23.79</v>
      </c>
      <c r="AC86" s="46">
        <f>IF($R86&gt;0,INDEX('CostModel Coef'!L$8:L$10,$R86),"")</f>
        <v>7.8</v>
      </c>
      <c r="AD86" s="46">
        <f>IF($R86&gt;0,INDEX('CostModel Coef'!M$8:M$10,$R86),"")</f>
        <v>31</v>
      </c>
      <c r="AE86" s="46"/>
      <c r="AF86" s="2">
        <f t="shared" si="2"/>
        <v>898</v>
      </c>
    </row>
    <row r="87" spans="1:32">
      <c r="A87" s="46" t="s">
        <v>259</v>
      </c>
      <c r="B87" s="46" t="s">
        <v>85</v>
      </c>
      <c r="C87" s="46" t="s">
        <v>50</v>
      </c>
      <c r="D87" s="46" t="b">
        <f t="shared" si="3"/>
        <v>1</v>
      </c>
      <c r="E87" s="46" t="s">
        <v>86</v>
      </c>
      <c r="F87" s="46" t="s">
        <v>86</v>
      </c>
      <c r="G87" s="46" t="s">
        <v>107</v>
      </c>
      <c r="H87" s="46">
        <v>15</v>
      </c>
      <c r="I87" s="46" t="s">
        <v>130</v>
      </c>
      <c r="J87" s="46" t="s">
        <v>94</v>
      </c>
      <c r="K87" s="46">
        <v>437</v>
      </c>
      <c r="L87" s="46" t="s">
        <v>90</v>
      </c>
      <c r="M87" s="46">
        <v>437</v>
      </c>
      <c r="N87" s="46" t="s">
        <v>260</v>
      </c>
      <c r="O87" s="46"/>
      <c r="P87" s="9" t="e">
        <f>#REF!+#REF!*$H87+#REF!*IF(C87="Bottom",1,0)+#REF!*IF(C87="Top",1,0)+#REF!*IF(C87="French",1,0)+#REF!*IF(C87="Side",1,0)+#REF!*IF(F87="Y",1,0)+#REF!*$K87</f>
        <v>#REF!</v>
      </c>
      <c r="Q87" s="46"/>
      <c r="R87" s="46">
        <f>IFERROR(MATCH($C$8:$C$193,'CostModel Coef'!$B$8:$B$10,0),0)</f>
        <v>1</v>
      </c>
      <c r="S87" s="46"/>
      <c r="T87" s="46">
        <f>IF($R87&gt;0,INDEX('CostModel Coef'!C$8:C$10,$R87),"")</f>
        <v>726.7</v>
      </c>
      <c r="U87" s="46">
        <f>IF($R87&gt;0,INDEX('CostModel Coef'!D$8:D$10,$R87),"")</f>
        <v>-43.578000000000003</v>
      </c>
      <c r="V87" s="46">
        <f>IF($R87&gt;0,INDEX('CostModel Coef'!E$8:E$10,$R87),"")</f>
        <v>86.623000000000005</v>
      </c>
      <c r="W87" s="46">
        <f>IF($R87&gt;0,INDEX('CostModel Coef'!F$8:F$10,$R87),"")</f>
        <v>0</v>
      </c>
      <c r="X87" s="46">
        <f>IF($R87&gt;0,INDEX('CostModel Coef'!G$8:G$10,$R87),"")</f>
        <v>521.5</v>
      </c>
      <c r="Y87" s="46">
        <f>IF($R87&gt;0,INDEX('CostModel Coef'!H$8:H$10,$R87),"")</f>
        <v>-0.47099999999999997</v>
      </c>
      <c r="Z87" s="46">
        <f>IF($R87&gt;0,INDEX('CostModel Coef'!I$8:I$10,$R87),"")</f>
        <v>253</v>
      </c>
      <c r="AA87" s="46">
        <f>IF($R87&gt;0,INDEX('CostModel Coef'!J$8:J$10,$R87),"")</f>
        <v>728</v>
      </c>
      <c r="AB87" s="46">
        <f>IF($R87&gt;0,INDEX('CostModel Coef'!K$8:K$10,$R87),"")</f>
        <v>23.79</v>
      </c>
      <c r="AC87" s="46">
        <f>IF($R87&gt;0,INDEX('CostModel Coef'!L$8:L$10,$R87),"")</f>
        <v>7.8</v>
      </c>
      <c r="AD87" s="46">
        <f>IF($R87&gt;0,INDEX('CostModel Coef'!M$8:M$10,$R87),"")</f>
        <v>31</v>
      </c>
      <c r="AE87" s="46"/>
      <c r="AF87" s="2">
        <f t="shared" si="2"/>
        <v>921</v>
      </c>
    </row>
    <row r="88" spans="1:32">
      <c r="A88" s="46" t="s">
        <v>261</v>
      </c>
      <c r="B88" s="46" t="s">
        <v>85</v>
      </c>
      <c r="C88" s="46" t="s">
        <v>50</v>
      </c>
      <c r="D88" s="46" t="b">
        <f t="shared" si="3"/>
        <v>1</v>
      </c>
      <c r="E88" s="46" t="s">
        <v>86</v>
      </c>
      <c r="F88" s="46" t="s">
        <v>86</v>
      </c>
      <c r="G88" s="46" t="s">
        <v>107</v>
      </c>
      <c r="H88" s="46">
        <v>15</v>
      </c>
      <c r="I88" s="46" t="s">
        <v>130</v>
      </c>
      <c r="J88" s="46" t="s">
        <v>97</v>
      </c>
      <c r="K88" s="46">
        <v>340</v>
      </c>
      <c r="L88" s="46" t="s">
        <v>90</v>
      </c>
      <c r="M88" s="46">
        <v>340</v>
      </c>
      <c r="N88" s="46" t="s">
        <v>262</v>
      </c>
      <c r="O88" s="46"/>
      <c r="P88" s="9" t="e">
        <f>#REF!+#REF!*$H88+#REF!*IF(C88="Bottom",1,0)+#REF!*IF(C88="Top",1,0)+#REF!*IF(C88="French",1,0)+#REF!*IF(C88="Side",1,0)+#REF!*IF(F88="Y",1,0)+#REF!*$K88</f>
        <v>#REF!</v>
      </c>
      <c r="Q88" s="46"/>
      <c r="R88" s="46">
        <f>IFERROR(MATCH($C$8:$C$193,'CostModel Coef'!$B$8:$B$10,0),0)</f>
        <v>1</v>
      </c>
      <c r="S88" s="46"/>
      <c r="T88" s="46">
        <f>IF($R88&gt;0,INDEX('CostModel Coef'!C$8:C$10,$R88),"")</f>
        <v>726.7</v>
      </c>
      <c r="U88" s="46">
        <f>IF($R88&gt;0,INDEX('CostModel Coef'!D$8:D$10,$R88),"")</f>
        <v>-43.578000000000003</v>
      </c>
      <c r="V88" s="46">
        <f>IF($R88&gt;0,INDEX('CostModel Coef'!E$8:E$10,$R88),"")</f>
        <v>86.623000000000005</v>
      </c>
      <c r="W88" s="46">
        <f>IF($R88&gt;0,INDEX('CostModel Coef'!F$8:F$10,$R88),"")</f>
        <v>0</v>
      </c>
      <c r="X88" s="46">
        <f>IF($R88&gt;0,INDEX('CostModel Coef'!G$8:G$10,$R88),"")</f>
        <v>521.5</v>
      </c>
      <c r="Y88" s="46">
        <f>IF($R88&gt;0,INDEX('CostModel Coef'!H$8:H$10,$R88),"")</f>
        <v>-0.47099999999999997</v>
      </c>
      <c r="Z88" s="46">
        <f>IF($R88&gt;0,INDEX('CostModel Coef'!I$8:I$10,$R88),"")</f>
        <v>253</v>
      </c>
      <c r="AA88" s="46">
        <f>IF($R88&gt;0,INDEX('CostModel Coef'!J$8:J$10,$R88),"")</f>
        <v>728</v>
      </c>
      <c r="AB88" s="46">
        <f>IF($R88&gt;0,INDEX('CostModel Coef'!K$8:K$10,$R88),"")</f>
        <v>23.79</v>
      </c>
      <c r="AC88" s="46">
        <f>IF($R88&gt;0,INDEX('CostModel Coef'!L$8:L$10,$R88),"")</f>
        <v>7.8</v>
      </c>
      <c r="AD88" s="46">
        <f>IF($R88&gt;0,INDEX('CostModel Coef'!M$8:M$10,$R88),"")</f>
        <v>31</v>
      </c>
      <c r="AE88" s="46"/>
      <c r="AF88" s="2">
        <f t="shared" si="2"/>
        <v>966</v>
      </c>
    </row>
    <row r="89" spans="1:32">
      <c r="A89" s="46" t="s">
        <v>263</v>
      </c>
      <c r="B89" s="46" t="s">
        <v>85</v>
      </c>
      <c r="C89" s="46" t="s">
        <v>50</v>
      </c>
      <c r="D89" s="46" t="b">
        <f t="shared" si="3"/>
        <v>0</v>
      </c>
      <c r="E89" s="46" t="s">
        <v>86</v>
      </c>
      <c r="F89" s="46" t="s">
        <v>86</v>
      </c>
      <c r="G89" s="46" t="s">
        <v>107</v>
      </c>
      <c r="H89" s="46">
        <v>26</v>
      </c>
      <c r="I89" s="46" t="s">
        <v>176</v>
      </c>
      <c r="J89" s="46" t="s">
        <v>89</v>
      </c>
      <c r="K89" s="46">
        <v>608</v>
      </c>
      <c r="L89" s="46" t="s">
        <v>90</v>
      </c>
      <c r="M89" s="46">
        <v>608</v>
      </c>
      <c r="N89" s="46" t="s">
        <v>264</v>
      </c>
      <c r="O89" s="46"/>
      <c r="P89" s="9" t="e">
        <f>#REF!+#REF!*$H89+#REF!*IF(C89="Bottom",1,0)+#REF!*IF(C89="Top",1,0)+#REF!*IF(C89="French",1,0)+#REF!*IF(C89="Side",1,0)+#REF!*IF(F89="Y",1,0)+#REF!*$K89</f>
        <v>#REF!</v>
      </c>
      <c r="Q89" s="46"/>
      <c r="R89" s="46">
        <f>IFERROR(MATCH($C$8:$C$193,'CostModel Coef'!$B$8:$B$10,0),0)</f>
        <v>1</v>
      </c>
      <c r="S89" s="46"/>
      <c r="T89" s="46">
        <f>IF($R89&gt;0,INDEX('CostModel Coef'!C$8:C$10,$R89),"")</f>
        <v>726.7</v>
      </c>
      <c r="U89" s="46">
        <f>IF($R89&gt;0,INDEX('CostModel Coef'!D$8:D$10,$R89),"")</f>
        <v>-43.578000000000003</v>
      </c>
      <c r="V89" s="46">
        <f>IF($R89&gt;0,INDEX('CostModel Coef'!E$8:E$10,$R89),"")</f>
        <v>86.623000000000005</v>
      </c>
      <c r="W89" s="46">
        <f>IF($R89&gt;0,INDEX('CostModel Coef'!F$8:F$10,$R89),"")</f>
        <v>0</v>
      </c>
      <c r="X89" s="46">
        <f>IF($R89&gt;0,INDEX('CostModel Coef'!G$8:G$10,$R89),"")</f>
        <v>521.5</v>
      </c>
      <c r="Y89" s="46">
        <f>IF($R89&gt;0,INDEX('CostModel Coef'!H$8:H$10,$R89),"")</f>
        <v>-0.47099999999999997</v>
      </c>
      <c r="Z89" s="46">
        <f>IF($R89&gt;0,INDEX('CostModel Coef'!I$8:I$10,$R89),"")</f>
        <v>253</v>
      </c>
      <c r="AA89" s="46">
        <f>IF($R89&gt;0,INDEX('CostModel Coef'!J$8:J$10,$R89),"")</f>
        <v>728</v>
      </c>
      <c r="AB89" s="46">
        <f>IF($R89&gt;0,INDEX('CostModel Coef'!K$8:K$10,$R89),"")</f>
        <v>23.79</v>
      </c>
      <c r="AC89" s="46">
        <f>IF($R89&gt;0,INDEX('CostModel Coef'!L$8:L$10,$R89),"")</f>
        <v>7.8</v>
      </c>
      <c r="AD89" s="46">
        <f>IF($R89&gt;0,INDEX('CostModel Coef'!M$8:M$10,$R89),"")</f>
        <v>31</v>
      </c>
      <c r="AE89" s="46"/>
      <c r="AF89" s="2">
        <f t="shared" si="2"/>
        <v>1102</v>
      </c>
    </row>
    <row r="90" spans="1:32">
      <c r="A90" s="46" t="s">
        <v>265</v>
      </c>
      <c r="B90" s="46" t="s">
        <v>85</v>
      </c>
      <c r="C90" s="46" t="s">
        <v>50</v>
      </c>
      <c r="D90" s="46" t="b">
        <f t="shared" si="3"/>
        <v>1</v>
      </c>
      <c r="E90" s="46" t="s">
        <v>86</v>
      </c>
      <c r="F90" s="46" t="s">
        <v>86</v>
      </c>
      <c r="G90" s="46" t="s">
        <v>107</v>
      </c>
      <c r="H90" s="46">
        <v>26</v>
      </c>
      <c r="I90" s="46" t="s">
        <v>176</v>
      </c>
      <c r="J90" s="46" t="s">
        <v>94</v>
      </c>
      <c r="K90" s="46">
        <v>547</v>
      </c>
      <c r="L90" s="46" t="s">
        <v>90</v>
      </c>
      <c r="M90" s="46">
        <v>547</v>
      </c>
      <c r="N90" s="46" t="s">
        <v>266</v>
      </c>
      <c r="O90" s="46"/>
      <c r="P90" s="9" t="e">
        <f>#REF!+#REF!*$H90+#REF!*IF(C90="Bottom",1,0)+#REF!*IF(C90="Top",1,0)+#REF!*IF(C90="French",1,0)+#REF!*IF(C90="Side",1,0)+#REF!*IF(F90="Y",1,0)+#REF!*$K90</f>
        <v>#REF!</v>
      </c>
      <c r="Q90" s="46"/>
      <c r="R90" s="46">
        <f>IFERROR(MATCH($C$8:$C$193,'CostModel Coef'!$B$8:$B$10,0),0)</f>
        <v>1</v>
      </c>
      <c r="S90" s="46"/>
      <c r="T90" s="46">
        <f>IF($R90&gt;0,INDEX('CostModel Coef'!C$8:C$10,$R90),"")</f>
        <v>726.7</v>
      </c>
      <c r="U90" s="46">
        <f>IF($R90&gt;0,INDEX('CostModel Coef'!D$8:D$10,$R90),"")</f>
        <v>-43.578000000000003</v>
      </c>
      <c r="V90" s="46">
        <f>IF($R90&gt;0,INDEX('CostModel Coef'!E$8:E$10,$R90),"")</f>
        <v>86.623000000000005</v>
      </c>
      <c r="W90" s="46">
        <f>IF($R90&gt;0,INDEX('CostModel Coef'!F$8:F$10,$R90),"")</f>
        <v>0</v>
      </c>
      <c r="X90" s="46">
        <f>IF($R90&gt;0,INDEX('CostModel Coef'!G$8:G$10,$R90),"")</f>
        <v>521.5</v>
      </c>
      <c r="Y90" s="46">
        <f>IF($R90&gt;0,INDEX('CostModel Coef'!H$8:H$10,$R90),"")</f>
        <v>-0.47099999999999997</v>
      </c>
      <c r="Z90" s="46">
        <f>IF($R90&gt;0,INDEX('CostModel Coef'!I$8:I$10,$R90),"")</f>
        <v>253</v>
      </c>
      <c r="AA90" s="46">
        <f>IF($R90&gt;0,INDEX('CostModel Coef'!J$8:J$10,$R90),"")</f>
        <v>728</v>
      </c>
      <c r="AB90" s="46">
        <f>IF($R90&gt;0,INDEX('CostModel Coef'!K$8:K$10,$R90),"")</f>
        <v>23.79</v>
      </c>
      <c r="AC90" s="46">
        <f>IF($R90&gt;0,INDEX('CostModel Coef'!L$8:L$10,$R90),"")</f>
        <v>7.8</v>
      </c>
      <c r="AD90" s="46">
        <f>IF($R90&gt;0,INDEX('CostModel Coef'!M$8:M$10,$R90),"")</f>
        <v>31</v>
      </c>
      <c r="AE90" s="46"/>
      <c r="AF90" s="2">
        <f t="shared" si="2"/>
        <v>1131</v>
      </c>
    </row>
    <row r="91" spans="1:32">
      <c r="A91" s="46" t="s">
        <v>267</v>
      </c>
      <c r="B91" s="46" t="s">
        <v>85</v>
      </c>
      <c r="C91" s="46" t="s">
        <v>50</v>
      </c>
      <c r="D91" s="46" t="b">
        <f t="shared" si="3"/>
        <v>1</v>
      </c>
      <c r="E91" s="46" t="s">
        <v>86</v>
      </c>
      <c r="F91" s="46" t="s">
        <v>86</v>
      </c>
      <c r="G91" s="46" t="s">
        <v>107</v>
      </c>
      <c r="H91" s="46">
        <v>26</v>
      </c>
      <c r="I91" s="46" t="s">
        <v>176</v>
      </c>
      <c r="J91" s="46" t="s">
        <v>97</v>
      </c>
      <c r="K91" s="46">
        <v>426</v>
      </c>
      <c r="L91" s="46" t="s">
        <v>90</v>
      </c>
      <c r="M91" s="46">
        <v>426</v>
      </c>
      <c r="N91" s="46" t="s">
        <v>268</v>
      </c>
      <c r="O91" s="46"/>
      <c r="P91" s="9" t="e">
        <f>#REF!+#REF!*$H91+#REF!*IF(C91="Bottom",1,0)+#REF!*IF(C91="Top",1,0)+#REF!*IF(C91="French",1,0)+#REF!*IF(C91="Side",1,0)+#REF!*IF(F91="Y",1,0)+#REF!*$K91</f>
        <v>#REF!</v>
      </c>
      <c r="Q91" s="46"/>
      <c r="R91" s="46">
        <f>IFERROR(MATCH($C$8:$C$193,'CostModel Coef'!$B$8:$B$10,0),0)</f>
        <v>1</v>
      </c>
      <c r="S91" s="46"/>
      <c r="T91" s="46">
        <f>IF($R91&gt;0,INDEX('CostModel Coef'!C$8:C$10,$R91),"")</f>
        <v>726.7</v>
      </c>
      <c r="U91" s="46">
        <f>IF($R91&gt;0,INDEX('CostModel Coef'!D$8:D$10,$R91),"")</f>
        <v>-43.578000000000003</v>
      </c>
      <c r="V91" s="46">
        <f>IF($R91&gt;0,INDEX('CostModel Coef'!E$8:E$10,$R91),"")</f>
        <v>86.623000000000005</v>
      </c>
      <c r="W91" s="46">
        <f>IF($R91&gt;0,INDEX('CostModel Coef'!F$8:F$10,$R91),"")</f>
        <v>0</v>
      </c>
      <c r="X91" s="46">
        <f>IF($R91&gt;0,INDEX('CostModel Coef'!G$8:G$10,$R91),"")</f>
        <v>521.5</v>
      </c>
      <c r="Y91" s="46">
        <f>IF($R91&gt;0,INDEX('CostModel Coef'!H$8:H$10,$R91),"")</f>
        <v>-0.47099999999999997</v>
      </c>
      <c r="Z91" s="46">
        <f>IF($R91&gt;0,INDEX('CostModel Coef'!I$8:I$10,$R91),"")</f>
        <v>253</v>
      </c>
      <c r="AA91" s="46">
        <f>IF($R91&gt;0,INDEX('CostModel Coef'!J$8:J$10,$R91),"")</f>
        <v>728</v>
      </c>
      <c r="AB91" s="46">
        <f>IF($R91&gt;0,INDEX('CostModel Coef'!K$8:K$10,$R91),"")</f>
        <v>23.79</v>
      </c>
      <c r="AC91" s="46">
        <f>IF($R91&gt;0,INDEX('CostModel Coef'!L$8:L$10,$R91),"")</f>
        <v>7.8</v>
      </c>
      <c r="AD91" s="46">
        <f>IF($R91&gt;0,INDEX('CostModel Coef'!M$8:M$10,$R91),"")</f>
        <v>31</v>
      </c>
      <c r="AE91" s="46"/>
      <c r="AF91" s="2">
        <f t="shared" si="2"/>
        <v>1188</v>
      </c>
    </row>
    <row r="92" spans="1:32">
      <c r="A92" s="46" t="s">
        <v>269</v>
      </c>
      <c r="B92" s="46" t="s">
        <v>85</v>
      </c>
      <c r="C92" s="46" t="s">
        <v>50</v>
      </c>
      <c r="D92" s="46" t="b">
        <f t="shared" si="3"/>
        <v>0</v>
      </c>
      <c r="E92" s="46" t="s">
        <v>86</v>
      </c>
      <c r="F92" s="46" t="s">
        <v>86</v>
      </c>
      <c r="G92" s="46" t="s">
        <v>107</v>
      </c>
      <c r="H92" s="46">
        <v>20.399999999999999</v>
      </c>
      <c r="I92" s="46" t="s">
        <v>144</v>
      </c>
      <c r="J92" s="46" t="s">
        <v>89</v>
      </c>
      <c r="K92" s="46">
        <v>555</v>
      </c>
      <c r="L92" s="46" t="s">
        <v>90</v>
      </c>
      <c r="M92" s="46">
        <v>555</v>
      </c>
      <c r="N92" s="46" t="s">
        <v>270</v>
      </c>
      <c r="O92" s="46"/>
      <c r="P92" s="9" t="e">
        <f>#REF!+#REF!*$H92+#REF!*IF(C92="Bottom",1,0)+#REF!*IF(C92="Top",1,0)+#REF!*IF(C92="French",1,0)+#REF!*IF(C92="Side",1,0)+#REF!*IF(F92="Y",1,0)+#REF!*$K92</f>
        <v>#REF!</v>
      </c>
      <c r="Q92" s="46"/>
      <c r="R92" s="46">
        <f>IFERROR(MATCH($C$8:$C$193,'CostModel Coef'!$B$8:$B$10,0),0)</f>
        <v>1</v>
      </c>
      <c r="S92" s="46"/>
      <c r="T92" s="46">
        <f>IF($R92&gt;0,INDEX('CostModel Coef'!C$8:C$10,$R92),"")</f>
        <v>726.7</v>
      </c>
      <c r="U92" s="46">
        <f>IF($R92&gt;0,INDEX('CostModel Coef'!D$8:D$10,$R92),"")</f>
        <v>-43.578000000000003</v>
      </c>
      <c r="V92" s="46">
        <f>IF($R92&gt;0,INDEX('CostModel Coef'!E$8:E$10,$R92),"")</f>
        <v>86.623000000000005</v>
      </c>
      <c r="W92" s="46">
        <f>IF($R92&gt;0,INDEX('CostModel Coef'!F$8:F$10,$R92),"")</f>
        <v>0</v>
      </c>
      <c r="X92" s="46">
        <f>IF($R92&gt;0,INDEX('CostModel Coef'!G$8:G$10,$R92),"")</f>
        <v>521.5</v>
      </c>
      <c r="Y92" s="46">
        <f>IF($R92&gt;0,INDEX('CostModel Coef'!H$8:H$10,$R92),"")</f>
        <v>-0.47099999999999997</v>
      </c>
      <c r="Z92" s="46">
        <f>IF($R92&gt;0,INDEX('CostModel Coef'!I$8:I$10,$R92),"")</f>
        <v>253</v>
      </c>
      <c r="AA92" s="46">
        <f>IF($R92&gt;0,INDEX('CostModel Coef'!J$8:J$10,$R92),"")</f>
        <v>728</v>
      </c>
      <c r="AB92" s="46">
        <f>IF($R92&gt;0,INDEX('CostModel Coef'!K$8:K$10,$R92),"")</f>
        <v>23.79</v>
      </c>
      <c r="AC92" s="46">
        <f>IF($R92&gt;0,INDEX('CostModel Coef'!L$8:L$10,$R92),"")</f>
        <v>7.8</v>
      </c>
      <c r="AD92" s="46">
        <f>IF($R92&gt;0,INDEX('CostModel Coef'!M$8:M$10,$R92),"")</f>
        <v>31</v>
      </c>
      <c r="AE92" s="46"/>
      <c r="AF92" s="2">
        <f t="shared" si="2"/>
        <v>994</v>
      </c>
    </row>
    <row r="93" spans="1:32">
      <c r="A93" s="46" t="s">
        <v>271</v>
      </c>
      <c r="B93" s="46" t="s">
        <v>85</v>
      </c>
      <c r="C93" s="46" t="s">
        <v>50</v>
      </c>
      <c r="D93" s="46" t="b">
        <f t="shared" si="3"/>
        <v>1</v>
      </c>
      <c r="E93" s="46" t="s">
        <v>86</v>
      </c>
      <c r="F93" s="46" t="s">
        <v>86</v>
      </c>
      <c r="G93" s="46" t="s">
        <v>107</v>
      </c>
      <c r="H93" s="46">
        <v>20.399999999999999</v>
      </c>
      <c r="I93" s="46" t="s">
        <v>144</v>
      </c>
      <c r="J93" s="46" t="s">
        <v>94</v>
      </c>
      <c r="K93" s="46">
        <v>500</v>
      </c>
      <c r="L93" s="46" t="s">
        <v>90</v>
      </c>
      <c r="M93" s="46">
        <v>500</v>
      </c>
      <c r="N93" s="46" t="s">
        <v>272</v>
      </c>
      <c r="O93" s="46"/>
      <c r="P93" s="9" t="e">
        <f>#REF!+#REF!*$H93+#REF!*IF(C93="Bottom",1,0)+#REF!*IF(C93="Top",1,0)+#REF!*IF(C93="French",1,0)+#REF!*IF(C93="Side",1,0)+#REF!*IF(F93="Y",1,0)+#REF!*$K93</f>
        <v>#REF!</v>
      </c>
      <c r="Q93" s="46"/>
      <c r="R93" s="46">
        <f>IFERROR(MATCH($C$8:$C$193,'CostModel Coef'!$B$8:$B$10,0),0)</f>
        <v>1</v>
      </c>
      <c r="S93" s="46"/>
      <c r="T93" s="46">
        <f>IF($R93&gt;0,INDEX('CostModel Coef'!C$8:C$10,$R93),"")</f>
        <v>726.7</v>
      </c>
      <c r="U93" s="46">
        <f>IF($R93&gt;0,INDEX('CostModel Coef'!D$8:D$10,$R93),"")</f>
        <v>-43.578000000000003</v>
      </c>
      <c r="V93" s="46">
        <f>IF($R93&gt;0,INDEX('CostModel Coef'!E$8:E$10,$R93),"")</f>
        <v>86.623000000000005</v>
      </c>
      <c r="W93" s="46">
        <f>IF($R93&gt;0,INDEX('CostModel Coef'!F$8:F$10,$R93),"")</f>
        <v>0</v>
      </c>
      <c r="X93" s="46">
        <f>IF($R93&gt;0,INDEX('CostModel Coef'!G$8:G$10,$R93),"")</f>
        <v>521.5</v>
      </c>
      <c r="Y93" s="46">
        <f>IF($R93&gt;0,INDEX('CostModel Coef'!H$8:H$10,$R93),"")</f>
        <v>-0.47099999999999997</v>
      </c>
      <c r="Z93" s="46">
        <f>IF($R93&gt;0,INDEX('CostModel Coef'!I$8:I$10,$R93),"")</f>
        <v>253</v>
      </c>
      <c r="AA93" s="46">
        <f>IF($R93&gt;0,INDEX('CostModel Coef'!J$8:J$10,$R93),"")</f>
        <v>728</v>
      </c>
      <c r="AB93" s="46">
        <f>IF($R93&gt;0,INDEX('CostModel Coef'!K$8:K$10,$R93),"")</f>
        <v>23.79</v>
      </c>
      <c r="AC93" s="46">
        <f>IF($R93&gt;0,INDEX('CostModel Coef'!L$8:L$10,$R93),"")</f>
        <v>7.8</v>
      </c>
      <c r="AD93" s="46">
        <f>IF($R93&gt;0,INDEX('CostModel Coef'!M$8:M$10,$R93),"")</f>
        <v>31</v>
      </c>
      <c r="AE93" s="46"/>
      <c r="AF93" s="2">
        <f t="shared" si="2"/>
        <v>1020</v>
      </c>
    </row>
    <row r="94" spans="1:32">
      <c r="A94" s="46" t="s">
        <v>273</v>
      </c>
      <c r="B94" s="46" t="s">
        <v>85</v>
      </c>
      <c r="C94" s="46" t="s">
        <v>50</v>
      </c>
      <c r="D94" s="46" t="b">
        <f t="shared" si="3"/>
        <v>1</v>
      </c>
      <c r="E94" s="46" t="s">
        <v>86</v>
      </c>
      <c r="F94" s="46" t="s">
        <v>86</v>
      </c>
      <c r="G94" s="46" t="s">
        <v>107</v>
      </c>
      <c r="H94" s="46">
        <v>20.399999999999999</v>
      </c>
      <c r="I94" s="46" t="s">
        <v>144</v>
      </c>
      <c r="J94" s="46" t="s">
        <v>97</v>
      </c>
      <c r="K94" s="46">
        <v>389</v>
      </c>
      <c r="L94" s="46" t="s">
        <v>90</v>
      </c>
      <c r="M94" s="46">
        <v>389</v>
      </c>
      <c r="N94" s="46" t="s">
        <v>274</v>
      </c>
      <c r="O94" s="46"/>
      <c r="P94" s="9" t="e">
        <f>#REF!+#REF!*$H94+#REF!*IF(C94="Bottom",1,0)+#REF!*IF(C94="Top",1,0)+#REF!*IF(C94="French",1,0)+#REF!*IF(C94="Side",1,0)+#REF!*IF(F94="Y",1,0)+#REF!*$K94</f>
        <v>#REF!</v>
      </c>
      <c r="Q94" s="46"/>
      <c r="R94" s="46">
        <f>IFERROR(MATCH($C$8:$C$193,'CostModel Coef'!$B$8:$B$10,0),0)</f>
        <v>1</v>
      </c>
      <c r="S94" s="46"/>
      <c r="T94" s="46">
        <f>IF($R94&gt;0,INDEX('CostModel Coef'!C$8:C$10,$R94),"")</f>
        <v>726.7</v>
      </c>
      <c r="U94" s="46">
        <f>IF($R94&gt;0,INDEX('CostModel Coef'!D$8:D$10,$R94),"")</f>
        <v>-43.578000000000003</v>
      </c>
      <c r="V94" s="46">
        <f>IF($R94&gt;0,INDEX('CostModel Coef'!E$8:E$10,$R94),"")</f>
        <v>86.623000000000005</v>
      </c>
      <c r="W94" s="46">
        <f>IF($R94&gt;0,INDEX('CostModel Coef'!F$8:F$10,$R94),"")</f>
        <v>0</v>
      </c>
      <c r="X94" s="46">
        <f>IF($R94&gt;0,INDEX('CostModel Coef'!G$8:G$10,$R94),"")</f>
        <v>521.5</v>
      </c>
      <c r="Y94" s="46">
        <f>IF($R94&gt;0,INDEX('CostModel Coef'!H$8:H$10,$R94),"")</f>
        <v>-0.47099999999999997</v>
      </c>
      <c r="Z94" s="46">
        <f>IF($R94&gt;0,INDEX('CostModel Coef'!I$8:I$10,$R94),"")</f>
        <v>253</v>
      </c>
      <c r="AA94" s="46">
        <f>IF($R94&gt;0,INDEX('CostModel Coef'!J$8:J$10,$R94),"")</f>
        <v>728</v>
      </c>
      <c r="AB94" s="46">
        <f>IF($R94&gt;0,INDEX('CostModel Coef'!K$8:K$10,$R94),"")</f>
        <v>23.79</v>
      </c>
      <c r="AC94" s="46">
        <f>IF($R94&gt;0,INDEX('CostModel Coef'!L$8:L$10,$R94),"")</f>
        <v>7.8</v>
      </c>
      <c r="AD94" s="46">
        <f>IF($R94&gt;0,INDEX('CostModel Coef'!M$8:M$10,$R94),"")</f>
        <v>31</v>
      </c>
      <c r="AE94" s="46"/>
      <c r="AF94" s="2">
        <f t="shared" si="2"/>
        <v>1072</v>
      </c>
    </row>
    <row r="95" spans="1:32">
      <c r="A95" s="46" t="s">
        <v>275</v>
      </c>
      <c r="B95" s="46" t="s">
        <v>85</v>
      </c>
      <c r="C95" s="46" t="s">
        <v>50</v>
      </c>
      <c r="D95" s="46" t="b">
        <f t="shared" si="3"/>
        <v>0</v>
      </c>
      <c r="E95" s="46" t="s">
        <v>86</v>
      </c>
      <c r="F95" s="46" t="s">
        <v>86</v>
      </c>
      <c r="G95" s="46" t="s">
        <v>107</v>
      </c>
      <c r="H95" s="46">
        <v>30</v>
      </c>
      <c r="I95" s="46" t="s">
        <v>188</v>
      </c>
      <c r="J95" s="46" t="s">
        <v>89</v>
      </c>
      <c r="K95" s="46">
        <v>653</v>
      </c>
      <c r="L95" s="46" t="s">
        <v>90</v>
      </c>
      <c r="M95" s="46">
        <v>653</v>
      </c>
      <c r="N95" s="46" t="s">
        <v>276</v>
      </c>
      <c r="O95" s="46"/>
      <c r="P95" s="9" t="e">
        <f>#REF!+#REF!*$H95+#REF!*IF(C95="Bottom",1,0)+#REF!*IF(C95="Top",1,0)+#REF!*IF(C95="French",1,0)+#REF!*IF(C95="Side",1,0)+#REF!*IF(F95="Y",1,0)+#REF!*$K95</f>
        <v>#REF!</v>
      </c>
      <c r="Q95" s="46"/>
      <c r="R95" s="46">
        <f>IFERROR(MATCH($C$8:$C$193,'CostModel Coef'!$B$8:$B$10,0),0)</f>
        <v>1</v>
      </c>
      <c r="S95" s="46"/>
      <c r="T95" s="46">
        <f>IF($R95&gt;0,INDEX('CostModel Coef'!C$8:C$10,$R95),"")</f>
        <v>726.7</v>
      </c>
      <c r="U95" s="46">
        <f>IF($R95&gt;0,INDEX('CostModel Coef'!D$8:D$10,$R95),"")</f>
        <v>-43.578000000000003</v>
      </c>
      <c r="V95" s="46">
        <f>IF($R95&gt;0,INDEX('CostModel Coef'!E$8:E$10,$R95),"")</f>
        <v>86.623000000000005</v>
      </c>
      <c r="W95" s="46">
        <f>IF($R95&gt;0,INDEX('CostModel Coef'!F$8:F$10,$R95),"")</f>
        <v>0</v>
      </c>
      <c r="X95" s="46">
        <f>IF($R95&gt;0,INDEX('CostModel Coef'!G$8:G$10,$R95),"")</f>
        <v>521.5</v>
      </c>
      <c r="Y95" s="46">
        <f>IF($R95&gt;0,INDEX('CostModel Coef'!H$8:H$10,$R95),"")</f>
        <v>-0.47099999999999997</v>
      </c>
      <c r="Z95" s="46">
        <f>IF($R95&gt;0,INDEX('CostModel Coef'!I$8:I$10,$R95),"")</f>
        <v>253</v>
      </c>
      <c r="AA95" s="46">
        <f>IF($R95&gt;0,INDEX('CostModel Coef'!J$8:J$10,$R95),"")</f>
        <v>728</v>
      </c>
      <c r="AB95" s="46">
        <f>IF($R95&gt;0,INDEX('CostModel Coef'!K$8:K$10,$R95),"")</f>
        <v>23.79</v>
      </c>
      <c r="AC95" s="46">
        <f>IF($R95&gt;0,INDEX('CostModel Coef'!L$8:L$10,$R95),"")</f>
        <v>7.8</v>
      </c>
      <c r="AD95" s="46">
        <f>IF($R95&gt;0,INDEX('CostModel Coef'!M$8:M$10,$R95),"")</f>
        <v>31</v>
      </c>
      <c r="AE95" s="46"/>
      <c r="AF95" s="2">
        <f t="shared" si="2"/>
        <v>1176</v>
      </c>
    </row>
    <row r="96" spans="1:32">
      <c r="A96" s="46" t="s">
        <v>277</v>
      </c>
      <c r="B96" s="46" t="s">
        <v>85</v>
      </c>
      <c r="C96" s="46" t="s">
        <v>50</v>
      </c>
      <c r="D96" s="46" t="b">
        <f t="shared" si="3"/>
        <v>1</v>
      </c>
      <c r="E96" s="46" t="s">
        <v>86</v>
      </c>
      <c r="F96" s="46" t="s">
        <v>86</v>
      </c>
      <c r="G96" s="46" t="s">
        <v>107</v>
      </c>
      <c r="H96" s="46">
        <v>30</v>
      </c>
      <c r="I96" s="46" t="s">
        <v>188</v>
      </c>
      <c r="J96" s="46" t="s">
        <v>94</v>
      </c>
      <c r="K96" s="46">
        <v>588</v>
      </c>
      <c r="L96" s="46" t="s">
        <v>90</v>
      </c>
      <c r="M96" s="46">
        <v>588</v>
      </c>
      <c r="N96" s="46" t="s">
        <v>278</v>
      </c>
      <c r="O96" s="46"/>
      <c r="P96" s="9" t="e">
        <f>#REF!+#REF!*$H96+#REF!*IF(C96="Bottom",1,0)+#REF!*IF(C96="Top",1,0)+#REF!*IF(C96="French",1,0)+#REF!*IF(C96="Side",1,0)+#REF!*IF(F96="Y",1,0)+#REF!*$K96</f>
        <v>#REF!</v>
      </c>
      <c r="Q96" s="46"/>
      <c r="R96" s="46">
        <f>IFERROR(MATCH($C$8:$C$193,'CostModel Coef'!$B$8:$B$10,0),0)</f>
        <v>1</v>
      </c>
      <c r="S96" s="46"/>
      <c r="T96" s="46">
        <f>IF($R96&gt;0,INDEX('CostModel Coef'!C$8:C$10,$R96),"")</f>
        <v>726.7</v>
      </c>
      <c r="U96" s="46">
        <f>IF($R96&gt;0,INDEX('CostModel Coef'!D$8:D$10,$R96),"")</f>
        <v>-43.578000000000003</v>
      </c>
      <c r="V96" s="46">
        <f>IF($R96&gt;0,INDEX('CostModel Coef'!E$8:E$10,$R96),"")</f>
        <v>86.623000000000005</v>
      </c>
      <c r="W96" s="46">
        <f>IF($R96&gt;0,INDEX('CostModel Coef'!F$8:F$10,$R96),"")</f>
        <v>0</v>
      </c>
      <c r="X96" s="46">
        <f>IF($R96&gt;0,INDEX('CostModel Coef'!G$8:G$10,$R96),"")</f>
        <v>521.5</v>
      </c>
      <c r="Y96" s="46">
        <f>IF($R96&gt;0,INDEX('CostModel Coef'!H$8:H$10,$R96),"")</f>
        <v>-0.47099999999999997</v>
      </c>
      <c r="Z96" s="46">
        <f>IF($R96&gt;0,INDEX('CostModel Coef'!I$8:I$10,$R96),"")</f>
        <v>253</v>
      </c>
      <c r="AA96" s="46">
        <f>IF($R96&gt;0,INDEX('CostModel Coef'!J$8:J$10,$R96),"")</f>
        <v>728</v>
      </c>
      <c r="AB96" s="46">
        <f>IF($R96&gt;0,INDEX('CostModel Coef'!K$8:K$10,$R96),"")</f>
        <v>23.79</v>
      </c>
      <c r="AC96" s="46">
        <f>IF($R96&gt;0,INDEX('CostModel Coef'!L$8:L$10,$R96),"")</f>
        <v>7.8</v>
      </c>
      <c r="AD96" s="46">
        <f>IF($R96&gt;0,INDEX('CostModel Coef'!M$8:M$10,$R96),"")</f>
        <v>31</v>
      </c>
      <c r="AE96" s="46"/>
      <c r="AF96" s="2">
        <f t="shared" si="2"/>
        <v>1206</v>
      </c>
    </row>
    <row r="97" spans="1:32">
      <c r="A97" s="46" t="s">
        <v>279</v>
      </c>
      <c r="B97" s="46" t="s">
        <v>85</v>
      </c>
      <c r="C97" s="46" t="s">
        <v>50</v>
      </c>
      <c r="D97" s="46" t="b">
        <f t="shared" si="3"/>
        <v>1</v>
      </c>
      <c r="E97" s="46" t="s">
        <v>86</v>
      </c>
      <c r="F97" s="46" t="s">
        <v>86</v>
      </c>
      <c r="G97" s="46" t="s">
        <v>107</v>
      </c>
      <c r="H97" s="46">
        <v>30</v>
      </c>
      <c r="I97" s="46" t="s">
        <v>188</v>
      </c>
      <c r="J97" s="46" t="s">
        <v>97</v>
      </c>
      <c r="K97" s="46">
        <v>457</v>
      </c>
      <c r="L97" s="46" t="s">
        <v>90</v>
      </c>
      <c r="M97" s="46">
        <v>457</v>
      </c>
      <c r="N97" s="46" t="s">
        <v>280</v>
      </c>
      <c r="O97" s="46"/>
      <c r="P97" s="9" t="e">
        <f>#REF!+#REF!*$H97+#REF!*IF(C97="Bottom",1,0)+#REF!*IF(C97="Top",1,0)+#REF!*IF(C97="French",1,0)+#REF!*IF(C97="Side",1,0)+#REF!*IF(F97="Y",1,0)+#REF!*$K97</f>
        <v>#REF!</v>
      </c>
      <c r="Q97" s="46"/>
      <c r="R97" s="46">
        <f>IFERROR(MATCH($C$8:$C$193,'CostModel Coef'!$B$8:$B$10,0),0)</f>
        <v>1</v>
      </c>
      <c r="S97" s="46"/>
      <c r="T97" s="46">
        <f>IF($R97&gt;0,INDEX('CostModel Coef'!C$8:C$10,$R97),"")</f>
        <v>726.7</v>
      </c>
      <c r="U97" s="46">
        <f>IF($R97&gt;0,INDEX('CostModel Coef'!D$8:D$10,$R97),"")</f>
        <v>-43.578000000000003</v>
      </c>
      <c r="V97" s="46">
        <f>IF($R97&gt;0,INDEX('CostModel Coef'!E$8:E$10,$R97),"")</f>
        <v>86.623000000000005</v>
      </c>
      <c r="W97" s="46">
        <f>IF($R97&gt;0,INDEX('CostModel Coef'!F$8:F$10,$R97),"")</f>
        <v>0</v>
      </c>
      <c r="X97" s="46">
        <f>IF($R97&gt;0,INDEX('CostModel Coef'!G$8:G$10,$R97),"")</f>
        <v>521.5</v>
      </c>
      <c r="Y97" s="46">
        <f>IF($R97&gt;0,INDEX('CostModel Coef'!H$8:H$10,$R97),"")</f>
        <v>-0.47099999999999997</v>
      </c>
      <c r="Z97" s="46">
        <f>IF($R97&gt;0,INDEX('CostModel Coef'!I$8:I$10,$R97),"")</f>
        <v>253</v>
      </c>
      <c r="AA97" s="46">
        <f>IF($R97&gt;0,INDEX('CostModel Coef'!J$8:J$10,$R97),"")</f>
        <v>728</v>
      </c>
      <c r="AB97" s="46">
        <f>IF($R97&gt;0,INDEX('CostModel Coef'!K$8:K$10,$R97),"")</f>
        <v>23.79</v>
      </c>
      <c r="AC97" s="46">
        <f>IF($R97&gt;0,INDEX('CostModel Coef'!L$8:L$10,$R97),"")</f>
        <v>7.8</v>
      </c>
      <c r="AD97" s="46">
        <f>IF($R97&gt;0,INDEX('CostModel Coef'!M$8:M$10,$R97),"")</f>
        <v>31</v>
      </c>
      <c r="AE97" s="46"/>
      <c r="AF97" s="2">
        <f t="shared" si="2"/>
        <v>1268</v>
      </c>
    </row>
    <row r="98" spans="1:32">
      <c r="A98" s="46" t="s">
        <v>281</v>
      </c>
      <c r="B98" s="46" t="s">
        <v>85</v>
      </c>
      <c r="C98" s="46" t="s">
        <v>52</v>
      </c>
      <c r="D98" s="46" t="b">
        <f t="shared" si="3"/>
        <v>0</v>
      </c>
      <c r="E98" s="46" t="s">
        <v>151</v>
      </c>
      <c r="F98" s="46" t="s">
        <v>86</v>
      </c>
      <c r="G98" s="46" t="s">
        <v>107</v>
      </c>
      <c r="H98" s="46">
        <v>22</v>
      </c>
      <c r="I98" s="46" t="s">
        <v>108</v>
      </c>
      <c r="J98" s="46" t="s">
        <v>89</v>
      </c>
      <c r="K98" s="46">
        <v>622</v>
      </c>
      <c r="L98" s="46" t="s">
        <v>90</v>
      </c>
      <c r="M98" s="46">
        <v>622</v>
      </c>
      <c r="N98" s="46" t="s">
        <v>282</v>
      </c>
      <c r="O98" s="46"/>
      <c r="P98" s="9" t="e">
        <f>#REF!+#REF!*$H98+#REF!*IF(C98="Bottom",1,0)+#REF!*IF(C98="Top",1,0)+#REF!*IF(C98="French",1,0)+#REF!*IF(C98="Side",1,0)+#REF!*IF(F98="Y",1,0)+#REF!*$K98</f>
        <v>#REF!</v>
      </c>
      <c r="Q98" s="46"/>
      <c r="R98" s="46">
        <f>IFERROR(MATCH($C$8:$C$193,'CostModel Coef'!$B$8:$B$10,0),0)</f>
        <v>3</v>
      </c>
      <c r="S98" s="46"/>
      <c r="T98" s="46">
        <f>IF($R98&gt;0,INDEX('CostModel Coef'!C$8:C$10,$R98),"")</f>
        <v>726.7</v>
      </c>
      <c r="U98" s="46">
        <f>IF($R98&gt;0,INDEX('CostModel Coef'!D$8:D$10,$R98),"")</f>
        <v>-43.578000000000003</v>
      </c>
      <c r="V98" s="46">
        <f>IF($R98&gt;0,INDEX('CostModel Coef'!E$8:E$10,$R98),"")</f>
        <v>86.623000000000005</v>
      </c>
      <c r="W98" s="46">
        <f>IF($R98&gt;0,INDEX('CostModel Coef'!F$8:F$10,$R98),"")</f>
        <v>-548.29</v>
      </c>
      <c r="X98" s="46">
        <f>IF($R98&gt;0,INDEX('CostModel Coef'!G$8:G$10,$R98),"")</f>
        <v>521.5</v>
      </c>
      <c r="Y98" s="46">
        <f>IF($R98&gt;0,INDEX('CostModel Coef'!H$8:H$10,$R98),"")</f>
        <v>-0.47099999999999997</v>
      </c>
      <c r="Z98" s="46">
        <f>IF($R98&gt;0,INDEX('CostModel Coef'!I$8:I$10,$R98),"")</f>
        <v>253</v>
      </c>
      <c r="AA98" s="46">
        <f>IF($R98&gt;0,INDEX('CostModel Coef'!J$8:J$10,$R98),"")</f>
        <v>728</v>
      </c>
      <c r="AB98" s="46">
        <f>IF($R98&gt;0,INDEX('CostModel Coef'!K$8:K$10,$R98),"")</f>
        <v>23.79</v>
      </c>
      <c r="AC98" s="46">
        <f>IF($R98&gt;0,INDEX('CostModel Coef'!L$8:L$10,$R98),"")</f>
        <v>7.8</v>
      </c>
      <c r="AD98" s="46">
        <f>IF($R98&gt;0,INDEX('CostModel Coef'!M$8:M$10,$R98),"")</f>
        <v>31</v>
      </c>
      <c r="AE98" s="46"/>
      <c r="AF98" s="2">
        <f t="shared" si="2"/>
        <v>452</v>
      </c>
    </row>
    <row r="99" spans="1:32">
      <c r="A99" s="46" t="s">
        <v>283</v>
      </c>
      <c r="B99" s="46" t="s">
        <v>85</v>
      </c>
      <c r="C99" s="46" t="s">
        <v>52</v>
      </c>
      <c r="D99" s="46" t="b">
        <f t="shared" si="3"/>
        <v>1</v>
      </c>
      <c r="E99" s="46" t="s">
        <v>151</v>
      </c>
      <c r="F99" s="46" t="s">
        <v>86</v>
      </c>
      <c r="G99" s="46" t="s">
        <v>107</v>
      </c>
      <c r="H99" s="46">
        <v>22</v>
      </c>
      <c r="I99" s="46" t="s">
        <v>108</v>
      </c>
      <c r="J99" s="46" t="s">
        <v>94</v>
      </c>
      <c r="K99" s="46">
        <v>560</v>
      </c>
      <c r="L99" s="46" t="s">
        <v>90</v>
      </c>
      <c r="M99" s="46">
        <v>560</v>
      </c>
      <c r="N99" s="46" t="s">
        <v>284</v>
      </c>
      <c r="O99" s="46"/>
      <c r="P99" s="9" t="e">
        <f>#REF!+#REF!*$H99+#REF!*IF(C99="Bottom",1,0)+#REF!*IF(C99="Top",1,0)+#REF!*IF(C99="French",1,0)+#REF!*IF(C99="Side",1,0)+#REF!*IF(F99="Y",1,0)+#REF!*$K99</f>
        <v>#REF!</v>
      </c>
      <c r="Q99" s="46"/>
      <c r="R99" s="46">
        <f>IFERROR(MATCH($C$8:$C$193,'CostModel Coef'!$B$8:$B$10,0),0)</f>
        <v>3</v>
      </c>
      <c r="S99" s="46"/>
      <c r="T99" s="46">
        <f>IF($R99&gt;0,INDEX('CostModel Coef'!C$8:C$10,$R99),"")</f>
        <v>726.7</v>
      </c>
      <c r="U99" s="46">
        <f>IF($R99&gt;0,INDEX('CostModel Coef'!D$8:D$10,$R99),"")</f>
        <v>-43.578000000000003</v>
      </c>
      <c r="V99" s="46">
        <f>IF($R99&gt;0,INDEX('CostModel Coef'!E$8:E$10,$R99),"")</f>
        <v>86.623000000000005</v>
      </c>
      <c r="W99" s="46">
        <f>IF($R99&gt;0,INDEX('CostModel Coef'!F$8:F$10,$R99),"")</f>
        <v>-548.29</v>
      </c>
      <c r="X99" s="46">
        <f>IF($R99&gt;0,INDEX('CostModel Coef'!G$8:G$10,$R99),"")</f>
        <v>521.5</v>
      </c>
      <c r="Y99" s="46">
        <f>IF($R99&gt;0,INDEX('CostModel Coef'!H$8:H$10,$R99),"")</f>
        <v>-0.47099999999999997</v>
      </c>
      <c r="Z99" s="46">
        <f>IF($R99&gt;0,INDEX('CostModel Coef'!I$8:I$10,$R99),"")</f>
        <v>253</v>
      </c>
      <c r="AA99" s="46">
        <f>IF($R99&gt;0,INDEX('CostModel Coef'!J$8:J$10,$R99),"")</f>
        <v>728</v>
      </c>
      <c r="AB99" s="46">
        <f>IF($R99&gt;0,INDEX('CostModel Coef'!K$8:K$10,$R99),"")</f>
        <v>23.79</v>
      </c>
      <c r="AC99" s="46">
        <f>IF($R99&gt;0,INDEX('CostModel Coef'!L$8:L$10,$R99),"")</f>
        <v>7.8</v>
      </c>
      <c r="AD99" s="46">
        <f>IF($R99&gt;0,INDEX('CostModel Coef'!M$8:M$10,$R99),"")</f>
        <v>31</v>
      </c>
      <c r="AE99" s="46"/>
      <c r="AF99" s="2">
        <f t="shared" si="2"/>
        <v>481</v>
      </c>
    </row>
    <row r="100" spans="1:32">
      <c r="A100" s="46" t="s">
        <v>285</v>
      </c>
      <c r="B100" s="46" t="s">
        <v>85</v>
      </c>
      <c r="C100" s="46" t="s">
        <v>52</v>
      </c>
      <c r="D100" s="46" t="b">
        <f t="shared" si="3"/>
        <v>1</v>
      </c>
      <c r="E100" s="46" t="s">
        <v>151</v>
      </c>
      <c r="F100" s="46" t="s">
        <v>86</v>
      </c>
      <c r="G100" s="46" t="s">
        <v>107</v>
      </c>
      <c r="H100" s="46">
        <v>22</v>
      </c>
      <c r="I100" s="46" t="s">
        <v>108</v>
      </c>
      <c r="J100" s="46" t="s">
        <v>97</v>
      </c>
      <c r="K100" s="46">
        <v>435</v>
      </c>
      <c r="L100" s="46" t="s">
        <v>90</v>
      </c>
      <c r="M100" s="46">
        <v>435</v>
      </c>
      <c r="N100" s="46" t="s">
        <v>286</v>
      </c>
      <c r="O100" s="46"/>
      <c r="P100" s="9" t="e">
        <f>#REF!+#REF!*$H100+#REF!*IF(C100="Bottom",1,0)+#REF!*IF(C100="Top",1,0)+#REF!*IF(C100="French",1,0)+#REF!*IF(C100="Side",1,0)+#REF!*IF(F100="Y",1,0)+#REF!*$K100</f>
        <v>#REF!</v>
      </c>
      <c r="Q100" s="46"/>
      <c r="R100" s="46">
        <f>IFERROR(MATCH($C$8:$C$193,'CostModel Coef'!$B$8:$B$10,0),0)</f>
        <v>3</v>
      </c>
      <c r="S100" s="46"/>
      <c r="T100" s="46">
        <f>IF($R100&gt;0,INDEX('CostModel Coef'!C$8:C$10,$R100),"")</f>
        <v>726.7</v>
      </c>
      <c r="U100" s="46">
        <f>IF($R100&gt;0,INDEX('CostModel Coef'!D$8:D$10,$R100),"")</f>
        <v>-43.578000000000003</v>
      </c>
      <c r="V100" s="46">
        <f>IF($R100&gt;0,INDEX('CostModel Coef'!E$8:E$10,$R100),"")</f>
        <v>86.623000000000005</v>
      </c>
      <c r="W100" s="46">
        <f>IF($R100&gt;0,INDEX('CostModel Coef'!F$8:F$10,$R100),"")</f>
        <v>-548.29</v>
      </c>
      <c r="X100" s="46">
        <f>IF($R100&gt;0,INDEX('CostModel Coef'!G$8:G$10,$R100),"")</f>
        <v>521.5</v>
      </c>
      <c r="Y100" s="46">
        <f>IF($R100&gt;0,INDEX('CostModel Coef'!H$8:H$10,$R100),"")</f>
        <v>-0.47099999999999997</v>
      </c>
      <c r="Z100" s="46">
        <f>IF($R100&gt;0,INDEX('CostModel Coef'!I$8:I$10,$R100),"")</f>
        <v>253</v>
      </c>
      <c r="AA100" s="46">
        <f>IF($R100&gt;0,INDEX('CostModel Coef'!J$8:J$10,$R100),"")</f>
        <v>728</v>
      </c>
      <c r="AB100" s="46">
        <f>IF($R100&gt;0,INDEX('CostModel Coef'!K$8:K$10,$R100),"")</f>
        <v>23.79</v>
      </c>
      <c r="AC100" s="46">
        <f>IF($R100&gt;0,INDEX('CostModel Coef'!L$8:L$10,$R100),"")</f>
        <v>7.8</v>
      </c>
      <c r="AD100" s="46">
        <f>IF($R100&gt;0,INDEX('CostModel Coef'!M$8:M$10,$R100),"")</f>
        <v>31</v>
      </c>
      <c r="AE100" s="46"/>
      <c r="AF100" s="2">
        <f t="shared" si="2"/>
        <v>540</v>
      </c>
    </row>
    <row r="101" spans="1:32">
      <c r="A101" s="46" t="s">
        <v>287</v>
      </c>
      <c r="B101" s="46" t="s">
        <v>85</v>
      </c>
      <c r="C101" s="46" t="s">
        <v>52</v>
      </c>
      <c r="D101" s="46" t="b">
        <f t="shared" si="3"/>
        <v>0</v>
      </c>
      <c r="E101" s="46" t="s">
        <v>151</v>
      </c>
      <c r="F101" s="46" t="s">
        <v>86</v>
      </c>
      <c r="G101" s="46" t="s">
        <v>107</v>
      </c>
      <c r="H101" s="46">
        <v>19</v>
      </c>
      <c r="I101" s="46" t="s">
        <v>116</v>
      </c>
      <c r="J101" s="46" t="s">
        <v>89</v>
      </c>
      <c r="K101" s="46">
        <v>589</v>
      </c>
      <c r="L101" s="46" t="s">
        <v>90</v>
      </c>
      <c r="M101" s="46">
        <v>589</v>
      </c>
      <c r="N101" s="46" t="s">
        <v>288</v>
      </c>
      <c r="O101" s="46"/>
      <c r="P101" s="9" t="e">
        <f>#REF!+#REF!*$H101+#REF!*IF(C101="Bottom",1,0)+#REF!*IF(C101="Top",1,0)+#REF!*IF(C101="French",1,0)+#REF!*IF(C101="Side",1,0)+#REF!*IF(F101="Y",1,0)+#REF!*$K101</f>
        <v>#REF!</v>
      </c>
      <c r="Q101" s="46"/>
      <c r="R101" s="46">
        <f>IFERROR(MATCH($C$8:$C$193,'CostModel Coef'!$B$8:$B$10,0),0)</f>
        <v>3</v>
      </c>
      <c r="S101" s="46"/>
      <c r="T101" s="46">
        <f>IF($R101&gt;0,INDEX('CostModel Coef'!C$8:C$10,$R101),"")</f>
        <v>726.7</v>
      </c>
      <c r="U101" s="46">
        <f>IF($R101&gt;0,INDEX('CostModel Coef'!D$8:D$10,$R101),"")</f>
        <v>-43.578000000000003</v>
      </c>
      <c r="V101" s="46">
        <f>IF($R101&gt;0,INDEX('CostModel Coef'!E$8:E$10,$R101),"")</f>
        <v>86.623000000000005</v>
      </c>
      <c r="W101" s="46">
        <f>IF($R101&gt;0,INDEX('CostModel Coef'!F$8:F$10,$R101),"")</f>
        <v>-548.29</v>
      </c>
      <c r="X101" s="46">
        <f>IF($R101&gt;0,INDEX('CostModel Coef'!G$8:G$10,$R101),"")</f>
        <v>521.5</v>
      </c>
      <c r="Y101" s="46">
        <f>IF($R101&gt;0,INDEX('CostModel Coef'!H$8:H$10,$R101),"")</f>
        <v>-0.47099999999999997</v>
      </c>
      <c r="Z101" s="46">
        <f>IF($R101&gt;0,INDEX('CostModel Coef'!I$8:I$10,$R101),"")</f>
        <v>253</v>
      </c>
      <c r="AA101" s="46">
        <f>IF($R101&gt;0,INDEX('CostModel Coef'!J$8:J$10,$R101),"")</f>
        <v>728</v>
      </c>
      <c r="AB101" s="46">
        <f>IF($R101&gt;0,INDEX('CostModel Coef'!K$8:K$10,$R101),"")</f>
        <v>23.79</v>
      </c>
      <c r="AC101" s="46">
        <f>IF($R101&gt;0,INDEX('CostModel Coef'!L$8:L$10,$R101),"")</f>
        <v>7.8</v>
      </c>
      <c r="AD101" s="46">
        <f>IF($R101&gt;0,INDEX('CostModel Coef'!M$8:M$10,$R101),"")</f>
        <v>31</v>
      </c>
      <c r="AE101" s="46"/>
      <c r="AF101" s="2">
        <f t="shared" si="2"/>
        <v>396</v>
      </c>
    </row>
    <row r="102" spans="1:32">
      <c r="A102" s="46" t="s">
        <v>289</v>
      </c>
      <c r="B102" s="46" t="s">
        <v>85</v>
      </c>
      <c r="C102" s="46" t="s">
        <v>52</v>
      </c>
      <c r="D102" s="46" t="b">
        <f t="shared" si="3"/>
        <v>1</v>
      </c>
      <c r="E102" s="46" t="s">
        <v>151</v>
      </c>
      <c r="F102" s="46" t="s">
        <v>86</v>
      </c>
      <c r="G102" s="46" t="s">
        <v>107</v>
      </c>
      <c r="H102" s="46">
        <v>19</v>
      </c>
      <c r="I102" s="46" t="s">
        <v>116</v>
      </c>
      <c r="J102" s="46" t="s">
        <v>94</v>
      </c>
      <c r="K102" s="46">
        <v>530</v>
      </c>
      <c r="L102" s="46" t="s">
        <v>90</v>
      </c>
      <c r="M102" s="46">
        <v>530</v>
      </c>
      <c r="N102" s="46" t="s">
        <v>290</v>
      </c>
      <c r="O102" s="46"/>
      <c r="P102" s="9" t="e">
        <f>#REF!+#REF!*$H102+#REF!*IF(C102="Bottom",1,0)+#REF!*IF(C102="Top",1,0)+#REF!*IF(C102="French",1,0)+#REF!*IF(C102="Side",1,0)+#REF!*IF(F102="Y",1,0)+#REF!*$K102</f>
        <v>#REF!</v>
      </c>
      <c r="Q102" s="46"/>
      <c r="R102" s="46">
        <f>IFERROR(MATCH($C$8:$C$193,'CostModel Coef'!$B$8:$B$10,0),0)</f>
        <v>3</v>
      </c>
      <c r="S102" s="46"/>
      <c r="T102" s="46">
        <f>IF($R102&gt;0,INDEX('CostModel Coef'!C$8:C$10,$R102),"")</f>
        <v>726.7</v>
      </c>
      <c r="U102" s="46">
        <f>IF($R102&gt;0,INDEX('CostModel Coef'!D$8:D$10,$R102),"")</f>
        <v>-43.578000000000003</v>
      </c>
      <c r="V102" s="46">
        <f>IF($R102&gt;0,INDEX('CostModel Coef'!E$8:E$10,$R102),"")</f>
        <v>86.623000000000005</v>
      </c>
      <c r="W102" s="46">
        <f>IF($R102&gt;0,INDEX('CostModel Coef'!F$8:F$10,$R102),"")</f>
        <v>-548.29</v>
      </c>
      <c r="X102" s="46">
        <f>IF($R102&gt;0,INDEX('CostModel Coef'!G$8:G$10,$R102),"")</f>
        <v>521.5</v>
      </c>
      <c r="Y102" s="46">
        <f>IF($R102&gt;0,INDEX('CostModel Coef'!H$8:H$10,$R102),"")</f>
        <v>-0.47099999999999997</v>
      </c>
      <c r="Z102" s="46">
        <f>IF($R102&gt;0,INDEX('CostModel Coef'!I$8:I$10,$R102),"")</f>
        <v>253</v>
      </c>
      <c r="AA102" s="46">
        <f>IF($R102&gt;0,INDEX('CostModel Coef'!J$8:J$10,$R102),"")</f>
        <v>728</v>
      </c>
      <c r="AB102" s="46">
        <f>IF($R102&gt;0,INDEX('CostModel Coef'!K$8:K$10,$R102),"")</f>
        <v>23.79</v>
      </c>
      <c r="AC102" s="46">
        <f>IF($R102&gt;0,INDEX('CostModel Coef'!L$8:L$10,$R102),"")</f>
        <v>7.8</v>
      </c>
      <c r="AD102" s="46">
        <f>IF($R102&gt;0,INDEX('CostModel Coef'!M$8:M$10,$R102),"")</f>
        <v>31</v>
      </c>
      <c r="AE102" s="46"/>
      <c r="AF102" s="2">
        <f t="shared" si="2"/>
        <v>424</v>
      </c>
    </row>
    <row r="103" spans="1:32">
      <c r="A103" s="46" t="s">
        <v>291</v>
      </c>
      <c r="B103" s="46" t="s">
        <v>85</v>
      </c>
      <c r="C103" s="46" t="s">
        <v>52</v>
      </c>
      <c r="D103" s="46" t="b">
        <f t="shared" si="3"/>
        <v>1</v>
      </c>
      <c r="E103" s="46" t="s">
        <v>151</v>
      </c>
      <c r="F103" s="46" t="s">
        <v>86</v>
      </c>
      <c r="G103" s="46" t="s">
        <v>107</v>
      </c>
      <c r="H103" s="46">
        <v>19</v>
      </c>
      <c r="I103" s="46" t="s">
        <v>116</v>
      </c>
      <c r="J103" s="46" t="s">
        <v>97</v>
      </c>
      <c r="K103" s="46">
        <v>412</v>
      </c>
      <c r="L103" s="46" t="s">
        <v>90</v>
      </c>
      <c r="M103" s="46">
        <v>412</v>
      </c>
      <c r="N103" s="46" t="s">
        <v>292</v>
      </c>
      <c r="O103" s="46"/>
      <c r="P103" s="9" t="e">
        <f>#REF!+#REF!*$H103+#REF!*IF(C103="Bottom",1,0)+#REF!*IF(C103="Top",1,0)+#REF!*IF(C103="French",1,0)+#REF!*IF(C103="Side",1,0)+#REF!*IF(F103="Y",1,0)+#REF!*$K103</f>
        <v>#REF!</v>
      </c>
      <c r="Q103" s="46"/>
      <c r="R103" s="46">
        <f>IFERROR(MATCH($C$8:$C$193,'CostModel Coef'!$B$8:$B$10,0),0)</f>
        <v>3</v>
      </c>
      <c r="S103" s="46"/>
      <c r="T103" s="46">
        <f>IF($R103&gt;0,INDEX('CostModel Coef'!C$8:C$10,$R103),"")</f>
        <v>726.7</v>
      </c>
      <c r="U103" s="46">
        <f>IF($R103&gt;0,INDEX('CostModel Coef'!D$8:D$10,$R103),"")</f>
        <v>-43.578000000000003</v>
      </c>
      <c r="V103" s="46">
        <f>IF($R103&gt;0,INDEX('CostModel Coef'!E$8:E$10,$R103),"")</f>
        <v>86.623000000000005</v>
      </c>
      <c r="W103" s="46">
        <f>IF($R103&gt;0,INDEX('CostModel Coef'!F$8:F$10,$R103),"")</f>
        <v>-548.29</v>
      </c>
      <c r="X103" s="46">
        <f>IF($R103&gt;0,INDEX('CostModel Coef'!G$8:G$10,$R103),"")</f>
        <v>521.5</v>
      </c>
      <c r="Y103" s="46">
        <f>IF($R103&gt;0,INDEX('CostModel Coef'!H$8:H$10,$R103),"")</f>
        <v>-0.47099999999999997</v>
      </c>
      <c r="Z103" s="46">
        <f>IF($R103&gt;0,INDEX('CostModel Coef'!I$8:I$10,$R103),"")</f>
        <v>253</v>
      </c>
      <c r="AA103" s="46">
        <f>IF($R103&gt;0,INDEX('CostModel Coef'!J$8:J$10,$R103),"")</f>
        <v>728</v>
      </c>
      <c r="AB103" s="46">
        <f>IF($R103&gt;0,INDEX('CostModel Coef'!K$8:K$10,$R103),"")</f>
        <v>23.79</v>
      </c>
      <c r="AC103" s="46">
        <f>IF($R103&gt;0,INDEX('CostModel Coef'!L$8:L$10,$R103),"")</f>
        <v>7.8</v>
      </c>
      <c r="AD103" s="46">
        <f>IF($R103&gt;0,INDEX('CostModel Coef'!M$8:M$10,$R103),"")</f>
        <v>31</v>
      </c>
      <c r="AE103" s="46"/>
      <c r="AF103" s="2">
        <f t="shared" si="2"/>
        <v>479</v>
      </c>
    </row>
    <row r="104" spans="1:32">
      <c r="A104" s="46" t="s">
        <v>293</v>
      </c>
      <c r="B104" s="46" t="s">
        <v>85</v>
      </c>
      <c r="C104" s="46" t="s">
        <v>52</v>
      </c>
      <c r="D104" s="46" t="b">
        <f t="shared" si="3"/>
        <v>0</v>
      </c>
      <c r="E104" s="46" t="s">
        <v>151</v>
      </c>
      <c r="F104" s="46" t="s">
        <v>86</v>
      </c>
      <c r="G104" s="46" t="s">
        <v>107</v>
      </c>
      <c r="H104" s="46">
        <v>11</v>
      </c>
      <c r="I104" s="46" t="s">
        <v>123</v>
      </c>
      <c r="J104" s="46" t="s">
        <v>89</v>
      </c>
      <c r="K104" s="46">
        <v>502</v>
      </c>
      <c r="L104" s="46" t="s">
        <v>90</v>
      </c>
      <c r="M104" s="46">
        <v>502</v>
      </c>
      <c r="N104" s="46" t="s">
        <v>294</v>
      </c>
      <c r="O104" s="46"/>
      <c r="P104" s="9" t="e">
        <f>#REF!+#REF!*$H104+#REF!*IF(C104="Bottom",1,0)+#REF!*IF(C104="Top",1,0)+#REF!*IF(C104="French",1,0)+#REF!*IF(C104="Side",1,0)+#REF!*IF(F104="Y",1,0)+#REF!*$K104</f>
        <v>#REF!</v>
      </c>
      <c r="Q104" s="46"/>
      <c r="R104" s="46">
        <f>IFERROR(MATCH($C$8:$C$193,'CostModel Coef'!$B$8:$B$10,0),0)</f>
        <v>3</v>
      </c>
      <c r="S104" s="46"/>
      <c r="T104" s="46">
        <f>IF($R104&gt;0,INDEX('CostModel Coef'!C$8:C$10,$R104),"")</f>
        <v>726.7</v>
      </c>
      <c r="U104" s="46">
        <f>IF($R104&gt;0,INDEX('CostModel Coef'!D$8:D$10,$R104),"")</f>
        <v>-43.578000000000003</v>
      </c>
      <c r="V104" s="46">
        <f>IF($R104&gt;0,INDEX('CostModel Coef'!E$8:E$10,$R104),"")</f>
        <v>86.623000000000005</v>
      </c>
      <c r="W104" s="46">
        <f>IF($R104&gt;0,INDEX('CostModel Coef'!F$8:F$10,$R104),"")</f>
        <v>-548.29</v>
      </c>
      <c r="X104" s="46">
        <f>IF($R104&gt;0,INDEX('CostModel Coef'!G$8:G$10,$R104),"")</f>
        <v>521.5</v>
      </c>
      <c r="Y104" s="46">
        <f>IF($R104&gt;0,INDEX('CostModel Coef'!H$8:H$10,$R104),"")</f>
        <v>-0.47099999999999997</v>
      </c>
      <c r="Z104" s="46">
        <f>IF($R104&gt;0,INDEX('CostModel Coef'!I$8:I$10,$R104),"")</f>
        <v>253</v>
      </c>
      <c r="AA104" s="46">
        <f>IF($R104&gt;0,INDEX('CostModel Coef'!J$8:J$10,$R104),"")</f>
        <v>728</v>
      </c>
      <c r="AB104" s="46">
        <f>IF($R104&gt;0,INDEX('CostModel Coef'!K$8:K$10,$R104),"")</f>
        <v>23.79</v>
      </c>
      <c r="AC104" s="46">
        <f>IF($R104&gt;0,INDEX('CostModel Coef'!L$8:L$10,$R104),"")</f>
        <v>7.8</v>
      </c>
      <c r="AD104" s="46">
        <f>IF($R104&gt;0,INDEX('CostModel Coef'!M$8:M$10,$R104),"")</f>
        <v>31</v>
      </c>
      <c r="AE104" s="46"/>
      <c r="AF104" s="2">
        <f t="shared" si="2"/>
        <v>247</v>
      </c>
    </row>
    <row r="105" spans="1:32">
      <c r="A105" s="46" t="s">
        <v>295</v>
      </c>
      <c r="B105" s="46" t="s">
        <v>85</v>
      </c>
      <c r="C105" s="46" t="s">
        <v>52</v>
      </c>
      <c r="D105" s="46" t="b">
        <f t="shared" si="3"/>
        <v>1</v>
      </c>
      <c r="E105" s="46" t="s">
        <v>151</v>
      </c>
      <c r="F105" s="46" t="s">
        <v>86</v>
      </c>
      <c r="G105" s="46" t="s">
        <v>107</v>
      </c>
      <c r="H105" s="46">
        <v>11</v>
      </c>
      <c r="I105" s="46" t="s">
        <v>123</v>
      </c>
      <c r="J105" s="46" t="s">
        <v>94</v>
      </c>
      <c r="K105" s="46">
        <v>452</v>
      </c>
      <c r="L105" s="46" t="s">
        <v>90</v>
      </c>
      <c r="M105" s="46">
        <v>452</v>
      </c>
      <c r="N105" s="46" t="s">
        <v>296</v>
      </c>
      <c r="O105" s="46"/>
      <c r="P105" s="9" t="e">
        <f>#REF!+#REF!*$H105+#REF!*IF(C105="Bottom",1,0)+#REF!*IF(C105="Top",1,0)+#REF!*IF(C105="French",1,0)+#REF!*IF(C105="Side",1,0)+#REF!*IF(F105="Y",1,0)+#REF!*$K105</f>
        <v>#REF!</v>
      </c>
      <c r="Q105" s="46"/>
      <c r="R105" s="46">
        <f>IFERROR(MATCH($C$8:$C$193,'CostModel Coef'!$B$8:$B$10,0),0)</f>
        <v>3</v>
      </c>
      <c r="S105" s="46"/>
      <c r="T105" s="46">
        <f>IF($R105&gt;0,INDEX('CostModel Coef'!C$8:C$10,$R105),"")</f>
        <v>726.7</v>
      </c>
      <c r="U105" s="46">
        <f>IF($R105&gt;0,INDEX('CostModel Coef'!D$8:D$10,$R105),"")</f>
        <v>-43.578000000000003</v>
      </c>
      <c r="V105" s="46">
        <f>IF($R105&gt;0,INDEX('CostModel Coef'!E$8:E$10,$R105),"")</f>
        <v>86.623000000000005</v>
      </c>
      <c r="W105" s="46">
        <f>IF($R105&gt;0,INDEX('CostModel Coef'!F$8:F$10,$R105),"")</f>
        <v>-548.29</v>
      </c>
      <c r="X105" s="46">
        <f>IF($R105&gt;0,INDEX('CostModel Coef'!G$8:G$10,$R105),"")</f>
        <v>521.5</v>
      </c>
      <c r="Y105" s="46">
        <f>IF($R105&gt;0,INDEX('CostModel Coef'!H$8:H$10,$R105),"")</f>
        <v>-0.47099999999999997</v>
      </c>
      <c r="Z105" s="46">
        <f>IF($R105&gt;0,INDEX('CostModel Coef'!I$8:I$10,$R105),"")</f>
        <v>253</v>
      </c>
      <c r="AA105" s="46">
        <f>IF($R105&gt;0,INDEX('CostModel Coef'!J$8:J$10,$R105),"")</f>
        <v>728</v>
      </c>
      <c r="AB105" s="46">
        <f>IF($R105&gt;0,INDEX('CostModel Coef'!K$8:K$10,$R105),"")</f>
        <v>23.79</v>
      </c>
      <c r="AC105" s="46">
        <f>IF($R105&gt;0,INDEX('CostModel Coef'!L$8:L$10,$R105),"")</f>
        <v>7.8</v>
      </c>
      <c r="AD105" s="46">
        <f>IF($R105&gt;0,INDEX('CostModel Coef'!M$8:M$10,$R105),"")</f>
        <v>31</v>
      </c>
      <c r="AE105" s="46"/>
      <c r="AF105" s="2">
        <f t="shared" si="2"/>
        <v>270</v>
      </c>
    </row>
    <row r="106" spans="1:32">
      <c r="A106" s="46" t="s">
        <v>297</v>
      </c>
      <c r="B106" s="46" t="s">
        <v>85</v>
      </c>
      <c r="C106" s="46" t="s">
        <v>52</v>
      </c>
      <c r="D106" s="46" t="b">
        <f t="shared" si="3"/>
        <v>1</v>
      </c>
      <c r="E106" s="46" t="s">
        <v>151</v>
      </c>
      <c r="F106" s="46" t="s">
        <v>86</v>
      </c>
      <c r="G106" s="46" t="s">
        <v>107</v>
      </c>
      <c r="H106" s="46">
        <v>11</v>
      </c>
      <c r="I106" s="46" t="s">
        <v>123</v>
      </c>
      <c r="J106" s="46" t="s">
        <v>97</v>
      </c>
      <c r="K106" s="46">
        <v>351</v>
      </c>
      <c r="L106" s="46" t="s">
        <v>90</v>
      </c>
      <c r="M106" s="46">
        <v>351</v>
      </c>
      <c r="N106" s="46" t="s">
        <v>298</v>
      </c>
      <c r="O106" s="46"/>
      <c r="P106" s="9" t="e">
        <f>#REF!+#REF!*$H106+#REF!*IF(C106="Bottom",1,0)+#REF!*IF(C106="Top",1,0)+#REF!*IF(C106="French",1,0)+#REF!*IF(C106="Side",1,0)+#REF!*IF(F106="Y",1,0)+#REF!*$K106</f>
        <v>#REF!</v>
      </c>
      <c r="Q106" s="46"/>
      <c r="R106" s="46">
        <f>IFERROR(MATCH($C$8:$C$193,'CostModel Coef'!$B$8:$B$10,0),0)</f>
        <v>3</v>
      </c>
      <c r="S106" s="46"/>
      <c r="T106" s="46">
        <f>IF($R106&gt;0,INDEX('CostModel Coef'!C$8:C$10,$R106),"")</f>
        <v>726.7</v>
      </c>
      <c r="U106" s="46">
        <f>IF($R106&gt;0,INDEX('CostModel Coef'!D$8:D$10,$R106),"")</f>
        <v>-43.578000000000003</v>
      </c>
      <c r="V106" s="46">
        <f>IF($R106&gt;0,INDEX('CostModel Coef'!E$8:E$10,$R106),"")</f>
        <v>86.623000000000005</v>
      </c>
      <c r="W106" s="46">
        <f>IF($R106&gt;0,INDEX('CostModel Coef'!F$8:F$10,$R106),"")</f>
        <v>-548.29</v>
      </c>
      <c r="X106" s="46">
        <f>IF($R106&gt;0,INDEX('CostModel Coef'!G$8:G$10,$R106),"")</f>
        <v>521.5</v>
      </c>
      <c r="Y106" s="46">
        <f>IF($R106&gt;0,INDEX('CostModel Coef'!H$8:H$10,$R106),"")</f>
        <v>-0.47099999999999997</v>
      </c>
      <c r="Z106" s="46">
        <f>IF($R106&gt;0,INDEX('CostModel Coef'!I$8:I$10,$R106),"")</f>
        <v>253</v>
      </c>
      <c r="AA106" s="46">
        <f>IF($R106&gt;0,INDEX('CostModel Coef'!J$8:J$10,$R106),"")</f>
        <v>728</v>
      </c>
      <c r="AB106" s="46">
        <f>IF($R106&gt;0,INDEX('CostModel Coef'!K$8:K$10,$R106),"")</f>
        <v>23.79</v>
      </c>
      <c r="AC106" s="46">
        <f>IF($R106&gt;0,INDEX('CostModel Coef'!L$8:L$10,$R106),"")</f>
        <v>7.8</v>
      </c>
      <c r="AD106" s="46">
        <f>IF($R106&gt;0,INDEX('CostModel Coef'!M$8:M$10,$R106),"")</f>
        <v>31</v>
      </c>
      <c r="AE106" s="46"/>
      <c r="AF106" s="2">
        <f t="shared" si="2"/>
        <v>318</v>
      </c>
    </row>
    <row r="107" spans="1:32">
      <c r="A107" s="46" t="s">
        <v>299</v>
      </c>
      <c r="B107" s="46" t="s">
        <v>85</v>
      </c>
      <c r="C107" s="46" t="s">
        <v>52</v>
      </c>
      <c r="D107" s="46" t="b">
        <f t="shared" si="3"/>
        <v>0</v>
      </c>
      <c r="E107" s="46" t="s">
        <v>151</v>
      </c>
      <c r="F107" s="46" t="s">
        <v>86</v>
      </c>
      <c r="G107" s="46" t="s">
        <v>107</v>
      </c>
      <c r="H107" s="46">
        <v>15</v>
      </c>
      <c r="I107" s="46" t="s">
        <v>130</v>
      </c>
      <c r="J107" s="46" t="s">
        <v>89</v>
      </c>
      <c r="K107" s="46">
        <v>545</v>
      </c>
      <c r="L107" s="46" t="s">
        <v>90</v>
      </c>
      <c r="M107" s="46">
        <v>545</v>
      </c>
      <c r="N107" s="46" t="s">
        <v>300</v>
      </c>
      <c r="O107" s="46"/>
      <c r="P107" s="9" t="e">
        <f>#REF!+#REF!*$H107+#REF!*IF(C107="Bottom",1,0)+#REF!*IF(C107="Top",1,0)+#REF!*IF(C107="French",1,0)+#REF!*IF(C107="Side",1,0)+#REF!*IF(F107="Y",1,0)+#REF!*$K107</f>
        <v>#REF!</v>
      </c>
      <c r="Q107" s="46"/>
      <c r="R107" s="46">
        <f>IFERROR(MATCH($C$8:$C$193,'CostModel Coef'!$B$8:$B$10,0),0)</f>
        <v>3</v>
      </c>
      <c r="S107" s="46"/>
      <c r="T107" s="46">
        <f>IF($R107&gt;0,INDEX('CostModel Coef'!C$8:C$10,$R107),"")</f>
        <v>726.7</v>
      </c>
      <c r="U107" s="46">
        <f>IF($R107&gt;0,INDEX('CostModel Coef'!D$8:D$10,$R107),"")</f>
        <v>-43.578000000000003</v>
      </c>
      <c r="V107" s="46">
        <f>IF($R107&gt;0,INDEX('CostModel Coef'!E$8:E$10,$R107),"")</f>
        <v>86.623000000000005</v>
      </c>
      <c r="W107" s="46">
        <f>IF($R107&gt;0,INDEX('CostModel Coef'!F$8:F$10,$R107),"")</f>
        <v>-548.29</v>
      </c>
      <c r="X107" s="46">
        <f>IF($R107&gt;0,INDEX('CostModel Coef'!G$8:G$10,$R107),"")</f>
        <v>521.5</v>
      </c>
      <c r="Y107" s="46">
        <f>IF($R107&gt;0,INDEX('CostModel Coef'!H$8:H$10,$R107),"")</f>
        <v>-0.47099999999999997</v>
      </c>
      <c r="Z107" s="46">
        <f>IF($R107&gt;0,INDEX('CostModel Coef'!I$8:I$10,$R107),"")</f>
        <v>253</v>
      </c>
      <c r="AA107" s="46">
        <f>IF($R107&gt;0,INDEX('CostModel Coef'!J$8:J$10,$R107),"")</f>
        <v>728</v>
      </c>
      <c r="AB107" s="46">
        <f>IF($R107&gt;0,INDEX('CostModel Coef'!K$8:K$10,$R107),"")</f>
        <v>23.79</v>
      </c>
      <c r="AC107" s="46">
        <f>IF($R107&gt;0,INDEX('CostModel Coef'!L$8:L$10,$R107),"")</f>
        <v>7.8</v>
      </c>
      <c r="AD107" s="46">
        <f>IF($R107&gt;0,INDEX('CostModel Coef'!M$8:M$10,$R107),"")</f>
        <v>31</v>
      </c>
      <c r="AE107" s="46"/>
      <c r="AF107" s="2">
        <f t="shared" si="2"/>
        <v>322</v>
      </c>
    </row>
    <row r="108" spans="1:32">
      <c r="A108" s="46" t="s">
        <v>301</v>
      </c>
      <c r="B108" s="46" t="s">
        <v>85</v>
      </c>
      <c r="C108" s="46" t="s">
        <v>52</v>
      </c>
      <c r="D108" s="46" t="b">
        <f t="shared" si="3"/>
        <v>1</v>
      </c>
      <c r="E108" s="46" t="s">
        <v>151</v>
      </c>
      <c r="F108" s="46" t="s">
        <v>86</v>
      </c>
      <c r="G108" s="46" t="s">
        <v>107</v>
      </c>
      <c r="H108" s="46">
        <v>15</v>
      </c>
      <c r="I108" s="46" t="s">
        <v>130</v>
      </c>
      <c r="J108" s="46" t="s">
        <v>94</v>
      </c>
      <c r="K108" s="46">
        <v>491</v>
      </c>
      <c r="L108" s="46" t="s">
        <v>90</v>
      </c>
      <c r="M108" s="46">
        <v>491</v>
      </c>
      <c r="N108" s="46" t="s">
        <v>302</v>
      </c>
      <c r="O108" s="46"/>
      <c r="P108" s="9" t="e">
        <f>#REF!+#REF!*$H108+#REF!*IF(C108="Bottom",1,0)+#REF!*IF(C108="Top",1,0)+#REF!*IF(C108="French",1,0)+#REF!*IF(C108="Side",1,0)+#REF!*IF(F108="Y",1,0)+#REF!*$K108</f>
        <v>#REF!</v>
      </c>
      <c r="Q108" s="46"/>
      <c r="R108" s="46">
        <f>IFERROR(MATCH($C$8:$C$193,'CostModel Coef'!$B$8:$B$10,0),0)</f>
        <v>3</v>
      </c>
      <c r="S108" s="46"/>
      <c r="T108" s="46">
        <f>IF($R108&gt;0,INDEX('CostModel Coef'!C$8:C$10,$R108),"")</f>
        <v>726.7</v>
      </c>
      <c r="U108" s="46">
        <f>IF($R108&gt;0,INDEX('CostModel Coef'!D$8:D$10,$R108),"")</f>
        <v>-43.578000000000003</v>
      </c>
      <c r="V108" s="46">
        <f>IF($R108&gt;0,INDEX('CostModel Coef'!E$8:E$10,$R108),"")</f>
        <v>86.623000000000005</v>
      </c>
      <c r="W108" s="46">
        <f>IF($R108&gt;0,INDEX('CostModel Coef'!F$8:F$10,$R108),"")</f>
        <v>-548.29</v>
      </c>
      <c r="X108" s="46">
        <f>IF($R108&gt;0,INDEX('CostModel Coef'!G$8:G$10,$R108),"")</f>
        <v>521.5</v>
      </c>
      <c r="Y108" s="46">
        <f>IF($R108&gt;0,INDEX('CostModel Coef'!H$8:H$10,$R108),"")</f>
        <v>-0.47099999999999997</v>
      </c>
      <c r="Z108" s="46">
        <f>IF($R108&gt;0,INDEX('CostModel Coef'!I$8:I$10,$R108),"")</f>
        <v>253</v>
      </c>
      <c r="AA108" s="46">
        <f>IF($R108&gt;0,INDEX('CostModel Coef'!J$8:J$10,$R108),"")</f>
        <v>728</v>
      </c>
      <c r="AB108" s="46">
        <f>IF($R108&gt;0,INDEX('CostModel Coef'!K$8:K$10,$R108),"")</f>
        <v>23.79</v>
      </c>
      <c r="AC108" s="46">
        <f>IF($R108&gt;0,INDEX('CostModel Coef'!L$8:L$10,$R108),"")</f>
        <v>7.8</v>
      </c>
      <c r="AD108" s="46">
        <f>IF($R108&gt;0,INDEX('CostModel Coef'!M$8:M$10,$R108),"")</f>
        <v>31</v>
      </c>
      <c r="AE108" s="46"/>
      <c r="AF108" s="2">
        <f t="shared" si="2"/>
        <v>347</v>
      </c>
    </row>
    <row r="109" spans="1:32">
      <c r="A109" s="46" t="s">
        <v>303</v>
      </c>
      <c r="B109" s="46" t="s">
        <v>85</v>
      </c>
      <c r="C109" s="46" t="s">
        <v>52</v>
      </c>
      <c r="D109" s="46" t="b">
        <f t="shared" si="3"/>
        <v>1</v>
      </c>
      <c r="E109" s="46" t="s">
        <v>151</v>
      </c>
      <c r="F109" s="46" t="s">
        <v>86</v>
      </c>
      <c r="G109" s="46" t="s">
        <v>107</v>
      </c>
      <c r="H109" s="46">
        <v>15</v>
      </c>
      <c r="I109" s="46" t="s">
        <v>130</v>
      </c>
      <c r="J109" s="46" t="s">
        <v>97</v>
      </c>
      <c r="K109" s="46">
        <v>382</v>
      </c>
      <c r="L109" s="46" t="s">
        <v>90</v>
      </c>
      <c r="M109" s="46">
        <v>382</v>
      </c>
      <c r="N109" s="46" t="s">
        <v>304</v>
      </c>
      <c r="O109" s="46"/>
      <c r="P109" s="9" t="e">
        <f>#REF!+#REF!*$H109+#REF!*IF(C109="Bottom",1,0)+#REF!*IF(C109="Top",1,0)+#REF!*IF(C109="French",1,0)+#REF!*IF(C109="Side",1,0)+#REF!*IF(F109="Y",1,0)+#REF!*$K109</f>
        <v>#REF!</v>
      </c>
      <c r="Q109" s="46"/>
      <c r="R109" s="46">
        <f>IFERROR(MATCH($C$8:$C$193,'CostModel Coef'!$B$8:$B$10,0),0)</f>
        <v>3</v>
      </c>
      <c r="S109" s="46"/>
      <c r="T109" s="46">
        <f>IF($R109&gt;0,INDEX('CostModel Coef'!C$8:C$10,$R109),"")</f>
        <v>726.7</v>
      </c>
      <c r="U109" s="46">
        <f>IF($R109&gt;0,INDEX('CostModel Coef'!D$8:D$10,$R109),"")</f>
        <v>-43.578000000000003</v>
      </c>
      <c r="V109" s="46">
        <f>IF($R109&gt;0,INDEX('CostModel Coef'!E$8:E$10,$R109),"")</f>
        <v>86.623000000000005</v>
      </c>
      <c r="W109" s="46">
        <f>IF($R109&gt;0,INDEX('CostModel Coef'!F$8:F$10,$R109),"")</f>
        <v>-548.29</v>
      </c>
      <c r="X109" s="46">
        <f>IF($R109&gt;0,INDEX('CostModel Coef'!G$8:G$10,$R109),"")</f>
        <v>521.5</v>
      </c>
      <c r="Y109" s="46">
        <f>IF($R109&gt;0,INDEX('CostModel Coef'!H$8:H$10,$R109),"")</f>
        <v>-0.47099999999999997</v>
      </c>
      <c r="Z109" s="46">
        <f>IF($R109&gt;0,INDEX('CostModel Coef'!I$8:I$10,$R109),"")</f>
        <v>253</v>
      </c>
      <c r="AA109" s="46">
        <f>IF($R109&gt;0,INDEX('CostModel Coef'!J$8:J$10,$R109),"")</f>
        <v>728</v>
      </c>
      <c r="AB109" s="46">
        <f>IF($R109&gt;0,INDEX('CostModel Coef'!K$8:K$10,$R109),"")</f>
        <v>23.79</v>
      </c>
      <c r="AC109" s="46">
        <f>IF($R109&gt;0,INDEX('CostModel Coef'!L$8:L$10,$R109),"")</f>
        <v>7.8</v>
      </c>
      <c r="AD109" s="46">
        <f>IF($R109&gt;0,INDEX('CostModel Coef'!M$8:M$10,$R109),"")</f>
        <v>31</v>
      </c>
      <c r="AE109" s="46"/>
      <c r="AF109" s="2">
        <f t="shared" si="2"/>
        <v>398</v>
      </c>
    </row>
    <row r="110" spans="1:32">
      <c r="A110" s="46" t="s">
        <v>305</v>
      </c>
      <c r="B110" s="46" t="s">
        <v>85</v>
      </c>
      <c r="C110" s="46" t="s">
        <v>52</v>
      </c>
      <c r="D110" s="46" t="b">
        <f t="shared" si="3"/>
        <v>0</v>
      </c>
      <c r="E110" s="46" t="s">
        <v>151</v>
      </c>
      <c r="F110" s="46" t="s">
        <v>86</v>
      </c>
      <c r="G110" s="46" t="s">
        <v>107</v>
      </c>
      <c r="H110" s="46">
        <v>26</v>
      </c>
      <c r="I110" s="46" t="s">
        <v>176</v>
      </c>
      <c r="J110" s="46" t="s">
        <v>89</v>
      </c>
      <c r="K110" s="46">
        <v>665</v>
      </c>
      <c r="L110" s="46" t="s">
        <v>90</v>
      </c>
      <c r="M110" s="46">
        <v>665</v>
      </c>
      <c r="N110" s="46" t="s">
        <v>306</v>
      </c>
      <c r="O110" s="46"/>
      <c r="P110" s="9" t="e">
        <f>#REF!+#REF!*$H110+#REF!*IF(C110="Bottom",1,0)+#REF!*IF(C110="Top",1,0)+#REF!*IF(C110="French",1,0)+#REF!*IF(C110="Side",1,0)+#REF!*IF(F110="Y",1,0)+#REF!*$K110</f>
        <v>#REF!</v>
      </c>
      <c r="Q110" s="46"/>
      <c r="R110" s="46">
        <f>IFERROR(MATCH($C$8:$C$193,'CostModel Coef'!$B$8:$B$10,0),0)</f>
        <v>3</v>
      </c>
      <c r="S110" s="46"/>
      <c r="T110" s="46">
        <f>IF($R110&gt;0,INDEX('CostModel Coef'!C$8:C$10,$R110),"")</f>
        <v>726.7</v>
      </c>
      <c r="U110" s="46">
        <f>IF($R110&gt;0,INDEX('CostModel Coef'!D$8:D$10,$R110),"")</f>
        <v>-43.578000000000003</v>
      </c>
      <c r="V110" s="46">
        <f>IF($R110&gt;0,INDEX('CostModel Coef'!E$8:E$10,$R110),"")</f>
        <v>86.623000000000005</v>
      </c>
      <c r="W110" s="46">
        <f>IF($R110&gt;0,INDEX('CostModel Coef'!F$8:F$10,$R110),"")</f>
        <v>-548.29</v>
      </c>
      <c r="X110" s="46">
        <f>IF($R110&gt;0,INDEX('CostModel Coef'!G$8:G$10,$R110),"")</f>
        <v>521.5</v>
      </c>
      <c r="Y110" s="46">
        <f>IF($R110&gt;0,INDEX('CostModel Coef'!H$8:H$10,$R110),"")</f>
        <v>-0.47099999999999997</v>
      </c>
      <c r="Z110" s="46">
        <f>IF($R110&gt;0,INDEX('CostModel Coef'!I$8:I$10,$R110),"")</f>
        <v>253</v>
      </c>
      <c r="AA110" s="46">
        <f>IF($R110&gt;0,INDEX('CostModel Coef'!J$8:J$10,$R110),"")</f>
        <v>728</v>
      </c>
      <c r="AB110" s="46">
        <f>IF($R110&gt;0,INDEX('CostModel Coef'!K$8:K$10,$R110),"")</f>
        <v>23.79</v>
      </c>
      <c r="AC110" s="46">
        <f>IF($R110&gt;0,INDEX('CostModel Coef'!L$8:L$10,$R110),"")</f>
        <v>7.8</v>
      </c>
      <c r="AD110" s="46">
        <f>IF($R110&gt;0,INDEX('CostModel Coef'!M$8:M$10,$R110),"")</f>
        <v>31</v>
      </c>
      <c r="AE110" s="46"/>
      <c r="AF110" s="2">
        <f t="shared" si="2"/>
        <v>527</v>
      </c>
    </row>
    <row r="111" spans="1:32">
      <c r="A111" s="46" t="s">
        <v>307</v>
      </c>
      <c r="B111" s="46" t="s">
        <v>85</v>
      </c>
      <c r="C111" s="46" t="s">
        <v>52</v>
      </c>
      <c r="D111" s="46" t="b">
        <f t="shared" si="3"/>
        <v>1</v>
      </c>
      <c r="E111" s="46" t="s">
        <v>151</v>
      </c>
      <c r="F111" s="46" t="s">
        <v>86</v>
      </c>
      <c r="G111" s="46" t="s">
        <v>107</v>
      </c>
      <c r="H111" s="46">
        <v>26</v>
      </c>
      <c r="I111" s="46" t="s">
        <v>176</v>
      </c>
      <c r="J111" s="46" t="s">
        <v>94</v>
      </c>
      <c r="K111" s="46">
        <v>599</v>
      </c>
      <c r="L111" s="46" t="s">
        <v>90</v>
      </c>
      <c r="M111" s="46">
        <v>599</v>
      </c>
      <c r="N111" s="46" t="s">
        <v>308</v>
      </c>
      <c r="O111" s="46"/>
      <c r="P111" s="9" t="e">
        <f>#REF!+#REF!*$H111+#REF!*IF(C111="Bottom",1,0)+#REF!*IF(C111="Top",1,0)+#REF!*IF(C111="French",1,0)+#REF!*IF(C111="Side",1,0)+#REF!*IF(F111="Y",1,0)+#REF!*$K111</f>
        <v>#REF!</v>
      </c>
      <c r="Q111" s="46"/>
      <c r="R111" s="46">
        <f>IFERROR(MATCH($C$8:$C$193,'CostModel Coef'!$B$8:$B$10,0),0)</f>
        <v>3</v>
      </c>
      <c r="S111" s="46"/>
      <c r="T111" s="46">
        <f>IF($R111&gt;0,INDEX('CostModel Coef'!C$8:C$10,$R111),"")</f>
        <v>726.7</v>
      </c>
      <c r="U111" s="46">
        <f>IF($R111&gt;0,INDEX('CostModel Coef'!D$8:D$10,$R111),"")</f>
        <v>-43.578000000000003</v>
      </c>
      <c r="V111" s="46">
        <f>IF($R111&gt;0,INDEX('CostModel Coef'!E$8:E$10,$R111),"")</f>
        <v>86.623000000000005</v>
      </c>
      <c r="W111" s="46">
        <f>IF($R111&gt;0,INDEX('CostModel Coef'!F$8:F$10,$R111),"")</f>
        <v>-548.29</v>
      </c>
      <c r="X111" s="46">
        <f>IF($R111&gt;0,INDEX('CostModel Coef'!G$8:G$10,$R111),"")</f>
        <v>521.5</v>
      </c>
      <c r="Y111" s="46">
        <f>IF($R111&gt;0,INDEX('CostModel Coef'!H$8:H$10,$R111),"")</f>
        <v>-0.47099999999999997</v>
      </c>
      <c r="Z111" s="46">
        <f>IF($R111&gt;0,INDEX('CostModel Coef'!I$8:I$10,$R111),"")</f>
        <v>253</v>
      </c>
      <c r="AA111" s="46">
        <f>IF($R111&gt;0,INDEX('CostModel Coef'!J$8:J$10,$R111),"")</f>
        <v>728</v>
      </c>
      <c r="AB111" s="46">
        <f>IF($R111&gt;0,INDEX('CostModel Coef'!K$8:K$10,$R111),"")</f>
        <v>23.79</v>
      </c>
      <c r="AC111" s="46">
        <f>IF($R111&gt;0,INDEX('CostModel Coef'!L$8:L$10,$R111),"")</f>
        <v>7.8</v>
      </c>
      <c r="AD111" s="46">
        <f>IF($R111&gt;0,INDEX('CostModel Coef'!M$8:M$10,$R111),"")</f>
        <v>31</v>
      </c>
      <c r="AE111" s="46"/>
      <c r="AF111" s="2">
        <f t="shared" si="2"/>
        <v>558</v>
      </c>
    </row>
    <row r="112" spans="1:32">
      <c r="A112" s="46" t="s">
        <v>309</v>
      </c>
      <c r="B112" s="46" t="s">
        <v>85</v>
      </c>
      <c r="C112" s="46" t="s">
        <v>52</v>
      </c>
      <c r="D112" s="46" t="b">
        <f t="shared" si="3"/>
        <v>1</v>
      </c>
      <c r="E112" s="46" t="s">
        <v>151</v>
      </c>
      <c r="F112" s="46" t="s">
        <v>86</v>
      </c>
      <c r="G112" s="46" t="s">
        <v>107</v>
      </c>
      <c r="H112" s="46">
        <v>26</v>
      </c>
      <c r="I112" s="46" t="s">
        <v>176</v>
      </c>
      <c r="J112" s="46" t="s">
        <v>97</v>
      </c>
      <c r="K112" s="46">
        <v>466</v>
      </c>
      <c r="L112" s="46" t="s">
        <v>90</v>
      </c>
      <c r="M112" s="46">
        <v>466</v>
      </c>
      <c r="N112" s="46" t="s">
        <v>310</v>
      </c>
      <c r="O112" s="46"/>
      <c r="P112" s="9" t="e">
        <f>#REF!+#REF!*$H112+#REF!*IF(C112="Bottom",1,0)+#REF!*IF(C112="Top",1,0)+#REF!*IF(C112="French",1,0)+#REF!*IF(C112="Side",1,0)+#REF!*IF(F112="Y",1,0)+#REF!*$K112</f>
        <v>#REF!</v>
      </c>
      <c r="Q112" s="46"/>
      <c r="R112" s="46">
        <f>IFERROR(MATCH($C$8:$C$193,'CostModel Coef'!$B$8:$B$10,0),0)</f>
        <v>3</v>
      </c>
      <c r="S112" s="46"/>
      <c r="T112" s="46">
        <f>IF($R112&gt;0,INDEX('CostModel Coef'!C$8:C$10,$R112),"")</f>
        <v>726.7</v>
      </c>
      <c r="U112" s="46">
        <f>IF($R112&gt;0,INDEX('CostModel Coef'!D$8:D$10,$R112),"")</f>
        <v>-43.578000000000003</v>
      </c>
      <c r="V112" s="46">
        <f>IF($R112&gt;0,INDEX('CostModel Coef'!E$8:E$10,$R112),"")</f>
        <v>86.623000000000005</v>
      </c>
      <c r="W112" s="46">
        <f>IF($R112&gt;0,INDEX('CostModel Coef'!F$8:F$10,$R112),"")</f>
        <v>-548.29</v>
      </c>
      <c r="X112" s="46">
        <f>IF($R112&gt;0,INDEX('CostModel Coef'!G$8:G$10,$R112),"")</f>
        <v>521.5</v>
      </c>
      <c r="Y112" s="46">
        <f>IF($R112&gt;0,INDEX('CostModel Coef'!H$8:H$10,$R112),"")</f>
        <v>-0.47099999999999997</v>
      </c>
      <c r="Z112" s="46">
        <f>IF($R112&gt;0,INDEX('CostModel Coef'!I$8:I$10,$R112),"")</f>
        <v>253</v>
      </c>
      <c r="AA112" s="46">
        <f>IF($R112&gt;0,INDEX('CostModel Coef'!J$8:J$10,$R112),"")</f>
        <v>728</v>
      </c>
      <c r="AB112" s="46">
        <f>IF($R112&gt;0,INDEX('CostModel Coef'!K$8:K$10,$R112),"")</f>
        <v>23.79</v>
      </c>
      <c r="AC112" s="46">
        <f>IF($R112&gt;0,INDEX('CostModel Coef'!L$8:L$10,$R112),"")</f>
        <v>7.8</v>
      </c>
      <c r="AD112" s="46">
        <f>IF($R112&gt;0,INDEX('CostModel Coef'!M$8:M$10,$R112),"")</f>
        <v>31</v>
      </c>
      <c r="AE112" s="46"/>
      <c r="AF112" s="2">
        <f t="shared" si="2"/>
        <v>621</v>
      </c>
    </row>
    <row r="113" spans="1:32">
      <c r="A113" s="46" t="s">
        <v>311</v>
      </c>
      <c r="B113" s="46" t="s">
        <v>85</v>
      </c>
      <c r="C113" s="46" t="s">
        <v>52</v>
      </c>
      <c r="D113" s="46" t="b">
        <f t="shared" si="3"/>
        <v>0</v>
      </c>
      <c r="E113" s="46" t="s">
        <v>151</v>
      </c>
      <c r="F113" s="46" t="s">
        <v>86</v>
      </c>
      <c r="G113" s="46" t="s">
        <v>107</v>
      </c>
      <c r="H113" s="46">
        <v>23.3</v>
      </c>
      <c r="I113" s="46" t="s">
        <v>144</v>
      </c>
      <c r="J113" s="46" t="s">
        <v>89</v>
      </c>
      <c r="K113" s="46">
        <v>636</v>
      </c>
      <c r="L113" s="46" t="s">
        <v>90</v>
      </c>
      <c r="M113" s="46">
        <v>636</v>
      </c>
      <c r="N113" s="46" t="s">
        <v>312</v>
      </c>
      <c r="O113" s="46"/>
      <c r="P113" s="9" t="e">
        <f>#REF!+#REF!*$H113+#REF!*IF(C113="Bottom",1,0)+#REF!*IF(C113="Top",1,0)+#REF!*IF(C113="French",1,0)+#REF!*IF(C113="Side",1,0)+#REF!*IF(F113="Y",1,0)+#REF!*$K113</f>
        <v>#REF!</v>
      </c>
      <c r="Q113" s="46"/>
      <c r="R113" s="46">
        <f>IFERROR(MATCH($C$8:$C$193,'CostModel Coef'!$B$8:$B$10,0),0)</f>
        <v>3</v>
      </c>
      <c r="S113" s="46"/>
      <c r="T113" s="46">
        <f>IF($R113&gt;0,INDEX('CostModel Coef'!C$8:C$10,$R113),"")</f>
        <v>726.7</v>
      </c>
      <c r="U113" s="46">
        <f>IF($R113&gt;0,INDEX('CostModel Coef'!D$8:D$10,$R113),"")</f>
        <v>-43.578000000000003</v>
      </c>
      <c r="V113" s="46">
        <f>IF($R113&gt;0,INDEX('CostModel Coef'!E$8:E$10,$R113),"")</f>
        <v>86.623000000000005</v>
      </c>
      <c r="W113" s="46">
        <f>IF($R113&gt;0,INDEX('CostModel Coef'!F$8:F$10,$R113),"")</f>
        <v>-548.29</v>
      </c>
      <c r="X113" s="46">
        <f>IF($R113&gt;0,INDEX('CostModel Coef'!G$8:G$10,$R113),"")</f>
        <v>521.5</v>
      </c>
      <c r="Y113" s="46">
        <f>IF($R113&gt;0,INDEX('CostModel Coef'!H$8:H$10,$R113),"")</f>
        <v>-0.47099999999999997</v>
      </c>
      <c r="Z113" s="46">
        <f>IF($R113&gt;0,INDEX('CostModel Coef'!I$8:I$10,$R113),"")</f>
        <v>253</v>
      </c>
      <c r="AA113" s="46">
        <f>IF($R113&gt;0,INDEX('CostModel Coef'!J$8:J$10,$R113),"")</f>
        <v>728</v>
      </c>
      <c r="AB113" s="46">
        <f>IF($R113&gt;0,INDEX('CostModel Coef'!K$8:K$10,$R113),"")</f>
        <v>23.79</v>
      </c>
      <c r="AC113" s="46">
        <f>IF($R113&gt;0,INDEX('CostModel Coef'!L$8:L$10,$R113),"")</f>
        <v>7.8</v>
      </c>
      <c r="AD113" s="46">
        <f>IF($R113&gt;0,INDEX('CostModel Coef'!M$8:M$10,$R113),"")</f>
        <v>31</v>
      </c>
      <c r="AE113" s="46"/>
      <c r="AF113" s="2">
        <f t="shared" si="2"/>
        <v>476</v>
      </c>
    </row>
    <row r="114" spans="1:32">
      <c r="A114" s="46" t="s">
        <v>313</v>
      </c>
      <c r="B114" s="46" t="s">
        <v>85</v>
      </c>
      <c r="C114" s="46" t="s">
        <v>52</v>
      </c>
      <c r="D114" s="46" t="b">
        <f t="shared" si="3"/>
        <v>1</v>
      </c>
      <c r="E114" s="46" t="s">
        <v>151</v>
      </c>
      <c r="F114" s="46" t="s">
        <v>86</v>
      </c>
      <c r="G114" s="46" t="s">
        <v>107</v>
      </c>
      <c r="H114" s="46">
        <v>23.3</v>
      </c>
      <c r="I114" s="46" t="s">
        <v>144</v>
      </c>
      <c r="J114" s="46" t="s">
        <v>94</v>
      </c>
      <c r="K114" s="46">
        <v>572</v>
      </c>
      <c r="L114" s="46" t="s">
        <v>90</v>
      </c>
      <c r="M114" s="46">
        <v>572</v>
      </c>
      <c r="N114" s="46" t="s">
        <v>314</v>
      </c>
      <c r="O114" s="46"/>
      <c r="P114" s="9" t="e">
        <f>#REF!+#REF!*$H114+#REF!*IF(C114="Bottom",1,0)+#REF!*IF(C114="Top",1,0)+#REF!*IF(C114="French",1,0)+#REF!*IF(C114="Side",1,0)+#REF!*IF(F114="Y",1,0)+#REF!*$K114</f>
        <v>#REF!</v>
      </c>
      <c r="Q114" s="46"/>
      <c r="R114" s="46">
        <f>IFERROR(MATCH($C$8:$C$193,'CostModel Coef'!$B$8:$B$10,0),0)</f>
        <v>3</v>
      </c>
      <c r="S114" s="46"/>
      <c r="T114" s="46">
        <f>IF($R114&gt;0,INDEX('CostModel Coef'!C$8:C$10,$R114),"")</f>
        <v>726.7</v>
      </c>
      <c r="U114" s="46">
        <f>IF($R114&gt;0,INDEX('CostModel Coef'!D$8:D$10,$R114),"")</f>
        <v>-43.578000000000003</v>
      </c>
      <c r="V114" s="46">
        <f>IF($R114&gt;0,INDEX('CostModel Coef'!E$8:E$10,$R114),"")</f>
        <v>86.623000000000005</v>
      </c>
      <c r="W114" s="46">
        <f>IF($R114&gt;0,INDEX('CostModel Coef'!F$8:F$10,$R114),"")</f>
        <v>-548.29</v>
      </c>
      <c r="X114" s="46">
        <f>IF($R114&gt;0,INDEX('CostModel Coef'!G$8:G$10,$R114),"")</f>
        <v>521.5</v>
      </c>
      <c r="Y114" s="46">
        <f>IF($R114&gt;0,INDEX('CostModel Coef'!H$8:H$10,$R114),"")</f>
        <v>-0.47099999999999997</v>
      </c>
      <c r="Z114" s="46">
        <f>IF($R114&gt;0,INDEX('CostModel Coef'!I$8:I$10,$R114),"")</f>
        <v>253</v>
      </c>
      <c r="AA114" s="46">
        <f>IF($R114&gt;0,INDEX('CostModel Coef'!J$8:J$10,$R114),"")</f>
        <v>728</v>
      </c>
      <c r="AB114" s="46">
        <f>IF($R114&gt;0,INDEX('CostModel Coef'!K$8:K$10,$R114),"")</f>
        <v>23.79</v>
      </c>
      <c r="AC114" s="46">
        <f>IF($R114&gt;0,INDEX('CostModel Coef'!L$8:L$10,$R114),"")</f>
        <v>7.8</v>
      </c>
      <c r="AD114" s="46">
        <f>IF($R114&gt;0,INDEX('CostModel Coef'!M$8:M$10,$R114),"")</f>
        <v>31</v>
      </c>
      <c r="AE114" s="46"/>
      <c r="AF114" s="2">
        <f t="shared" si="2"/>
        <v>506</v>
      </c>
    </row>
    <row r="115" spans="1:32">
      <c r="A115" s="46" t="s">
        <v>315</v>
      </c>
      <c r="B115" s="46" t="s">
        <v>85</v>
      </c>
      <c r="C115" s="46" t="s">
        <v>52</v>
      </c>
      <c r="D115" s="46" t="b">
        <f t="shared" si="3"/>
        <v>1</v>
      </c>
      <c r="E115" s="46" t="s">
        <v>151</v>
      </c>
      <c r="F115" s="46" t="s">
        <v>86</v>
      </c>
      <c r="G115" s="46" t="s">
        <v>107</v>
      </c>
      <c r="H115" s="46">
        <v>23.3</v>
      </c>
      <c r="I115" s="46" t="s">
        <v>144</v>
      </c>
      <c r="J115" s="46" t="s">
        <v>97</v>
      </c>
      <c r="K115" s="46">
        <v>445</v>
      </c>
      <c r="L115" s="46" t="s">
        <v>90</v>
      </c>
      <c r="M115" s="46">
        <v>445</v>
      </c>
      <c r="N115" s="46" t="s">
        <v>316</v>
      </c>
      <c r="O115" s="46"/>
      <c r="P115" s="9" t="e">
        <f>#REF!+#REF!*$H115+#REF!*IF(C115="Bottom",1,0)+#REF!*IF(C115="Top",1,0)+#REF!*IF(C115="French",1,0)+#REF!*IF(C115="Side",1,0)+#REF!*IF(F115="Y",1,0)+#REF!*$K115</f>
        <v>#REF!</v>
      </c>
      <c r="Q115" s="46"/>
      <c r="R115" s="46">
        <f>IFERROR(MATCH($C$8:$C$193,'CostModel Coef'!$B$8:$B$10,0),0)</f>
        <v>3</v>
      </c>
      <c r="S115" s="46"/>
      <c r="T115" s="46">
        <f>IF($R115&gt;0,INDEX('CostModel Coef'!C$8:C$10,$R115),"")</f>
        <v>726.7</v>
      </c>
      <c r="U115" s="46">
        <f>IF($R115&gt;0,INDEX('CostModel Coef'!D$8:D$10,$R115),"")</f>
        <v>-43.578000000000003</v>
      </c>
      <c r="V115" s="46">
        <f>IF($R115&gt;0,INDEX('CostModel Coef'!E$8:E$10,$R115),"")</f>
        <v>86.623000000000005</v>
      </c>
      <c r="W115" s="46">
        <f>IF($R115&gt;0,INDEX('CostModel Coef'!F$8:F$10,$R115),"")</f>
        <v>-548.29</v>
      </c>
      <c r="X115" s="46">
        <f>IF($R115&gt;0,INDEX('CostModel Coef'!G$8:G$10,$R115),"")</f>
        <v>521.5</v>
      </c>
      <c r="Y115" s="46">
        <f>IF($R115&gt;0,INDEX('CostModel Coef'!H$8:H$10,$R115),"")</f>
        <v>-0.47099999999999997</v>
      </c>
      <c r="Z115" s="46">
        <f>IF($R115&gt;0,INDEX('CostModel Coef'!I$8:I$10,$R115),"")</f>
        <v>253</v>
      </c>
      <c r="AA115" s="46">
        <f>IF($R115&gt;0,INDEX('CostModel Coef'!J$8:J$10,$R115),"")</f>
        <v>728</v>
      </c>
      <c r="AB115" s="46">
        <f>IF($R115&gt;0,INDEX('CostModel Coef'!K$8:K$10,$R115),"")</f>
        <v>23.79</v>
      </c>
      <c r="AC115" s="46">
        <f>IF($R115&gt;0,INDEX('CostModel Coef'!L$8:L$10,$R115),"")</f>
        <v>7.8</v>
      </c>
      <c r="AD115" s="46">
        <f>IF($R115&gt;0,INDEX('CostModel Coef'!M$8:M$10,$R115),"")</f>
        <v>31</v>
      </c>
      <c r="AE115" s="46"/>
      <c r="AF115" s="2">
        <f t="shared" si="2"/>
        <v>566</v>
      </c>
    </row>
    <row r="116" spans="1:32">
      <c r="A116" s="46" t="s">
        <v>317</v>
      </c>
      <c r="B116" s="46" t="s">
        <v>85</v>
      </c>
      <c r="C116" s="46" t="s">
        <v>52</v>
      </c>
      <c r="D116" s="46" t="b">
        <f t="shared" si="3"/>
        <v>0</v>
      </c>
      <c r="E116" s="46" t="s">
        <v>151</v>
      </c>
      <c r="F116" s="46" t="s">
        <v>151</v>
      </c>
      <c r="G116" s="46" t="s">
        <v>107</v>
      </c>
      <c r="H116" s="46">
        <v>22</v>
      </c>
      <c r="I116" s="46" t="s">
        <v>108</v>
      </c>
      <c r="J116" s="46" t="s">
        <v>89</v>
      </c>
      <c r="K116" s="46">
        <v>674</v>
      </c>
      <c r="L116" s="46" t="s">
        <v>90</v>
      </c>
      <c r="M116" s="46">
        <v>674</v>
      </c>
      <c r="N116" s="46" t="s">
        <v>318</v>
      </c>
      <c r="O116" s="46"/>
      <c r="P116" s="9" t="e">
        <f>#REF!+#REF!*$H116+#REF!*IF(C116="Bottom",1,0)+#REF!*IF(C116="Top",1,0)+#REF!*IF(C116="French",1,0)+#REF!*IF(C116="Side",1,0)+#REF!*IF(F116="Y",1,0)+#REF!*$K116</f>
        <v>#REF!</v>
      </c>
      <c r="Q116" s="46"/>
      <c r="R116" s="46">
        <f>IFERROR(MATCH($C$8:$C$193,'CostModel Coef'!$B$8:$B$10,0),0)</f>
        <v>3</v>
      </c>
      <c r="S116" s="46"/>
      <c r="T116" s="46">
        <f>IF($R116&gt;0,INDEX('CostModel Coef'!C$8:C$10,$R116),"")</f>
        <v>726.7</v>
      </c>
      <c r="U116" s="46">
        <f>IF($R116&gt;0,INDEX('CostModel Coef'!D$8:D$10,$R116),"")</f>
        <v>-43.578000000000003</v>
      </c>
      <c r="V116" s="46">
        <f>IF($R116&gt;0,INDEX('CostModel Coef'!E$8:E$10,$R116),"")</f>
        <v>86.623000000000005</v>
      </c>
      <c r="W116" s="46">
        <f>IF($R116&gt;0,INDEX('CostModel Coef'!F$8:F$10,$R116),"")</f>
        <v>-548.29</v>
      </c>
      <c r="X116" s="46">
        <f>IF($R116&gt;0,INDEX('CostModel Coef'!G$8:G$10,$R116),"")</f>
        <v>521.5</v>
      </c>
      <c r="Y116" s="46">
        <f>IF($R116&gt;0,INDEX('CostModel Coef'!H$8:H$10,$R116),"")</f>
        <v>-0.47099999999999997</v>
      </c>
      <c r="Z116" s="46">
        <f>IF($R116&gt;0,INDEX('CostModel Coef'!I$8:I$10,$R116),"")</f>
        <v>253</v>
      </c>
      <c r="AA116" s="46">
        <f>IF($R116&gt;0,INDEX('CostModel Coef'!J$8:J$10,$R116),"")</f>
        <v>728</v>
      </c>
      <c r="AB116" s="46">
        <f>IF($R116&gt;0,INDEX('CostModel Coef'!K$8:K$10,$R116),"")</f>
        <v>23.79</v>
      </c>
      <c r="AC116" s="46">
        <f>IF($R116&gt;0,INDEX('CostModel Coef'!L$8:L$10,$R116),"")</f>
        <v>7.8</v>
      </c>
      <c r="AD116" s="46">
        <f>IF($R116&gt;0,INDEX('CostModel Coef'!M$8:M$10,$R116),"")</f>
        <v>31</v>
      </c>
      <c r="AE116" s="46"/>
      <c r="AF116" s="2">
        <f t="shared" si="2"/>
        <v>949</v>
      </c>
    </row>
    <row r="117" spans="1:32">
      <c r="A117" s="46" t="s">
        <v>319</v>
      </c>
      <c r="B117" s="46" t="s">
        <v>85</v>
      </c>
      <c r="C117" s="46" t="s">
        <v>52</v>
      </c>
      <c r="D117" s="46" t="b">
        <f t="shared" si="3"/>
        <v>1</v>
      </c>
      <c r="E117" s="46" t="s">
        <v>151</v>
      </c>
      <c r="F117" s="46" t="s">
        <v>151</v>
      </c>
      <c r="G117" s="46" t="s">
        <v>107</v>
      </c>
      <c r="H117" s="46">
        <v>22</v>
      </c>
      <c r="I117" s="46" t="s">
        <v>108</v>
      </c>
      <c r="J117" s="46" t="s">
        <v>94</v>
      </c>
      <c r="K117" s="46">
        <v>607</v>
      </c>
      <c r="L117" s="46" t="s">
        <v>90</v>
      </c>
      <c r="M117" s="46">
        <v>607</v>
      </c>
      <c r="N117" s="46" t="s">
        <v>320</v>
      </c>
      <c r="O117" s="46"/>
      <c r="P117" s="9" t="e">
        <f>#REF!+#REF!*$H117+#REF!*IF(C117="Bottom",1,0)+#REF!*IF(C117="Top",1,0)+#REF!*IF(C117="French",1,0)+#REF!*IF(C117="Side",1,0)+#REF!*IF(F117="Y",1,0)+#REF!*$K117</f>
        <v>#REF!</v>
      </c>
      <c r="Q117" s="46"/>
      <c r="R117" s="46">
        <f>IFERROR(MATCH($C$8:$C$193,'CostModel Coef'!$B$8:$B$10,0),0)</f>
        <v>3</v>
      </c>
      <c r="S117" s="46"/>
      <c r="T117" s="46">
        <f>IF($R117&gt;0,INDEX('CostModel Coef'!C$8:C$10,$R117),"")</f>
        <v>726.7</v>
      </c>
      <c r="U117" s="46">
        <f>IF($R117&gt;0,INDEX('CostModel Coef'!D$8:D$10,$R117),"")</f>
        <v>-43.578000000000003</v>
      </c>
      <c r="V117" s="46">
        <f>IF($R117&gt;0,INDEX('CostModel Coef'!E$8:E$10,$R117),"")</f>
        <v>86.623000000000005</v>
      </c>
      <c r="W117" s="46">
        <f>IF($R117&gt;0,INDEX('CostModel Coef'!F$8:F$10,$R117),"")</f>
        <v>-548.29</v>
      </c>
      <c r="X117" s="46">
        <f>IF($R117&gt;0,INDEX('CostModel Coef'!G$8:G$10,$R117),"")</f>
        <v>521.5</v>
      </c>
      <c r="Y117" s="46">
        <f>IF($R117&gt;0,INDEX('CostModel Coef'!H$8:H$10,$R117),"")</f>
        <v>-0.47099999999999997</v>
      </c>
      <c r="Z117" s="46">
        <f>IF($R117&gt;0,INDEX('CostModel Coef'!I$8:I$10,$R117),"")</f>
        <v>253</v>
      </c>
      <c r="AA117" s="46">
        <f>IF($R117&gt;0,INDEX('CostModel Coef'!J$8:J$10,$R117),"")</f>
        <v>728</v>
      </c>
      <c r="AB117" s="46">
        <f>IF($R117&gt;0,INDEX('CostModel Coef'!K$8:K$10,$R117),"")</f>
        <v>23.79</v>
      </c>
      <c r="AC117" s="46">
        <f>IF($R117&gt;0,INDEX('CostModel Coef'!L$8:L$10,$R117),"")</f>
        <v>7.8</v>
      </c>
      <c r="AD117" s="46">
        <f>IF($R117&gt;0,INDEX('CostModel Coef'!M$8:M$10,$R117),"")</f>
        <v>31</v>
      </c>
      <c r="AE117" s="46"/>
      <c r="AF117" s="2">
        <f t="shared" si="2"/>
        <v>980</v>
      </c>
    </row>
    <row r="118" spans="1:32">
      <c r="A118" s="46" t="s">
        <v>321</v>
      </c>
      <c r="B118" s="46" t="s">
        <v>85</v>
      </c>
      <c r="C118" s="46" t="s">
        <v>52</v>
      </c>
      <c r="D118" s="46" t="b">
        <f t="shared" si="3"/>
        <v>1</v>
      </c>
      <c r="E118" s="46" t="s">
        <v>151</v>
      </c>
      <c r="F118" s="46" t="s">
        <v>151</v>
      </c>
      <c r="G118" s="46" t="s">
        <v>107</v>
      </c>
      <c r="H118" s="46">
        <v>22</v>
      </c>
      <c r="I118" s="46" t="s">
        <v>108</v>
      </c>
      <c r="J118" s="46" t="s">
        <v>97</v>
      </c>
      <c r="K118" s="46">
        <v>472</v>
      </c>
      <c r="L118" s="46" t="s">
        <v>90</v>
      </c>
      <c r="M118" s="46">
        <v>472</v>
      </c>
      <c r="N118" s="46" t="s">
        <v>322</v>
      </c>
      <c r="O118" s="46"/>
      <c r="P118" s="9" t="e">
        <f>#REF!+#REF!*$H118+#REF!*IF(C118="Bottom",1,0)+#REF!*IF(C118="Top",1,0)+#REF!*IF(C118="French",1,0)+#REF!*IF(C118="Side",1,0)+#REF!*IF(F118="Y",1,0)+#REF!*$K118</f>
        <v>#REF!</v>
      </c>
      <c r="Q118" s="46"/>
      <c r="R118" s="46">
        <f>IFERROR(MATCH($C$8:$C$193,'CostModel Coef'!$B$8:$B$10,0),0)</f>
        <v>3</v>
      </c>
      <c r="S118" s="46"/>
      <c r="T118" s="46">
        <f>IF($R118&gt;0,INDEX('CostModel Coef'!C$8:C$10,$R118),"")</f>
        <v>726.7</v>
      </c>
      <c r="U118" s="46">
        <f>IF($R118&gt;0,INDEX('CostModel Coef'!D$8:D$10,$R118),"")</f>
        <v>-43.578000000000003</v>
      </c>
      <c r="V118" s="46">
        <f>IF($R118&gt;0,INDEX('CostModel Coef'!E$8:E$10,$R118),"")</f>
        <v>86.623000000000005</v>
      </c>
      <c r="W118" s="46">
        <f>IF($R118&gt;0,INDEX('CostModel Coef'!F$8:F$10,$R118),"")</f>
        <v>-548.29</v>
      </c>
      <c r="X118" s="46">
        <f>IF($R118&gt;0,INDEX('CostModel Coef'!G$8:G$10,$R118),"")</f>
        <v>521.5</v>
      </c>
      <c r="Y118" s="46">
        <f>IF($R118&gt;0,INDEX('CostModel Coef'!H$8:H$10,$R118),"")</f>
        <v>-0.47099999999999997</v>
      </c>
      <c r="Z118" s="46">
        <f>IF($R118&gt;0,INDEX('CostModel Coef'!I$8:I$10,$R118),"")</f>
        <v>253</v>
      </c>
      <c r="AA118" s="46">
        <f>IF($R118&gt;0,INDEX('CostModel Coef'!J$8:J$10,$R118),"")</f>
        <v>728</v>
      </c>
      <c r="AB118" s="46">
        <f>IF($R118&gt;0,INDEX('CostModel Coef'!K$8:K$10,$R118),"")</f>
        <v>23.79</v>
      </c>
      <c r="AC118" s="46">
        <f>IF($R118&gt;0,INDEX('CostModel Coef'!L$8:L$10,$R118),"")</f>
        <v>7.8</v>
      </c>
      <c r="AD118" s="46">
        <f>IF($R118&gt;0,INDEX('CostModel Coef'!M$8:M$10,$R118),"")</f>
        <v>31</v>
      </c>
      <c r="AE118" s="46"/>
      <c r="AF118" s="2">
        <f t="shared" si="2"/>
        <v>1044</v>
      </c>
    </row>
    <row r="119" spans="1:32">
      <c r="A119" s="46" t="s">
        <v>323</v>
      </c>
      <c r="B119" s="46" t="s">
        <v>85</v>
      </c>
      <c r="C119" s="46" t="s">
        <v>52</v>
      </c>
      <c r="D119" s="46" t="b">
        <f t="shared" si="3"/>
        <v>0</v>
      </c>
      <c r="E119" s="46" t="s">
        <v>151</v>
      </c>
      <c r="F119" s="46" t="s">
        <v>151</v>
      </c>
      <c r="G119" s="46" t="s">
        <v>107</v>
      </c>
      <c r="H119" s="46">
        <v>19</v>
      </c>
      <c r="I119" s="46" t="s">
        <v>116</v>
      </c>
      <c r="J119" s="46" t="s">
        <v>89</v>
      </c>
      <c r="K119" s="46">
        <v>640</v>
      </c>
      <c r="L119" s="46" t="s">
        <v>90</v>
      </c>
      <c r="M119" s="46">
        <v>640</v>
      </c>
      <c r="N119" s="46" t="s">
        <v>324</v>
      </c>
      <c r="O119" s="46"/>
      <c r="P119" s="9" t="e">
        <f>#REF!+#REF!*$H119+#REF!*IF(C119="Bottom",1,0)+#REF!*IF(C119="Top",1,0)+#REF!*IF(C119="French",1,0)+#REF!*IF(C119="Side",1,0)+#REF!*IF(F119="Y",1,0)+#REF!*$K119</f>
        <v>#REF!</v>
      </c>
      <c r="Q119" s="46"/>
      <c r="R119" s="46">
        <f>IFERROR(MATCH($C$8:$C$193,'CostModel Coef'!$B$8:$B$10,0),0)</f>
        <v>3</v>
      </c>
      <c r="S119" s="46"/>
      <c r="T119" s="46">
        <f>IF($R119&gt;0,INDEX('CostModel Coef'!C$8:C$10,$R119),"")</f>
        <v>726.7</v>
      </c>
      <c r="U119" s="46">
        <f>IF($R119&gt;0,INDEX('CostModel Coef'!D$8:D$10,$R119),"")</f>
        <v>-43.578000000000003</v>
      </c>
      <c r="V119" s="46">
        <f>IF($R119&gt;0,INDEX('CostModel Coef'!E$8:E$10,$R119),"")</f>
        <v>86.623000000000005</v>
      </c>
      <c r="W119" s="46">
        <f>IF($R119&gt;0,INDEX('CostModel Coef'!F$8:F$10,$R119),"")</f>
        <v>-548.29</v>
      </c>
      <c r="X119" s="46">
        <f>IF($R119&gt;0,INDEX('CostModel Coef'!G$8:G$10,$R119),"")</f>
        <v>521.5</v>
      </c>
      <c r="Y119" s="46">
        <f>IF($R119&gt;0,INDEX('CostModel Coef'!H$8:H$10,$R119),"")</f>
        <v>-0.47099999999999997</v>
      </c>
      <c r="Z119" s="46">
        <f>IF($R119&gt;0,INDEX('CostModel Coef'!I$8:I$10,$R119),"")</f>
        <v>253</v>
      </c>
      <c r="AA119" s="46">
        <f>IF($R119&gt;0,INDEX('CostModel Coef'!J$8:J$10,$R119),"")</f>
        <v>728</v>
      </c>
      <c r="AB119" s="46">
        <f>IF($R119&gt;0,INDEX('CostModel Coef'!K$8:K$10,$R119),"")</f>
        <v>23.79</v>
      </c>
      <c r="AC119" s="46">
        <f>IF($R119&gt;0,INDEX('CostModel Coef'!L$8:L$10,$R119),"")</f>
        <v>7.8</v>
      </c>
      <c r="AD119" s="46">
        <f>IF($R119&gt;0,INDEX('CostModel Coef'!M$8:M$10,$R119),"")</f>
        <v>31</v>
      </c>
      <c r="AE119" s="46"/>
      <c r="AF119" s="2">
        <f t="shared" si="2"/>
        <v>894</v>
      </c>
    </row>
    <row r="120" spans="1:32">
      <c r="A120" s="46" t="s">
        <v>325</v>
      </c>
      <c r="B120" s="46" t="s">
        <v>85</v>
      </c>
      <c r="C120" s="46" t="s">
        <v>52</v>
      </c>
      <c r="D120" s="46" t="b">
        <f t="shared" si="3"/>
        <v>1</v>
      </c>
      <c r="E120" s="46" t="s">
        <v>151</v>
      </c>
      <c r="F120" s="46" t="s">
        <v>151</v>
      </c>
      <c r="G120" s="46" t="s">
        <v>107</v>
      </c>
      <c r="H120" s="46">
        <v>19</v>
      </c>
      <c r="I120" s="46" t="s">
        <v>116</v>
      </c>
      <c r="J120" s="46" t="s">
        <v>94</v>
      </c>
      <c r="K120" s="46">
        <v>576</v>
      </c>
      <c r="L120" s="46" t="s">
        <v>90</v>
      </c>
      <c r="M120" s="46">
        <v>576</v>
      </c>
      <c r="N120" s="46" t="s">
        <v>326</v>
      </c>
      <c r="O120" s="46"/>
      <c r="P120" s="9" t="e">
        <f>#REF!+#REF!*$H120+#REF!*IF(C120="Bottom",1,0)+#REF!*IF(C120="Top",1,0)+#REF!*IF(C120="French",1,0)+#REF!*IF(C120="Side",1,0)+#REF!*IF(F120="Y",1,0)+#REF!*$K120</f>
        <v>#REF!</v>
      </c>
      <c r="Q120" s="46"/>
      <c r="R120" s="46">
        <f>IFERROR(MATCH($C$8:$C$193,'CostModel Coef'!$B$8:$B$10,0),0)</f>
        <v>3</v>
      </c>
      <c r="S120" s="46"/>
      <c r="T120" s="46">
        <f>IF($R120&gt;0,INDEX('CostModel Coef'!C$8:C$10,$R120),"")</f>
        <v>726.7</v>
      </c>
      <c r="U120" s="46">
        <f>IF($R120&gt;0,INDEX('CostModel Coef'!D$8:D$10,$R120),"")</f>
        <v>-43.578000000000003</v>
      </c>
      <c r="V120" s="46">
        <f>IF($R120&gt;0,INDEX('CostModel Coef'!E$8:E$10,$R120),"")</f>
        <v>86.623000000000005</v>
      </c>
      <c r="W120" s="46">
        <f>IF($R120&gt;0,INDEX('CostModel Coef'!F$8:F$10,$R120),"")</f>
        <v>-548.29</v>
      </c>
      <c r="X120" s="46">
        <f>IF($R120&gt;0,INDEX('CostModel Coef'!G$8:G$10,$R120),"")</f>
        <v>521.5</v>
      </c>
      <c r="Y120" s="46">
        <f>IF($R120&gt;0,INDEX('CostModel Coef'!H$8:H$10,$R120),"")</f>
        <v>-0.47099999999999997</v>
      </c>
      <c r="Z120" s="46">
        <f>IF($R120&gt;0,INDEX('CostModel Coef'!I$8:I$10,$R120),"")</f>
        <v>253</v>
      </c>
      <c r="AA120" s="46">
        <f>IF($R120&gt;0,INDEX('CostModel Coef'!J$8:J$10,$R120),"")</f>
        <v>728</v>
      </c>
      <c r="AB120" s="46">
        <f>IF($R120&gt;0,INDEX('CostModel Coef'!K$8:K$10,$R120),"")</f>
        <v>23.79</v>
      </c>
      <c r="AC120" s="46">
        <f>IF($R120&gt;0,INDEX('CostModel Coef'!L$8:L$10,$R120),"")</f>
        <v>7.8</v>
      </c>
      <c r="AD120" s="46">
        <f>IF($R120&gt;0,INDEX('CostModel Coef'!M$8:M$10,$R120),"")</f>
        <v>31</v>
      </c>
      <c r="AE120" s="46"/>
      <c r="AF120" s="2">
        <f t="shared" si="2"/>
        <v>924</v>
      </c>
    </row>
    <row r="121" spans="1:32">
      <c r="A121" s="46" t="s">
        <v>327</v>
      </c>
      <c r="B121" s="46" t="s">
        <v>85</v>
      </c>
      <c r="C121" s="46" t="s">
        <v>52</v>
      </c>
      <c r="D121" s="46" t="b">
        <f t="shared" si="3"/>
        <v>1</v>
      </c>
      <c r="E121" s="46" t="s">
        <v>151</v>
      </c>
      <c r="F121" s="46" t="s">
        <v>151</v>
      </c>
      <c r="G121" s="46" t="s">
        <v>107</v>
      </c>
      <c r="H121" s="46">
        <v>19</v>
      </c>
      <c r="I121" s="46" t="s">
        <v>116</v>
      </c>
      <c r="J121" s="46" t="s">
        <v>97</v>
      </c>
      <c r="K121" s="46">
        <v>448</v>
      </c>
      <c r="L121" s="46" t="s">
        <v>90</v>
      </c>
      <c r="M121" s="46">
        <v>448</v>
      </c>
      <c r="N121" s="46" t="s">
        <v>328</v>
      </c>
      <c r="O121" s="46"/>
      <c r="P121" s="9" t="e">
        <f>#REF!+#REF!*$H121+#REF!*IF(C121="Bottom",1,0)+#REF!*IF(C121="Top",1,0)+#REF!*IF(C121="French",1,0)+#REF!*IF(C121="Side",1,0)+#REF!*IF(F121="Y",1,0)+#REF!*$K121</f>
        <v>#REF!</v>
      </c>
      <c r="Q121" s="46"/>
      <c r="R121" s="46">
        <f>IFERROR(MATCH($C$8:$C$193,'CostModel Coef'!$B$8:$B$10,0),0)</f>
        <v>3</v>
      </c>
      <c r="S121" s="46"/>
      <c r="T121" s="46">
        <f>IF($R121&gt;0,INDEX('CostModel Coef'!C$8:C$10,$R121),"")</f>
        <v>726.7</v>
      </c>
      <c r="U121" s="46">
        <f>IF($R121&gt;0,INDEX('CostModel Coef'!D$8:D$10,$R121),"")</f>
        <v>-43.578000000000003</v>
      </c>
      <c r="V121" s="46">
        <f>IF($R121&gt;0,INDEX('CostModel Coef'!E$8:E$10,$R121),"")</f>
        <v>86.623000000000005</v>
      </c>
      <c r="W121" s="46">
        <f>IF($R121&gt;0,INDEX('CostModel Coef'!F$8:F$10,$R121),"")</f>
        <v>-548.29</v>
      </c>
      <c r="X121" s="46">
        <f>IF($R121&gt;0,INDEX('CostModel Coef'!G$8:G$10,$R121),"")</f>
        <v>521.5</v>
      </c>
      <c r="Y121" s="46">
        <f>IF($R121&gt;0,INDEX('CostModel Coef'!H$8:H$10,$R121),"")</f>
        <v>-0.47099999999999997</v>
      </c>
      <c r="Z121" s="46">
        <f>IF($R121&gt;0,INDEX('CostModel Coef'!I$8:I$10,$R121),"")</f>
        <v>253</v>
      </c>
      <c r="AA121" s="46">
        <f>IF($R121&gt;0,INDEX('CostModel Coef'!J$8:J$10,$R121),"")</f>
        <v>728</v>
      </c>
      <c r="AB121" s="46">
        <f>IF($R121&gt;0,INDEX('CostModel Coef'!K$8:K$10,$R121),"")</f>
        <v>23.79</v>
      </c>
      <c r="AC121" s="46">
        <f>IF($R121&gt;0,INDEX('CostModel Coef'!L$8:L$10,$R121),"")</f>
        <v>7.8</v>
      </c>
      <c r="AD121" s="46">
        <f>IF($R121&gt;0,INDEX('CostModel Coef'!M$8:M$10,$R121),"")</f>
        <v>31</v>
      </c>
      <c r="AE121" s="46"/>
      <c r="AF121" s="2">
        <f t="shared" si="2"/>
        <v>984</v>
      </c>
    </row>
    <row r="122" spans="1:32">
      <c r="A122" s="46" t="s">
        <v>329</v>
      </c>
      <c r="B122" s="46" t="s">
        <v>85</v>
      </c>
      <c r="C122" s="46" t="s">
        <v>52</v>
      </c>
      <c r="D122" s="46" t="b">
        <f t="shared" si="3"/>
        <v>0</v>
      </c>
      <c r="E122" s="46" t="s">
        <v>151</v>
      </c>
      <c r="F122" s="46" t="s">
        <v>151</v>
      </c>
      <c r="G122" s="46" t="s">
        <v>107</v>
      </c>
      <c r="H122" s="46">
        <v>11</v>
      </c>
      <c r="I122" s="46" t="s">
        <v>123</v>
      </c>
      <c r="J122" s="46" t="s">
        <v>89</v>
      </c>
      <c r="K122" s="46">
        <v>553</v>
      </c>
      <c r="L122" s="46" t="s">
        <v>90</v>
      </c>
      <c r="M122" s="46">
        <v>553</v>
      </c>
      <c r="N122" s="46" t="s">
        <v>330</v>
      </c>
      <c r="O122" s="46"/>
      <c r="P122" s="9" t="e">
        <f>#REF!+#REF!*$H122+#REF!*IF(C122="Bottom",1,0)+#REF!*IF(C122="Top",1,0)+#REF!*IF(C122="French",1,0)+#REF!*IF(C122="Side",1,0)+#REF!*IF(F122="Y",1,0)+#REF!*$K122</f>
        <v>#REF!</v>
      </c>
      <c r="Q122" s="46"/>
      <c r="R122" s="46">
        <f>IFERROR(MATCH($C$8:$C$193,'CostModel Coef'!$B$8:$B$10,0),0)</f>
        <v>3</v>
      </c>
      <c r="S122" s="46"/>
      <c r="T122" s="46">
        <f>IF($R122&gt;0,INDEX('CostModel Coef'!C$8:C$10,$R122),"")</f>
        <v>726.7</v>
      </c>
      <c r="U122" s="46">
        <f>IF($R122&gt;0,INDEX('CostModel Coef'!D$8:D$10,$R122),"")</f>
        <v>-43.578000000000003</v>
      </c>
      <c r="V122" s="46">
        <f>IF($R122&gt;0,INDEX('CostModel Coef'!E$8:E$10,$R122),"")</f>
        <v>86.623000000000005</v>
      </c>
      <c r="W122" s="46">
        <f>IF($R122&gt;0,INDEX('CostModel Coef'!F$8:F$10,$R122),"")</f>
        <v>-548.29</v>
      </c>
      <c r="X122" s="46">
        <f>IF($R122&gt;0,INDEX('CostModel Coef'!G$8:G$10,$R122),"")</f>
        <v>521.5</v>
      </c>
      <c r="Y122" s="46">
        <f>IF($R122&gt;0,INDEX('CostModel Coef'!H$8:H$10,$R122),"")</f>
        <v>-0.47099999999999997</v>
      </c>
      <c r="Z122" s="46">
        <f>IF($R122&gt;0,INDEX('CostModel Coef'!I$8:I$10,$R122),"")</f>
        <v>253</v>
      </c>
      <c r="AA122" s="46">
        <f>IF($R122&gt;0,INDEX('CostModel Coef'!J$8:J$10,$R122),"")</f>
        <v>728</v>
      </c>
      <c r="AB122" s="46">
        <f>IF($R122&gt;0,INDEX('CostModel Coef'!K$8:K$10,$R122),"")</f>
        <v>23.79</v>
      </c>
      <c r="AC122" s="46">
        <f>IF($R122&gt;0,INDEX('CostModel Coef'!L$8:L$10,$R122),"")</f>
        <v>7.8</v>
      </c>
      <c r="AD122" s="46">
        <f>IF($R122&gt;0,INDEX('CostModel Coef'!M$8:M$10,$R122),"")</f>
        <v>31</v>
      </c>
      <c r="AE122" s="46"/>
      <c r="AF122" s="2">
        <f t="shared" si="2"/>
        <v>744</v>
      </c>
    </row>
    <row r="123" spans="1:32">
      <c r="A123" s="46" t="s">
        <v>331</v>
      </c>
      <c r="B123" s="46" t="s">
        <v>85</v>
      </c>
      <c r="C123" s="46" t="s">
        <v>52</v>
      </c>
      <c r="D123" s="46" t="b">
        <f t="shared" si="3"/>
        <v>1</v>
      </c>
      <c r="E123" s="46" t="s">
        <v>151</v>
      </c>
      <c r="F123" s="46" t="s">
        <v>151</v>
      </c>
      <c r="G123" s="46" t="s">
        <v>107</v>
      </c>
      <c r="H123" s="46">
        <v>11</v>
      </c>
      <c r="I123" s="46" t="s">
        <v>123</v>
      </c>
      <c r="J123" s="46" t="s">
        <v>94</v>
      </c>
      <c r="K123" s="46">
        <v>498</v>
      </c>
      <c r="L123" s="46" t="s">
        <v>90</v>
      </c>
      <c r="M123" s="46">
        <v>498</v>
      </c>
      <c r="N123" s="46" t="s">
        <v>332</v>
      </c>
      <c r="O123" s="46"/>
      <c r="P123" s="9" t="e">
        <f>#REF!+#REF!*$H123+#REF!*IF(C123="Bottom",1,0)+#REF!*IF(C123="Top",1,0)+#REF!*IF(C123="French",1,0)+#REF!*IF(C123="Side",1,0)+#REF!*IF(F123="Y",1,0)+#REF!*$K123</f>
        <v>#REF!</v>
      </c>
      <c r="Q123" s="46"/>
      <c r="R123" s="46">
        <f>IFERROR(MATCH($C$8:$C$193,'CostModel Coef'!$B$8:$B$10,0),0)</f>
        <v>3</v>
      </c>
      <c r="S123" s="46"/>
      <c r="T123" s="46">
        <f>IF($R123&gt;0,INDEX('CostModel Coef'!C$8:C$10,$R123),"")</f>
        <v>726.7</v>
      </c>
      <c r="U123" s="46">
        <f>IF($R123&gt;0,INDEX('CostModel Coef'!D$8:D$10,$R123),"")</f>
        <v>-43.578000000000003</v>
      </c>
      <c r="V123" s="46">
        <f>IF($R123&gt;0,INDEX('CostModel Coef'!E$8:E$10,$R123),"")</f>
        <v>86.623000000000005</v>
      </c>
      <c r="W123" s="46">
        <f>IF($R123&gt;0,INDEX('CostModel Coef'!F$8:F$10,$R123),"")</f>
        <v>-548.29</v>
      </c>
      <c r="X123" s="46">
        <f>IF($R123&gt;0,INDEX('CostModel Coef'!G$8:G$10,$R123),"")</f>
        <v>521.5</v>
      </c>
      <c r="Y123" s="46">
        <f>IF($R123&gt;0,INDEX('CostModel Coef'!H$8:H$10,$R123),"")</f>
        <v>-0.47099999999999997</v>
      </c>
      <c r="Z123" s="46">
        <f>IF($R123&gt;0,INDEX('CostModel Coef'!I$8:I$10,$R123),"")</f>
        <v>253</v>
      </c>
      <c r="AA123" s="46">
        <f>IF($R123&gt;0,INDEX('CostModel Coef'!J$8:J$10,$R123),"")</f>
        <v>728</v>
      </c>
      <c r="AB123" s="46">
        <f>IF($R123&gt;0,INDEX('CostModel Coef'!K$8:K$10,$R123),"")</f>
        <v>23.79</v>
      </c>
      <c r="AC123" s="46">
        <f>IF($R123&gt;0,INDEX('CostModel Coef'!L$8:L$10,$R123),"")</f>
        <v>7.8</v>
      </c>
      <c r="AD123" s="46">
        <f>IF($R123&gt;0,INDEX('CostModel Coef'!M$8:M$10,$R123),"")</f>
        <v>31</v>
      </c>
      <c r="AE123" s="46"/>
      <c r="AF123" s="2">
        <f t="shared" si="2"/>
        <v>770</v>
      </c>
    </row>
    <row r="124" spans="1:32">
      <c r="A124" s="46" t="s">
        <v>333</v>
      </c>
      <c r="B124" s="46" t="s">
        <v>85</v>
      </c>
      <c r="C124" s="46" t="s">
        <v>52</v>
      </c>
      <c r="D124" s="46" t="b">
        <f t="shared" si="3"/>
        <v>1</v>
      </c>
      <c r="E124" s="46" t="s">
        <v>151</v>
      </c>
      <c r="F124" s="46" t="s">
        <v>151</v>
      </c>
      <c r="G124" s="46" t="s">
        <v>107</v>
      </c>
      <c r="H124" s="46">
        <v>11</v>
      </c>
      <c r="I124" s="46" t="s">
        <v>123</v>
      </c>
      <c r="J124" s="46" t="s">
        <v>97</v>
      </c>
      <c r="K124" s="46">
        <v>387</v>
      </c>
      <c r="L124" s="46" t="s">
        <v>90</v>
      </c>
      <c r="M124" s="46">
        <v>387</v>
      </c>
      <c r="N124" s="46" t="s">
        <v>334</v>
      </c>
      <c r="O124" s="46"/>
      <c r="P124" s="9" t="e">
        <f>#REF!+#REF!*$H124+#REF!*IF(C124="Bottom",1,0)+#REF!*IF(C124="Top",1,0)+#REF!*IF(C124="French",1,0)+#REF!*IF(C124="Side",1,0)+#REF!*IF(F124="Y",1,0)+#REF!*$K124</f>
        <v>#REF!</v>
      </c>
      <c r="Q124" s="46"/>
      <c r="R124" s="46">
        <f>IFERROR(MATCH($C$8:$C$193,'CostModel Coef'!$B$8:$B$10,0),0)</f>
        <v>3</v>
      </c>
      <c r="S124" s="46"/>
      <c r="T124" s="46">
        <f>IF($R124&gt;0,INDEX('CostModel Coef'!C$8:C$10,$R124),"")</f>
        <v>726.7</v>
      </c>
      <c r="U124" s="46">
        <f>IF($R124&gt;0,INDEX('CostModel Coef'!D$8:D$10,$R124),"")</f>
        <v>-43.578000000000003</v>
      </c>
      <c r="V124" s="46">
        <f>IF($R124&gt;0,INDEX('CostModel Coef'!E$8:E$10,$R124),"")</f>
        <v>86.623000000000005</v>
      </c>
      <c r="W124" s="46">
        <f>IF($R124&gt;0,INDEX('CostModel Coef'!F$8:F$10,$R124),"")</f>
        <v>-548.29</v>
      </c>
      <c r="X124" s="46">
        <f>IF($R124&gt;0,INDEX('CostModel Coef'!G$8:G$10,$R124),"")</f>
        <v>521.5</v>
      </c>
      <c r="Y124" s="46">
        <f>IF($R124&gt;0,INDEX('CostModel Coef'!H$8:H$10,$R124),"")</f>
        <v>-0.47099999999999997</v>
      </c>
      <c r="Z124" s="46">
        <f>IF($R124&gt;0,INDEX('CostModel Coef'!I$8:I$10,$R124),"")</f>
        <v>253</v>
      </c>
      <c r="AA124" s="46">
        <f>IF($R124&gt;0,INDEX('CostModel Coef'!J$8:J$10,$R124),"")</f>
        <v>728</v>
      </c>
      <c r="AB124" s="46">
        <f>IF($R124&gt;0,INDEX('CostModel Coef'!K$8:K$10,$R124),"")</f>
        <v>23.79</v>
      </c>
      <c r="AC124" s="46">
        <f>IF($R124&gt;0,INDEX('CostModel Coef'!L$8:L$10,$R124),"")</f>
        <v>7.8</v>
      </c>
      <c r="AD124" s="46">
        <f>IF($R124&gt;0,INDEX('CostModel Coef'!M$8:M$10,$R124),"")</f>
        <v>31</v>
      </c>
      <c r="AE124" s="46"/>
      <c r="AF124" s="2">
        <f t="shared" si="2"/>
        <v>822</v>
      </c>
    </row>
    <row r="125" spans="1:32">
      <c r="A125" s="46" t="s">
        <v>335</v>
      </c>
      <c r="B125" s="46" t="s">
        <v>85</v>
      </c>
      <c r="C125" s="46" t="s">
        <v>52</v>
      </c>
      <c r="D125" s="46" t="b">
        <f t="shared" si="3"/>
        <v>0</v>
      </c>
      <c r="E125" s="46" t="s">
        <v>151</v>
      </c>
      <c r="F125" s="46" t="s">
        <v>151</v>
      </c>
      <c r="G125" s="46" t="s">
        <v>107</v>
      </c>
      <c r="H125" s="46">
        <v>15</v>
      </c>
      <c r="I125" s="46" t="s">
        <v>130</v>
      </c>
      <c r="J125" s="46" t="s">
        <v>89</v>
      </c>
      <c r="K125" s="46">
        <v>597</v>
      </c>
      <c r="L125" s="46" t="s">
        <v>90</v>
      </c>
      <c r="M125" s="46">
        <v>597</v>
      </c>
      <c r="N125" s="46" t="s">
        <v>336</v>
      </c>
      <c r="O125" s="46"/>
      <c r="P125" s="9" t="e">
        <f>#REF!+#REF!*$H125+#REF!*IF(C125="Bottom",1,0)+#REF!*IF(C125="Top",1,0)+#REF!*IF(C125="French",1,0)+#REF!*IF(C125="Side",1,0)+#REF!*IF(F125="Y",1,0)+#REF!*$K125</f>
        <v>#REF!</v>
      </c>
      <c r="Q125" s="46"/>
      <c r="R125" s="46">
        <f>IFERROR(MATCH($C$8:$C$193,'CostModel Coef'!$B$8:$B$10,0),0)</f>
        <v>3</v>
      </c>
      <c r="S125" s="46"/>
      <c r="T125" s="46">
        <f>IF($R125&gt;0,INDEX('CostModel Coef'!C$8:C$10,$R125),"")</f>
        <v>726.7</v>
      </c>
      <c r="U125" s="46">
        <f>IF($R125&gt;0,INDEX('CostModel Coef'!D$8:D$10,$R125),"")</f>
        <v>-43.578000000000003</v>
      </c>
      <c r="V125" s="46">
        <f>IF($R125&gt;0,INDEX('CostModel Coef'!E$8:E$10,$R125),"")</f>
        <v>86.623000000000005</v>
      </c>
      <c r="W125" s="46">
        <f>IF($R125&gt;0,INDEX('CostModel Coef'!F$8:F$10,$R125),"")</f>
        <v>-548.29</v>
      </c>
      <c r="X125" s="46">
        <f>IF($R125&gt;0,INDEX('CostModel Coef'!G$8:G$10,$R125),"")</f>
        <v>521.5</v>
      </c>
      <c r="Y125" s="46">
        <f>IF($R125&gt;0,INDEX('CostModel Coef'!H$8:H$10,$R125),"")</f>
        <v>-0.47099999999999997</v>
      </c>
      <c r="Z125" s="46">
        <f>IF($R125&gt;0,INDEX('CostModel Coef'!I$8:I$10,$R125),"")</f>
        <v>253</v>
      </c>
      <c r="AA125" s="46">
        <f>IF($R125&gt;0,INDEX('CostModel Coef'!J$8:J$10,$R125),"")</f>
        <v>728</v>
      </c>
      <c r="AB125" s="46">
        <f>IF($R125&gt;0,INDEX('CostModel Coef'!K$8:K$10,$R125),"")</f>
        <v>23.79</v>
      </c>
      <c r="AC125" s="46">
        <f>IF($R125&gt;0,INDEX('CostModel Coef'!L$8:L$10,$R125),"")</f>
        <v>7.8</v>
      </c>
      <c r="AD125" s="46">
        <f>IF($R125&gt;0,INDEX('CostModel Coef'!M$8:M$10,$R125),"")</f>
        <v>31</v>
      </c>
      <c r="AE125" s="46"/>
      <c r="AF125" s="2">
        <f t="shared" si="2"/>
        <v>819</v>
      </c>
    </row>
    <row r="126" spans="1:32">
      <c r="A126" s="46" t="s">
        <v>337</v>
      </c>
      <c r="B126" s="46" t="s">
        <v>85</v>
      </c>
      <c r="C126" s="46" t="s">
        <v>52</v>
      </c>
      <c r="D126" s="46" t="b">
        <f t="shared" si="3"/>
        <v>1</v>
      </c>
      <c r="E126" s="46" t="s">
        <v>151</v>
      </c>
      <c r="F126" s="46" t="s">
        <v>151</v>
      </c>
      <c r="G126" s="46" t="s">
        <v>107</v>
      </c>
      <c r="H126" s="46">
        <v>15</v>
      </c>
      <c r="I126" s="46" t="s">
        <v>130</v>
      </c>
      <c r="J126" s="46" t="s">
        <v>94</v>
      </c>
      <c r="K126" s="46">
        <v>537</v>
      </c>
      <c r="L126" s="46" t="s">
        <v>90</v>
      </c>
      <c r="M126" s="46">
        <v>537</v>
      </c>
      <c r="N126" s="46" t="s">
        <v>338</v>
      </c>
      <c r="O126" s="46"/>
      <c r="P126" s="9" t="e">
        <f>#REF!+#REF!*$H126+#REF!*IF(C126="Bottom",1,0)+#REF!*IF(C126="Top",1,0)+#REF!*IF(C126="French",1,0)+#REF!*IF(C126="Side",1,0)+#REF!*IF(F126="Y",1,0)+#REF!*$K126</f>
        <v>#REF!</v>
      </c>
      <c r="Q126" s="46"/>
      <c r="R126" s="46">
        <f>IFERROR(MATCH($C$8:$C$193,'CostModel Coef'!$B$8:$B$10,0),0)</f>
        <v>3</v>
      </c>
      <c r="S126" s="46"/>
      <c r="T126" s="46">
        <f>IF($R126&gt;0,INDEX('CostModel Coef'!C$8:C$10,$R126),"")</f>
        <v>726.7</v>
      </c>
      <c r="U126" s="46">
        <f>IF($R126&gt;0,INDEX('CostModel Coef'!D$8:D$10,$R126),"")</f>
        <v>-43.578000000000003</v>
      </c>
      <c r="V126" s="46">
        <f>IF($R126&gt;0,INDEX('CostModel Coef'!E$8:E$10,$R126),"")</f>
        <v>86.623000000000005</v>
      </c>
      <c r="W126" s="46">
        <f>IF($R126&gt;0,INDEX('CostModel Coef'!F$8:F$10,$R126),"")</f>
        <v>-548.29</v>
      </c>
      <c r="X126" s="46">
        <f>IF($R126&gt;0,INDEX('CostModel Coef'!G$8:G$10,$R126),"")</f>
        <v>521.5</v>
      </c>
      <c r="Y126" s="46">
        <f>IF($R126&gt;0,INDEX('CostModel Coef'!H$8:H$10,$R126),"")</f>
        <v>-0.47099999999999997</v>
      </c>
      <c r="Z126" s="46">
        <f>IF($R126&gt;0,INDEX('CostModel Coef'!I$8:I$10,$R126),"")</f>
        <v>253</v>
      </c>
      <c r="AA126" s="46">
        <f>IF($R126&gt;0,INDEX('CostModel Coef'!J$8:J$10,$R126),"")</f>
        <v>728</v>
      </c>
      <c r="AB126" s="46">
        <f>IF($R126&gt;0,INDEX('CostModel Coef'!K$8:K$10,$R126),"")</f>
        <v>23.79</v>
      </c>
      <c r="AC126" s="46">
        <f>IF($R126&gt;0,INDEX('CostModel Coef'!L$8:L$10,$R126),"")</f>
        <v>7.8</v>
      </c>
      <c r="AD126" s="46">
        <f>IF($R126&gt;0,INDEX('CostModel Coef'!M$8:M$10,$R126),"")</f>
        <v>31</v>
      </c>
      <c r="AE126" s="46"/>
      <c r="AF126" s="2">
        <f t="shared" si="2"/>
        <v>847</v>
      </c>
    </row>
    <row r="127" spans="1:32">
      <c r="A127" s="46" t="s">
        <v>339</v>
      </c>
      <c r="B127" s="46" t="s">
        <v>85</v>
      </c>
      <c r="C127" s="46" t="s">
        <v>52</v>
      </c>
      <c r="D127" s="46" t="b">
        <f t="shared" si="3"/>
        <v>1</v>
      </c>
      <c r="E127" s="46" t="s">
        <v>151</v>
      </c>
      <c r="F127" s="46" t="s">
        <v>151</v>
      </c>
      <c r="G127" s="46" t="s">
        <v>107</v>
      </c>
      <c r="H127" s="46">
        <v>15</v>
      </c>
      <c r="I127" s="46" t="s">
        <v>130</v>
      </c>
      <c r="J127" s="46" t="s">
        <v>97</v>
      </c>
      <c r="K127" s="46">
        <v>418</v>
      </c>
      <c r="L127" s="46" t="s">
        <v>90</v>
      </c>
      <c r="M127" s="46">
        <v>418</v>
      </c>
      <c r="N127" s="46" t="s">
        <v>340</v>
      </c>
      <c r="O127" s="46"/>
      <c r="P127" s="9" t="e">
        <f>#REF!+#REF!*$H127+#REF!*IF(C127="Bottom",1,0)+#REF!*IF(C127="Top",1,0)+#REF!*IF(C127="French",1,0)+#REF!*IF(C127="Side",1,0)+#REF!*IF(F127="Y",1,0)+#REF!*$K127</f>
        <v>#REF!</v>
      </c>
      <c r="Q127" s="46"/>
      <c r="R127" s="46">
        <f>IFERROR(MATCH($C$8:$C$193,'CostModel Coef'!$B$8:$B$10,0),0)</f>
        <v>3</v>
      </c>
      <c r="S127" s="46"/>
      <c r="T127" s="46">
        <f>IF($R127&gt;0,INDEX('CostModel Coef'!C$8:C$10,$R127),"")</f>
        <v>726.7</v>
      </c>
      <c r="U127" s="46">
        <f>IF($R127&gt;0,INDEX('CostModel Coef'!D$8:D$10,$R127),"")</f>
        <v>-43.578000000000003</v>
      </c>
      <c r="V127" s="46">
        <f>IF($R127&gt;0,INDEX('CostModel Coef'!E$8:E$10,$R127),"")</f>
        <v>86.623000000000005</v>
      </c>
      <c r="W127" s="46">
        <f>IF($R127&gt;0,INDEX('CostModel Coef'!F$8:F$10,$R127),"")</f>
        <v>-548.29</v>
      </c>
      <c r="X127" s="46">
        <f>IF($R127&gt;0,INDEX('CostModel Coef'!G$8:G$10,$R127),"")</f>
        <v>521.5</v>
      </c>
      <c r="Y127" s="46">
        <f>IF($R127&gt;0,INDEX('CostModel Coef'!H$8:H$10,$R127),"")</f>
        <v>-0.47099999999999997</v>
      </c>
      <c r="Z127" s="46">
        <f>IF($R127&gt;0,INDEX('CostModel Coef'!I$8:I$10,$R127),"")</f>
        <v>253</v>
      </c>
      <c r="AA127" s="46">
        <f>IF($R127&gt;0,INDEX('CostModel Coef'!J$8:J$10,$R127),"")</f>
        <v>728</v>
      </c>
      <c r="AB127" s="46">
        <f>IF($R127&gt;0,INDEX('CostModel Coef'!K$8:K$10,$R127),"")</f>
        <v>23.79</v>
      </c>
      <c r="AC127" s="46">
        <f>IF($R127&gt;0,INDEX('CostModel Coef'!L$8:L$10,$R127),"")</f>
        <v>7.8</v>
      </c>
      <c r="AD127" s="46">
        <f>IF($R127&gt;0,INDEX('CostModel Coef'!M$8:M$10,$R127),"")</f>
        <v>31</v>
      </c>
      <c r="AE127" s="46"/>
      <c r="AF127" s="2">
        <f t="shared" si="2"/>
        <v>903</v>
      </c>
    </row>
    <row r="128" spans="1:32">
      <c r="A128" s="46" t="s">
        <v>341</v>
      </c>
      <c r="B128" s="46" t="s">
        <v>85</v>
      </c>
      <c r="C128" s="46" t="s">
        <v>52</v>
      </c>
      <c r="D128" s="46" t="b">
        <f t="shared" si="3"/>
        <v>0</v>
      </c>
      <c r="E128" s="46" t="s">
        <v>151</v>
      </c>
      <c r="F128" s="46" t="s">
        <v>151</v>
      </c>
      <c r="G128" s="46" t="s">
        <v>107</v>
      </c>
      <c r="H128" s="46">
        <v>26</v>
      </c>
      <c r="I128" s="46" t="s">
        <v>176</v>
      </c>
      <c r="J128" s="46" t="s">
        <v>89</v>
      </c>
      <c r="K128" s="46">
        <v>717</v>
      </c>
      <c r="L128" s="46" t="s">
        <v>90</v>
      </c>
      <c r="M128" s="46">
        <v>717</v>
      </c>
      <c r="N128" s="46" t="s">
        <v>342</v>
      </c>
      <c r="O128" s="46"/>
      <c r="P128" s="9" t="e">
        <f>#REF!+#REF!*$H128+#REF!*IF(C128="Bottom",1,0)+#REF!*IF(C128="Top",1,0)+#REF!*IF(C128="French",1,0)+#REF!*IF(C128="Side",1,0)+#REF!*IF(F128="Y",1,0)+#REF!*$K128</f>
        <v>#REF!</v>
      </c>
      <c r="Q128" s="46"/>
      <c r="R128" s="46">
        <f>IFERROR(MATCH($C$8:$C$193,'CostModel Coef'!$B$8:$B$10,0),0)</f>
        <v>3</v>
      </c>
      <c r="S128" s="46"/>
      <c r="T128" s="46">
        <f>IF($R128&gt;0,INDEX('CostModel Coef'!C$8:C$10,$R128),"")</f>
        <v>726.7</v>
      </c>
      <c r="U128" s="46">
        <f>IF($R128&gt;0,INDEX('CostModel Coef'!D$8:D$10,$R128),"")</f>
        <v>-43.578000000000003</v>
      </c>
      <c r="V128" s="46">
        <f>IF($R128&gt;0,INDEX('CostModel Coef'!E$8:E$10,$R128),"")</f>
        <v>86.623000000000005</v>
      </c>
      <c r="W128" s="46">
        <f>IF($R128&gt;0,INDEX('CostModel Coef'!F$8:F$10,$R128),"")</f>
        <v>-548.29</v>
      </c>
      <c r="X128" s="46">
        <f>IF($R128&gt;0,INDEX('CostModel Coef'!G$8:G$10,$R128),"")</f>
        <v>521.5</v>
      </c>
      <c r="Y128" s="46">
        <f>IF($R128&gt;0,INDEX('CostModel Coef'!H$8:H$10,$R128),"")</f>
        <v>-0.47099999999999997</v>
      </c>
      <c r="Z128" s="46">
        <f>IF($R128&gt;0,INDEX('CostModel Coef'!I$8:I$10,$R128),"")</f>
        <v>253</v>
      </c>
      <c r="AA128" s="46">
        <f>IF($R128&gt;0,INDEX('CostModel Coef'!J$8:J$10,$R128),"")</f>
        <v>728</v>
      </c>
      <c r="AB128" s="46">
        <f>IF($R128&gt;0,INDEX('CostModel Coef'!K$8:K$10,$R128),"")</f>
        <v>23.79</v>
      </c>
      <c r="AC128" s="46">
        <f>IF($R128&gt;0,INDEX('CostModel Coef'!L$8:L$10,$R128),"")</f>
        <v>7.8</v>
      </c>
      <c r="AD128" s="46">
        <f>IF($R128&gt;0,INDEX('CostModel Coef'!M$8:M$10,$R128),"")</f>
        <v>31</v>
      </c>
      <c r="AE128" s="46"/>
      <c r="AF128" s="2">
        <f t="shared" si="2"/>
        <v>1024</v>
      </c>
    </row>
    <row r="129" spans="1:32">
      <c r="A129" s="46" t="s">
        <v>343</v>
      </c>
      <c r="B129" s="46" t="s">
        <v>85</v>
      </c>
      <c r="C129" s="46" t="s">
        <v>52</v>
      </c>
      <c r="D129" s="46" t="b">
        <f t="shared" si="3"/>
        <v>1</v>
      </c>
      <c r="E129" s="46" t="s">
        <v>151</v>
      </c>
      <c r="F129" s="46" t="s">
        <v>151</v>
      </c>
      <c r="G129" s="46" t="s">
        <v>107</v>
      </c>
      <c r="H129" s="46">
        <v>26</v>
      </c>
      <c r="I129" s="46" t="s">
        <v>176</v>
      </c>
      <c r="J129" s="46" t="s">
        <v>94</v>
      </c>
      <c r="K129" s="46">
        <v>645</v>
      </c>
      <c r="L129" s="46" t="s">
        <v>90</v>
      </c>
      <c r="M129" s="46">
        <v>645</v>
      </c>
      <c r="N129" s="46" t="s">
        <v>344</v>
      </c>
      <c r="O129" s="46"/>
      <c r="P129" s="9" t="e">
        <f>#REF!+#REF!*$H129+#REF!*IF(C129="Bottom",1,0)+#REF!*IF(C129="Top",1,0)+#REF!*IF(C129="French",1,0)+#REF!*IF(C129="Side",1,0)+#REF!*IF(F129="Y",1,0)+#REF!*$K129</f>
        <v>#REF!</v>
      </c>
      <c r="Q129" s="46"/>
      <c r="R129" s="46">
        <f>IFERROR(MATCH($C$8:$C$193,'CostModel Coef'!$B$8:$B$10,0),0)</f>
        <v>3</v>
      </c>
      <c r="S129" s="46"/>
      <c r="T129" s="46">
        <f>IF($R129&gt;0,INDEX('CostModel Coef'!C$8:C$10,$R129),"")</f>
        <v>726.7</v>
      </c>
      <c r="U129" s="46">
        <f>IF($R129&gt;0,INDEX('CostModel Coef'!D$8:D$10,$R129),"")</f>
        <v>-43.578000000000003</v>
      </c>
      <c r="V129" s="46">
        <f>IF($R129&gt;0,INDEX('CostModel Coef'!E$8:E$10,$R129),"")</f>
        <v>86.623000000000005</v>
      </c>
      <c r="W129" s="46">
        <f>IF($R129&gt;0,INDEX('CostModel Coef'!F$8:F$10,$R129),"")</f>
        <v>-548.29</v>
      </c>
      <c r="X129" s="46">
        <f>IF($R129&gt;0,INDEX('CostModel Coef'!G$8:G$10,$R129),"")</f>
        <v>521.5</v>
      </c>
      <c r="Y129" s="46">
        <f>IF($R129&gt;0,INDEX('CostModel Coef'!H$8:H$10,$R129),"")</f>
        <v>-0.47099999999999997</v>
      </c>
      <c r="Z129" s="46">
        <f>IF($R129&gt;0,INDEX('CostModel Coef'!I$8:I$10,$R129),"")</f>
        <v>253</v>
      </c>
      <c r="AA129" s="46">
        <f>IF($R129&gt;0,INDEX('CostModel Coef'!J$8:J$10,$R129),"")</f>
        <v>728</v>
      </c>
      <c r="AB129" s="46">
        <f>IF($R129&gt;0,INDEX('CostModel Coef'!K$8:K$10,$R129),"")</f>
        <v>23.79</v>
      </c>
      <c r="AC129" s="46">
        <f>IF($R129&gt;0,INDEX('CostModel Coef'!L$8:L$10,$R129),"")</f>
        <v>7.8</v>
      </c>
      <c r="AD129" s="46">
        <f>IF($R129&gt;0,INDEX('CostModel Coef'!M$8:M$10,$R129),"")</f>
        <v>31</v>
      </c>
      <c r="AE129" s="46"/>
      <c r="AF129" s="2">
        <f t="shared" si="2"/>
        <v>1058</v>
      </c>
    </row>
    <row r="130" spans="1:32">
      <c r="A130" s="46" t="s">
        <v>345</v>
      </c>
      <c r="B130" s="46" t="s">
        <v>85</v>
      </c>
      <c r="C130" s="46" t="s">
        <v>52</v>
      </c>
      <c r="D130" s="46" t="b">
        <f t="shared" si="3"/>
        <v>1</v>
      </c>
      <c r="E130" s="46" t="s">
        <v>151</v>
      </c>
      <c r="F130" s="46" t="s">
        <v>151</v>
      </c>
      <c r="G130" s="46" t="s">
        <v>107</v>
      </c>
      <c r="H130" s="46">
        <v>26</v>
      </c>
      <c r="I130" s="46" t="s">
        <v>176</v>
      </c>
      <c r="J130" s="46" t="s">
        <v>97</v>
      </c>
      <c r="K130" s="46">
        <v>502</v>
      </c>
      <c r="L130" s="46" t="s">
        <v>90</v>
      </c>
      <c r="M130" s="46">
        <v>502</v>
      </c>
      <c r="N130" s="46" t="s">
        <v>346</v>
      </c>
      <c r="O130" s="46"/>
      <c r="P130" s="9" t="e">
        <f>#REF!+#REF!*$H130+#REF!*IF(C130="Bottom",1,0)+#REF!*IF(C130="Top",1,0)+#REF!*IF(C130="French",1,0)+#REF!*IF(C130="Side",1,0)+#REF!*IF(F130="Y",1,0)+#REF!*$K130</f>
        <v>#REF!</v>
      </c>
      <c r="Q130" s="46"/>
      <c r="R130" s="46">
        <f>IFERROR(MATCH($C$8:$C$193,'CostModel Coef'!$B$8:$B$10,0),0)</f>
        <v>3</v>
      </c>
      <c r="S130" s="46"/>
      <c r="T130" s="46">
        <f>IF($R130&gt;0,INDEX('CostModel Coef'!C$8:C$10,$R130),"")</f>
        <v>726.7</v>
      </c>
      <c r="U130" s="46">
        <f>IF($R130&gt;0,INDEX('CostModel Coef'!D$8:D$10,$R130),"")</f>
        <v>-43.578000000000003</v>
      </c>
      <c r="V130" s="46">
        <f>IF($R130&gt;0,INDEX('CostModel Coef'!E$8:E$10,$R130),"")</f>
        <v>86.623000000000005</v>
      </c>
      <c r="W130" s="46">
        <f>IF($R130&gt;0,INDEX('CostModel Coef'!F$8:F$10,$R130),"")</f>
        <v>-548.29</v>
      </c>
      <c r="X130" s="46">
        <f>IF($R130&gt;0,INDEX('CostModel Coef'!G$8:G$10,$R130),"")</f>
        <v>521.5</v>
      </c>
      <c r="Y130" s="46">
        <f>IF($R130&gt;0,INDEX('CostModel Coef'!H$8:H$10,$R130),"")</f>
        <v>-0.47099999999999997</v>
      </c>
      <c r="Z130" s="46">
        <f>IF($R130&gt;0,INDEX('CostModel Coef'!I$8:I$10,$R130),"")</f>
        <v>253</v>
      </c>
      <c r="AA130" s="46">
        <f>IF($R130&gt;0,INDEX('CostModel Coef'!J$8:J$10,$R130),"")</f>
        <v>728</v>
      </c>
      <c r="AB130" s="46">
        <f>IF($R130&gt;0,INDEX('CostModel Coef'!K$8:K$10,$R130),"")</f>
        <v>23.79</v>
      </c>
      <c r="AC130" s="46">
        <f>IF($R130&gt;0,INDEX('CostModel Coef'!L$8:L$10,$R130),"")</f>
        <v>7.8</v>
      </c>
      <c r="AD130" s="46">
        <f>IF($R130&gt;0,INDEX('CostModel Coef'!M$8:M$10,$R130),"")</f>
        <v>31</v>
      </c>
      <c r="AE130" s="46"/>
      <c r="AF130" s="2">
        <f t="shared" si="2"/>
        <v>1125</v>
      </c>
    </row>
    <row r="131" spans="1:32">
      <c r="A131" s="46" t="s">
        <v>347</v>
      </c>
      <c r="B131" s="46" t="s">
        <v>85</v>
      </c>
      <c r="C131" s="46" t="s">
        <v>52</v>
      </c>
      <c r="D131" s="46" t="b">
        <f t="shared" si="3"/>
        <v>0</v>
      </c>
      <c r="E131" s="46" t="s">
        <v>151</v>
      </c>
      <c r="F131" s="46" t="s">
        <v>151</v>
      </c>
      <c r="G131" s="46" t="s">
        <v>107</v>
      </c>
      <c r="H131" s="46">
        <v>24.3</v>
      </c>
      <c r="I131" s="46" t="s">
        <v>144</v>
      </c>
      <c r="J131" s="46" t="s">
        <v>89</v>
      </c>
      <c r="K131" s="46">
        <v>699</v>
      </c>
      <c r="L131" s="46" t="s">
        <v>90</v>
      </c>
      <c r="M131" s="46">
        <v>699</v>
      </c>
      <c r="N131" s="46" t="s">
        <v>348</v>
      </c>
      <c r="O131" s="46"/>
      <c r="P131" s="9" t="e">
        <f>#REF!+#REF!*$H131+#REF!*IF(C131="Bottom",1,0)+#REF!*IF(C131="Top",1,0)+#REF!*IF(C131="French",1,0)+#REF!*IF(C131="Side",1,0)+#REF!*IF(F131="Y",1,0)+#REF!*$K131</f>
        <v>#REF!</v>
      </c>
      <c r="Q131" s="46"/>
      <c r="R131" s="46">
        <f>IFERROR(MATCH($C$8:$C$193,'CostModel Coef'!$B$8:$B$10,0),0)</f>
        <v>3</v>
      </c>
      <c r="S131" s="46"/>
      <c r="T131" s="46">
        <f>IF($R131&gt;0,INDEX('CostModel Coef'!C$8:C$10,$R131),"")</f>
        <v>726.7</v>
      </c>
      <c r="U131" s="46">
        <f>IF($R131&gt;0,INDEX('CostModel Coef'!D$8:D$10,$R131),"")</f>
        <v>-43.578000000000003</v>
      </c>
      <c r="V131" s="46">
        <f>IF($R131&gt;0,INDEX('CostModel Coef'!E$8:E$10,$R131),"")</f>
        <v>86.623000000000005</v>
      </c>
      <c r="W131" s="46">
        <f>IF($R131&gt;0,INDEX('CostModel Coef'!F$8:F$10,$R131),"")</f>
        <v>-548.29</v>
      </c>
      <c r="X131" s="46">
        <f>IF($R131&gt;0,INDEX('CostModel Coef'!G$8:G$10,$R131),"")</f>
        <v>521.5</v>
      </c>
      <c r="Y131" s="46">
        <f>IF($R131&gt;0,INDEX('CostModel Coef'!H$8:H$10,$R131),"")</f>
        <v>-0.47099999999999997</v>
      </c>
      <c r="Z131" s="46">
        <f>IF($R131&gt;0,INDEX('CostModel Coef'!I$8:I$10,$R131),"")</f>
        <v>253</v>
      </c>
      <c r="AA131" s="46">
        <f>IF($R131&gt;0,INDEX('CostModel Coef'!J$8:J$10,$R131),"")</f>
        <v>728</v>
      </c>
      <c r="AB131" s="46">
        <f>IF($R131&gt;0,INDEX('CostModel Coef'!K$8:K$10,$R131),"")</f>
        <v>23.79</v>
      </c>
      <c r="AC131" s="46">
        <f>IF($R131&gt;0,INDEX('CostModel Coef'!L$8:L$10,$R131),"")</f>
        <v>7.8</v>
      </c>
      <c r="AD131" s="46">
        <f>IF($R131&gt;0,INDEX('CostModel Coef'!M$8:M$10,$R131),"")</f>
        <v>31</v>
      </c>
      <c r="AE131" s="46"/>
      <c r="AF131" s="2">
        <f t="shared" si="2"/>
        <v>992</v>
      </c>
    </row>
    <row r="132" spans="1:32">
      <c r="A132" s="46" t="s">
        <v>349</v>
      </c>
      <c r="B132" s="46" t="s">
        <v>85</v>
      </c>
      <c r="C132" s="46" t="s">
        <v>52</v>
      </c>
      <c r="D132" s="46" t="b">
        <f t="shared" si="3"/>
        <v>1</v>
      </c>
      <c r="E132" s="46" t="s">
        <v>151</v>
      </c>
      <c r="F132" s="46" t="s">
        <v>151</v>
      </c>
      <c r="G132" s="46" t="s">
        <v>107</v>
      </c>
      <c r="H132" s="46">
        <v>24.3</v>
      </c>
      <c r="I132" s="46" t="s">
        <v>144</v>
      </c>
      <c r="J132" s="46" t="s">
        <v>94</v>
      </c>
      <c r="K132" s="46">
        <v>629</v>
      </c>
      <c r="L132" s="46" t="s">
        <v>90</v>
      </c>
      <c r="M132" s="46">
        <v>629</v>
      </c>
      <c r="N132" s="46" t="s">
        <v>350</v>
      </c>
      <c r="O132" s="46"/>
      <c r="P132" s="9" t="e">
        <f>#REF!+#REF!*$H132+#REF!*IF(C132="Bottom",1,0)+#REF!*IF(C132="Top",1,0)+#REF!*IF(C132="French",1,0)+#REF!*IF(C132="Side",1,0)+#REF!*IF(F132="Y",1,0)+#REF!*$K132</f>
        <v>#REF!</v>
      </c>
      <c r="Q132" s="46"/>
      <c r="R132" s="46">
        <f>IFERROR(MATCH($C$8:$C$193,'CostModel Coef'!$B$8:$B$10,0),0)</f>
        <v>3</v>
      </c>
      <c r="S132" s="46"/>
      <c r="T132" s="46">
        <f>IF($R132&gt;0,INDEX('CostModel Coef'!C$8:C$10,$R132),"")</f>
        <v>726.7</v>
      </c>
      <c r="U132" s="46">
        <f>IF($R132&gt;0,INDEX('CostModel Coef'!D$8:D$10,$R132),"")</f>
        <v>-43.578000000000003</v>
      </c>
      <c r="V132" s="46">
        <f>IF($R132&gt;0,INDEX('CostModel Coef'!E$8:E$10,$R132),"")</f>
        <v>86.623000000000005</v>
      </c>
      <c r="W132" s="46">
        <f>IF($R132&gt;0,INDEX('CostModel Coef'!F$8:F$10,$R132),"")</f>
        <v>-548.29</v>
      </c>
      <c r="X132" s="46">
        <f>IF($R132&gt;0,INDEX('CostModel Coef'!G$8:G$10,$R132),"")</f>
        <v>521.5</v>
      </c>
      <c r="Y132" s="46">
        <f>IF($R132&gt;0,INDEX('CostModel Coef'!H$8:H$10,$R132),"")</f>
        <v>-0.47099999999999997</v>
      </c>
      <c r="Z132" s="46">
        <f>IF($R132&gt;0,INDEX('CostModel Coef'!I$8:I$10,$R132),"")</f>
        <v>253</v>
      </c>
      <c r="AA132" s="46">
        <f>IF($R132&gt;0,INDEX('CostModel Coef'!J$8:J$10,$R132),"")</f>
        <v>728</v>
      </c>
      <c r="AB132" s="46">
        <f>IF($R132&gt;0,INDEX('CostModel Coef'!K$8:K$10,$R132),"")</f>
        <v>23.79</v>
      </c>
      <c r="AC132" s="46">
        <f>IF($R132&gt;0,INDEX('CostModel Coef'!L$8:L$10,$R132),"")</f>
        <v>7.8</v>
      </c>
      <c r="AD132" s="46">
        <f>IF($R132&gt;0,INDEX('CostModel Coef'!M$8:M$10,$R132),"")</f>
        <v>31</v>
      </c>
      <c r="AE132" s="46"/>
      <c r="AF132" s="2">
        <f t="shared" si="2"/>
        <v>1025</v>
      </c>
    </row>
    <row r="133" spans="1:32">
      <c r="A133" s="46" t="s">
        <v>351</v>
      </c>
      <c r="B133" s="46" t="s">
        <v>85</v>
      </c>
      <c r="C133" s="46" t="s">
        <v>52</v>
      </c>
      <c r="D133" s="46" t="b">
        <f t="shared" si="3"/>
        <v>1</v>
      </c>
      <c r="E133" s="46" t="s">
        <v>151</v>
      </c>
      <c r="F133" s="46" t="s">
        <v>151</v>
      </c>
      <c r="G133" s="46" t="s">
        <v>107</v>
      </c>
      <c r="H133" s="46">
        <v>24.3</v>
      </c>
      <c r="I133" s="46" t="s">
        <v>144</v>
      </c>
      <c r="J133" s="46" t="s">
        <v>97</v>
      </c>
      <c r="K133" s="46">
        <v>489</v>
      </c>
      <c r="L133" s="46" t="s">
        <v>90</v>
      </c>
      <c r="M133" s="46">
        <v>489</v>
      </c>
      <c r="N133" s="46" t="s">
        <v>352</v>
      </c>
      <c r="O133" s="46"/>
      <c r="P133" s="9" t="e">
        <f>#REF!+#REF!*$H133+#REF!*IF(C133="Bottom",1,0)+#REF!*IF(C133="Top",1,0)+#REF!*IF(C133="French",1,0)+#REF!*IF(C133="Side",1,0)+#REF!*IF(F133="Y",1,0)+#REF!*$K133</f>
        <v>#REF!</v>
      </c>
      <c r="Q133" s="46"/>
      <c r="R133" s="46">
        <f>IFERROR(MATCH($C$8:$C$193,'CostModel Coef'!$B$8:$B$10,0),0)</f>
        <v>3</v>
      </c>
      <c r="S133" s="46"/>
      <c r="T133" s="46">
        <f>IF($R133&gt;0,INDEX('CostModel Coef'!C$8:C$10,$R133),"")</f>
        <v>726.7</v>
      </c>
      <c r="U133" s="46">
        <f>IF($R133&gt;0,INDEX('CostModel Coef'!D$8:D$10,$R133),"")</f>
        <v>-43.578000000000003</v>
      </c>
      <c r="V133" s="46">
        <f>IF($R133&gt;0,INDEX('CostModel Coef'!E$8:E$10,$R133),"")</f>
        <v>86.623000000000005</v>
      </c>
      <c r="W133" s="46">
        <f>IF($R133&gt;0,INDEX('CostModel Coef'!F$8:F$10,$R133),"")</f>
        <v>-548.29</v>
      </c>
      <c r="X133" s="46">
        <f>IF($R133&gt;0,INDEX('CostModel Coef'!G$8:G$10,$R133),"")</f>
        <v>521.5</v>
      </c>
      <c r="Y133" s="46">
        <f>IF($R133&gt;0,INDEX('CostModel Coef'!H$8:H$10,$R133),"")</f>
        <v>-0.47099999999999997</v>
      </c>
      <c r="Z133" s="46">
        <f>IF($R133&gt;0,INDEX('CostModel Coef'!I$8:I$10,$R133),"")</f>
        <v>253</v>
      </c>
      <c r="AA133" s="46">
        <f>IF($R133&gt;0,INDEX('CostModel Coef'!J$8:J$10,$R133),"")</f>
        <v>728</v>
      </c>
      <c r="AB133" s="46">
        <f>IF($R133&gt;0,INDEX('CostModel Coef'!K$8:K$10,$R133),"")</f>
        <v>23.79</v>
      </c>
      <c r="AC133" s="46">
        <f>IF($R133&gt;0,INDEX('CostModel Coef'!L$8:L$10,$R133),"")</f>
        <v>7.8</v>
      </c>
      <c r="AD133" s="46">
        <f>IF($R133&gt;0,INDEX('CostModel Coef'!M$8:M$10,$R133),"")</f>
        <v>31</v>
      </c>
      <c r="AE133" s="46"/>
      <c r="AF133" s="2">
        <f t="shared" si="2"/>
        <v>1091</v>
      </c>
    </row>
    <row r="134" spans="1:32">
      <c r="A134" s="46" t="s">
        <v>353</v>
      </c>
      <c r="B134" s="46" t="s">
        <v>85</v>
      </c>
      <c r="C134" s="46" t="s">
        <v>52</v>
      </c>
      <c r="D134" s="46" t="b">
        <f t="shared" si="3"/>
        <v>0</v>
      </c>
      <c r="E134" s="46" t="s">
        <v>86</v>
      </c>
      <c r="F134" s="46" t="s">
        <v>86</v>
      </c>
      <c r="G134" s="46" t="s">
        <v>107</v>
      </c>
      <c r="H134" s="46">
        <v>22</v>
      </c>
      <c r="I134" s="46" t="s">
        <v>108</v>
      </c>
      <c r="J134" s="46" t="s">
        <v>89</v>
      </c>
      <c r="K134" s="46">
        <v>538</v>
      </c>
      <c r="L134" s="46" t="s">
        <v>90</v>
      </c>
      <c r="M134" s="46">
        <v>538</v>
      </c>
      <c r="N134" s="46" t="s">
        <v>354</v>
      </c>
      <c r="O134" s="46"/>
      <c r="P134" s="9" t="e">
        <f>#REF!+#REF!*$H134+#REF!*IF(C134="Bottom",1,0)+#REF!*IF(C134="Top",1,0)+#REF!*IF(C134="French",1,0)+#REF!*IF(C134="Side",1,0)+#REF!*IF(F134="Y",1,0)+#REF!*$K134</f>
        <v>#REF!</v>
      </c>
      <c r="Q134" s="46"/>
      <c r="R134" s="46">
        <f>IFERROR(MATCH($C$8:$C$193,'CostModel Coef'!$B$8:$B$10,0),0)</f>
        <v>3</v>
      </c>
      <c r="S134" s="46"/>
      <c r="T134" s="46">
        <f>IF($R134&gt;0,INDEX('CostModel Coef'!C$8:C$10,$R134),"")</f>
        <v>726.7</v>
      </c>
      <c r="U134" s="46">
        <f>IF($R134&gt;0,INDEX('CostModel Coef'!D$8:D$10,$R134),"")</f>
        <v>-43.578000000000003</v>
      </c>
      <c r="V134" s="46">
        <f>IF($R134&gt;0,INDEX('CostModel Coef'!E$8:E$10,$R134),"")</f>
        <v>86.623000000000005</v>
      </c>
      <c r="W134" s="46">
        <f>IF($R134&gt;0,INDEX('CostModel Coef'!F$8:F$10,$R134),"")</f>
        <v>-548.29</v>
      </c>
      <c r="X134" s="46">
        <f>IF($R134&gt;0,INDEX('CostModel Coef'!G$8:G$10,$R134),"")</f>
        <v>521.5</v>
      </c>
      <c r="Y134" s="46">
        <f>IF($R134&gt;0,INDEX('CostModel Coef'!H$8:H$10,$R134),"")</f>
        <v>-0.47099999999999997</v>
      </c>
      <c r="Z134" s="46">
        <f>IF($R134&gt;0,INDEX('CostModel Coef'!I$8:I$10,$R134),"")</f>
        <v>253</v>
      </c>
      <c r="AA134" s="46">
        <f>IF($R134&gt;0,INDEX('CostModel Coef'!J$8:J$10,$R134),"")</f>
        <v>728</v>
      </c>
      <c r="AB134" s="46">
        <f>IF($R134&gt;0,INDEX('CostModel Coef'!K$8:K$10,$R134),"")</f>
        <v>23.79</v>
      </c>
      <c r="AC134" s="46">
        <f>IF($R134&gt;0,INDEX('CostModel Coef'!L$8:L$10,$R134),"")</f>
        <v>7.8</v>
      </c>
      <c r="AD134" s="46">
        <f>IF($R134&gt;0,INDEX('CostModel Coef'!M$8:M$10,$R134),"")</f>
        <v>31</v>
      </c>
      <c r="AE134" s="46"/>
      <c r="AF134" s="2">
        <f t="shared" si="2"/>
        <v>491</v>
      </c>
    </row>
    <row r="135" spans="1:32">
      <c r="A135" s="46" t="s">
        <v>355</v>
      </c>
      <c r="B135" s="46" t="s">
        <v>85</v>
      </c>
      <c r="C135" s="46" t="s">
        <v>52</v>
      </c>
      <c r="D135" s="46" t="b">
        <f t="shared" si="3"/>
        <v>1</v>
      </c>
      <c r="E135" s="46" t="s">
        <v>86</v>
      </c>
      <c r="F135" s="46" t="s">
        <v>86</v>
      </c>
      <c r="G135" s="46" t="s">
        <v>107</v>
      </c>
      <c r="H135" s="46">
        <v>22</v>
      </c>
      <c r="I135" s="46" t="s">
        <v>108</v>
      </c>
      <c r="J135" s="46" t="s">
        <v>94</v>
      </c>
      <c r="K135" s="46">
        <v>484</v>
      </c>
      <c r="L135" s="46" t="s">
        <v>90</v>
      </c>
      <c r="M135" s="46">
        <v>484</v>
      </c>
      <c r="N135" s="46" t="s">
        <v>356</v>
      </c>
      <c r="O135" s="46"/>
      <c r="P135" s="9" t="e">
        <f>#REF!+#REF!*$H135+#REF!*IF(C135="Bottom",1,0)+#REF!*IF(C135="Top",1,0)+#REF!*IF(C135="French",1,0)+#REF!*IF(C135="Side",1,0)+#REF!*IF(F135="Y",1,0)+#REF!*$K135</f>
        <v>#REF!</v>
      </c>
      <c r="Q135" s="46"/>
      <c r="R135" s="46">
        <f>IFERROR(MATCH($C$8:$C$193,'CostModel Coef'!$B$8:$B$10,0),0)</f>
        <v>3</v>
      </c>
      <c r="S135" s="46"/>
      <c r="T135" s="46">
        <f>IF($R135&gt;0,INDEX('CostModel Coef'!C$8:C$10,$R135),"")</f>
        <v>726.7</v>
      </c>
      <c r="U135" s="46">
        <f>IF($R135&gt;0,INDEX('CostModel Coef'!D$8:D$10,$R135),"")</f>
        <v>-43.578000000000003</v>
      </c>
      <c r="V135" s="46">
        <f>IF($R135&gt;0,INDEX('CostModel Coef'!E$8:E$10,$R135),"")</f>
        <v>86.623000000000005</v>
      </c>
      <c r="W135" s="46">
        <f>IF($R135&gt;0,INDEX('CostModel Coef'!F$8:F$10,$R135),"")</f>
        <v>-548.29</v>
      </c>
      <c r="X135" s="46">
        <f>IF($R135&gt;0,INDEX('CostModel Coef'!G$8:G$10,$R135),"")</f>
        <v>521.5</v>
      </c>
      <c r="Y135" s="46">
        <f>IF($R135&gt;0,INDEX('CostModel Coef'!H$8:H$10,$R135),"")</f>
        <v>-0.47099999999999997</v>
      </c>
      <c r="Z135" s="46">
        <f>IF($R135&gt;0,INDEX('CostModel Coef'!I$8:I$10,$R135),"")</f>
        <v>253</v>
      </c>
      <c r="AA135" s="46">
        <f>IF($R135&gt;0,INDEX('CostModel Coef'!J$8:J$10,$R135),"")</f>
        <v>728</v>
      </c>
      <c r="AB135" s="46">
        <f>IF($R135&gt;0,INDEX('CostModel Coef'!K$8:K$10,$R135),"")</f>
        <v>23.79</v>
      </c>
      <c r="AC135" s="46">
        <f>IF($R135&gt;0,INDEX('CostModel Coef'!L$8:L$10,$R135),"")</f>
        <v>7.8</v>
      </c>
      <c r="AD135" s="46">
        <f>IF($R135&gt;0,INDEX('CostModel Coef'!M$8:M$10,$R135),"")</f>
        <v>31</v>
      </c>
      <c r="AE135" s="46"/>
      <c r="AF135" s="2">
        <f t="shared" si="2"/>
        <v>517</v>
      </c>
    </row>
    <row r="136" spans="1:32">
      <c r="A136" s="46" t="s">
        <v>357</v>
      </c>
      <c r="B136" s="46" t="s">
        <v>85</v>
      </c>
      <c r="C136" s="46" t="s">
        <v>52</v>
      </c>
      <c r="D136" s="46" t="b">
        <f t="shared" si="3"/>
        <v>1</v>
      </c>
      <c r="E136" s="46" t="s">
        <v>86</v>
      </c>
      <c r="F136" s="46" t="s">
        <v>86</v>
      </c>
      <c r="G136" s="46" t="s">
        <v>107</v>
      </c>
      <c r="H136" s="46">
        <v>22</v>
      </c>
      <c r="I136" s="46" t="s">
        <v>108</v>
      </c>
      <c r="J136" s="46" t="s">
        <v>97</v>
      </c>
      <c r="K136" s="46">
        <v>377</v>
      </c>
      <c r="L136" s="46" t="s">
        <v>90</v>
      </c>
      <c r="M136" s="46">
        <v>377</v>
      </c>
      <c r="N136" s="46" t="s">
        <v>358</v>
      </c>
      <c r="O136" s="46"/>
      <c r="P136" s="9" t="e">
        <f>#REF!+#REF!*$H136+#REF!*IF(C136="Bottom",1,0)+#REF!*IF(C136="Top",1,0)+#REF!*IF(C136="French",1,0)+#REF!*IF(C136="Side",1,0)+#REF!*IF(F136="Y",1,0)+#REF!*$K136</f>
        <v>#REF!</v>
      </c>
      <c r="Q136" s="46"/>
      <c r="R136" s="46">
        <f>IFERROR(MATCH($C$8:$C$193,'CostModel Coef'!$B$8:$B$10,0),0)</f>
        <v>3</v>
      </c>
      <c r="S136" s="46"/>
      <c r="T136" s="46">
        <f>IF($R136&gt;0,INDEX('CostModel Coef'!C$8:C$10,$R136),"")</f>
        <v>726.7</v>
      </c>
      <c r="U136" s="46">
        <f>IF($R136&gt;0,INDEX('CostModel Coef'!D$8:D$10,$R136),"")</f>
        <v>-43.578000000000003</v>
      </c>
      <c r="V136" s="46">
        <f>IF($R136&gt;0,INDEX('CostModel Coef'!E$8:E$10,$R136),"")</f>
        <v>86.623000000000005</v>
      </c>
      <c r="W136" s="46">
        <f>IF($R136&gt;0,INDEX('CostModel Coef'!F$8:F$10,$R136),"")</f>
        <v>-548.29</v>
      </c>
      <c r="X136" s="46">
        <f>IF($R136&gt;0,INDEX('CostModel Coef'!G$8:G$10,$R136),"")</f>
        <v>521.5</v>
      </c>
      <c r="Y136" s="46">
        <f>IF($R136&gt;0,INDEX('CostModel Coef'!H$8:H$10,$R136),"")</f>
        <v>-0.47099999999999997</v>
      </c>
      <c r="Z136" s="46">
        <f>IF($R136&gt;0,INDEX('CostModel Coef'!I$8:I$10,$R136),"")</f>
        <v>253</v>
      </c>
      <c r="AA136" s="46">
        <f>IF($R136&gt;0,INDEX('CostModel Coef'!J$8:J$10,$R136),"")</f>
        <v>728</v>
      </c>
      <c r="AB136" s="46">
        <f>IF($R136&gt;0,INDEX('CostModel Coef'!K$8:K$10,$R136),"")</f>
        <v>23.79</v>
      </c>
      <c r="AC136" s="46">
        <f>IF($R136&gt;0,INDEX('CostModel Coef'!L$8:L$10,$R136),"")</f>
        <v>7.8</v>
      </c>
      <c r="AD136" s="46">
        <f>IF($R136&gt;0,INDEX('CostModel Coef'!M$8:M$10,$R136),"")</f>
        <v>31</v>
      </c>
      <c r="AE136" s="46"/>
      <c r="AF136" s="2">
        <f t="shared" si="2"/>
        <v>567</v>
      </c>
    </row>
    <row r="137" spans="1:32">
      <c r="A137" s="46" t="s">
        <v>359</v>
      </c>
      <c r="B137" s="46" t="s">
        <v>85</v>
      </c>
      <c r="C137" s="46" t="s">
        <v>52</v>
      </c>
      <c r="D137" s="46" t="b">
        <f t="shared" si="3"/>
        <v>0</v>
      </c>
      <c r="E137" s="46" t="s">
        <v>86</v>
      </c>
      <c r="F137" s="46" t="s">
        <v>86</v>
      </c>
      <c r="G137" s="46" t="s">
        <v>107</v>
      </c>
      <c r="H137" s="46">
        <v>19</v>
      </c>
      <c r="I137" s="46" t="s">
        <v>116</v>
      </c>
      <c r="J137" s="46" t="s">
        <v>89</v>
      </c>
      <c r="K137" s="46">
        <v>505</v>
      </c>
      <c r="L137" s="46" t="s">
        <v>90</v>
      </c>
      <c r="M137" s="46">
        <v>505</v>
      </c>
      <c r="N137" s="46" t="s">
        <v>360</v>
      </c>
      <c r="O137" s="46"/>
      <c r="P137" s="9" t="e">
        <f>#REF!+#REF!*$H137+#REF!*IF(C137="Bottom",1,0)+#REF!*IF(C137="Top",1,0)+#REF!*IF(C137="French",1,0)+#REF!*IF(C137="Side",1,0)+#REF!*IF(F137="Y",1,0)+#REF!*$K137</f>
        <v>#REF!</v>
      </c>
      <c r="Q137" s="46"/>
      <c r="R137" s="46">
        <f>IFERROR(MATCH($C$8:$C$193,'CostModel Coef'!$B$8:$B$10,0),0)</f>
        <v>3</v>
      </c>
      <c r="S137" s="46"/>
      <c r="T137" s="46">
        <f>IF($R137&gt;0,INDEX('CostModel Coef'!C$8:C$10,$R137),"")</f>
        <v>726.7</v>
      </c>
      <c r="U137" s="46">
        <f>IF($R137&gt;0,INDEX('CostModel Coef'!D$8:D$10,$R137),"")</f>
        <v>-43.578000000000003</v>
      </c>
      <c r="V137" s="46">
        <f>IF($R137&gt;0,INDEX('CostModel Coef'!E$8:E$10,$R137),"")</f>
        <v>86.623000000000005</v>
      </c>
      <c r="W137" s="46">
        <f>IF($R137&gt;0,INDEX('CostModel Coef'!F$8:F$10,$R137),"")</f>
        <v>-548.29</v>
      </c>
      <c r="X137" s="46">
        <f>IF($R137&gt;0,INDEX('CostModel Coef'!G$8:G$10,$R137),"")</f>
        <v>521.5</v>
      </c>
      <c r="Y137" s="46">
        <f>IF($R137&gt;0,INDEX('CostModel Coef'!H$8:H$10,$R137),"")</f>
        <v>-0.47099999999999997</v>
      </c>
      <c r="Z137" s="46">
        <f>IF($R137&gt;0,INDEX('CostModel Coef'!I$8:I$10,$R137),"")</f>
        <v>253</v>
      </c>
      <c r="AA137" s="46">
        <f>IF($R137&gt;0,INDEX('CostModel Coef'!J$8:J$10,$R137),"")</f>
        <v>728</v>
      </c>
      <c r="AB137" s="46">
        <f>IF($R137&gt;0,INDEX('CostModel Coef'!K$8:K$10,$R137),"")</f>
        <v>23.79</v>
      </c>
      <c r="AC137" s="46">
        <f>IF($R137&gt;0,INDEX('CostModel Coef'!L$8:L$10,$R137),"")</f>
        <v>7.8</v>
      </c>
      <c r="AD137" s="46">
        <f>IF($R137&gt;0,INDEX('CostModel Coef'!M$8:M$10,$R137),"")</f>
        <v>31</v>
      </c>
      <c r="AE137" s="46"/>
      <c r="AF137" s="2">
        <f t="shared" ref="AF137:AF200" si="4">IF(AND(R137&gt;0,H137&lt;=AD137,H137&gt;=AC137,K137&lt;=AA137,K137&gt;=Z137),ROUND(T137+U137+V137+W137+IF(F137="Y",X137,0)+K137*Y137+H137*AB137,0),"out of scope")</f>
        <v>436</v>
      </c>
    </row>
    <row r="138" spans="1:32">
      <c r="A138" s="46" t="s">
        <v>361</v>
      </c>
      <c r="B138" s="46" t="s">
        <v>85</v>
      </c>
      <c r="C138" s="46" t="s">
        <v>52</v>
      </c>
      <c r="D138" s="46" t="b">
        <f t="shared" ref="D138:D201" si="5">(J138&lt;&gt;"Code")</f>
        <v>1</v>
      </c>
      <c r="E138" s="46" t="s">
        <v>86</v>
      </c>
      <c r="F138" s="46" t="s">
        <v>86</v>
      </c>
      <c r="G138" s="46" t="s">
        <v>107</v>
      </c>
      <c r="H138" s="46">
        <v>19</v>
      </c>
      <c r="I138" s="46" t="s">
        <v>116</v>
      </c>
      <c r="J138" s="46" t="s">
        <v>94</v>
      </c>
      <c r="K138" s="46">
        <v>455</v>
      </c>
      <c r="L138" s="46" t="s">
        <v>90</v>
      </c>
      <c r="M138" s="46">
        <v>455</v>
      </c>
      <c r="N138" s="46" t="s">
        <v>362</v>
      </c>
      <c r="O138" s="46"/>
      <c r="P138" s="9" t="e">
        <f>#REF!+#REF!*$H138+#REF!*IF(C138="Bottom",1,0)+#REF!*IF(C138="Top",1,0)+#REF!*IF(C138="French",1,0)+#REF!*IF(C138="Side",1,0)+#REF!*IF(F138="Y",1,0)+#REF!*$K138</f>
        <v>#REF!</v>
      </c>
      <c r="Q138" s="46"/>
      <c r="R138" s="46">
        <f>IFERROR(MATCH($C$8:$C$193,'CostModel Coef'!$B$8:$B$10,0),0)</f>
        <v>3</v>
      </c>
      <c r="S138" s="46"/>
      <c r="T138" s="46">
        <f>IF($R138&gt;0,INDEX('CostModel Coef'!C$8:C$10,$R138),"")</f>
        <v>726.7</v>
      </c>
      <c r="U138" s="46">
        <f>IF($R138&gt;0,INDEX('CostModel Coef'!D$8:D$10,$R138),"")</f>
        <v>-43.578000000000003</v>
      </c>
      <c r="V138" s="46">
        <f>IF($R138&gt;0,INDEX('CostModel Coef'!E$8:E$10,$R138),"")</f>
        <v>86.623000000000005</v>
      </c>
      <c r="W138" s="46">
        <f>IF($R138&gt;0,INDEX('CostModel Coef'!F$8:F$10,$R138),"")</f>
        <v>-548.29</v>
      </c>
      <c r="X138" s="46">
        <f>IF($R138&gt;0,INDEX('CostModel Coef'!G$8:G$10,$R138),"")</f>
        <v>521.5</v>
      </c>
      <c r="Y138" s="46">
        <f>IF($R138&gt;0,INDEX('CostModel Coef'!H$8:H$10,$R138),"")</f>
        <v>-0.47099999999999997</v>
      </c>
      <c r="Z138" s="46">
        <f>IF($R138&gt;0,INDEX('CostModel Coef'!I$8:I$10,$R138),"")</f>
        <v>253</v>
      </c>
      <c r="AA138" s="46">
        <f>IF($R138&gt;0,INDEX('CostModel Coef'!J$8:J$10,$R138),"")</f>
        <v>728</v>
      </c>
      <c r="AB138" s="46">
        <f>IF($R138&gt;0,INDEX('CostModel Coef'!K$8:K$10,$R138),"")</f>
        <v>23.79</v>
      </c>
      <c r="AC138" s="46">
        <f>IF($R138&gt;0,INDEX('CostModel Coef'!L$8:L$10,$R138),"")</f>
        <v>7.8</v>
      </c>
      <c r="AD138" s="46">
        <f>IF($R138&gt;0,INDEX('CostModel Coef'!M$8:M$10,$R138),"")</f>
        <v>31</v>
      </c>
      <c r="AE138" s="46"/>
      <c r="AF138" s="2">
        <f t="shared" si="4"/>
        <v>459</v>
      </c>
    </row>
    <row r="139" spans="1:32">
      <c r="A139" s="46" t="s">
        <v>363</v>
      </c>
      <c r="B139" s="46" t="s">
        <v>85</v>
      </c>
      <c r="C139" s="46" t="s">
        <v>52</v>
      </c>
      <c r="D139" s="46" t="b">
        <f t="shared" si="5"/>
        <v>1</v>
      </c>
      <c r="E139" s="46" t="s">
        <v>86</v>
      </c>
      <c r="F139" s="46" t="s">
        <v>86</v>
      </c>
      <c r="G139" s="46" t="s">
        <v>107</v>
      </c>
      <c r="H139" s="46">
        <v>19</v>
      </c>
      <c r="I139" s="46" t="s">
        <v>116</v>
      </c>
      <c r="J139" s="46" t="s">
        <v>97</v>
      </c>
      <c r="K139" s="46">
        <v>354</v>
      </c>
      <c r="L139" s="46" t="s">
        <v>90</v>
      </c>
      <c r="M139" s="46">
        <v>354</v>
      </c>
      <c r="N139" s="46" t="s">
        <v>364</v>
      </c>
      <c r="O139" s="46"/>
      <c r="P139" s="9" t="e">
        <f>#REF!+#REF!*$H139+#REF!*IF(C139="Bottom",1,0)+#REF!*IF(C139="Top",1,0)+#REF!*IF(C139="French",1,0)+#REF!*IF(C139="Side",1,0)+#REF!*IF(F139="Y",1,0)+#REF!*$K139</f>
        <v>#REF!</v>
      </c>
      <c r="Q139" s="46"/>
      <c r="R139" s="46">
        <f>IFERROR(MATCH($C$8:$C$193,'CostModel Coef'!$B$8:$B$10,0),0)</f>
        <v>3</v>
      </c>
      <c r="S139" s="46"/>
      <c r="T139" s="46">
        <f>IF($R139&gt;0,INDEX('CostModel Coef'!C$8:C$10,$R139),"")</f>
        <v>726.7</v>
      </c>
      <c r="U139" s="46">
        <f>IF($R139&gt;0,INDEX('CostModel Coef'!D$8:D$10,$R139),"")</f>
        <v>-43.578000000000003</v>
      </c>
      <c r="V139" s="46">
        <f>IF($R139&gt;0,INDEX('CostModel Coef'!E$8:E$10,$R139),"")</f>
        <v>86.623000000000005</v>
      </c>
      <c r="W139" s="46">
        <f>IF($R139&gt;0,INDEX('CostModel Coef'!F$8:F$10,$R139),"")</f>
        <v>-548.29</v>
      </c>
      <c r="X139" s="46">
        <f>IF($R139&gt;0,INDEX('CostModel Coef'!G$8:G$10,$R139),"")</f>
        <v>521.5</v>
      </c>
      <c r="Y139" s="46">
        <f>IF($R139&gt;0,INDEX('CostModel Coef'!H$8:H$10,$R139),"")</f>
        <v>-0.47099999999999997</v>
      </c>
      <c r="Z139" s="46">
        <f>IF($R139&gt;0,INDEX('CostModel Coef'!I$8:I$10,$R139),"")</f>
        <v>253</v>
      </c>
      <c r="AA139" s="46">
        <f>IF($R139&gt;0,INDEX('CostModel Coef'!J$8:J$10,$R139),"")</f>
        <v>728</v>
      </c>
      <c r="AB139" s="46">
        <f>IF($R139&gt;0,INDEX('CostModel Coef'!K$8:K$10,$R139),"")</f>
        <v>23.79</v>
      </c>
      <c r="AC139" s="46">
        <f>IF($R139&gt;0,INDEX('CostModel Coef'!L$8:L$10,$R139),"")</f>
        <v>7.8</v>
      </c>
      <c r="AD139" s="46">
        <f>IF($R139&gt;0,INDEX('CostModel Coef'!M$8:M$10,$R139),"")</f>
        <v>31</v>
      </c>
      <c r="AE139" s="46"/>
      <c r="AF139" s="2">
        <f t="shared" si="4"/>
        <v>507</v>
      </c>
    </row>
    <row r="140" spans="1:32">
      <c r="A140" s="46" t="s">
        <v>365</v>
      </c>
      <c r="B140" s="46" t="s">
        <v>85</v>
      </c>
      <c r="C140" s="46" t="s">
        <v>52</v>
      </c>
      <c r="D140" s="46" t="b">
        <f t="shared" si="5"/>
        <v>0</v>
      </c>
      <c r="E140" s="46" t="s">
        <v>86</v>
      </c>
      <c r="F140" s="46" t="s">
        <v>86</v>
      </c>
      <c r="G140" s="46" t="s">
        <v>107</v>
      </c>
      <c r="H140" s="46">
        <v>11</v>
      </c>
      <c r="I140" s="46" t="s">
        <v>123</v>
      </c>
      <c r="J140" s="46" t="s">
        <v>89</v>
      </c>
      <c r="K140" s="46">
        <v>418</v>
      </c>
      <c r="L140" s="46" t="s">
        <v>90</v>
      </c>
      <c r="M140" s="46">
        <v>418</v>
      </c>
      <c r="N140" s="46" t="s">
        <v>366</v>
      </c>
      <c r="O140" s="46"/>
      <c r="P140" s="9" t="e">
        <f>#REF!+#REF!*$H140+#REF!*IF(C140="Bottom",1,0)+#REF!*IF(C140="Top",1,0)+#REF!*IF(C140="French",1,0)+#REF!*IF(C140="Side",1,0)+#REF!*IF(F140="Y",1,0)+#REF!*$K140</f>
        <v>#REF!</v>
      </c>
      <c r="Q140" s="46"/>
      <c r="R140" s="46">
        <f>IFERROR(MATCH($C$8:$C$193,'CostModel Coef'!$B$8:$B$10,0),0)</f>
        <v>3</v>
      </c>
      <c r="S140" s="46"/>
      <c r="T140" s="46">
        <f>IF($R140&gt;0,INDEX('CostModel Coef'!C$8:C$10,$R140),"")</f>
        <v>726.7</v>
      </c>
      <c r="U140" s="46">
        <f>IF($R140&gt;0,INDEX('CostModel Coef'!D$8:D$10,$R140),"")</f>
        <v>-43.578000000000003</v>
      </c>
      <c r="V140" s="46">
        <f>IF($R140&gt;0,INDEX('CostModel Coef'!E$8:E$10,$R140),"")</f>
        <v>86.623000000000005</v>
      </c>
      <c r="W140" s="46">
        <f>IF($R140&gt;0,INDEX('CostModel Coef'!F$8:F$10,$R140),"")</f>
        <v>-548.29</v>
      </c>
      <c r="X140" s="46">
        <f>IF($R140&gt;0,INDEX('CostModel Coef'!G$8:G$10,$R140),"")</f>
        <v>521.5</v>
      </c>
      <c r="Y140" s="46">
        <f>IF($R140&gt;0,INDEX('CostModel Coef'!H$8:H$10,$R140),"")</f>
        <v>-0.47099999999999997</v>
      </c>
      <c r="Z140" s="46">
        <f>IF($R140&gt;0,INDEX('CostModel Coef'!I$8:I$10,$R140),"")</f>
        <v>253</v>
      </c>
      <c r="AA140" s="46">
        <f>IF($R140&gt;0,INDEX('CostModel Coef'!J$8:J$10,$R140),"")</f>
        <v>728</v>
      </c>
      <c r="AB140" s="46">
        <f>IF($R140&gt;0,INDEX('CostModel Coef'!K$8:K$10,$R140),"")</f>
        <v>23.79</v>
      </c>
      <c r="AC140" s="46">
        <f>IF($R140&gt;0,INDEX('CostModel Coef'!L$8:L$10,$R140),"")</f>
        <v>7.8</v>
      </c>
      <c r="AD140" s="46">
        <f>IF($R140&gt;0,INDEX('CostModel Coef'!M$8:M$10,$R140),"")</f>
        <v>31</v>
      </c>
      <c r="AE140" s="46"/>
      <c r="AF140" s="2">
        <f t="shared" si="4"/>
        <v>286</v>
      </c>
    </row>
    <row r="141" spans="1:32">
      <c r="A141" s="46" t="s">
        <v>367</v>
      </c>
      <c r="B141" s="46" t="s">
        <v>85</v>
      </c>
      <c r="C141" s="46" t="s">
        <v>52</v>
      </c>
      <c r="D141" s="46" t="b">
        <f t="shared" si="5"/>
        <v>1</v>
      </c>
      <c r="E141" s="46" t="s">
        <v>86</v>
      </c>
      <c r="F141" s="46" t="s">
        <v>86</v>
      </c>
      <c r="G141" s="46" t="s">
        <v>107</v>
      </c>
      <c r="H141" s="46">
        <v>11</v>
      </c>
      <c r="I141" s="46" t="s">
        <v>123</v>
      </c>
      <c r="J141" s="46" t="s">
        <v>94</v>
      </c>
      <c r="K141" s="46">
        <v>376</v>
      </c>
      <c r="L141" s="46" t="s">
        <v>90</v>
      </c>
      <c r="M141" s="46">
        <v>376</v>
      </c>
      <c r="N141" s="46" t="s">
        <v>368</v>
      </c>
      <c r="O141" s="46"/>
      <c r="P141" s="9" t="e">
        <f>#REF!+#REF!*$H141+#REF!*IF(C141="Bottom",1,0)+#REF!*IF(C141="Top",1,0)+#REF!*IF(C141="French",1,0)+#REF!*IF(C141="Side",1,0)+#REF!*IF(F141="Y",1,0)+#REF!*$K141</f>
        <v>#REF!</v>
      </c>
      <c r="Q141" s="46"/>
      <c r="R141" s="46">
        <f>IFERROR(MATCH($C$8:$C$193,'CostModel Coef'!$B$8:$B$10,0),0)</f>
        <v>3</v>
      </c>
      <c r="S141" s="46"/>
      <c r="T141" s="46">
        <f>IF($R141&gt;0,INDEX('CostModel Coef'!C$8:C$10,$R141),"")</f>
        <v>726.7</v>
      </c>
      <c r="U141" s="46">
        <f>IF($R141&gt;0,INDEX('CostModel Coef'!D$8:D$10,$R141),"")</f>
        <v>-43.578000000000003</v>
      </c>
      <c r="V141" s="46">
        <f>IF($R141&gt;0,INDEX('CostModel Coef'!E$8:E$10,$R141),"")</f>
        <v>86.623000000000005</v>
      </c>
      <c r="W141" s="46">
        <f>IF($R141&gt;0,INDEX('CostModel Coef'!F$8:F$10,$R141),"")</f>
        <v>-548.29</v>
      </c>
      <c r="X141" s="46">
        <f>IF($R141&gt;0,INDEX('CostModel Coef'!G$8:G$10,$R141),"")</f>
        <v>521.5</v>
      </c>
      <c r="Y141" s="46">
        <f>IF($R141&gt;0,INDEX('CostModel Coef'!H$8:H$10,$R141),"")</f>
        <v>-0.47099999999999997</v>
      </c>
      <c r="Z141" s="46">
        <f>IF($R141&gt;0,INDEX('CostModel Coef'!I$8:I$10,$R141),"")</f>
        <v>253</v>
      </c>
      <c r="AA141" s="46">
        <f>IF($R141&gt;0,INDEX('CostModel Coef'!J$8:J$10,$R141),"")</f>
        <v>728</v>
      </c>
      <c r="AB141" s="46">
        <f>IF($R141&gt;0,INDEX('CostModel Coef'!K$8:K$10,$R141),"")</f>
        <v>23.79</v>
      </c>
      <c r="AC141" s="46">
        <f>IF($R141&gt;0,INDEX('CostModel Coef'!L$8:L$10,$R141),"")</f>
        <v>7.8</v>
      </c>
      <c r="AD141" s="46">
        <f>IF($R141&gt;0,INDEX('CostModel Coef'!M$8:M$10,$R141),"")</f>
        <v>31</v>
      </c>
      <c r="AE141" s="46"/>
      <c r="AF141" s="2">
        <f t="shared" si="4"/>
        <v>306</v>
      </c>
    </row>
    <row r="142" spans="1:32">
      <c r="A142" s="46" t="s">
        <v>369</v>
      </c>
      <c r="B142" s="46" t="s">
        <v>85</v>
      </c>
      <c r="C142" s="46" t="s">
        <v>52</v>
      </c>
      <c r="D142" s="46" t="b">
        <f t="shared" si="5"/>
        <v>1</v>
      </c>
      <c r="E142" s="46" t="s">
        <v>86</v>
      </c>
      <c r="F142" s="46" t="s">
        <v>86</v>
      </c>
      <c r="G142" s="46" t="s">
        <v>107</v>
      </c>
      <c r="H142" s="46">
        <v>11</v>
      </c>
      <c r="I142" s="46" t="s">
        <v>123</v>
      </c>
      <c r="J142" s="46" t="s">
        <v>97</v>
      </c>
      <c r="K142" s="46">
        <v>293</v>
      </c>
      <c r="L142" s="46" t="s">
        <v>90</v>
      </c>
      <c r="M142" s="46">
        <v>293</v>
      </c>
      <c r="N142" s="46" t="s">
        <v>370</v>
      </c>
      <c r="O142" s="46"/>
      <c r="P142" s="9" t="e">
        <f>#REF!+#REF!*$H142+#REF!*IF(C142="Bottom",1,0)+#REF!*IF(C142="Top",1,0)+#REF!*IF(C142="French",1,0)+#REF!*IF(C142="Side",1,0)+#REF!*IF(F142="Y",1,0)+#REF!*$K142</f>
        <v>#REF!</v>
      </c>
      <c r="Q142" s="46"/>
      <c r="R142" s="46">
        <f>IFERROR(MATCH($C$8:$C$193,'CostModel Coef'!$B$8:$B$10,0),0)</f>
        <v>3</v>
      </c>
      <c r="S142" s="46"/>
      <c r="T142" s="46">
        <f>IF($R142&gt;0,INDEX('CostModel Coef'!C$8:C$10,$R142),"")</f>
        <v>726.7</v>
      </c>
      <c r="U142" s="46">
        <f>IF($R142&gt;0,INDEX('CostModel Coef'!D$8:D$10,$R142),"")</f>
        <v>-43.578000000000003</v>
      </c>
      <c r="V142" s="46">
        <f>IF($R142&gt;0,INDEX('CostModel Coef'!E$8:E$10,$R142),"")</f>
        <v>86.623000000000005</v>
      </c>
      <c r="W142" s="46">
        <f>IF($R142&gt;0,INDEX('CostModel Coef'!F$8:F$10,$R142),"")</f>
        <v>-548.29</v>
      </c>
      <c r="X142" s="46">
        <f>IF($R142&gt;0,INDEX('CostModel Coef'!G$8:G$10,$R142),"")</f>
        <v>521.5</v>
      </c>
      <c r="Y142" s="46">
        <f>IF($R142&gt;0,INDEX('CostModel Coef'!H$8:H$10,$R142),"")</f>
        <v>-0.47099999999999997</v>
      </c>
      <c r="Z142" s="46">
        <f>IF($R142&gt;0,INDEX('CostModel Coef'!I$8:I$10,$R142),"")</f>
        <v>253</v>
      </c>
      <c r="AA142" s="46">
        <f>IF($R142&gt;0,INDEX('CostModel Coef'!J$8:J$10,$R142),"")</f>
        <v>728</v>
      </c>
      <c r="AB142" s="46">
        <f>IF($R142&gt;0,INDEX('CostModel Coef'!K$8:K$10,$R142),"")</f>
        <v>23.79</v>
      </c>
      <c r="AC142" s="46">
        <f>IF($R142&gt;0,INDEX('CostModel Coef'!L$8:L$10,$R142),"")</f>
        <v>7.8</v>
      </c>
      <c r="AD142" s="46">
        <f>IF($R142&gt;0,INDEX('CostModel Coef'!M$8:M$10,$R142),"")</f>
        <v>31</v>
      </c>
      <c r="AE142" s="46"/>
      <c r="AF142" s="2">
        <f t="shared" si="4"/>
        <v>345</v>
      </c>
    </row>
    <row r="143" spans="1:32">
      <c r="A143" s="46" t="s">
        <v>371</v>
      </c>
      <c r="B143" s="46" t="s">
        <v>85</v>
      </c>
      <c r="C143" s="46" t="s">
        <v>52</v>
      </c>
      <c r="D143" s="46" t="b">
        <f t="shared" si="5"/>
        <v>0</v>
      </c>
      <c r="E143" s="46" t="s">
        <v>86</v>
      </c>
      <c r="F143" s="46" t="s">
        <v>86</v>
      </c>
      <c r="G143" s="46" t="s">
        <v>107</v>
      </c>
      <c r="H143" s="46">
        <v>15</v>
      </c>
      <c r="I143" s="46" t="s">
        <v>130</v>
      </c>
      <c r="J143" s="46" t="s">
        <v>89</v>
      </c>
      <c r="K143" s="46">
        <v>461</v>
      </c>
      <c r="L143" s="46" t="s">
        <v>90</v>
      </c>
      <c r="M143" s="46">
        <v>461</v>
      </c>
      <c r="N143" s="46" t="s">
        <v>372</v>
      </c>
      <c r="O143" s="46"/>
      <c r="P143" s="9" t="e">
        <f>#REF!+#REF!*$H143+#REF!*IF(C143="Bottom",1,0)+#REF!*IF(C143="Top",1,0)+#REF!*IF(C143="French",1,0)+#REF!*IF(C143="Side",1,0)+#REF!*IF(F143="Y",1,0)+#REF!*$K143</f>
        <v>#REF!</v>
      </c>
      <c r="Q143" s="46"/>
      <c r="R143" s="46">
        <f>IFERROR(MATCH($C$8:$C$193,'CostModel Coef'!$B$8:$B$10,0),0)</f>
        <v>3</v>
      </c>
      <c r="S143" s="46"/>
      <c r="T143" s="46">
        <f>IF($R143&gt;0,INDEX('CostModel Coef'!C$8:C$10,$R143),"")</f>
        <v>726.7</v>
      </c>
      <c r="U143" s="46">
        <f>IF($R143&gt;0,INDEX('CostModel Coef'!D$8:D$10,$R143),"")</f>
        <v>-43.578000000000003</v>
      </c>
      <c r="V143" s="46">
        <f>IF($R143&gt;0,INDEX('CostModel Coef'!E$8:E$10,$R143),"")</f>
        <v>86.623000000000005</v>
      </c>
      <c r="W143" s="46">
        <f>IF($R143&gt;0,INDEX('CostModel Coef'!F$8:F$10,$R143),"")</f>
        <v>-548.29</v>
      </c>
      <c r="X143" s="46">
        <f>IF($R143&gt;0,INDEX('CostModel Coef'!G$8:G$10,$R143),"")</f>
        <v>521.5</v>
      </c>
      <c r="Y143" s="46">
        <f>IF($R143&gt;0,INDEX('CostModel Coef'!H$8:H$10,$R143),"")</f>
        <v>-0.47099999999999997</v>
      </c>
      <c r="Z143" s="46">
        <f>IF($R143&gt;0,INDEX('CostModel Coef'!I$8:I$10,$R143),"")</f>
        <v>253</v>
      </c>
      <c r="AA143" s="46">
        <f>IF($R143&gt;0,INDEX('CostModel Coef'!J$8:J$10,$R143),"")</f>
        <v>728</v>
      </c>
      <c r="AB143" s="46">
        <f>IF($R143&gt;0,INDEX('CostModel Coef'!K$8:K$10,$R143),"")</f>
        <v>23.79</v>
      </c>
      <c r="AC143" s="46">
        <f>IF($R143&gt;0,INDEX('CostModel Coef'!L$8:L$10,$R143),"")</f>
        <v>7.8</v>
      </c>
      <c r="AD143" s="46">
        <f>IF($R143&gt;0,INDEX('CostModel Coef'!M$8:M$10,$R143),"")</f>
        <v>31</v>
      </c>
      <c r="AE143" s="46"/>
      <c r="AF143" s="2">
        <f t="shared" si="4"/>
        <v>361</v>
      </c>
    </row>
    <row r="144" spans="1:32">
      <c r="A144" s="46" t="s">
        <v>373</v>
      </c>
      <c r="B144" s="46" t="s">
        <v>85</v>
      </c>
      <c r="C144" s="46" t="s">
        <v>52</v>
      </c>
      <c r="D144" s="46" t="b">
        <f t="shared" si="5"/>
        <v>1</v>
      </c>
      <c r="E144" s="46" t="s">
        <v>86</v>
      </c>
      <c r="F144" s="46" t="s">
        <v>86</v>
      </c>
      <c r="G144" s="46" t="s">
        <v>107</v>
      </c>
      <c r="H144" s="46">
        <v>15</v>
      </c>
      <c r="I144" s="46" t="s">
        <v>130</v>
      </c>
      <c r="J144" s="46" t="s">
        <v>94</v>
      </c>
      <c r="K144" s="46">
        <v>415</v>
      </c>
      <c r="L144" s="46" t="s">
        <v>90</v>
      </c>
      <c r="M144" s="46">
        <v>415</v>
      </c>
      <c r="N144" s="46" t="s">
        <v>374</v>
      </c>
      <c r="O144" s="46"/>
      <c r="P144" s="9" t="e">
        <f>#REF!+#REF!*$H144+#REF!*IF(C144="Bottom",1,0)+#REF!*IF(C144="Top",1,0)+#REF!*IF(C144="French",1,0)+#REF!*IF(C144="Side",1,0)+#REF!*IF(F144="Y",1,0)+#REF!*$K144</f>
        <v>#REF!</v>
      </c>
      <c r="Q144" s="46"/>
      <c r="R144" s="46">
        <f>IFERROR(MATCH($C$8:$C$193,'CostModel Coef'!$B$8:$B$10,0),0)</f>
        <v>3</v>
      </c>
      <c r="S144" s="46"/>
      <c r="T144" s="46">
        <f>IF($R144&gt;0,INDEX('CostModel Coef'!C$8:C$10,$R144),"")</f>
        <v>726.7</v>
      </c>
      <c r="U144" s="46">
        <f>IF($R144&gt;0,INDEX('CostModel Coef'!D$8:D$10,$R144),"")</f>
        <v>-43.578000000000003</v>
      </c>
      <c r="V144" s="46">
        <f>IF($R144&gt;0,INDEX('CostModel Coef'!E$8:E$10,$R144),"")</f>
        <v>86.623000000000005</v>
      </c>
      <c r="W144" s="46">
        <f>IF($R144&gt;0,INDEX('CostModel Coef'!F$8:F$10,$R144),"")</f>
        <v>-548.29</v>
      </c>
      <c r="X144" s="46">
        <f>IF($R144&gt;0,INDEX('CostModel Coef'!G$8:G$10,$R144),"")</f>
        <v>521.5</v>
      </c>
      <c r="Y144" s="46">
        <f>IF($R144&gt;0,INDEX('CostModel Coef'!H$8:H$10,$R144),"")</f>
        <v>-0.47099999999999997</v>
      </c>
      <c r="Z144" s="46">
        <f>IF($R144&gt;0,INDEX('CostModel Coef'!I$8:I$10,$R144),"")</f>
        <v>253</v>
      </c>
      <c r="AA144" s="46">
        <f>IF($R144&gt;0,INDEX('CostModel Coef'!J$8:J$10,$R144),"")</f>
        <v>728</v>
      </c>
      <c r="AB144" s="46">
        <f>IF($R144&gt;0,INDEX('CostModel Coef'!K$8:K$10,$R144),"")</f>
        <v>23.79</v>
      </c>
      <c r="AC144" s="46">
        <f>IF($R144&gt;0,INDEX('CostModel Coef'!L$8:L$10,$R144),"")</f>
        <v>7.8</v>
      </c>
      <c r="AD144" s="46">
        <f>IF($R144&gt;0,INDEX('CostModel Coef'!M$8:M$10,$R144),"")</f>
        <v>31</v>
      </c>
      <c r="AE144" s="46"/>
      <c r="AF144" s="2">
        <f t="shared" si="4"/>
        <v>383</v>
      </c>
    </row>
    <row r="145" spans="1:32">
      <c r="A145" s="46" t="s">
        <v>375</v>
      </c>
      <c r="B145" s="46" t="s">
        <v>85</v>
      </c>
      <c r="C145" s="46" t="s">
        <v>52</v>
      </c>
      <c r="D145" s="46" t="b">
        <f t="shared" si="5"/>
        <v>1</v>
      </c>
      <c r="E145" s="46" t="s">
        <v>86</v>
      </c>
      <c r="F145" s="46" t="s">
        <v>86</v>
      </c>
      <c r="G145" s="46" t="s">
        <v>107</v>
      </c>
      <c r="H145" s="46">
        <v>15</v>
      </c>
      <c r="I145" s="46" t="s">
        <v>130</v>
      </c>
      <c r="J145" s="46" t="s">
        <v>97</v>
      </c>
      <c r="K145" s="46">
        <v>323</v>
      </c>
      <c r="L145" s="46" t="s">
        <v>90</v>
      </c>
      <c r="M145" s="46">
        <v>323</v>
      </c>
      <c r="N145" s="46" t="s">
        <v>376</v>
      </c>
      <c r="O145" s="46"/>
      <c r="P145" s="9" t="e">
        <f>#REF!+#REF!*$H145+#REF!*IF(C145="Bottom",1,0)+#REF!*IF(C145="Top",1,0)+#REF!*IF(C145="French",1,0)+#REF!*IF(C145="Side",1,0)+#REF!*IF(F145="Y",1,0)+#REF!*$K145</f>
        <v>#REF!</v>
      </c>
      <c r="Q145" s="46"/>
      <c r="R145" s="46">
        <f>IFERROR(MATCH($C$8:$C$193,'CostModel Coef'!$B$8:$B$10,0),0)</f>
        <v>3</v>
      </c>
      <c r="S145" s="46"/>
      <c r="T145" s="46">
        <f>IF($R145&gt;0,INDEX('CostModel Coef'!C$8:C$10,$R145),"")</f>
        <v>726.7</v>
      </c>
      <c r="U145" s="46">
        <f>IF($R145&gt;0,INDEX('CostModel Coef'!D$8:D$10,$R145),"")</f>
        <v>-43.578000000000003</v>
      </c>
      <c r="V145" s="46">
        <f>IF($R145&gt;0,INDEX('CostModel Coef'!E$8:E$10,$R145),"")</f>
        <v>86.623000000000005</v>
      </c>
      <c r="W145" s="46">
        <f>IF($R145&gt;0,INDEX('CostModel Coef'!F$8:F$10,$R145),"")</f>
        <v>-548.29</v>
      </c>
      <c r="X145" s="46">
        <f>IF($R145&gt;0,INDEX('CostModel Coef'!G$8:G$10,$R145),"")</f>
        <v>521.5</v>
      </c>
      <c r="Y145" s="46">
        <f>IF($R145&gt;0,INDEX('CostModel Coef'!H$8:H$10,$R145),"")</f>
        <v>-0.47099999999999997</v>
      </c>
      <c r="Z145" s="46">
        <f>IF($R145&gt;0,INDEX('CostModel Coef'!I$8:I$10,$R145),"")</f>
        <v>253</v>
      </c>
      <c r="AA145" s="46">
        <f>IF($R145&gt;0,INDEX('CostModel Coef'!J$8:J$10,$R145),"")</f>
        <v>728</v>
      </c>
      <c r="AB145" s="46">
        <f>IF($R145&gt;0,INDEX('CostModel Coef'!K$8:K$10,$R145),"")</f>
        <v>23.79</v>
      </c>
      <c r="AC145" s="46">
        <f>IF($R145&gt;0,INDEX('CostModel Coef'!L$8:L$10,$R145),"")</f>
        <v>7.8</v>
      </c>
      <c r="AD145" s="46">
        <f>IF($R145&gt;0,INDEX('CostModel Coef'!M$8:M$10,$R145),"")</f>
        <v>31</v>
      </c>
      <c r="AE145" s="46"/>
      <c r="AF145" s="2">
        <f t="shared" si="4"/>
        <v>426</v>
      </c>
    </row>
    <row r="146" spans="1:32">
      <c r="A146" s="46" t="s">
        <v>377</v>
      </c>
      <c r="B146" s="46" t="s">
        <v>85</v>
      </c>
      <c r="C146" s="46" t="s">
        <v>52</v>
      </c>
      <c r="D146" s="46" t="b">
        <f t="shared" si="5"/>
        <v>0</v>
      </c>
      <c r="E146" s="46" t="s">
        <v>86</v>
      </c>
      <c r="F146" s="46" t="s">
        <v>86</v>
      </c>
      <c r="G146" s="46" t="s">
        <v>107</v>
      </c>
      <c r="H146" s="46">
        <v>26</v>
      </c>
      <c r="I146" s="46" t="s">
        <v>176</v>
      </c>
      <c r="J146" s="46" t="s">
        <v>89</v>
      </c>
      <c r="K146" s="46">
        <v>581</v>
      </c>
      <c r="L146" s="46" t="s">
        <v>90</v>
      </c>
      <c r="M146" s="46">
        <v>581</v>
      </c>
      <c r="N146" s="46" t="s">
        <v>378</v>
      </c>
      <c r="O146" s="46"/>
      <c r="P146" s="9" t="e">
        <f>#REF!+#REF!*$H146+#REF!*IF(C146="Bottom",1,0)+#REF!*IF(C146="Top",1,0)+#REF!*IF(C146="French",1,0)+#REF!*IF(C146="Side",1,0)+#REF!*IF(F146="Y",1,0)+#REF!*$K146</f>
        <v>#REF!</v>
      </c>
      <c r="Q146" s="46"/>
      <c r="R146" s="46">
        <f>IFERROR(MATCH($C$8:$C$193,'CostModel Coef'!$B$8:$B$10,0),0)</f>
        <v>3</v>
      </c>
      <c r="S146" s="46"/>
      <c r="T146" s="46">
        <f>IF($R146&gt;0,INDEX('CostModel Coef'!C$8:C$10,$R146),"")</f>
        <v>726.7</v>
      </c>
      <c r="U146" s="46">
        <f>IF($R146&gt;0,INDEX('CostModel Coef'!D$8:D$10,$R146),"")</f>
        <v>-43.578000000000003</v>
      </c>
      <c r="V146" s="46">
        <f>IF($R146&gt;0,INDEX('CostModel Coef'!E$8:E$10,$R146),"")</f>
        <v>86.623000000000005</v>
      </c>
      <c r="W146" s="46">
        <f>IF($R146&gt;0,INDEX('CostModel Coef'!F$8:F$10,$R146),"")</f>
        <v>-548.29</v>
      </c>
      <c r="X146" s="46">
        <f>IF($R146&gt;0,INDEX('CostModel Coef'!G$8:G$10,$R146),"")</f>
        <v>521.5</v>
      </c>
      <c r="Y146" s="46">
        <f>IF($R146&gt;0,INDEX('CostModel Coef'!H$8:H$10,$R146),"")</f>
        <v>-0.47099999999999997</v>
      </c>
      <c r="Z146" s="46">
        <f>IF($R146&gt;0,INDEX('CostModel Coef'!I$8:I$10,$R146),"")</f>
        <v>253</v>
      </c>
      <c r="AA146" s="46">
        <f>IF($R146&gt;0,INDEX('CostModel Coef'!J$8:J$10,$R146),"")</f>
        <v>728</v>
      </c>
      <c r="AB146" s="46">
        <f>IF($R146&gt;0,INDEX('CostModel Coef'!K$8:K$10,$R146),"")</f>
        <v>23.79</v>
      </c>
      <c r="AC146" s="46">
        <f>IF($R146&gt;0,INDEX('CostModel Coef'!L$8:L$10,$R146),"")</f>
        <v>7.8</v>
      </c>
      <c r="AD146" s="46">
        <f>IF($R146&gt;0,INDEX('CostModel Coef'!M$8:M$10,$R146),"")</f>
        <v>31</v>
      </c>
      <c r="AE146" s="46"/>
      <c r="AF146" s="2">
        <f t="shared" si="4"/>
        <v>566</v>
      </c>
    </row>
    <row r="147" spans="1:32">
      <c r="A147" s="46" t="s">
        <v>379</v>
      </c>
      <c r="B147" s="46" t="s">
        <v>85</v>
      </c>
      <c r="C147" s="46" t="s">
        <v>52</v>
      </c>
      <c r="D147" s="46" t="b">
        <f t="shared" si="5"/>
        <v>1</v>
      </c>
      <c r="E147" s="46" t="s">
        <v>86</v>
      </c>
      <c r="F147" s="46" t="s">
        <v>86</v>
      </c>
      <c r="G147" s="46" t="s">
        <v>107</v>
      </c>
      <c r="H147" s="46">
        <v>26</v>
      </c>
      <c r="I147" s="46" t="s">
        <v>176</v>
      </c>
      <c r="J147" s="46" t="s">
        <v>94</v>
      </c>
      <c r="K147" s="46">
        <v>523</v>
      </c>
      <c r="L147" s="46" t="s">
        <v>90</v>
      </c>
      <c r="M147" s="46">
        <v>523</v>
      </c>
      <c r="N147" s="46" t="s">
        <v>380</v>
      </c>
      <c r="O147" s="46"/>
      <c r="P147" s="9" t="e">
        <f>#REF!+#REF!*$H147+#REF!*IF(C147="Bottom",1,0)+#REF!*IF(C147="Top",1,0)+#REF!*IF(C147="French",1,0)+#REF!*IF(C147="Side",1,0)+#REF!*IF(F147="Y",1,0)+#REF!*$K147</f>
        <v>#REF!</v>
      </c>
      <c r="Q147" s="46"/>
      <c r="R147" s="46">
        <f>IFERROR(MATCH($C$8:$C$193,'CostModel Coef'!$B$8:$B$10,0),0)</f>
        <v>3</v>
      </c>
      <c r="S147" s="46"/>
      <c r="T147" s="46">
        <f>IF($R147&gt;0,INDEX('CostModel Coef'!C$8:C$10,$R147),"")</f>
        <v>726.7</v>
      </c>
      <c r="U147" s="46">
        <f>IF($R147&gt;0,INDEX('CostModel Coef'!D$8:D$10,$R147),"")</f>
        <v>-43.578000000000003</v>
      </c>
      <c r="V147" s="46">
        <f>IF($R147&gt;0,INDEX('CostModel Coef'!E$8:E$10,$R147),"")</f>
        <v>86.623000000000005</v>
      </c>
      <c r="W147" s="46">
        <f>IF($R147&gt;0,INDEX('CostModel Coef'!F$8:F$10,$R147),"")</f>
        <v>-548.29</v>
      </c>
      <c r="X147" s="46">
        <f>IF($R147&gt;0,INDEX('CostModel Coef'!G$8:G$10,$R147),"")</f>
        <v>521.5</v>
      </c>
      <c r="Y147" s="46">
        <f>IF($R147&gt;0,INDEX('CostModel Coef'!H$8:H$10,$R147),"")</f>
        <v>-0.47099999999999997</v>
      </c>
      <c r="Z147" s="46">
        <f>IF($R147&gt;0,INDEX('CostModel Coef'!I$8:I$10,$R147),"")</f>
        <v>253</v>
      </c>
      <c r="AA147" s="46">
        <f>IF($R147&gt;0,INDEX('CostModel Coef'!J$8:J$10,$R147),"")</f>
        <v>728</v>
      </c>
      <c r="AB147" s="46">
        <f>IF($R147&gt;0,INDEX('CostModel Coef'!K$8:K$10,$R147),"")</f>
        <v>23.79</v>
      </c>
      <c r="AC147" s="46">
        <f>IF($R147&gt;0,INDEX('CostModel Coef'!L$8:L$10,$R147),"")</f>
        <v>7.8</v>
      </c>
      <c r="AD147" s="46">
        <f>IF($R147&gt;0,INDEX('CostModel Coef'!M$8:M$10,$R147),"")</f>
        <v>31</v>
      </c>
      <c r="AE147" s="46"/>
      <c r="AF147" s="2">
        <f t="shared" si="4"/>
        <v>594</v>
      </c>
    </row>
    <row r="148" spans="1:32">
      <c r="A148" s="46" t="s">
        <v>381</v>
      </c>
      <c r="B148" s="46" t="s">
        <v>85</v>
      </c>
      <c r="C148" s="46" t="s">
        <v>52</v>
      </c>
      <c r="D148" s="46" t="b">
        <f t="shared" si="5"/>
        <v>1</v>
      </c>
      <c r="E148" s="46" t="s">
        <v>86</v>
      </c>
      <c r="F148" s="46" t="s">
        <v>86</v>
      </c>
      <c r="G148" s="46" t="s">
        <v>107</v>
      </c>
      <c r="H148" s="46">
        <v>26</v>
      </c>
      <c r="I148" s="46" t="s">
        <v>176</v>
      </c>
      <c r="J148" s="46" t="s">
        <v>97</v>
      </c>
      <c r="K148" s="46">
        <v>407</v>
      </c>
      <c r="L148" s="46" t="s">
        <v>90</v>
      </c>
      <c r="M148" s="46">
        <v>407</v>
      </c>
      <c r="N148" s="46" t="s">
        <v>382</v>
      </c>
      <c r="O148" s="46"/>
      <c r="P148" s="9" t="e">
        <f>#REF!+#REF!*$H148+#REF!*IF(C148="Bottom",1,0)+#REF!*IF(C148="Top",1,0)+#REF!*IF(C148="French",1,0)+#REF!*IF(C148="Side",1,0)+#REF!*IF(F148="Y",1,0)+#REF!*$K148</f>
        <v>#REF!</v>
      </c>
      <c r="Q148" s="46"/>
      <c r="R148" s="46">
        <f>IFERROR(MATCH($C$8:$C$193,'CostModel Coef'!$B$8:$B$10,0),0)</f>
        <v>3</v>
      </c>
      <c r="S148" s="46"/>
      <c r="T148" s="46">
        <f>IF($R148&gt;0,INDEX('CostModel Coef'!C$8:C$10,$R148),"")</f>
        <v>726.7</v>
      </c>
      <c r="U148" s="46">
        <f>IF($R148&gt;0,INDEX('CostModel Coef'!D$8:D$10,$R148),"")</f>
        <v>-43.578000000000003</v>
      </c>
      <c r="V148" s="46">
        <f>IF($R148&gt;0,INDEX('CostModel Coef'!E$8:E$10,$R148),"")</f>
        <v>86.623000000000005</v>
      </c>
      <c r="W148" s="46">
        <f>IF($R148&gt;0,INDEX('CostModel Coef'!F$8:F$10,$R148),"")</f>
        <v>-548.29</v>
      </c>
      <c r="X148" s="46">
        <f>IF($R148&gt;0,INDEX('CostModel Coef'!G$8:G$10,$R148),"")</f>
        <v>521.5</v>
      </c>
      <c r="Y148" s="46">
        <f>IF($R148&gt;0,INDEX('CostModel Coef'!H$8:H$10,$R148),"")</f>
        <v>-0.47099999999999997</v>
      </c>
      <c r="Z148" s="46">
        <f>IF($R148&gt;0,INDEX('CostModel Coef'!I$8:I$10,$R148),"")</f>
        <v>253</v>
      </c>
      <c r="AA148" s="46">
        <f>IF($R148&gt;0,INDEX('CostModel Coef'!J$8:J$10,$R148),"")</f>
        <v>728</v>
      </c>
      <c r="AB148" s="46">
        <f>IF($R148&gt;0,INDEX('CostModel Coef'!K$8:K$10,$R148),"")</f>
        <v>23.79</v>
      </c>
      <c r="AC148" s="46">
        <f>IF($R148&gt;0,INDEX('CostModel Coef'!L$8:L$10,$R148),"")</f>
        <v>7.8</v>
      </c>
      <c r="AD148" s="46">
        <f>IF($R148&gt;0,INDEX('CostModel Coef'!M$8:M$10,$R148),"")</f>
        <v>31</v>
      </c>
      <c r="AE148" s="46"/>
      <c r="AF148" s="2">
        <f t="shared" si="4"/>
        <v>648</v>
      </c>
    </row>
    <row r="149" spans="1:32">
      <c r="A149" s="46" t="s">
        <v>383</v>
      </c>
      <c r="B149" s="46" t="s">
        <v>85</v>
      </c>
      <c r="C149" s="46" t="s">
        <v>52</v>
      </c>
      <c r="D149" s="46" t="b">
        <f t="shared" si="5"/>
        <v>0</v>
      </c>
      <c r="E149" s="46" t="s">
        <v>86</v>
      </c>
      <c r="F149" s="46" t="s">
        <v>86</v>
      </c>
      <c r="G149" s="46" t="s">
        <v>107</v>
      </c>
      <c r="H149" s="46">
        <v>21</v>
      </c>
      <c r="I149" s="46" t="s">
        <v>144</v>
      </c>
      <c r="J149" s="46" t="s">
        <v>89</v>
      </c>
      <c r="K149" s="46">
        <v>536</v>
      </c>
      <c r="L149" s="46" t="s">
        <v>90</v>
      </c>
      <c r="M149" s="46">
        <v>536</v>
      </c>
      <c r="N149" s="46" t="s">
        <v>384</v>
      </c>
      <c r="O149" s="46"/>
      <c r="P149" s="9" t="e">
        <f>#REF!+#REF!*$H149+#REF!*IF(C149="Bottom",1,0)+#REF!*IF(C149="Top",1,0)+#REF!*IF(C149="French",1,0)+#REF!*IF(C149="Side",1,0)+#REF!*IF(F149="Y",1,0)+#REF!*$K149</f>
        <v>#REF!</v>
      </c>
      <c r="Q149" s="46"/>
      <c r="R149" s="46">
        <f>IFERROR(MATCH($C$8:$C$193,'CostModel Coef'!$B$8:$B$10,0),0)</f>
        <v>3</v>
      </c>
      <c r="S149" s="46"/>
      <c r="T149" s="46">
        <f>IF($R149&gt;0,INDEX('CostModel Coef'!C$8:C$10,$R149),"")</f>
        <v>726.7</v>
      </c>
      <c r="U149" s="46">
        <f>IF($R149&gt;0,INDEX('CostModel Coef'!D$8:D$10,$R149),"")</f>
        <v>-43.578000000000003</v>
      </c>
      <c r="V149" s="46">
        <f>IF($R149&gt;0,INDEX('CostModel Coef'!E$8:E$10,$R149),"")</f>
        <v>86.623000000000005</v>
      </c>
      <c r="W149" s="46">
        <f>IF($R149&gt;0,INDEX('CostModel Coef'!F$8:F$10,$R149),"")</f>
        <v>-548.29</v>
      </c>
      <c r="X149" s="46">
        <f>IF($R149&gt;0,INDEX('CostModel Coef'!G$8:G$10,$R149),"")</f>
        <v>521.5</v>
      </c>
      <c r="Y149" s="46">
        <f>IF($R149&gt;0,INDEX('CostModel Coef'!H$8:H$10,$R149),"")</f>
        <v>-0.47099999999999997</v>
      </c>
      <c r="Z149" s="46">
        <f>IF($R149&gt;0,INDEX('CostModel Coef'!I$8:I$10,$R149),"")</f>
        <v>253</v>
      </c>
      <c r="AA149" s="46">
        <f>IF($R149&gt;0,INDEX('CostModel Coef'!J$8:J$10,$R149),"")</f>
        <v>728</v>
      </c>
      <c r="AB149" s="46">
        <f>IF($R149&gt;0,INDEX('CostModel Coef'!K$8:K$10,$R149),"")</f>
        <v>23.79</v>
      </c>
      <c r="AC149" s="46">
        <f>IF($R149&gt;0,INDEX('CostModel Coef'!L$8:L$10,$R149),"")</f>
        <v>7.8</v>
      </c>
      <c r="AD149" s="46">
        <f>IF($R149&gt;0,INDEX('CostModel Coef'!M$8:M$10,$R149),"")</f>
        <v>31</v>
      </c>
      <c r="AE149" s="46"/>
      <c r="AF149" s="2">
        <f t="shared" si="4"/>
        <v>469</v>
      </c>
    </row>
    <row r="150" spans="1:32">
      <c r="A150" s="46" t="s">
        <v>385</v>
      </c>
      <c r="B150" s="46" t="s">
        <v>85</v>
      </c>
      <c r="C150" s="46" t="s">
        <v>52</v>
      </c>
      <c r="D150" s="46" t="b">
        <f t="shared" si="5"/>
        <v>1</v>
      </c>
      <c r="E150" s="46" t="s">
        <v>86</v>
      </c>
      <c r="F150" s="46" t="s">
        <v>86</v>
      </c>
      <c r="G150" s="46" t="s">
        <v>107</v>
      </c>
      <c r="H150" s="46">
        <v>21</v>
      </c>
      <c r="I150" s="46" t="s">
        <v>144</v>
      </c>
      <c r="J150" s="46" t="s">
        <v>94</v>
      </c>
      <c r="K150" s="46">
        <v>482</v>
      </c>
      <c r="L150" s="46" t="s">
        <v>90</v>
      </c>
      <c r="M150" s="46">
        <v>482</v>
      </c>
      <c r="N150" s="46" t="s">
        <v>386</v>
      </c>
      <c r="O150" s="46"/>
      <c r="P150" s="9" t="e">
        <f>#REF!+#REF!*$H150+#REF!*IF(C150="Bottom",1,0)+#REF!*IF(C150="Top",1,0)+#REF!*IF(C150="French",1,0)+#REF!*IF(C150="Side",1,0)+#REF!*IF(F150="Y",1,0)+#REF!*$K150</f>
        <v>#REF!</v>
      </c>
      <c r="Q150" s="46"/>
      <c r="R150" s="46">
        <f>IFERROR(MATCH($C$8:$C$193,'CostModel Coef'!$B$8:$B$10,0),0)</f>
        <v>3</v>
      </c>
      <c r="S150" s="46"/>
      <c r="T150" s="46">
        <f>IF($R150&gt;0,INDEX('CostModel Coef'!C$8:C$10,$R150),"")</f>
        <v>726.7</v>
      </c>
      <c r="U150" s="46">
        <f>IF($R150&gt;0,INDEX('CostModel Coef'!D$8:D$10,$R150),"")</f>
        <v>-43.578000000000003</v>
      </c>
      <c r="V150" s="46">
        <f>IF($R150&gt;0,INDEX('CostModel Coef'!E$8:E$10,$R150),"")</f>
        <v>86.623000000000005</v>
      </c>
      <c r="W150" s="46">
        <f>IF($R150&gt;0,INDEX('CostModel Coef'!F$8:F$10,$R150),"")</f>
        <v>-548.29</v>
      </c>
      <c r="X150" s="46">
        <f>IF($R150&gt;0,INDEX('CostModel Coef'!G$8:G$10,$R150),"")</f>
        <v>521.5</v>
      </c>
      <c r="Y150" s="46">
        <f>IF($R150&gt;0,INDEX('CostModel Coef'!H$8:H$10,$R150),"")</f>
        <v>-0.47099999999999997</v>
      </c>
      <c r="Z150" s="46">
        <f>IF($R150&gt;0,INDEX('CostModel Coef'!I$8:I$10,$R150),"")</f>
        <v>253</v>
      </c>
      <c r="AA150" s="46">
        <f>IF($R150&gt;0,INDEX('CostModel Coef'!J$8:J$10,$R150),"")</f>
        <v>728</v>
      </c>
      <c r="AB150" s="46">
        <f>IF($R150&gt;0,INDEX('CostModel Coef'!K$8:K$10,$R150),"")</f>
        <v>23.79</v>
      </c>
      <c r="AC150" s="46">
        <f>IF($R150&gt;0,INDEX('CostModel Coef'!L$8:L$10,$R150),"")</f>
        <v>7.8</v>
      </c>
      <c r="AD150" s="46">
        <f>IF($R150&gt;0,INDEX('CostModel Coef'!M$8:M$10,$R150),"")</f>
        <v>31</v>
      </c>
      <c r="AE150" s="46"/>
      <c r="AF150" s="2">
        <f t="shared" si="4"/>
        <v>494</v>
      </c>
    </row>
    <row r="151" spans="1:32">
      <c r="A151" s="46" t="s">
        <v>387</v>
      </c>
      <c r="B151" s="46" t="s">
        <v>85</v>
      </c>
      <c r="C151" s="46" t="s">
        <v>52</v>
      </c>
      <c r="D151" s="46" t="b">
        <f t="shared" si="5"/>
        <v>1</v>
      </c>
      <c r="E151" s="46" t="s">
        <v>86</v>
      </c>
      <c r="F151" s="46" t="s">
        <v>86</v>
      </c>
      <c r="G151" s="46" t="s">
        <v>107</v>
      </c>
      <c r="H151" s="46">
        <v>21</v>
      </c>
      <c r="I151" s="46" t="s">
        <v>144</v>
      </c>
      <c r="J151" s="46" t="s">
        <v>97</v>
      </c>
      <c r="K151" s="46">
        <v>375</v>
      </c>
      <c r="L151" s="46" t="s">
        <v>90</v>
      </c>
      <c r="M151" s="46">
        <v>375</v>
      </c>
      <c r="N151" s="46" t="s">
        <v>388</v>
      </c>
      <c r="O151" s="46"/>
      <c r="P151" s="9" t="e">
        <f>#REF!+#REF!*$H151+#REF!*IF(C151="Bottom",1,0)+#REF!*IF(C151="Top",1,0)+#REF!*IF(C151="French",1,0)+#REF!*IF(C151="Side",1,0)+#REF!*IF(F151="Y",1,0)+#REF!*$K151</f>
        <v>#REF!</v>
      </c>
      <c r="Q151" s="46"/>
      <c r="R151" s="46">
        <f>IFERROR(MATCH($C$8:$C$193,'CostModel Coef'!$B$8:$B$10,0),0)</f>
        <v>3</v>
      </c>
      <c r="S151" s="46"/>
      <c r="T151" s="46">
        <f>IF($R151&gt;0,INDEX('CostModel Coef'!C$8:C$10,$R151),"")</f>
        <v>726.7</v>
      </c>
      <c r="U151" s="46">
        <f>IF($R151&gt;0,INDEX('CostModel Coef'!D$8:D$10,$R151),"")</f>
        <v>-43.578000000000003</v>
      </c>
      <c r="V151" s="46">
        <f>IF($R151&gt;0,INDEX('CostModel Coef'!E$8:E$10,$R151),"")</f>
        <v>86.623000000000005</v>
      </c>
      <c r="W151" s="46">
        <f>IF($R151&gt;0,INDEX('CostModel Coef'!F$8:F$10,$R151),"")</f>
        <v>-548.29</v>
      </c>
      <c r="X151" s="46">
        <f>IF($R151&gt;0,INDEX('CostModel Coef'!G$8:G$10,$R151),"")</f>
        <v>521.5</v>
      </c>
      <c r="Y151" s="46">
        <f>IF($R151&gt;0,INDEX('CostModel Coef'!H$8:H$10,$R151),"")</f>
        <v>-0.47099999999999997</v>
      </c>
      <c r="Z151" s="46">
        <f>IF($R151&gt;0,INDEX('CostModel Coef'!I$8:I$10,$R151),"")</f>
        <v>253</v>
      </c>
      <c r="AA151" s="46">
        <f>IF($R151&gt;0,INDEX('CostModel Coef'!J$8:J$10,$R151),"")</f>
        <v>728</v>
      </c>
      <c r="AB151" s="46">
        <f>IF($R151&gt;0,INDEX('CostModel Coef'!K$8:K$10,$R151),"")</f>
        <v>23.79</v>
      </c>
      <c r="AC151" s="46">
        <f>IF($R151&gt;0,INDEX('CostModel Coef'!L$8:L$10,$R151),"")</f>
        <v>7.8</v>
      </c>
      <c r="AD151" s="46">
        <f>IF($R151&gt;0,INDEX('CostModel Coef'!M$8:M$10,$R151),"")</f>
        <v>31</v>
      </c>
      <c r="AE151" s="46"/>
      <c r="AF151" s="2">
        <f t="shared" si="4"/>
        <v>544</v>
      </c>
    </row>
    <row r="152" spans="1:32">
      <c r="A152" s="46" t="s">
        <v>389</v>
      </c>
      <c r="B152" s="46" t="s">
        <v>85</v>
      </c>
      <c r="C152" s="46" t="s">
        <v>51</v>
      </c>
      <c r="D152" s="46" t="b">
        <f t="shared" si="5"/>
        <v>0</v>
      </c>
      <c r="E152" s="46" t="s">
        <v>151</v>
      </c>
      <c r="F152" s="46" t="s">
        <v>86</v>
      </c>
      <c r="G152" s="46" t="s">
        <v>107</v>
      </c>
      <c r="H152" s="46">
        <v>22</v>
      </c>
      <c r="I152" s="46" t="s">
        <v>108</v>
      </c>
      <c r="J152" s="46" t="s">
        <v>89</v>
      </c>
      <c r="K152" s="46">
        <v>529</v>
      </c>
      <c r="L152" s="46" t="s">
        <v>90</v>
      </c>
      <c r="M152" s="46">
        <v>529</v>
      </c>
      <c r="N152" s="46" t="s">
        <v>390</v>
      </c>
      <c r="O152" s="46"/>
      <c r="P152" s="9" t="e">
        <f>#REF!+#REF!*$H152+#REF!*IF(C152="Bottom",1,0)+#REF!*IF(C152="Top",1,0)+#REF!*IF(C152="French",1,0)+#REF!*IF(C152="Side",1,0)+#REF!*IF(F152="Y",1,0)+#REF!*$K152</f>
        <v>#REF!</v>
      </c>
      <c r="Q152" s="46"/>
      <c r="R152" s="46">
        <f>IFERROR(MATCH($C$8:$C$193,'CostModel Coef'!$B$8:$B$10,0),0)</f>
        <v>2</v>
      </c>
      <c r="S152" s="46"/>
      <c r="T152" s="46">
        <f>IF($R152&gt;0,INDEX('CostModel Coef'!C$8:C$10,$R152),"")</f>
        <v>726.7</v>
      </c>
      <c r="U152" s="46">
        <f>IF($R152&gt;0,INDEX('CostModel Coef'!D$8:D$10,$R152),"")</f>
        <v>-43.578000000000003</v>
      </c>
      <c r="V152" s="46">
        <f>IF($R152&gt;0,INDEX('CostModel Coef'!E$8:E$10,$R152),"")</f>
        <v>86.623000000000005</v>
      </c>
      <c r="W152" s="46">
        <f>IF($R152&gt;0,INDEX('CostModel Coef'!F$8:F$10,$R152),"")</f>
        <v>-391.09100000000001</v>
      </c>
      <c r="X152" s="46">
        <f>IF($R152&gt;0,INDEX('CostModel Coef'!G$8:G$10,$R152),"")</f>
        <v>521.5</v>
      </c>
      <c r="Y152" s="46">
        <f>IF($R152&gt;0,INDEX('CostModel Coef'!H$8:H$10,$R152),"")</f>
        <v>-0.47099999999999997</v>
      </c>
      <c r="Z152" s="46">
        <f>IF($R152&gt;0,INDEX('CostModel Coef'!I$8:I$10,$R152),"")</f>
        <v>253</v>
      </c>
      <c r="AA152" s="46">
        <f>IF($R152&gt;0,INDEX('CostModel Coef'!J$8:J$10,$R152),"")</f>
        <v>728</v>
      </c>
      <c r="AB152" s="46">
        <f>IF($R152&gt;0,INDEX('CostModel Coef'!K$8:K$10,$R152),"")</f>
        <v>23.79</v>
      </c>
      <c r="AC152" s="46">
        <f>IF($R152&gt;0,INDEX('CostModel Coef'!L$8:L$10,$R152),"")</f>
        <v>7.8</v>
      </c>
      <c r="AD152" s="46">
        <f>IF($R152&gt;0,INDEX('CostModel Coef'!M$8:M$10,$R152),"")</f>
        <v>31</v>
      </c>
      <c r="AE152" s="46"/>
      <c r="AF152" s="2">
        <f t="shared" si="4"/>
        <v>653</v>
      </c>
    </row>
    <row r="153" spans="1:32">
      <c r="A153" s="46" t="s">
        <v>391</v>
      </c>
      <c r="B153" s="46" t="s">
        <v>85</v>
      </c>
      <c r="C153" s="46" t="s">
        <v>51</v>
      </c>
      <c r="D153" s="46" t="b">
        <f t="shared" si="5"/>
        <v>1</v>
      </c>
      <c r="E153" s="46" t="s">
        <v>151</v>
      </c>
      <c r="F153" s="46" t="s">
        <v>86</v>
      </c>
      <c r="G153" s="46" t="s">
        <v>107</v>
      </c>
      <c r="H153" s="46">
        <v>22</v>
      </c>
      <c r="I153" s="46" t="s">
        <v>108</v>
      </c>
      <c r="J153" s="46" t="s">
        <v>94</v>
      </c>
      <c r="K153" s="46">
        <v>476</v>
      </c>
      <c r="L153" s="46" t="s">
        <v>90</v>
      </c>
      <c r="M153" s="46">
        <v>476</v>
      </c>
      <c r="N153" s="46" t="s">
        <v>392</v>
      </c>
      <c r="O153" s="46"/>
      <c r="P153" s="9" t="e">
        <f>#REF!+#REF!*$H153+#REF!*IF(C153="Bottom",1,0)+#REF!*IF(C153="Top",1,0)+#REF!*IF(C153="French",1,0)+#REF!*IF(C153="Side",1,0)+#REF!*IF(F153="Y",1,0)+#REF!*$K153</f>
        <v>#REF!</v>
      </c>
      <c r="Q153" s="46"/>
      <c r="R153" s="46">
        <f>IFERROR(MATCH($C$8:$C$193,'CostModel Coef'!$B$8:$B$10,0),0)</f>
        <v>2</v>
      </c>
      <c r="S153" s="46"/>
      <c r="T153" s="46">
        <f>IF($R153&gt;0,INDEX('CostModel Coef'!C$8:C$10,$R153),"")</f>
        <v>726.7</v>
      </c>
      <c r="U153" s="46">
        <f>IF($R153&gt;0,INDEX('CostModel Coef'!D$8:D$10,$R153),"")</f>
        <v>-43.578000000000003</v>
      </c>
      <c r="V153" s="46">
        <f>IF($R153&gt;0,INDEX('CostModel Coef'!E$8:E$10,$R153),"")</f>
        <v>86.623000000000005</v>
      </c>
      <c r="W153" s="46">
        <f>IF($R153&gt;0,INDEX('CostModel Coef'!F$8:F$10,$R153),"")</f>
        <v>-391.09100000000001</v>
      </c>
      <c r="X153" s="46">
        <f>IF($R153&gt;0,INDEX('CostModel Coef'!G$8:G$10,$R153),"")</f>
        <v>521.5</v>
      </c>
      <c r="Y153" s="46">
        <f>IF($R153&gt;0,INDEX('CostModel Coef'!H$8:H$10,$R153),"")</f>
        <v>-0.47099999999999997</v>
      </c>
      <c r="Z153" s="46">
        <f>IF($R153&gt;0,INDEX('CostModel Coef'!I$8:I$10,$R153),"")</f>
        <v>253</v>
      </c>
      <c r="AA153" s="46">
        <f>IF($R153&gt;0,INDEX('CostModel Coef'!J$8:J$10,$R153),"")</f>
        <v>728</v>
      </c>
      <c r="AB153" s="46">
        <f>IF($R153&gt;0,INDEX('CostModel Coef'!K$8:K$10,$R153),"")</f>
        <v>23.79</v>
      </c>
      <c r="AC153" s="46">
        <f>IF($R153&gt;0,INDEX('CostModel Coef'!L$8:L$10,$R153),"")</f>
        <v>7.8</v>
      </c>
      <c r="AD153" s="46">
        <f>IF($R153&gt;0,INDEX('CostModel Coef'!M$8:M$10,$R153),"")</f>
        <v>31</v>
      </c>
      <c r="AE153" s="46"/>
      <c r="AF153" s="2">
        <f t="shared" si="4"/>
        <v>678</v>
      </c>
    </row>
    <row r="154" spans="1:32">
      <c r="A154" s="46" t="s">
        <v>393</v>
      </c>
      <c r="B154" s="46" t="s">
        <v>85</v>
      </c>
      <c r="C154" s="46" t="s">
        <v>51</v>
      </c>
      <c r="D154" s="46" t="b">
        <f t="shared" si="5"/>
        <v>1</v>
      </c>
      <c r="E154" s="46" t="s">
        <v>151</v>
      </c>
      <c r="F154" s="46" t="s">
        <v>86</v>
      </c>
      <c r="G154" s="46" t="s">
        <v>107</v>
      </c>
      <c r="H154" s="46">
        <v>22</v>
      </c>
      <c r="I154" s="46" t="s">
        <v>108</v>
      </c>
      <c r="J154" s="46" t="s">
        <v>97</v>
      </c>
      <c r="K154" s="46">
        <v>370</v>
      </c>
      <c r="L154" s="46" t="s">
        <v>90</v>
      </c>
      <c r="M154" s="46">
        <v>370</v>
      </c>
      <c r="N154" s="46" t="s">
        <v>394</v>
      </c>
      <c r="O154" s="46"/>
      <c r="P154" s="9" t="e">
        <f>#REF!+#REF!*$H154+#REF!*IF(C154="Bottom",1,0)+#REF!*IF(C154="Top",1,0)+#REF!*IF(C154="French",1,0)+#REF!*IF(C154="Side",1,0)+#REF!*IF(F154="Y",1,0)+#REF!*$K154</f>
        <v>#REF!</v>
      </c>
      <c r="Q154" s="46"/>
      <c r="R154" s="46">
        <f>IFERROR(MATCH($C$8:$C$193,'CostModel Coef'!$B$8:$B$10,0),0)</f>
        <v>2</v>
      </c>
      <c r="S154" s="46"/>
      <c r="T154" s="46">
        <f>IF($R154&gt;0,INDEX('CostModel Coef'!C$8:C$10,$R154),"")</f>
        <v>726.7</v>
      </c>
      <c r="U154" s="46">
        <f>IF($R154&gt;0,INDEX('CostModel Coef'!D$8:D$10,$R154),"")</f>
        <v>-43.578000000000003</v>
      </c>
      <c r="V154" s="46">
        <f>IF($R154&gt;0,INDEX('CostModel Coef'!E$8:E$10,$R154),"")</f>
        <v>86.623000000000005</v>
      </c>
      <c r="W154" s="46">
        <f>IF($R154&gt;0,INDEX('CostModel Coef'!F$8:F$10,$R154),"")</f>
        <v>-391.09100000000001</v>
      </c>
      <c r="X154" s="46">
        <f>IF($R154&gt;0,INDEX('CostModel Coef'!G$8:G$10,$R154),"")</f>
        <v>521.5</v>
      </c>
      <c r="Y154" s="46">
        <f>IF($R154&gt;0,INDEX('CostModel Coef'!H$8:H$10,$R154),"")</f>
        <v>-0.47099999999999997</v>
      </c>
      <c r="Z154" s="46">
        <f>IF($R154&gt;0,INDEX('CostModel Coef'!I$8:I$10,$R154),"")</f>
        <v>253</v>
      </c>
      <c r="AA154" s="46">
        <f>IF($R154&gt;0,INDEX('CostModel Coef'!J$8:J$10,$R154),"")</f>
        <v>728</v>
      </c>
      <c r="AB154" s="46">
        <f>IF($R154&gt;0,INDEX('CostModel Coef'!K$8:K$10,$R154),"")</f>
        <v>23.79</v>
      </c>
      <c r="AC154" s="46">
        <f>IF($R154&gt;0,INDEX('CostModel Coef'!L$8:L$10,$R154),"")</f>
        <v>7.8</v>
      </c>
      <c r="AD154" s="46">
        <f>IF($R154&gt;0,INDEX('CostModel Coef'!M$8:M$10,$R154),"")</f>
        <v>31</v>
      </c>
      <c r="AE154" s="46"/>
      <c r="AF154" s="2">
        <f t="shared" si="4"/>
        <v>728</v>
      </c>
    </row>
    <row r="155" spans="1:32">
      <c r="A155" s="46" t="s">
        <v>395</v>
      </c>
      <c r="B155" s="46" t="s">
        <v>85</v>
      </c>
      <c r="C155" s="46" t="s">
        <v>51</v>
      </c>
      <c r="D155" s="46" t="b">
        <f t="shared" si="5"/>
        <v>0</v>
      </c>
      <c r="E155" s="46" t="s">
        <v>151</v>
      </c>
      <c r="F155" s="46" t="s">
        <v>86</v>
      </c>
      <c r="G155" s="46" t="s">
        <v>107</v>
      </c>
      <c r="H155" s="46">
        <v>19</v>
      </c>
      <c r="I155" s="46" t="s">
        <v>116</v>
      </c>
      <c r="J155" s="46" t="s">
        <v>89</v>
      </c>
      <c r="K155" s="46">
        <v>500</v>
      </c>
      <c r="L155" s="46" t="s">
        <v>90</v>
      </c>
      <c r="M155" s="46">
        <v>500</v>
      </c>
      <c r="N155" s="46" t="s">
        <v>396</v>
      </c>
      <c r="O155" s="46"/>
      <c r="P155" s="9" t="e">
        <f>#REF!+#REF!*$H155+#REF!*IF(C155="Bottom",1,0)+#REF!*IF(C155="Top",1,0)+#REF!*IF(C155="French",1,0)+#REF!*IF(C155="Side",1,0)+#REF!*IF(F155="Y",1,0)+#REF!*$K155</f>
        <v>#REF!</v>
      </c>
      <c r="Q155" s="46"/>
      <c r="R155" s="46">
        <f>IFERROR(MATCH($C$8:$C$193,'CostModel Coef'!$B$8:$B$10,0),0)</f>
        <v>2</v>
      </c>
      <c r="S155" s="46"/>
      <c r="T155" s="46">
        <f>IF($R155&gt;0,INDEX('CostModel Coef'!C$8:C$10,$R155),"")</f>
        <v>726.7</v>
      </c>
      <c r="U155" s="46">
        <f>IF($R155&gt;0,INDEX('CostModel Coef'!D$8:D$10,$R155),"")</f>
        <v>-43.578000000000003</v>
      </c>
      <c r="V155" s="46">
        <f>IF($R155&gt;0,INDEX('CostModel Coef'!E$8:E$10,$R155),"")</f>
        <v>86.623000000000005</v>
      </c>
      <c r="W155" s="46">
        <f>IF($R155&gt;0,INDEX('CostModel Coef'!F$8:F$10,$R155),"")</f>
        <v>-391.09100000000001</v>
      </c>
      <c r="X155" s="46">
        <f>IF($R155&gt;0,INDEX('CostModel Coef'!G$8:G$10,$R155),"")</f>
        <v>521.5</v>
      </c>
      <c r="Y155" s="46">
        <f>IF($R155&gt;0,INDEX('CostModel Coef'!H$8:H$10,$R155),"")</f>
        <v>-0.47099999999999997</v>
      </c>
      <c r="Z155" s="46">
        <f>IF($R155&gt;0,INDEX('CostModel Coef'!I$8:I$10,$R155),"")</f>
        <v>253</v>
      </c>
      <c r="AA155" s="46">
        <f>IF($R155&gt;0,INDEX('CostModel Coef'!J$8:J$10,$R155),"")</f>
        <v>728</v>
      </c>
      <c r="AB155" s="46">
        <f>IF($R155&gt;0,INDEX('CostModel Coef'!K$8:K$10,$R155),"")</f>
        <v>23.79</v>
      </c>
      <c r="AC155" s="46">
        <f>IF($R155&gt;0,INDEX('CostModel Coef'!L$8:L$10,$R155),"")</f>
        <v>7.8</v>
      </c>
      <c r="AD155" s="46">
        <f>IF($R155&gt;0,INDEX('CostModel Coef'!M$8:M$10,$R155),"")</f>
        <v>31</v>
      </c>
      <c r="AE155" s="46"/>
      <c r="AF155" s="2">
        <f t="shared" si="4"/>
        <v>595</v>
      </c>
    </row>
    <row r="156" spans="1:32">
      <c r="A156" s="46" t="s">
        <v>397</v>
      </c>
      <c r="B156" s="46" t="s">
        <v>85</v>
      </c>
      <c r="C156" s="46" t="s">
        <v>51</v>
      </c>
      <c r="D156" s="46" t="b">
        <f t="shared" si="5"/>
        <v>1</v>
      </c>
      <c r="E156" s="46" t="s">
        <v>151</v>
      </c>
      <c r="F156" s="46" t="s">
        <v>86</v>
      </c>
      <c r="G156" s="46" t="s">
        <v>107</v>
      </c>
      <c r="H156" s="46">
        <v>19</v>
      </c>
      <c r="I156" s="46" t="s">
        <v>116</v>
      </c>
      <c r="J156" s="46" t="s">
        <v>94</v>
      </c>
      <c r="K156" s="46">
        <v>450</v>
      </c>
      <c r="L156" s="46" t="s">
        <v>90</v>
      </c>
      <c r="M156" s="46">
        <v>450</v>
      </c>
      <c r="N156" s="46" t="s">
        <v>398</v>
      </c>
      <c r="O156" s="46"/>
      <c r="P156" s="9" t="e">
        <f>#REF!+#REF!*$H156+#REF!*IF(C156="Bottom",1,0)+#REF!*IF(C156="Top",1,0)+#REF!*IF(C156="French",1,0)+#REF!*IF(C156="Side",1,0)+#REF!*IF(F156="Y",1,0)+#REF!*$K156</f>
        <v>#REF!</v>
      </c>
      <c r="Q156" s="46"/>
      <c r="R156" s="46">
        <f>IFERROR(MATCH($C$8:$C$193,'CostModel Coef'!$B$8:$B$10,0),0)</f>
        <v>2</v>
      </c>
      <c r="S156" s="46"/>
      <c r="T156" s="46">
        <f>IF($R156&gt;0,INDEX('CostModel Coef'!C$8:C$10,$R156),"")</f>
        <v>726.7</v>
      </c>
      <c r="U156" s="46">
        <f>IF($R156&gt;0,INDEX('CostModel Coef'!D$8:D$10,$R156),"")</f>
        <v>-43.578000000000003</v>
      </c>
      <c r="V156" s="46">
        <f>IF($R156&gt;0,INDEX('CostModel Coef'!E$8:E$10,$R156),"")</f>
        <v>86.623000000000005</v>
      </c>
      <c r="W156" s="46">
        <f>IF($R156&gt;0,INDEX('CostModel Coef'!F$8:F$10,$R156),"")</f>
        <v>-391.09100000000001</v>
      </c>
      <c r="X156" s="46">
        <f>IF($R156&gt;0,INDEX('CostModel Coef'!G$8:G$10,$R156),"")</f>
        <v>521.5</v>
      </c>
      <c r="Y156" s="46">
        <f>IF($R156&gt;0,INDEX('CostModel Coef'!H$8:H$10,$R156),"")</f>
        <v>-0.47099999999999997</v>
      </c>
      <c r="Z156" s="46">
        <f>IF($R156&gt;0,INDEX('CostModel Coef'!I$8:I$10,$R156),"")</f>
        <v>253</v>
      </c>
      <c r="AA156" s="46">
        <f>IF($R156&gt;0,INDEX('CostModel Coef'!J$8:J$10,$R156),"")</f>
        <v>728</v>
      </c>
      <c r="AB156" s="46">
        <f>IF($R156&gt;0,INDEX('CostModel Coef'!K$8:K$10,$R156),"")</f>
        <v>23.79</v>
      </c>
      <c r="AC156" s="46">
        <f>IF($R156&gt;0,INDEX('CostModel Coef'!L$8:L$10,$R156),"")</f>
        <v>7.8</v>
      </c>
      <c r="AD156" s="46">
        <f>IF($R156&gt;0,INDEX('CostModel Coef'!M$8:M$10,$R156),"")</f>
        <v>31</v>
      </c>
      <c r="AE156" s="46"/>
      <c r="AF156" s="2">
        <f t="shared" si="4"/>
        <v>619</v>
      </c>
    </row>
    <row r="157" spans="1:32">
      <c r="A157" s="46" t="s">
        <v>399</v>
      </c>
      <c r="B157" s="46" t="s">
        <v>85</v>
      </c>
      <c r="C157" s="46" t="s">
        <v>51</v>
      </c>
      <c r="D157" s="46" t="b">
        <f t="shared" si="5"/>
        <v>1</v>
      </c>
      <c r="E157" s="46" t="s">
        <v>151</v>
      </c>
      <c r="F157" s="46" t="s">
        <v>86</v>
      </c>
      <c r="G157" s="46" t="s">
        <v>107</v>
      </c>
      <c r="H157" s="46">
        <v>19</v>
      </c>
      <c r="I157" s="46" t="s">
        <v>116</v>
      </c>
      <c r="J157" s="46" t="s">
        <v>97</v>
      </c>
      <c r="K157" s="46">
        <v>350</v>
      </c>
      <c r="L157" s="46" t="s">
        <v>90</v>
      </c>
      <c r="M157" s="46">
        <v>350</v>
      </c>
      <c r="N157" s="46" t="s">
        <v>400</v>
      </c>
      <c r="O157" s="46"/>
      <c r="P157" s="9" t="e">
        <f>#REF!+#REF!*$H157+#REF!*IF(C157="Bottom",1,0)+#REF!*IF(C157="Top",1,0)+#REF!*IF(C157="French",1,0)+#REF!*IF(C157="Side",1,0)+#REF!*IF(F157="Y",1,0)+#REF!*$K157</f>
        <v>#REF!</v>
      </c>
      <c r="Q157" s="46"/>
      <c r="R157" s="46">
        <f>IFERROR(MATCH($C$8:$C$193,'CostModel Coef'!$B$8:$B$10,0),0)</f>
        <v>2</v>
      </c>
      <c r="S157" s="46"/>
      <c r="T157" s="46">
        <f>IF($R157&gt;0,INDEX('CostModel Coef'!C$8:C$10,$R157),"")</f>
        <v>726.7</v>
      </c>
      <c r="U157" s="46">
        <f>IF($R157&gt;0,INDEX('CostModel Coef'!D$8:D$10,$R157),"")</f>
        <v>-43.578000000000003</v>
      </c>
      <c r="V157" s="46">
        <f>IF($R157&gt;0,INDEX('CostModel Coef'!E$8:E$10,$R157),"")</f>
        <v>86.623000000000005</v>
      </c>
      <c r="W157" s="46">
        <f>IF($R157&gt;0,INDEX('CostModel Coef'!F$8:F$10,$R157),"")</f>
        <v>-391.09100000000001</v>
      </c>
      <c r="X157" s="46">
        <f>IF($R157&gt;0,INDEX('CostModel Coef'!G$8:G$10,$R157),"")</f>
        <v>521.5</v>
      </c>
      <c r="Y157" s="46">
        <f>IF($R157&gt;0,INDEX('CostModel Coef'!H$8:H$10,$R157),"")</f>
        <v>-0.47099999999999997</v>
      </c>
      <c r="Z157" s="46">
        <f>IF($R157&gt;0,INDEX('CostModel Coef'!I$8:I$10,$R157),"")</f>
        <v>253</v>
      </c>
      <c r="AA157" s="46">
        <f>IF($R157&gt;0,INDEX('CostModel Coef'!J$8:J$10,$R157),"")</f>
        <v>728</v>
      </c>
      <c r="AB157" s="46">
        <f>IF($R157&gt;0,INDEX('CostModel Coef'!K$8:K$10,$R157),"")</f>
        <v>23.79</v>
      </c>
      <c r="AC157" s="46">
        <f>IF($R157&gt;0,INDEX('CostModel Coef'!L$8:L$10,$R157),"")</f>
        <v>7.8</v>
      </c>
      <c r="AD157" s="46">
        <f>IF($R157&gt;0,INDEX('CostModel Coef'!M$8:M$10,$R157),"")</f>
        <v>31</v>
      </c>
      <c r="AE157" s="46"/>
      <c r="AF157" s="2">
        <f t="shared" si="4"/>
        <v>666</v>
      </c>
    </row>
    <row r="158" spans="1:32">
      <c r="A158" s="46" t="s">
        <v>401</v>
      </c>
      <c r="B158" s="46" t="s">
        <v>85</v>
      </c>
      <c r="C158" s="46" t="s">
        <v>51</v>
      </c>
      <c r="D158" s="46" t="b">
        <f t="shared" si="5"/>
        <v>0</v>
      </c>
      <c r="E158" s="46" t="s">
        <v>151</v>
      </c>
      <c r="F158" s="46" t="s">
        <v>86</v>
      </c>
      <c r="G158" s="46" t="s">
        <v>107</v>
      </c>
      <c r="H158" s="46">
        <v>11</v>
      </c>
      <c r="I158" s="46" t="s">
        <v>123</v>
      </c>
      <c r="J158" s="46" t="s">
        <v>89</v>
      </c>
      <c r="K158" s="46">
        <v>423</v>
      </c>
      <c r="L158" s="46" t="s">
        <v>90</v>
      </c>
      <c r="M158" s="46">
        <v>423</v>
      </c>
      <c r="N158" s="46" t="s">
        <v>402</v>
      </c>
      <c r="O158" s="46"/>
      <c r="P158" s="9" t="e">
        <f>#REF!+#REF!*$H158+#REF!*IF(C158="Bottom",1,0)+#REF!*IF(C158="Top",1,0)+#REF!*IF(C158="French",1,0)+#REF!*IF(C158="Side",1,0)+#REF!*IF(F158="Y",1,0)+#REF!*$K158</f>
        <v>#REF!</v>
      </c>
      <c r="Q158" s="46"/>
      <c r="R158" s="46">
        <f>IFERROR(MATCH($C$8:$C$193,'CostModel Coef'!$B$8:$B$10,0),0)</f>
        <v>2</v>
      </c>
      <c r="S158" s="46"/>
      <c r="T158" s="46">
        <f>IF($R158&gt;0,INDEX('CostModel Coef'!C$8:C$10,$R158),"")</f>
        <v>726.7</v>
      </c>
      <c r="U158" s="46">
        <f>IF($R158&gt;0,INDEX('CostModel Coef'!D$8:D$10,$R158),"")</f>
        <v>-43.578000000000003</v>
      </c>
      <c r="V158" s="46">
        <f>IF($R158&gt;0,INDEX('CostModel Coef'!E$8:E$10,$R158),"")</f>
        <v>86.623000000000005</v>
      </c>
      <c r="W158" s="46">
        <f>IF($R158&gt;0,INDEX('CostModel Coef'!F$8:F$10,$R158),"")</f>
        <v>-391.09100000000001</v>
      </c>
      <c r="X158" s="46">
        <f>IF($R158&gt;0,INDEX('CostModel Coef'!G$8:G$10,$R158),"")</f>
        <v>521.5</v>
      </c>
      <c r="Y158" s="46">
        <f>IF($R158&gt;0,INDEX('CostModel Coef'!H$8:H$10,$R158),"")</f>
        <v>-0.47099999999999997</v>
      </c>
      <c r="Z158" s="46">
        <f>IF($R158&gt;0,INDEX('CostModel Coef'!I$8:I$10,$R158),"")</f>
        <v>253</v>
      </c>
      <c r="AA158" s="46">
        <f>IF($R158&gt;0,INDEX('CostModel Coef'!J$8:J$10,$R158),"")</f>
        <v>728</v>
      </c>
      <c r="AB158" s="46">
        <f>IF($R158&gt;0,INDEX('CostModel Coef'!K$8:K$10,$R158),"")</f>
        <v>23.79</v>
      </c>
      <c r="AC158" s="46">
        <f>IF($R158&gt;0,INDEX('CostModel Coef'!L$8:L$10,$R158),"")</f>
        <v>7.8</v>
      </c>
      <c r="AD158" s="46">
        <f>IF($R158&gt;0,INDEX('CostModel Coef'!M$8:M$10,$R158),"")</f>
        <v>31</v>
      </c>
      <c r="AE158" s="46"/>
      <c r="AF158" s="2">
        <f t="shared" si="4"/>
        <v>441</v>
      </c>
    </row>
    <row r="159" spans="1:32">
      <c r="A159" s="46" t="s">
        <v>403</v>
      </c>
      <c r="B159" s="46" t="s">
        <v>85</v>
      </c>
      <c r="C159" s="46" t="s">
        <v>51</v>
      </c>
      <c r="D159" s="46" t="b">
        <f t="shared" si="5"/>
        <v>1</v>
      </c>
      <c r="E159" s="46" t="s">
        <v>151</v>
      </c>
      <c r="F159" s="46" t="s">
        <v>86</v>
      </c>
      <c r="G159" s="46" t="s">
        <v>107</v>
      </c>
      <c r="H159" s="46">
        <v>11</v>
      </c>
      <c r="I159" s="46" t="s">
        <v>123</v>
      </c>
      <c r="J159" s="46" t="s">
        <v>94</v>
      </c>
      <c r="K159" s="46">
        <v>381</v>
      </c>
      <c r="L159" s="46" t="s">
        <v>90</v>
      </c>
      <c r="M159" s="46">
        <v>381</v>
      </c>
      <c r="N159" s="46" t="s">
        <v>404</v>
      </c>
      <c r="O159" s="46"/>
      <c r="P159" s="9" t="e">
        <f>#REF!+#REF!*$H159+#REF!*IF(C159="Bottom",1,0)+#REF!*IF(C159="Top",1,0)+#REF!*IF(C159="French",1,0)+#REF!*IF(C159="Side",1,0)+#REF!*IF(F159="Y",1,0)+#REF!*$K159</f>
        <v>#REF!</v>
      </c>
      <c r="Q159" s="46"/>
      <c r="R159" s="46">
        <f>IFERROR(MATCH($C$8:$C$193,'CostModel Coef'!$B$8:$B$10,0),0)</f>
        <v>2</v>
      </c>
      <c r="S159" s="46"/>
      <c r="T159" s="46">
        <f>IF($R159&gt;0,INDEX('CostModel Coef'!C$8:C$10,$R159),"")</f>
        <v>726.7</v>
      </c>
      <c r="U159" s="46">
        <f>IF($R159&gt;0,INDEX('CostModel Coef'!D$8:D$10,$R159),"")</f>
        <v>-43.578000000000003</v>
      </c>
      <c r="V159" s="46">
        <f>IF($R159&gt;0,INDEX('CostModel Coef'!E$8:E$10,$R159),"")</f>
        <v>86.623000000000005</v>
      </c>
      <c r="W159" s="46">
        <f>IF($R159&gt;0,INDEX('CostModel Coef'!F$8:F$10,$R159),"")</f>
        <v>-391.09100000000001</v>
      </c>
      <c r="X159" s="46">
        <f>IF($R159&gt;0,INDEX('CostModel Coef'!G$8:G$10,$R159),"")</f>
        <v>521.5</v>
      </c>
      <c r="Y159" s="46">
        <f>IF($R159&gt;0,INDEX('CostModel Coef'!H$8:H$10,$R159),"")</f>
        <v>-0.47099999999999997</v>
      </c>
      <c r="Z159" s="46">
        <f>IF($R159&gt;0,INDEX('CostModel Coef'!I$8:I$10,$R159),"")</f>
        <v>253</v>
      </c>
      <c r="AA159" s="46">
        <f>IF($R159&gt;0,INDEX('CostModel Coef'!J$8:J$10,$R159),"")</f>
        <v>728</v>
      </c>
      <c r="AB159" s="46">
        <f>IF($R159&gt;0,INDEX('CostModel Coef'!K$8:K$10,$R159),"")</f>
        <v>23.79</v>
      </c>
      <c r="AC159" s="46">
        <f>IF($R159&gt;0,INDEX('CostModel Coef'!L$8:L$10,$R159),"")</f>
        <v>7.8</v>
      </c>
      <c r="AD159" s="46">
        <f>IF($R159&gt;0,INDEX('CostModel Coef'!M$8:M$10,$R159),"")</f>
        <v>31</v>
      </c>
      <c r="AE159" s="46"/>
      <c r="AF159" s="2">
        <f t="shared" si="4"/>
        <v>461</v>
      </c>
    </row>
    <row r="160" spans="1:32">
      <c r="A160" s="46" t="s">
        <v>405</v>
      </c>
      <c r="B160" s="46" t="s">
        <v>85</v>
      </c>
      <c r="C160" s="46" t="s">
        <v>51</v>
      </c>
      <c r="D160" s="46" t="b">
        <f t="shared" si="5"/>
        <v>1</v>
      </c>
      <c r="E160" s="46" t="s">
        <v>151</v>
      </c>
      <c r="F160" s="46" t="s">
        <v>86</v>
      </c>
      <c r="G160" s="46" t="s">
        <v>107</v>
      </c>
      <c r="H160" s="46">
        <v>11</v>
      </c>
      <c r="I160" s="46" t="s">
        <v>123</v>
      </c>
      <c r="J160" s="46" t="s">
        <v>97</v>
      </c>
      <c r="K160" s="46">
        <v>296</v>
      </c>
      <c r="L160" s="46" t="s">
        <v>90</v>
      </c>
      <c r="M160" s="46">
        <v>296</v>
      </c>
      <c r="N160" s="46" t="s">
        <v>406</v>
      </c>
      <c r="O160" s="46"/>
      <c r="P160" s="9" t="e">
        <f>#REF!+#REF!*$H160+#REF!*IF(C160="Bottom",1,0)+#REF!*IF(C160="Top",1,0)+#REF!*IF(C160="French",1,0)+#REF!*IF(C160="Side",1,0)+#REF!*IF(F160="Y",1,0)+#REF!*$K160</f>
        <v>#REF!</v>
      </c>
      <c r="Q160" s="46"/>
      <c r="R160" s="46">
        <f>IFERROR(MATCH($C$8:$C$193,'CostModel Coef'!$B$8:$B$10,0),0)</f>
        <v>2</v>
      </c>
      <c r="S160" s="46"/>
      <c r="T160" s="46">
        <f>IF($R160&gt;0,INDEX('CostModel Coef'!C$8:C$10,$R160),"")</f>
        <v>726.7</v>
      </c>
      <c r="U160" s="46">
        <f>IF($R160&gt;0,INDEX('CostModel Coef'!D$8:D$10,$R160),"")</f>
        <v>-43.578000000000003</v>
      </c>
      <c r="V160" s="46">
        <f>IF($R160&gt;0,INDEX('CostModel Coef'!E$8:E$10,$R160),"")</f>
        <v>86.623000000000005</v>
      </c>
      <c r="W160" s="46">
        <f>IF($R160&gt;0,INDEX('CostModel Coef'!F$8:F$10,$R160),"")</f>
        <v>-391.09100000000001</v>
      </c>
      <c r="X160" s="46">
        <f>IF($R160&gt;0,INDEX('CostModel Coef'!G$8:G$10,$R160),"")</f>
        <v>521.5</v>
      </c>
      <c r="Y160" s="46">
        <f>IF($R160&gt;0,INDEX('CostModel Coef'!H$8:H$10,$R160),"")</f>
        <v>-0.47099999999999997</v>
      </c>
      <c r="Z160" s="46">
        <f>IF($R160&gt;0,INDEX('CostModel Coef'!I$8:I$10,$R160),"")</f>
        <v>253</v>
      </c>
      <c r="AA160" s="46">
        <f>IF($R160&gt;0,INDEX('CostModel Coef'!J$8:J$10,$R160),"")</f>
        <v>728</v>
      </c>
      <c r="AB160" s="46">
        <f>IF($R160&gt;0,INDEX('CostModel Coef'!K$8:K$10,$R160),"")</f>
        <v>23.79</v>
      </c>
      <c r="AC160" s="46">
        <f>IF($R160&gt;0,INDEX('CostModel Coef'!L$8:L$10,$R160),"")</f>
        <v>7.8</v>
      </c>
      <c r="AD160" s="46">
        <f>IF($R160&gt;0,INDEX('CostModel Coef'!M$8:M$10,$R160),"")</f>
        <v>31</v>
      </c>
      <c r="AE160" s="46"/>
      <c r="AF160" s="2">
        <f t="shared" si="4"/>
        <v>501</v>
      </c>
    </row>
    <row r="161" spans="1:32">
      <c r="A161" s="46" t="s">
        <v>407</v>
      </c>
      <c r="B161" s="46" t="s">
        <v>85</v>
      </c>
      <c r="C161" s="46" t="s">
        <v>51</v>
      </c>
      <c r="D161" s="46" t="b">
        <f t="shared" si="5"/>
        <v>0</v>
      </c>
      <c r="E161" s="46" t="s">
        <v>151</v>
      </c>
      <c r="F161" s="46" t="s">
        <v>86</v>
      </c>
      <c r="G161" s="46" t="s">
        <v>107</v>
      </c>
      <c r="H161" s="46">
        <v>15</v>
      </c>
      <c r="I161" s="46" t="s">
        <v>130</v>
      </c>
      <c r="J161" s="46" t="s">
        <v>89</v>
      </c>
      <c r="K161" s="46">
        <v>462</v>
      </c>
      <c r="L161" s="46" t="s">
        <v>90</v>
      </c>
      <c r="M161" s="46">
        <v>462</v>
      </c>
      <c r="N161" s="46" t="s">
        <v>408</v>
      </c>
      <c r="O161" s="46"/>
      <c r="P161" s="9" t="e">
        <f>#REF!+#REF!*$H161+#REF!*IF(C161="Bottom",1,0)+#REF!*IF(C161="Top",1,0)+#REF!*IF(C161="French",1,0)+#REF!*IF(C161="Side",1,0)+#REF!*IF(F161="Y",1,0)+#REF!*$K161</f>
        <v>#REF!</v>
      </c>
      <c r="Q161" s="46"/>
      <c r="R161" s="46">
        <f>IFERROR(MATCH($C$8:$C$193,'CostModel Coef'!$B$8:$B$10,0),0)</f>
        <v>2</v>
      </c>
      <c r="S161" s="46"/>
      <c r="T161" s="46">
        <f>IF($R161&gt;0,INDEX('CostModel Coef'!C$8:C$10,$R161),"")</f>
        <v>726.7</v>
      </c>
      <c r="U161" s="46">
        <f>IF($R161&gt;0,INDEX('CostModel Coef'!D$8:D$10,$R161),"")</f>
        <v>-43.578000000000003</v>
      </c>
      <c r="V161" s="46">
        <f>IF($R161&gt;0,INDEX('CostModel Coef'!E$8:E$10,$R161),"")</f>
        <v>86.623000000000005</v>
      </c>
      <c r="W161" s="46">
        <f>IF($R161&gt;0,INDEX('CostModel Coef'!F$8:F$10,$R161),"")</f>
        <v>-391.09100000000001</v>
      </c>
      <c r="X161" s="46">
        <f>IF($R161&gt;0,INDEX('CostModel Coef'!G$8:G$10,$R161),"")</f>
        <v>521.5</v>
      </c>
      <c r="Y161" s="46">
        <f>IF($R161&gt;0,INDEX('CostModel Coef'!H$8:H$10,$R161),"")</f>
        <v>-0.47099999999999997</v>
      </c>
      <c r="Z161" s="46">
        <f>IF($R161&gt;0,INDEX('CostModel Coef'!I$8:I$10,$R161),"")</f>
        <v>253</v>
      </c>
      <c r="AA161" s="46">
        <f>IF($R161&gt;0,INDEX('CostModel Coef'!J$8:J$10,$R161),"")</f>
        <v>728</v>
      </c>
      <c r="AB161" s="46">
        <f>IF($R161&gt;0,INDEX('CostModel Coef'!K$8:K$10,$R161),"")</f>
        <v>23.79</v>
      </c>
      <c r="AC161" s="46">
        <f>IF($R161&gt;0,INDEX('CostModel Coef'!L$8:L$10,$R161),"")</f>
        <v>7.8</v>
      </c>
      <c r="AD161" s="46">
        <f>IF($R161&gt;0,INDEX('CostModel Coef'!M$8:M$10,$R161),"")</f>
        <v>31</v>
      </c>
      <c r="AE161" s="46"/>
      <c r="AF161" s="2">
        <f t="shared" si="4"/>
        <v>518</v>
      </c>
    </row>
    <row r="162" spans="1:32">
      <c r="A162" s="46" t="s">
        <v>409</v>
      </c>
      <c r="B162" s="46" t="s">
        <v>85</v>
      </c>
      <c r="C162" s="46" t="s">
        <v>51</v>
      </c>
      <c r="D162" s="46" t="b">
        <f t="shared" si="5"/>
        <v>1</v>
      </c>
      <c r="E162" s="46" t="s">
        <v>151</v>
      </c>
      <c r="F162" s="46" t="s">
        <v>86</v>
      </c>
      <c r="G162" s="46" t="s">
        <v>107</v>
      </c>
      <c r="H162" s="46">
        <v>15</v>
      </c>
      <c r="I162" s="46" t="s">
        <v>130</v>
      </c>
      <c r="J162" s="46" t="s">
        <v>94</v>
      </c>
      <c r="K162" s="46">
        <v>416</v>
      </c>
      <c r="L162" s="46" t="s">
        <v>90</v>
      </c>
      <c r="M162" s="46">
        <v>416</v>
      </c>
      <c r="N162" s="46" t="s">
        <v>410</v>
      </c>
      <c r="O162" s="46"/>
      <c r="P162" s="9" t="e">
        <f>#REF!+#REF!*$H162+#REF!*IF(C162="Bottom",1,0)+#REF!*IF(C162="Top",1,0)+#REF!*IF(C162="French",1,0)+#REF!*IF(C162="Side",1,0)+#REF!*IF(F162="Y",1,0)+#REF!*$K162</f>
        <v>#REF!</v>
      </c>
      <c r="Q162" s="46"/>
      <c r="R162" s="46">
        <f>IFERROR(MATCH($C$8:$C$193,'CostModel Coef'!$B$8:$B$10,0),0)</f>
        <v>2</v>
      </c>
      <c r="S162" s="46"/>
      <c r="T162" s="46">
        <f>IF($R162&gt;0,INDEX('CostModel Coef'!C$8:C$10,$R162),"")</f>
        <v>726.7</v>
      </c>
      <c r="U162" s="46">
        <f>IF($R162&gt;0,INDEX('CostModel Coef'!D$8:D$10,$R162),"")</f>
        <v>-43.578000000000003</v>
      </c>
      <c r="V162" s="46">
        <f>IF($R162&gt;0,INDEX('CostModel Coef'!E$8:E$10,$R162),"")</f>
        <v>86.623000000000005</v>
      </c>
      <c r="W162" s="46">
        <f>IF($R162&gt;0,INDEX('CostModel Coef'!F$8:F$10,$R162),"")</f>
        <v>-391.09100000000001</v>
      </c>
      <c r="X162" s="46">
        <f>IF($R162&gt;0,INDEX('CostModel Coef'!G$8:G$10,$R162),"")</f>
        <v>521.5</v>
      </c>
      <c r="Y162" s="46">
        <f>IF($R162&gt;0,INDEX('CostModel Coef'!H$8:H$10,$R162),"")</f>
        <v>-0.47099999999999997</v>
      </c>
      <c r="Z162" s="46">
        <f>IF($R162&gt;0,INDEX('CostModel Coef'!I$8:I$10,$R162),"")</f>
        <v>253</v>
      </c>
      <c r="AA162" s="46">
        <f>IF($R162&gt;0,INDEX('CostModel Coef'!J$8:J$10,$R162),"")</f>
        <v>728</v>
      </c>
      <c r="AB162" s="46">
        <f>IF($R162&gt;0,INDEX('CostModel Coef'!K$8:K$10,$R162),"")</f>
        <v>23.79</v>
      </c>
      <c r="AC162" s="46">
        <f>IF($R162&gt;0,INDEX('CostModel Coef'!L$8:L$10,$R162),"")</f>
        <v>7.8</v>
      </c>
      <c r="AD162" s="46">
        <f>IF($R162&gt;0,INDEX('CostModel Coef'!M$8:M$10,$R162),"")</f>
        <v>31</v>
      </c>
      <c r="AE162" s="46"/>
      <c r="AF162" s="2">
        <f t="shared" si="4"/>
        <v>540</v>
      </c>
    </row>
    <row r="163" spans="1:32">
      <c r="A163" s="46" t="s">
        <v>411</v>
      </c>
      <c r="B163" s="46" t="s">
        <v>85</v>
      </c>
      <c r="C163" s="46" t="s">
        <v>51</v>
      </c>
      <c r="D163" s="46" t="b">
        <f t="shared" si="5"/>
        <v>1</v>
      </c>
      <c r="E163" s="46" t="s">
        <v>151</v>
      </c>
      <c r="F163" s="46" t="s">
        <v>86</v>
      </c>
      <c r="G163" s="46" t="s">
        <v>107</v>
      </c>
      <c r="H163" s="46">
        <v>15</v>
      </c>
      <c r="I163" s="46" t="s">
        <v>130</v>
      </c>
      <c r="J163" s="46" t="s">
        <v>97</v>
      </c>
      <c r="K163" s="46">
        <v>323</v>
      </c>
      <c r="L163" s="46" t="s">
        <v>90</v>
      </c>
      <c r="M163" s="46">
        <v>323</v>
      </c>
      <c r="N163" s="46" t="s">
        <v>412</v>
      </c>
      <c r="O163" s="46"/>
      <c r="P163" s="9" t="e">
        <f>#REF!+#REF!*$H163+#REF!*IF(C163="Bottom",1,0)+#REF!*IF(C163="Top",1,0)+#REF!*IF(C163="French",1,0)+#REF!*IF(C163="Side",1,0)+#REF!*IF(F163="Y",1,0)+#REF!*$K163</f>
        <v>#REF!</v>
      </c>
      <c r="Q163" s="46"/>
      <c r="R163" s="46">
        <f>IFERROR(MATCH($C$8:$C$193,'CostModel Coef'!$B$8:$B$10,0),0)</f>
        <v>2</v>
      </c>
      <c r="S163" s="46"/>
      <c r="T163" s="46">
        <f>IF($R163&gt;0,INDEX('CostModel Coef'!C$8:C$10,$R163),"")</f>
        <v>726.7</v>
      </c>
      <c r="U163" s="46">
        <f>IF($R163&gt;0,INDEX('CostModel Coef'!D$8:D$10,$R163),"")</f>
        <v>-43.578000000000003</v>
      </c>
      <c r="V163" s="46">
        <f>IF($R163&gt;0,INDEX('CostModel Coef'!E$8:E$10,$R163),"")</f>
        <v>86.623000000000005</v>
      </c>
      <c r="W163" s="46">
        <f>IF($R163&gt;0,INDEX('CostModel Coef'!F$8:F$10,$R163),"")</f>
        <v>-391.09100000000001</v>
      </c>
      <c r="X163" s="46">
        <f>IF($R163&gt;0,INDEX('CostModel Coef'!G$8:G$10,$R163),"")</f>
        <v>521.5</v>
      </c>
      <c r="Y163" s="46">
        <f>IF($R163&gt;0,INDEX('CostModel Coef'!H$8:H$10,$R163),"")</f>
        <v>-0.47099999999999997</v>
      </c>
      <c r="Z163" s="46">
        <f>IF($R163&gt;0,INDEX('CostModel Coef'!I$8:I$10,$R163),"")</f>
        <v>253</v>
      </c>
      <c r="AA163" s="46">
        <f>IF($R163&gt;0,INDEX('CostModel Coef'!J$8:J$10,$R163),"")</f>
        <v>728</v>
      </c>
      <c r="AB163" s="46">
        <f>IF($R163&gt;0,INDEX('CostModel Coef'!K$8:K$10,$R163),"")</f>
        <v>23.79</v>
      </c>
      <c r="AC163" s="46">
        <f>IF($R163&gt;0,INDEX('CostModel Coef'!L$8:L$10,$R163),"")</f>
        <v>7.8</v>
      </c>
      <c r="AD163" s="46">
        <f>IF($R163&gt;0,INDEX('CostModel Coef'!M$8:M$10,$R163),"")</f>
        <v>31</v>
      </c>
      <c r="AE163" s="46"/>
      <c r="AF163" s="2">
        <f t="shared" si="4"/>
        <v>583</v>
      </c>
    </row>
    <row r="164" spans="1:32">
      <c r="A164" s="46" t="s">
        <v>413</v>
      </c>
      <c r="B164" s="46" t="s">
        <v>85</v>
      </c>
      <c r="C164" s="46" t="s">
        <v>51</v>
      </c>
      <c r="D164" s="46" t="b">
        <f t="shared" si="5"/>
        <v>0</v>
      </c>
      <c r="E164" s="46" t="s">
        <v>151</v>
      </c>
      <c r="F164" s="46" t="s">
        <v>86</v>
      </c>
      <c r="G164" s="46" t="s">
        <v>107</v>
      </c>
      <c r="H164" s="46">
        <v>26</v>
      </c>
      <c r="I164" s="46" t="s">
        <v>137</v>
      </c>
      <c r="J164" s="46" t="s">
        <v>89</v>
      </c>
      <c r="K164" s="46">
        <v>567</v>
      </c>
      <c r="L164" s="46" t="s">
        <v>90</v>
      </c>
      <c r="M164" s="46">
        <v>567</v>
      </c>
      <c r="N164" s="46" t="s">
        <v>414</v>
      </c>
      <c r="O164" s="46"/>
      <c r="P164" s="9" t="e">
        <f>#REF!+#REF!*$H164+#REF!*IF(C164="Bottom",1,0)+#REF!*IF(C164="Top",1,0)+#REF!*IF(C164="French",1,0)+#REF!*IF(C164="Side",1,0)+#REF!*IF(F164="Y",1,0)+#REF!*$K164</f>
        <v>#REF!</v>
      </c>
      <c r="Q164" s="46"/>
      <c r="R164" s="46">
        <f>IFERROR(MATCH($C$8:$C$193,'CostModel Coef'!$B$8:$B$10,0),0)</f>
        <v>2</v>
      </c>
      <c r="S164" s="46"/>
      <c r="T164" s="46">
        <f>IF($R164&gt;0,INDEX('CostModel Coef'!C$8:C$10,$R164),"")</f>
        <v>726.7</v>
      </c>
      <c r="U164" s="46">
        <f>IF($R164&gt;0,INDEX('CostModel Coef'!D$8:D$10,$R164),"")</f>
        <v>-43.578000000000003</v>
      </c>
      <c r="V164" s="46">
        <f>IF($R164&gt;0,INDEX('CostModel Coef'!E$8:E$10,$R164),"")</f>
        <v>86.623000000000005</v>
      </c>
      <c r="W164" s="46">
        <f>IF($R164&gt;0,INDEX('CostModel Coef'!F$8:F$10,$R164),"")</f>
        <v>-391.09100000000001</v>
      </c>
      <c r="X164" s="46">
        <f>IF($R164&gt;0,INDEX('CostModel Coef'!G$8:G$10,$R164),"")</f>
        <v>521.5</v>
      </c>
      <c r="Y164" s="46">
        <f>IF($R164&gt;0,INDEX('CostModel Coef'!H$8:H$10,$R164),"")</f>
        <v>-0.47099999999999997</v>
      </c>
      <c r="Z164" s="46">
        <f>IF($R164&gt;0,INDEX('CostModel Coef'!I$8:I$10,$R164),"")</f>
        <v>253</v>
      </c>
      <c r="AA164" s="46">
        <f>IF($R164&gt;0,INDEX('CostModel Coef'!J$8:J$10,$R164),"")</f>
        <v>728</v>
      </c>
      <c r="AB164" s="46">
        <f>IF($R164&gt;0,INDEX('CostModel Coef'!K$8:K$10,$R164),"")</f>
        <v>23.79</v>
      </c>
      <c r="AC164" s="46">
        <f>IF($R164&gt;0,INDEX('CostModel Coef'!L$8:L$10,$R164),"")</f>
        <v>7.8</v>
      </c>
      <c r="AD164" s="46">
        <f>IF($R164&gt;0,INDEX('CostModel Coef'!M$8:M$10,$R164),"")</f>
        <v>31</v>
      </c>
      <c r="AE164" s="46"/>
      <c r="AF164" s="2">
        <f t="shared" si="4"/>
        <v>730</v>
      </c>
    </row>
    <row r="165" spans="1:32">
      <c r="A165" s="46" t="s">
        <v>415</v>
      </c>
      <c r="B165" s="46" t="s">
        <v>85</v>
      </c>
      <c r="C165" s="46" t="s">
        <v>51</v>
      </c>
      <c r="D165" s="46" t="b">
        <f t="shared" si="5"/>
        <v>1</v>
      </c>
      <c r="E165" s="46" t="s">
        <v>151</v>
      </c>
      <c r="F165" s="46" t="s">
        <v>86</v>
      </c>
      <c r="G165" s="46" t="s">
        <v>107</v>
      </c>
      <c r="H165" s="46">
        <v>26</v>
      </c>
      <c r="I165" s="46" t="s">
        <v>137</v>
      </c>
      <c r="J165" s="46" t="s">
        <v>94</v>
      </c>
      <c r="K165" s="46">
        <v>510</v>
      </c>
      <c r="L165" s="46" t="s">
        <v>90</v>
      </c>
      <c r="M165" s="46">
        <v>510</v>
      </c>
      <c r="N165" s="46" t="s">
        <v>416</v>
      </c>
      <c r="O165" s="46"/>
      <c r="P165" s="9" t="e">
        <f>#REF!+#REF!*$H165+#REF!*IF(C165="Bottom",1,0)+#REF!*IF(C165="Top",1,0)+#REF!*IF(C165="French",1,0)+#REF!*IF(C165="Side",1,0)+#REF!*IF(F165="Y",1,0)+#REF!*$K165</f>
        <v>#REF!</v>
      </c>
      <c r="Q165" s="46"/>
      <c r="R165" s="46">
        <f>IFERROR(MATCH($C$8:$C$193,'CostModel Coef'!$B$8:$B$10,0),0)</f>
        <v>2</v>
      </c>
      <c r="S165" s="46"/>
      <c r="T165" s="46">
        <f>IF($R165&gt;0,INDEX('CostModel Coef'!C$8:C$10,$R165),"")</f>
        <v>726.7</v>
      </c>
      <c r="U165" s="46">
        <f>IF($R165&gt;0,INDEX('CostModel Coef'!D$8:D$10,$R165),"")</f>
        <v>-43.578000000000003</v>
      </c>
      <c r="V165" s="46">
        <f>IF($R165&gt;0,INDEX('CostModel Coef'!E$8:E$10,$R165),"")</f>
        <v>86.623000000000005</v>
      </c>
      <c r="W165" s="46">
        <f>IF($R165&gt;0,INDEX('CostModel Coef'!F$8:F$10,$R165),"")</f>
        <v>-391.09100000000001</v>
      </c>
      <c r="X165" s="46">
        <f>IF($R165&gt;0,INDEX('CostModel Coef'!G$8:G$10,$R165),"")</f>
        <v>521.5</v>
      </c>
      <c r="Y165" s="46">
        <f>IF($R165&gt;0,INDEX('CostModel Coef'!H$8:H$10,$R165),"")</f>
        <v>-0.47099999999999997</v>
      </c>
      <c r="Z165" s="46">
        <f>IF($R165&gt;0,INDEX('CostModel Coef'!I$8:I$10,$R165),"")</f>
        <v>253</v>
      </c>
      <c r="AA165" s="46">
        <f>IF($R165&gt;0,INDEX('CostModel Coef'!J$8:J$10,$R165),"")</f>
        <v>728</v>
      </c>
      <c r="AB165" s="46">
        <f>IF($R165&gt;0,INDEX('CostModel Coef'!K$8:K$10,$R165),"")</f>
        <v>23.79</v>
      </c>
      <c r="AC165" s="46">
        <f>IF($R165&gt;0,INDEX('CostModel Coef'!L$8:L$10,$R165),"")</f>
        <v>7.8</v>
      </c>
      <c r="AD165" s="46">
        <f>IF($R165&gt;0,INDEX('CostModel Coef'!M$8:M$10,$R165),"")</f>
        <v>31</v>
      </c>
      <c r="AE165" s="46"/>
      <c r="AF165" s="2">
        <f t="shared" si="4"/>
        <v>757</v>
      </c>
    </row>
    <row r="166" spans="1:32">
      <c r="A166" s="46" t="s">
        <v>417</v>
      </c>
      <c r="B166" s="46" t="s">
        <v>85</v>
      </c>
      <c r="C166" s="46" t="s">
        <v>51</v>
      </c>
      <c r="D166" s="46" t="b">
        <f t="shared" si="5"/>
        <v>1</v>
      </c>
      <c r="E166" s="46" t="s">
        <v>151</v>
      </c>
      <c r="F166" s="46" t="s">
        <v>86</v>
      </c>
      <c r="G166" s="46" t="s">
        <v>107</v>
      </c>
      <c r="H166" s="46">
        <v>26</v>
      </c>
      <c r="I166" s="46" t="s">
        <v>137</v>
      </c>
      <c r="J166" s="46" t="s">
        <v>97</v>
      </c>
      <c r="K166" s="46">
        <v>397</v>
      </c>
      <c r="L166" s="46" t="s">
        <v>90</v>
      </c>
      <c r="M166" s="46">
        <v>397</v>
      </c>
      <c r="N166" s="46" t="s">
        <v>418</v>
      </c>
      <c r="O166" s="46"/>
      <c r="P166" s="9" t="e">
        <f>#REF!+#REF!*$H166+#REF!*IF(C166="Bottom",1,0)+#REF!*IF(C166="Top",1,0)+#REF!*IF(C166="French",1,0)+#REF!*IF(C166="Side",1,0)+#REF!*IF(F166="Y",1,0)+#REF!*$K166</f>
        <v>#REF!</v>
      </c>
      <c r="Q166" s="46"/>
      <c r="R166" s="46">
        <f>IFERROR(MATCH($C$8:$C$193,'CostModel Coef'!$B$8:$B$10,0),0)</f>
        <v>2</v>
      </c>
      <c r="S166" s="46"/>
      <c r="T166" s="46">
        <f>IF($R166&gt;0,INDEX('CostModel Coef'!C$8:C$10,$R166),"")</f>
        <v>726.7</v>
      </c>
      <c r="U166" s="46">
        <f>IF($R166&gt;0,INDEX('CostModel Coef'!D$8:D$10,$R166),"")</f>
        <v>-43.578000000000003</v>
      </c>
      <c r="V166" s="46">
        <f>IF($R166&gt;0,INDEX('CostModel Coef'!E$8:E$10,$R166),"")</f>
        <v>86.623000000000005</v>
      </c>
      <c r="W166" s="46">
        <f>IF($R166&gt;0,INDEX('CostModel Coef'!F$8:F$10,$R166),"")</f>
        <v>-391.09100000000001</v>
      </c>
      <c r="X166" s="46">
        <f>IF($R166&gt;0,INDEX('CostModel Coef'!G$8:G$10,$R166),"")</f>
        <v>521.5</v>
      </c>
      <c r="Y166" s="46">
        <f>IF($R166&gt;0,INDEX('CostModel Coef'!H$8:H$10,$R166),"")</f>
        <v>-0.47099999999999997</v>
      </c>
      <c r="Z166" s="46">
        <f>IF($R166&gt;0,INDEX('CostModel Coef'!I$8:I$10,$R166),"")</f>
        <v>253</v>
      </c>
      <c r="AA166" s="46">
        <f>IF($R166&gt;0,INDEX('CostModel Coef'!J$8:J$10,$R166),"")</f>
        <v>728</v>
      </c>
      <c r="AB166" s="46">
        <f>IF($R166&gt;0,INDEX('CostModel Coef'!K$8:K$10,$R166),"")</f>
        <v>23.79</v>
      </c>
      <c r="AC166" s="46">
        <f>IF($R166&gt;0,INDEX('CostModel Coef'!L$8:L$10,$R166),"")</f>
        <v>7.8</v>
      </c>
      <c r="AD166" s="46">
        <f>IF($R166&gt;0,INDEX('CostModel Coef'!M$8:M$10,$R166),"")</f>
        <v>31</v>
      </c>
      <c r="AE166" s="46"/>
      <c r="AF166" s="2">
        <f t="shared" si="4"/>
        <v>810</v>
      </c>
    </row>
    <row r="167" spans="1:32">
      <c r="A167" s="46" t="s">
        <v>419</v>
      </c>
      <c r="B167" s="46" t="s">
        <v>85</v>
      </c>
      <c r="C167" s="46" t="s">
        <v>51</v>
      </c>
      <c r="D167" s="46" t="b">
        <f t="shared" si="5"/>
        <v>0</v>
      </c>
      <c r="E167" s="46" t="s">
        <v>151</v>
      </c>
      <c r="F167" s="46" t="s">
        <v>86</v>
      </c>
      <c r="G167" s="46" t="s">
        <v>107</v>
      </c>
      <c r="H167" s="46">
        <v>20.8</v>
      </c>
      <c r="I167" s="46" t="s">
        <v>144</v>
      </c>
      <c r="J167" s="46" t="s">
        <v>89</v>
      </c>
      <c r="K167" s="46">
        <v>518</v>
      </c>
      <c r="L167" s="46" t="s">
        <v>90</v>
      </c>
      <c r="M167" s="46">
        <v>518</v>
      </c>
      <c r="N167" s="46" t="s">
        <v>420</v>
      </c>
      <c r="O167" s="46"/>
      <c r="P167" s="9" t="e">
        <f>#REF!+#REF!*$H167+#REF!*IF(C167="Bottom",1,0)+#REF!*IF(C167="Top",1,0)+#REF!*IF(C167="French",1,0)+#REF!*IF(C167="Side",1,0)+#REF!*IF(F167="Y",1,0)+#REF!*$K167</f>
        <v>#REF!</v>
      </c>
      <c r="Q167" s="46"/>
      <c r="R167" s="46">
        <f>IFERROR(MATCH($C$8:$C$193,'CostModel Coef'!$B$8:$B$10,0),0)</f>
        <v>2</v>
      </c>
      <c r="S167" s="46"/>
      <c r="T167" s="46">
        <f>IF($R167&gt;0,INDEX('CostModel Coef'!C$8:C$10,$R167),"")</f>
        <v>726.7</v>
      </c>
      <c r="U167" s="46">
        <f>IF($R167&gt;0,INDEX('CostModel Coef'!D$8:D$10,$R167),"")</f>
        <v>-43.578000000000003</v>
      </c>
      <c r="V167" s="46">
        <f>IF($R167&gt;0,INDEX('CostModel Coef'!E$8:E$10,$R167),"")</f>
        <v>86.623000000000005</v>
      </c>
      <c r="W167" s="46">
        <f>IF($R167&gt;0,INDEX('CostModel Coef'!F$8:F$10,$R167),"")</f>
        <v>-391.09100000000001</v>
      </c>
      <c r="X167" s="46">
        <f>IF($R167&gt;0,INDEX('CostModel Coef'!G$8:G$10,$R167),"")</f>
        <v>521.5</v>
      </c>
      <c r="Y167" s="46">
        <f>IF($R167&gt;0,INDEX('CostModel Coef'!H$8:H$10,$R167),"")</f>
        <v>-0.47099999999999997</v>
      </c>
      <c r="Z167" s="46">
        <f>IF($R167&gt;0,INDEX('CostModel Coef'!I$8:I$10,$R167),"")</f>
        <v>253</v>
      </c>
      <c r="AA167" s="46">
        <f>IF($R167&gt;0,INDEX('CostModel Coef'!J$8:J$10,$R167),"")</f>
        <v>728</v>
      </c>
      <c r="AB167" s="46">
        <f>IF($R167&gt;0,INDEX('CostModel Coef'!K$8:K$10,$R167),"")</f>
        <v>23.79</v>
      </c>
      <c r="AC167" s="46">
        <f>IF($R167&gt;0,INDEX('CostModel Coef'!L$8:L$10,$R167),"")</f>
        <v>7.8</v>
      </c>
      <c r="AD167" s="46">
        <f>IF($R167&gt;0,INDEX('CostModel Coef'!M$8:M$10,$R167),"")</f>
        <v>31</v>
      </c>
      <c r="AE167" s="46"/>
      <c r="AF167" s="2">
        <f t="shared" si="4"/>
        <v>630</v>
      </c>
    </row>
    <row r="168" spans="1:32">
      <c r="A168" s="46" t="s">
        <v>421</v>
      </c>
      <c r="B168" s="46" t="s">
        <v>85</v>
      </c>
      <c r="C168" s="46" t="s">
        <v>51</v>
      </c>
      <c r="D168" s="46" t="b">
        <f t="shared" si="5"/>
        <v>1</v>
      </c>
      <c r="E168" s="46" t="s">
        <v>151</v>
      </c>
      <c r="F168" s="46" t="s">
        <v>86</v>
      </c>
      <c r="G168" s="46" t="s">
        <v>107</v>
      </c>
      <c r="H168" s="46">
        <v>20.8</v>
      </c>
      <c r="I168" s="46" t="s">
        <v>144</v>
      </c>
      <c r="J168" s="46" t="s">
        <v>94</v>
      </c>
      <c r="K168" s="46">
        <v>466</v>
      </c>
      <c r="L168" s="46" t="s">
        <v>90</v>
      </c>
      <c r="M168" s="46">
        <v>466</v>
      </c>
      <c r="N168" s="46" t="s">
        <v>422</v>
      </c>
      <c r="O168" s="46"/>
      <c r="P168" s="9" t="e">
        <f>#REF!+#REF!*$H168+#REF!*IF(C168="Bottom",1,0)+#REF!*IF(C168="Top",1,0)+#REF!*IF(C168="French",1,0)+#REF!*IF(C168="Side",1,0)+#REF!*IF(F168="Y",1,0)+#REF!*$K168</f>
        <v>#REF!</v>
      </c>
      <c r="Q168" s="46"/>
      <c r="R168" s="46">
        <f>IFERROR(MATCH($C$8:$C$193,'CostModel Coef'!$B$8:$B$10,0),0)</f>
        <v>2</v>
      </c>
      <c r="S168" s="46"/>
      <c r="T168" s="46">
        <f>IF($R168&gt;0,INDEX('CostModel Coef'!C$8:C$10,$R168),"")</f>
        <v>726.7</v>
      </c>
      <c r="U168" s="46">
        <f>IF($R168&gt;0,INDEX('CostModel Coef'!D$8:D$10,$R168),"")</f>
        <v>-43.578000000000003</v>
      </c>
      <c r="V168" s="46">
        <f>IF($R168&gt;0,INDEX('CostModel Coef'!E$8:E$10,$R168),"")</f>
        <v>86.623000000000005</v>
      </c>
      <c r="W168" s="46">
        <f>IF($R168&gt;0,INDEX('CostModel Coef'!F$8:F$10,$R168),"")</f>
        <v>-391.09100000000001</v>
      </c>
      <c r="X168" s="46">
        <f>IF($R168&gt;0,INDEX('CostModel Coef'!G$8:G$10,$R168),"")</f>
        <v>521.5</v>
      </c>
      <c r="Y168" s="46">
        <f>IF($R168&gt;0,INDEX('CostModel Coef'!H$8:H$10,$R168),"")</f>
        <v>-0.47099999999999997</v>
      </c>
      <c r="Z168" s="46">
        <f>IF($R168&gt;0,INDEX('CostModel Coef'!I$8:I$10,$R168),"")</f>
        <v>253</v>
      </c>
      <c r="AA168" s="46">
        <f>IF($R168&gt;0,INDEX('CostModel Coef'!J$8:J$10,$R168),"")</f>
        <v>728</v>
      </c>
      <c r="AB168" s="46">
        <f>IF($R168&gt;0,INDEX('CostModel Coef'!K$8:K$10,$R168),"")</f>
        <v>23.79</v>
      </c>
      <c r="AC168" s="46">
        <f>IF($R168&gt;0,INDEX('CostModel Coef'!L$8:L$10,$R168),"")</f>
        <v>7.8</v>
      </c>
      <c r="AD168" s="46">
        <f>IF($R168&gt;0,INDEX('CostModel Coef'!M$8:M$10,$R168),"")</f>
        <v>31</v>
      </c>
      <c r="AE168" s="46"/>
      <c r="AF168" s="2">
        <f t="shared" si="4"/>
        <v>654</v>
      </c>
    </row>
    <row r="169" spans="1:32">
      <c r="A169" s="46" t="s">
        <v>423</v>
      </c>
      <c r="B169" s="46" t="s">
        <v>85</v>
      </c>
      <c r="C169" s="46" t="s">
        <v>51</v>
      </c>
      <c r="D169" s="46" t="b">
        <f t="shared" si="5"/>
        <v>1</v>
      </c>
      <c r="E169" s="46" t="s">
        <v>151</v>
      </c>
      <c r="F169" s="46" t="s">
        <v>86</v>
      </c>
      <c r="G169" s="46" t="s">
        <v>107</v>
      </c>
      <c r="H169" s="46">
        <v>20.8</v>
      </c>
      <c r="I169" s="46" t="s">
        <v>144</v>
      </c>
      <c r="J169" s="46" t="s">
        <v>97</v>
      </c>
      <c r="K169" s="46">
        <v>363</v>
      </c>
      <c r="L169" s="46" t="s">
        <v>90</v>
      </c>
      <c r="M169" s="46">
        <v>363</v>
      </c>
      <c r="N169" s="46" t="s">
        <v>424</v>
      </c>
      <c r="O169" s="46"/>
      <c r="P169" s="9" t="e">
        <f>#REF!+#REF!*$H169+#REF!*IF(C169="Bottom",1,0)+#REF!*IF(C169="Top",1,0)+#REF!*IF(C169="French",1,0)+#REF!*IF(C169="Side",1,0)+#REF!*IF(F169="Y",1,0)+#REF!*$K169</f>
        <v>#REF!</v>
      </c>
      <c r="Q169" s="46"/>
      <c r="R169" s="46">
        <f>IFERROR(MATCH($C$8:$C$193,'CostModel Coef'!$B$8:$B$10,0),0)</f>
        <v>2</v>
      </c>
      <c r="S169" s="46"/>
      <c r="T169" s="46">
        <f>IF($R169&gt;0,INDEX('CostModel Coef'!C$8:C$10,$R169),"")</f>
        <v>726.7</v>
      </c>
      <c r="U169" s="46">
        <f>IF($R169&gt;0,INDEX('CostModel Coef'!D$8:D$10,$R169),"")</f>
        <v>-43.578000000000003</v>
      </c>
      <c r="V169" s="46">
        <f>IF($R169&gt;0,INDEX('CostModel Coef'!E$8:E$10,$R169),"")</f>
        <v>86.623000000000005</v>
      </c>
      <c r="W169" s="46">
        <f>IF($R169&gt;0,INDEX('CostModel Coef'!F$8:F$10,$R169),"")</f>
        <v>-391.09100000000001</v>
      </c>
      <c r="X169" s="46">
        <f>IF($R169&gt;0,INDEX('CostModel Coef'!G$8:G$10,$R169),"")</f>
        <v>521.5</v>
      </c>
      <c r="Y169" s="46">
        <f>IF($R169&gt;0,INDEX('CostModel Coef'!H$8:H$10,$R169),"")</f>
        <v>-0.47099999999999997</v>
      </c>
      <c r="Z169" s="46">
        <f>IF($R169&gt;0,INDEX('CostModel Coef'!I$8:I$10,$R169),"")</f>
        <v>253</v>
      </c>
      <c r="AA169" s="46">
        <f>IF($R169&gt;0,INDEX('CostModel Coef'!J$8:J$10,$R169),"")</f>
        <v>728</v>
      </c>
      <c r="AB169" s="46">
        <f>IF($R169&gt;0,INDEX('CostModel Coef'!K$8:K$10,$R169),"")</f>
        <v>23.79</v>
      </c>
      <c r="AC169" s="46">
        <f>IF($R169&gt;0,INDEX('CostModel Coef'!L$8:L$10,$R169),"")</f>
        <v>7.8</v>
      </c>
      <c r="AD169" s="46">
        <f>IF($R169&gt;0,INDEX('CostModel Coef'!M$8:M$10,$R169),"")</f>
        <v>31</v>
      </c>
      <c r="AE169" s="46"/>
      <c r="AF169" s="2">
        <f t="shared" si="4"/>
        <v>703</v>
      </c>
    </row>
    <row r="170" spans="1:32">
      <c r="A170" s="46" t="s">
        <v>425</v>
      </c>
      <c r="B170" s="46" t="s">
        <v>85</v>
      </c>
      <c r="C170" s="46" t="s">
        <v>51</v>
      </c>
      <c r="D170" s="46" t="b">
        <f t="shared" si="5"/>
        <v>0</v>
      </c>
      <c r="E170" s="46" t="s">
        <v>86</v>
      </c>
      <c r="F170" s="46" t="s">
        <v>86</v>
      </c>
      <c r="G170" s="46" t="s">
        <v>107</v>
      </c>
      <c r="H170" s="46">
        <v>6</v>
      </c>
      <c r="I170" s="46" t="s">
        <v>88</v>
      </c>
      <c r="J170" s="46" t="s">
        <v>89</v>
      </c>
      <c r="K170" s="46">
        <v>427</v>
      </c>
      <c r="L170" s="46" t="s">
        <v>90</v>
      </c>
      <c r="M170" s="46">
        <v>427</v>
      </c>
      <c r="N170" s="46" t="s">
        <v>426</v>
      </c>
      <c r="O170" s="46" t="s">
        <v>92</v>
      </c>
      <c r="P170" s="9"/>
      <c r="Q170" s="46"/>
      <c r="R170" s="46">
        <f>IFERROR(MATCH($C$8:$C$193,'CostModel Coef'!$B$8:$B$10,0),0)</f>
        <v>2</v>
      </c>
      <c r="S170" s="46"/>
      <c r="T170" s="46">
        <f>IF($R170&gt;0,INDEX('CostModel Coef'!C$8:C$10,$R170),"")</f>
        <v>726.7</v>
      </c>
      <c r="U170" s="46">
        <f>IF($R170&gt;0,INDEX('CostModel Coef'!D$8:D$10,$R170),"")</f>
        <v>-43.578000000000003</v>
      </c>
      <c r="V170" s="46">
        <f>IF($R170&gt;0,INDEX('CostModel Coef'!E$8:E$10,$R170),"")</f>
        <v>86.623000000000005</v>
      </c>
      <c r="W170" s="46">
        <f>IF($R170&gt;0,INDEX('CostModel Coef'!F$8:F$10,$R170),"")</f>
        <v>-391.09100000000001</v>
      </c>
      <c r="X170" s="46">
        <f>IF($R170&gt;0,INDEX('CostModel Coef'!G$8:G$10,$R170),"")</f>
        <v>521.5</v>
      </c>
      <c r="Y170" s="46">
        <f>IF($R170&gt;0,INDEX('CostModel Coef'!H$8:H$10,$R170),"")</f>
        <v>-0.47099999999999997</v>
      </c>
      <c r="Z170" s="46">
        <f>IF($R170&gt;0,INDEX('CostModel Coef'!I$8:I$10,$R170),"")</f>
        <v>253</v>
      </c>
      <c r="AA170" s="46">
        <f>IF($R170&gt;0,INDEX('CostModel Coef'!J$8:J$10,$R170),"")</f>
        <v>728</v>
      </c>
      <c r="AB170" s="46">
        <f>IF($R170&gt;0,INDEX('CostModel Coef'!K$8:K$10,$R170),"")</f>
        <v>23.79</v>
      </c>
      <c r="AC170" s="46">
        <f>IF($R170&gt;0,INDEX('CostModel Coef'!L$8:L$10,$R170),"")</f>
        <v>7.8</v>
      </c>
      <c r="AD170" s="46">
        <f>IF($R170&gt;0,INDEX('CostModel Coef'!M$8:M$10,$R170),"")</f>
        <v>31</v>
      </c>
      <c r="AE170" s="46"/>
      <c r="AF170" s="2" t="str">
        <f t="shared" si="4"/>
        <v>out of scope</v>
      </c>
    </row>
    <row r="171" spans="1:32">
      <c r="A171" s="46" t="s">
        <v>427</v>
      </c>
      <c r="B171" s="46" t="s">
        <v>85</v>
      </c>
      <c r="C171" s="46" t="s">
        <v>51</v>
      </c>
      <c r="D171" s="46" t="b">
        <f t="shared" si="5"/>
        <v>1</v>
      </c>
      <c r="E171" s="46" t="s">
        <v>86</v>
      </c>
      <c r="F171" s="46" t="s">
        <v>86</v>
      </c>
      <c r="G171" s="46" t="s">
        <v>107</v>
      </c>
      <c r="H171" s="46">
        <v>6</v>
      </c>
      <c r="I171" s="46" t="s">
        <v>88</v>
      </c>
      <c r="J171" s="46" t="s">
        <v>94</v>
      </c>
      <c r="K171" s="46">
        <v>384</v>
      </c>
      <c r="L171" s="46" t="s">
        <v>90</v>
      </c>
      <c r="M171" s="46">
        <v>384</v>
      </c>
      <c r="N171" s="46" t="s">
        <v>428</v>
      </c>
      <c r="O171" s="46" t="s">
        <v>92</v>
      </c>
      <c r="P171" s="9"/>
      <c r="Q171" s="46"/>
      <c r="R171" s="46">
        <f>IFERROR(MATCH($C$8:$C$193,'CostModel Coef'!$B$8:$B$10,0),0)</f>
        <v>2</v>
      </c>
      <c r="S171" s="46"/>
      <c r="T171" s="46">
        <f>IF($R171&gt;0,INDEX('CostModel Coef'!C$8:C$10,$R171),"")</f>
        <v>726.7</v>
      </c>
      <c r="U171" s="46">
        <f>IF($R171&gt;0,INDEX('CostModel Coef'!D$8:D$10,$R171),"")</f>
        <v>-43.578000000000003</v>
      </c>
      <c r="V171" s="46">
        <f>IF($R171&gt;0,INDEX('CostModel Coef'!E$8:E$10,$R171),"")</f>
        <v>86.623000000000005</v>
      </c>
      <c r="W171" s="46">
        <f>IF($R171&gt;0,INDEX('CostModel Coef'!F$8:F$10,$R171),"")</f>
        <v>-391.09100000000001</v>
      </c>
      <c r="X171" s="46">
        <f>IF($R171&gt;0,INDEX('CostModel Coef'!G$8:G$10,$R171),"")</f>
        <v>521.5</v>
      </c>
      <c r="Y171" s="46">
        <f>IF($R171&gt;0,INDEX('CostModel Coef'!H$8:H$10,$R171),"")</f>
        <v>-0.47099999999999997</v>
      </c>
      <c r="Z171" s="46">
        <f>IF($R171&gt;0,INDEX('CostModel Coef'!I$8:I$10,$R171),"")</f>
        <v>253</v>
      </c>
      <c r="AA171" s="46">
        <f>IF($R171&gt;0,INDEX('CostModel Coef'!J$8:J$10,$R171),"")</f>
        <v>728</v>
      </c>
      <c r="AB171" s="46">
        <f>IF($R171&gt;0,INDEX('CostModel Coef'!K$8:K$10,$R171),"")</f>
        <v>23.79</v>
      </c>
      <c r="AC171" s="46">
        <f>IF($R171&gt;0,INDEX('CostModel Coef'!L$8:L$10,$R171),"")</f>
        <v>7.8</v>
      </c>
      <c r="AD171" s="46">
        <f>IF($R171&gt;0,INDEX('CostModel Coef'!M$8:M$10,$R171),"")</f>
        <v>31</v>
      </c>
      <c r="AE171" s="46"/>
      <c r="AF171" s="2" t="str">
        <f t="shared" si="4"/>
        <v>out of scope</v>
      </c>
    </row>
    <row r="172" spans="1:32">
      <c r="A172" s="46" t="s">
        <v>429</v>
      </c>
      <c r="B172" s="46" t="s">
        <v>85</v>
      </c>
      <c r="C172" s="46" t="s">
        <v>51</v>
      </c>
      <c r="D172" s="46" t="b">
        <f t="shared" si="5"/>
        <v>1</v>
      </c>
      <c r="E172" s="46" t="s">
        <v>86</v>
      </c>
      <c r="F172" s="46" t="s">
        <v>86</v>
      </c>
      <c r="G172" s="46" t="s">
        <v>107</v>
      </c>
      <c r="H172" s="46">
        <v>6</v>
      </c>
      <c r="I172" s="46" t="s">
        <v>88</v>
      </c>
      <c r="J172" s="46" t="s">
        <v>97</v>
      </c>
      <c r="K172" s="46">
        <v>299</v>
      </c>
      <c r="L172" s="46" t="s">
        <v>90</v>
      </c>
      <c r="M172" s="46">
        <v>299</v>
      </c>
      <c r="N172" s="46" t="s">
        <v>430</v>
      </c>
      <c r="O172" s="46" t="s">
        <v>92</v>
      </c>
      <c r="P172" s="9"/>
      <c r="Q172" s="46"/>
      <c r="R172" s="46">
        <f>IFERROR(MATCH($C$8:$C$193,'CostModel Coef'!$B$8:$B$10,0),0)</f>
        <v>2</v>
      </c>
      <c r="S172" s="46"/>
      <c r="T172" s="46">
        <f>IF($R172&gt;0,INDEX('CostModel Coef'!C$8:C$10,$R172),"")</f>
        <v>726.7</v>
      </c>
      <c r="U172" s="46">
        <f>IF($R172&gt;0,INDEX('CostModel Coef'!D$8:D$10,$R172),"")</f>
        <v>-43.578000000000003</v>
      </c>
      <c r="V172" s="46">
        <f>IF($R172&gt;0,INDEX('CostModel Coef'!E$8:E$10,$R172),"")</f>
        <v>86.623000000000005</v>
      </c>
      <c r="W172" s="46">
        <f>IF($R172&gt;0,INDEX('CostModel Coef'!F$8:F$10,$R172),"")</f>
        <v>-391.09100000000001</v>
      </c>
      <c r="X172" s="46">
        <f>IF($R172&gt;0,INDEX('CostModel Coef'!G$8:G$10,$R172),"")</f>
        <v>521.5</v>
      </c>
      <c r="Y172" s="46">
        <f>IF($R172&gt;0,INDEX('CostModel Coef'!H$8:H$10,$R172),"")</f>
        <v>-0.47099999999999997</v>
      </c>
      <c r="Z172" s="46">
        <f>IF($R172&gt;0,INDEX('CostModel Coef'!I$8:I$10,$R172),"")</f>
        <v>253</v>
      </c>
      <c r="AA172" s="46">
        <f>IF($R172&gt;0,INDEX('CostModel Coef'!J$8:J$10,$R172),"")</f>
        <v>728</v>
      </c>
      <c r="AB172" s="46">
        <f>IF($R172&gt;0,INDEX('CostModel Coef'!K$8:K$10,$R172),"")</f>
        <v>23.79</v>
      </c>
      <c r="AC172" s="46">
        <f>IF($R172&gt;0,INDEX('CostModel Coef'!L$8:L$10,$R172),"")</f>
        <v>7.8</v>
      </c>
      <c r="AD172" s="46">
        <f>IF($R172&gt;0,INDEX('CostModel Coef'!M$8:M$10,$R172),"")</f>
        <v>31</v>
      </c>
      <c r="AE172" s="46"/>
      <c r="AF172" s="2" t="str">
        <f t="shared" si="4"/>
        <v>out of scope</v>
      </c>
    </row>
    <row r="173" spans="1:32">
      <c r="A173" s="46" t="s">
        <v>431</v>
      </c>
      <c r="B173" s="46" t="s">
        <v>85</v>
      </c>
      <c r="C173" s="46" t="s">
        <v>51</v>
      </c>
      <c r="D173" s="46" t="b">
        <f t="shared" si="5"/>
        <v>0</v>
      </c>
      <c r="E173" s="46" t="s">
        <v>86</v>
      </c>
      <c r="F173" s="46" t="s">
        <v>86</v>
      </c>
      <c r="G173" s="46" t="s">
        <v>107</v>
      </c>
      <c r="H173" s="46">
        <v>3</v>
      </c>
      <c r="I173" s="46" t="s">
        <v>100</v>
      </c>
      <c r="J173" s="46" t="s">
        <v>89</v>
      </c>
      <c r="K173" s="46">
        <v>383</v>
      </c>
      <c r="L173" s="46" t="s">
        <v>90</v>
      </c>
      <c r="M173" s="46">
        <v>383</v>
      </c>
      <c r="N173" s="46" t="s">
        <v>432</v>
      </c>
      <c r="O173" s="46" t="s">
        <v>92</v>
      </c>
      <c r="P173" s="9"/>
      <c r="Q173" s="46"/>
      <c r="R173" s="46">
        <f>IFERROR(MATCH($C$8:$C$193,'CostModel Coef'!$B$8:$B$10,0),0)</f>
        <v>2</v>
      </c>
      <c r="S173" s="46"/>
      <c r="T173" s="46">
        <f>IF($R173&gt;0,INDEX('CostModel Coef'!C$8:C$10,$R173),"")</f>
        <v>726.7</v>
      </c>
      <c r="U173" s="46">
        <f>IF($R173&gt;0,INDEX('CostModel Coef'!D$8:D$10,$R173),"")</f>
        <v>-43.578000000000003</v>
      </c>
      <c r="V173" s="46">
        <f>IF($R173&gt;0,INDEX('CostModel Coef'!E$8:E$10,$R173),"")</f>
        <v>86.623000000000005</v>
      </c>
      <c r="W173" s="46">
        <f>IF($R173&gt;0,INDEX('CostModel Coef'!F$8:F$10,$R173),"")</f>
        <v>-391.09100000000001</v>
      </c>
      <c r="X173" s="46">
        <f>IF($R173&gt;0,INDEX('CostModel Coef'!G$8:G$10,$R173),"")</f>
        <v>521.5</v>
      </c>
      <c r="Y173" s="46">
        <f>IF($R173&gt;0,INDEX('CostModel Coef'!H$8:H$10,$R173),"")</f>
        <v>-0.47099999999999997</v>
      </c>
      <c r="Z173" s="46">
        <f>IF($R173&gt;0,INDEX('CostModel Coef'!I$8:I$10,$R173),"")</f>
        <v>253</v>
      </c>
      <c r="AA173" s="46">
        <f>IF($R173&gt;0,INDEX('CostModel Coef'!J$8:J$10,$R173),"")</f>
        <v>728</v>
      </c>
      <c r="AB173" s="46">
        <f>IF($R173&gt;0,INDEX('CostModel Coef'!K$8:K$10,$R173),"")</f>
        <v>23.79</v>
      </c>
      <c r="AC173" s="46">
        <f>IF($R173&gt;0,INDEX('CostModel Coef'!L$8:L$10,$R173),"")</f>
        <v>7.8</v>
      </c>
      <c r="AD173" s="46">
        <f>IF($R173&gt;0,INDEX('CostModel Coef'!M$8:M$10,$R173),"")</f>
        <v>31</v>
      </c>
      <c r="AE173" s="46"/>
      <c r="AF173" s="2" t="str">
        <f t="shared" si="4"/>
        <v>out of scope</v>
      </c>
    </row>
    <row r="174" spans="1:32">
      <c r="A174" s="46" t="s">
        <v>433</v>
      </c>
      <c r="B174" s="46" t="s">
        <v>85</v>
      </c>
      <c r="C174" s="46" t="s">
        <v>51</v>
      </c>
      <c r="D174" s="46" t="b">
        <f t="shared" si="5"/>
        <v>1</v>
      </c>
      <c r="E174" s="46" t="s">
        <v>86</v>
      </c>
      <c r="F174" s="46" t="s">
        <v>86</v>
      </c>
      <c r="G174" s="46" t="s">
        <v>107</v>
      </c>
      <c r="H174" s="46">
        <v>3</v>
      </c>
      <c r="I174" s="46" t="s">
        <v>100</v>
      </c>
      <c r="J174" s="46" t="s">
        <v>94</v>
      </c>
      <c r="K174" s="46">
        <v>345</v>
      </c>
      <c r="L174" s="46" t="s">
        <v>90</v>
      </c>
      <c r="M174" s="46">
        <v>345</v>
      </c>
      <c r="N174" s="46" t="s">
        <v>434</v>
      </c>
      <c r="O174" s="46" t="s">
        <v>92</v>
      </c>
      <c r="P174" s="9"/>
      <c r="Q174" s="46"/>
      <c r="R174" s="46">
        <f>IFERROR(MATCH($C$8:$C$193,'CostModel Coef'!$B$8:$B$10,0),0)</f>
        <v>2</v>
      </c>
      <c r="S174" s="46"/>
      <c r="T174" s="46">
        <f>IF($R174&gt;0,INDEX('CostModel Coef'!C$8:C$10,$R174),"")</f>
        <v>726.7</v>
      </c>
      <c r="U174" s="46">
        <f>IF($R174&gt;0,INDEX('CostModel Coef'!D$8:D$10,$R174),"")</f>
        <v>-43.578000000000003</v>
      </c>
      <c r="V174" s="46">
        <f>IF($R174&gt;0,INDEX('CostModel Coef'!E$8:E$10,$R174),"")</f>
        <v>86.623000000000005</v>
      </c>
      <c r="W174" s="46">
        <f>IF($R174&gt;0,INDEX('CostModel Coef'!F$8:F$10,$R174),"")</f>
        <v>-391.09100000000001</v>
      </c>
      <c r="X174" s="46">
        <f>IF($R174&gt;0,INDEX('CostModel Coef'!G$8:G$10,$R174),"")</f>
        <v>521.5</v>
      </c>
      <c r="Y174" s="46">
        <f>IF($R174&gt;0,INDEX('CostModel Coef'!H$8:H$10,$R174),"")</f>
        <v>-0.47099999999999997</v>
      </c>
      <c r="Z174" s="46">
        <f>IF($R174&gt;0,INDEX('CostModel Coef'!I$8:I$10,$R174),"")</f>
        <v>253</v>
      </c>
      <c r="AA174" s="46">
        <f>IF($R174&gt;0,INDEX('CostModel Coef'!J$8:J$10,$R174),"")</f>
        <v>728</v>
      </c>
      <c r="AB174" s="46">
        <f>IF($R174&gt;0,INDEX('CostModel Coef'!K$8:K$10,$R174),"")</f>
        <v>23.79</v>
      </c>
      <c r="AC174" s="46">
        <f>IF($R174&gt;0,INDEX('CostModel Coef'!L$8:L$10,$R174),"")</f>
        <v>7.8</v>
      </c>
      <c r="AD174" s="46">
        <f>IF($R174&gt;0,INDEX('CostModel Coef'!M$8:M$10,$R174),"")</f>
        <v>31</v>
      </c>
      <c r="AE174" s="46"/>
      <c r="AF174" s="2" t="str">
        <f t="shared" si="4"/>
        <v>out of scope</v>
      </c>
    </row>
    <row r="175" spans="1:32">
      <c r="A175" s="46" t="s">
        <v>435</v>
      </c>
      <c r="B175" s="46" t="s">
        <v>85</v>
      </c>
      <c r="C175" s="46" t="s">
        <v>51</v>
      </c>
      <c r="D175" s="46" t="b">
        <f t="shared" si="5"/>
        <v>1</v>
      </c>
      <c r="E175" s="46" t="s">
        <v>86</v>
      </c>
      <c r="F175" s="46" t="s">
        <v>86</v>
      </c>
      <c r="G175" s="46" t="s">
        <v>107</v>
      </c>
      <c r="H175" s="46">
        <v>3</v>
      </c>
      <c r="I175" s="46" t="s">
        <v>100</v>
      </c>
      <c r="J175" s="46" t="s">
        <v>97</v>
      </c>
      <c r="K175" s="46">
        <v>268</v>
      </c>
      <c r="L175" s="46" t="s">
        <v>90</v>
      </c>
      <c r="M175" s="46">
        <v>268</v>
      </c>
      <c r="N175" s="46" t="s">
        <v>436</v>
      </c>
      <c r="O175" s="46" t="s">
        <v>92</v>
      </c>
      <c r="P175" s="9"/>
      <c r="Q175" s="46"/>
      <c r="R175" s="46">
        <f>IFERROR(MATCH($C$8:$C$193,'CostModel Coef'!$B$8:$B$10,0),0)</f>
        <v>2</v>
      </c>
      <c r="S175" s="46"/>
      <c r="T175" s="46">
        <f>IF($R175&gt;0,INDEX('CostModel Coef'!C$8:C$10,$R175),"")</f>
        <v>726.7</v>
      </c>
      <c r="U175" s="46">
        <f>IF($R175&gt;0,INDEX('CostModel Coef'!D$8:D$10,$R175),"")</f>
        <v>-43.578000000000003</v>
      </c>
      <c r="V175" s="46">
        <f>IF($R175&gt;0,INDEX('CostModel Coef'!E$8:E$10,$R175),"")</f>
        <v>86.623000000000005</v>
      </c>
      <c r="W175" s="46">
        <f>IF($R175&gt;0,INDEX('CostModel Coef'!F$8:F$10,$R175),"")</f>
        <v>-391.09100000000001</v>
      </c>
      <c r="X175" s="46">
        <f>IF($R175&gt;0,INDEX('CostModel Coef'!G$8:G$10,$R175),"")</f>
        <v>521.5</v>
      </c>
      <c r="Y175" s="46">
        <f>IF($R175&gt;0,INDEX('CostModel Coef'!H$8:H$10,$R175),"")</f>
        <v>-0.47099999999999997</v>
      </c>
      <c r="Z175" s="46">
        <f>IF($R175&gt;0,INDEX('CostModel Coef'!I$8:I$10,$R175),"")</f>
        <v>253</v>
      </c>
      <c r="AA175" s="46">
        <f>IF($R175&gt;0,INDEX('CostModel Coef'!J$8:J$10,$R175),"")</f>
        <v>728</v>
      </c>
      <c r="AB175" s="46">
        <f>IF($R175&gt;0,INDEX('CostModel Coef'!K$8:K$10,$R175),"")</f>
        <v>23.79</v>
      </c>
      <c r="AC175" s="46">
        <f>IF($R175&gt;0,INDEX('CostModel Coef'!L$8:L$10,$R175),"")</f>
        <v>7.8</v>
      </c>
      <c r="AD175" s="46">
        <f>IF($R175&gt;0,INDEX('CostModel Coef'!M$8:M$10,$R175),"")</f>
        <v>31</v>
      </c>
      <c r="AE175" s="46"/>
      <c r="AF175" s="2" t="str">
        <f t="shared" si="4"/>
        <v>out of scope</v>
      </c>
    </row>
    <row r="176" spans="1:32">
      <c r="A176" s="46" t="s">
        <v>437</v>
      </c>
      <c r="B176" s="46" t="s">
        <v>85</v>
      </c>
      <c r="C176" s="46" t="s">
        <v>51</v>
      </c>
      <c r="D176" s="46" t="b">
        <f t="shared" si="5"/>
        <v>0</v>
      </c>
      <c r="E176" s="46" t="s">
        <v>86</v>
      </c>
      <c r="F176" s="46" t="s">
        <v>86</v>
      </c>
      <c r="G176" s="46" t="s">
        <v>107</v>
      </c>
      <c r="H176" s="46">
        <v>22</v>
      </c>
      <c r="I176" s="46" t="s">
        <v>108</v>
      </c>
      <c r="J176" s="46" t="s">
        <v>89</v>
      </c>
      <c r="K176" s="46">
        <v>445</v>
      </c>
      <c r="L176" s="46" t="s">
        <v>90</v>
      </c>
      <c r="M176" s="46">
        <v>445</v>
      </c>
      <c r="N176" s="46" t="s">
        <v>438</v>
      </c>
      <c r="O176" s="46"/>
      <c r="P176" s="9" t="e">
        <f>#REF!+#REF!*$H176+#REF!*IF(C176="Bottom",1,0)+#REF!*IF(C176="Top",1,0)+#REF!*IF(C176="French",1,0)+#REF!*IF(C176="Side",1,0)+#REF!*IF(F176="Y",1,0)+#REF!*$K176</f>
        <v>#REF!</v>
      </c>
      <c r="Q176" s="46"/>
      <c r="R176" s="46">
        <f>IFERROR(MATCH($C$8:$C$193,'CostModel Coef'!$B$8:$B$10,0),0)</f>
        <v>2</v>
      </c>
      <c r="S176" s="46"/>
      <c r="T176" s="46">
        <f>IF($R176&gt;0,INDEX('CostModel Coef'!C$8:C$10,$R176),"")</f>
        <v>726.7</v>
      </c>
      <c r="U176" s="46">
        <f>IF($R176&gt;0,INDEX('CostModel Coef'!D$8:D$10,$R176),"")</f>
        <v>-43.578000000000003</v>
      </c>
      <c r="V176" s="46">
        <f>IF($R176&gt;0,INDEX('CostModel Coef'!E$8:E$10,$R176),"")</f>
        <v>86.623000000000005</v>
      </c>
      <c r="W176" s="46">
        <f>IF($R176&gt;0,INDEX('CostModel Coef'!F$8:F$10,$R176),"")</f>
        <v>-391.09100000000001</v>
      </c>
      <c r="X176" s="46">
        <f>IF($R176&gt;0,INDEX('CostModel Coef'!G$8:G$10,$R176),"")</f>
        <v>521.5</v>
      </c>
      <c r="Y176" s="46">
        <f>IF($R176&gt;0,INDEX('CostModel Coef'!H$8:H$10,$R176),"")</f>
        <v>-0.47099999999999997</v>
      </c>
      <c r="Z176" s="46">
        <f>IF($R176&gt;0,INDEX('CostModel Coef'!I$8:I$10,$R176),"")</f>
        <v>253</v>
      </c>
      <c r="AA176" s="46">
        <f>IF($R176&gt;0,INDEX('CostModel Coef'!J$8:J$10,$R176),"")</f>
        <v>728</v>
      </c>
      <c r="AB176" s="46">
        <f>IF($R176&gt;0,INDEX('CostModel Coef'!K$8:K$10,$R176),"")</f>
        <v>23.79</v>
      </c>
      <c r="AC176" s="46">
        <f>IF($R176&gt;0,INDEX('CostModel Coef'!L$8:L$10,$R176),"")</f>
        <v>7.8</v>
      </c>
      <c r="AD176" s="46">
        <f>IF($R176&gt;0,INDEX('CostModel Coef'!M$8:M$10,$R176),"")</f>
        <v>31</v>
      </c>
      <c r="AE176" s="46"/>
      <c r="AF176" s="2">
        <f t="shared" si="4"/>
        <v>692</v>
      </c>
    </row>
    <row r="177" spans="1:32">
      <c r="A177" s="46" t="s">
        <v>439</v>
      </c>
      <c r="B177" s="46" t="s">
        <v>85</v>
      </c>
      <c r="C177" s="46" t="s">
        <v>51</v>
      </c>
      <c r="D177" s="46" t="b">
        <f t="shared" si="5"/>
        <v>1</v>
      </c>
      <c r="E177" s="46" t="s">
        <v>86</v>
      </c>
      <c r="F177" s="46" t="s">
        <v>86</v>
      </c>
      <c r="G177" s="46" t="s">
        <v>107</v>
      </c>
      <c r="H177" s="46">
        <v>22</v>
      </c>
      <c r="I177" s="46" t="s">
        <v>108</v>
      </c>
      <c r="J177" s="46" t="s">
        <v>94</v>
      </c>
      <c r="K177" s="46">
        <v>401</v>
      </c>
      <c r="L177" s="46" t="s">
        <v>90</v>
      </c>
      <c r="M177" s="46">
        <v>401</v>
      </c>
      <c r="N177" s="46" t="s">
        <v>440</v>
      </c>
      <c r="O177" s="46"/>
      <c r="P177" s="9" t="e">
        <f>#REF!+#REF!*$H177+#REF!*IF(C177="Bottom",1,0)+#REF!*IF(C177="Top",1,0)+#REF!*IF(C177="French",1,0)+#REF!*IF(C177="Side",1,0)+#REF!*IF(F177="Y",1,0)+#REF!*$K177</f>
        <v>#REF!</v>
      </c>
      <c r="Q177" s="46"/>
      <c r="R177" s="46">
        <f>IFERROR(MATCH($C$8:$C$193,'CostModel Coef'!$B$8:$B$10,0),0)</f>
        <v>2</v>
      </c>
      <c r="S177" s="46"/>
      <c r="T177" s="46">
        <f>IF($R177&gt;0,INDEX('CostModel Coef'!C$8:C$10,$R177),"")</f>
        <v>726.7</v>
      </c>
      <c r="U177" s="46">
        <f>IF($R177&gt;0,INDEX('CostModel Coef'!D$8:D$10,$R177),"")</f>
        <v>-43.578000000000003</v>
      </c>
      <c r="V177" s="46">
        <f>IF($R177&gt;0,INDEX('CostModel Coef'!E$8:E$10,$R177),"")</f>
        <v>86.623000000000005</v>
      </c>
      <c r="W177" s="46">
        <f>IF($R177&gt;0,INDEX('CostModel Coef'!F$8:F$10,$R177),"")</f>
        <v>-391.09100000000001</v>
      </c>
      <c r="X177" s="46">
        <f>IF($R177&gt;0,INDEX('CostModel Coef'!G$8:G$10,$R177),"")</f>
        <v>521.5</v>
      </c>
      <c r="Y177" s="46">
        <f>IF($R177&gt;0,INDEX('CostModel Coef'!H$8:H$10,$R177),"")</f>
        <v>-0.47099999999999997</v>
      </c>
      <c r="Z177" s="46">
        <f>IF($R177&gt;0,INDEX('CostModel Coef'!I$8:I$10,$R177),"")</f>
        <v>253</v>
      </c>
      <c r="AA177" s="46">
        <f>IF($R177&gt;0,INDEX('CostModel Coef'!J$8:J$10,$R177),"")</f>
        <v>728</v>
      </c>
      <c r="AB177" s="46">
        <f>IF($R177&gt;0,INDEX('CostModel Coef'!K$8:K$10,$R177),"")</f>
        <v>23.79</v>
      </c>
      <c r="AC177" s="46">
        <f>IF($R177&gt;0,INDEX('CostModel Coef'!L$8:L$10,$R177),"")</f>
        <v>7.8</v>
      </c>
      <c r="AD177" s="46">
        <f>IF($R177&gt;0,INDEX('CostModel Coef'!M$8:M$10,$R177),"")</f>
        <v>31</v>
      </c>
      <c r="AE177" s="46"/>
      <c r="AF177" s="2">
        <f t="shared" si="4"/>
        <v>713</v>
      </c>
    </row>
    <row r="178" spans="1:32">
      <c r="A178" s="46" t="s">
        <v>441</v>
      </c>
      <c r="B178" s="46" t="s">
        <v>85</v>
      </c>
      <c r="C178" s="46" t="s">
        <v>51</v>
      </c>
      <c r="D178" s="46" t="b">
        <f t="shared" si="5"/>
        <v>1</v>
      </c>
      <c r="E178" s="46" t="s">
        <v>86</v>
      </c>
      <c r="F178" s="46" t="s">
        <v>86</v>
      </c>
      <c r="G178" s="46" t="s">
        <v>107</v>
      </c>
      <c r="H178" s="46">
        <v>22</v>
      </c>
      <c r="I178" s="46" t="s">
        <v>108</v>
      </c>
      <c r="J178" s="46" t="s">
        <v>97</v>
      </c>
      <c r="K178" s="46">
        <v>312</v>
      </c>
      <c r="L178" s="46" t="s">
        <v>90</v>
      </c>
      <c r="M178" s="46">
        <v>312</v>
      </c>
      <c r="N178" s="46" t="s">
        <v>442</v>
      </c>
      <c r="O178" s="46"/>
      <c r="P178" s="9" t="e">
        <f>#REF!+#REF!*$H178+#REF!*IF(C178="Bottom",1,0)+#REF!*IF(C178="Top",1,0)+#REF!*IF(C178="French",1,0)+#REF!*IF(C178="Side",1,0)+#REF!*IF(F178="Y",1,0)+#REF!*$K178</f>
        <v>#REF!</v>
      </c>
      <c r="Q178" s="46"/>
      <c r="R178" s="46">
        <f>IFERROR(MATCH($C$8:$C$193,'CostModel Coef'!$B$8:$B$10,0),0)</f>
        <v>2</v>
      </c>
      <c r="S178" s="46"/>
      <c r="T178" s="46">
        <f>IF($R178&gt;0,INDEX('CostModel Coef'!C$8:C$10,$R178),"")</f>
        <v>726.7</v>
      </c>
      <c r="U178" s="46">
        <f>IF($R178&gt;0,INDEX('CostModel Coef'!D$8:D$10,$R178),"")</f>
        <v>-43.578000000000003</v>
      </c>
      <c r="V178" s="46">
        <f>IF($R178&gt;0,INDEX('CostModel Coef'!E$8:E$10,$R178),"")</f>
        <v>86.623000000000005</v>
      </c>
      <c r="W178" s="46">
        <f>IF($R178&gt;0,INDEX('CostModel Coef'!F$8:F$10,$R178),"")</f>
        <v>-391.09100000000001</v>
      </c>
      <c r="X178" s="46">
        <f>IF($R178&gt;0,INDEX('CostModel Coef'!G$8:G$10,$R178),"")</f>
        <v>521.5</v>
      </c>
      <c r="Y178" s="46">
        <f>IF($R178&gt;0,INDEX('CostModel Coef'!H$8:H$10,$R178),"")</f>
        <v>-0.47099999999999997</v>
      </c>
      <c r="Z178" s="46">
        <f>IF($R178&gt;0,INDEX('CostModel Coef'!I$8:I$10,$R178),"")</f>
        <v>253</v>
      </c>
      <c r="AA178" s="46">
        <f>IF($R178&gt;0,INDEX('CostModel Coef'!J$8:J$10,$R178),"")</f>
        <v>728</v>
      </c>
      <c r="AB178" s="46">
        <f>IF($R178&gt;0,INDEX('CostModel Coef'!K$8:K$10,$R178),"")</f>
        <v>23.79</v>
      </c>
      <c r="AC178" s="46">
        <f>IF($R178&gt;0,INDEX('CostModel Coef'!L$8:L$10,$R178),"")</f>
        <v>7.8</v>
      </c>
      <c r="AD178" s="46">
        <f>IF($R178&gt;0,INDEX('CostModel Coef'!M$8:M$10,$R178),"")</f>
        <v>31</v>
      </c>
      <c r="AE178" s="46"/>
      <c r="AF178" s="2">
        <f t="shared" si="4"/>
        <v>755</v>
      </c>
    </row>
    <row r="179" spans="1:32">
      <c r="A179" s="46" t="s">
        <v>443</v>
      </c>
      <c r="B179" s="46" t="s">
        <v>85</v>
      </c>
      <c r="C179" s="46" t="s">
        <v>51</v>
      </c>
      <c r="D179" s="46" t="b">
        <f t="shared" si="5"/>
        <v>0</v>
      </c>
      <c r="E179" s="46" t="s">
        <v>86</v>
      </c>
      <c r="F179" s="46" t="s">
        <v>86</v>
      </c>
      <c r="G179" s="46" t="s">
        <v>107</v>
      </c>
      <c r="H179" s="46">
        <v>19</v>
      </c>
      <c r="I179" s="46" t="s">
        <v>116</v>
      </c>
      <c r="J179" s="46" t="s">
        <v>89</v>
      </c>
      <c r="K179" s="46">
        <v>416</v>
      </c>
      <c r="L179" s="46" t="s">
        <v>90</v>
      </c>
      <c r="M179" s="46">
        <v>416</v>
      </c>
      <c r="N179" s="46" t="s">
        <v>444</v>
      </c>
      <c r="O179" s="46"/>
      <c r="P179" s="9" t="e">
        <f>#REF!+#REF!*$H179+#REF!*IF(C179="Bottom",1,0)+#REF!*IF(C179="Top",1,0)+#REF!*IF(C179="French",1,0)+#REF!*IF(C179="Side",1,0)+#REF!*IF(F179="Y",1,0)+#REF!*$K179</f>
        <v>#REF!</v>
      </c>
      <c r="Q179" s="46"/>
      <c r="R179" s="46">
        <f>IFERROR(MATCH($C$8:$C$193,'CostModel Coef'!$B$8:$B$10,0),0)</f>
        <v>2</v>
      </c>
      <c r="S179" s="46"/>
      <c r="T179" s="46">
        <f>IF($R179&gt;0,INDEX('CostModel Coef'!C$8:C$10,$R179),"")</f>
        <v>726.7</v>
      </c>
      <c r="U179" s="46">
        <f>IF($R179&gt;0,INDEX('CostModel Coef'!D$8:D$10,$R179),"")</f>
        <v>-43.578000000000003</v>
      </c>
      <c r="V179" s="46">
        <f>IF($R179&gt;0,INDEX('CostModel Coef'!E$8:E$10,$R179),"")</f>
        <v>86.623000000000005</v>
      </c>
      <c r="W179" s="46">
        <f>IF($R179&gt;0,INDEX('CostModel Coef'!F$8:F$10,$R179),"")</f>
        <v>-391.09100000000001</v>
      </c>
      <c r="X179" s="46">
        <f>IF($R179&gt;0,INDEX('CostModel Coef'!G$8:G$10,$R179),"")</f>
        <v>521.5</v>
      </c>
      <c r="Y179" s="46">
        <f>IF($R179&gt;0,INDEX('CostModel Coef'!H$8:H$10,$R179),"")</f>
        <v>-0.47099999999999997</v>
      </c>
      <c r="Z179" s="46">
        <f>IF($R179&gt;0,INDEX('CostModel Coef'!I$8:I$10,$R179),"")</f>
        <v>253</v>
      </c>
      <c r="AA179" s="46">
        <f>IF($R179&gt;0,INDEX('CostModel Coef'!J$8:J$10,$R179),"")</f>
        <v>728</v>
      </c>
      <c r="AB179" s="46">
        <f>IF($R179&gt;0,INDEX('CostModel Coef'!K$8:K$10,$R179),"")</f>
        <v>23.79</v>
      </c>
      <c r="AC179" s="46">
        <f>IF($R179&gt;0,INDEX('CostModel Coef'!L$8:L$10,$R179),"")</f>
        <v>7.8</v>
      </c>
      <c r="AD179" s="46">
        <f>IF($R179&gt;0,INDEX('CostModel Coef'!M$8:M$10,$R179),"")</f>
        <v>31</v>
      </c>
      <c r="AE179" s="46"/>
      <c r="AF179" s="2">
        <f t="shared" si="4"/>
        <v>635</v>
      </c>
    </row>
    <row r="180" spans="1:32">
      <c r="A180" s="46" t="s">
        <v>445</v>
      </c>
      <c r="B180" s="46" t="s">
        <v>85</v>
      </c>
      <c r="C180" s="46" t="s">
        <v>51</v>
      </c>
      <c r="D180" s="46" t="b">
        <f t="shared" si="5"/>
        <v>1</v>
      </c>
      <c r="E180" s="46" t="s">
        <v>86</v>
      </c>
      <c r="F180" s="46" t="s">
        <v>86</v>
      </c>
      <c r="G180" s="46" t="s">
        <v>107</v>
      </c>
      <c r="H180" s="46">
        <v>19</v>
      </c>
      <c r="I180" s="46" t="s">
        <v>116</v>
      </c>
      <c r="J180" s="46" t="s">
        <v>94</v>
      </c>
      <c r="K180" s="46">
        <v>374</v>
      </c>
      <c r="L180" s="46" t="s">
        <v>90</v>
      </c>
      <c r="M180" s="46">
        <v>374</v>
      </c>
      <c r="N180" s="46" t="s">
        <v>446</v>
      </c>
      <c r="O180" s="46"/>
      <c r="P180" s="9" t="e">
        <f>#REF!+#REF!*$H180+#REF!*IF(C180="Bottom",1,0)+#REF!*IF(C180="Top",1,0)+#REF!*IF(C180="French",1,0)+#REF!*IF(C180="Side",1,0)+#REF!*IF(F180="Y",1,0)+#REF!*$K180</f>
        <v>#REF!</v>
      </c>
      <c r="Q180" s="46"/>
      <c r="R180" s="46">
        <f>IFERROR(MATCH($C$8:$C$193,'CostModel Coef'!$B$8:$B$10,0),0)</f>
        <v>2</v>
      </c>
      <c r="S180" s="46"/>
      <c r="T180" s="46">
        <f>IF($R180&gt;0,INDEX('CostModel Coef'!C$8:C$10,$R180),"")</f>
        <v>726.7</v>
      </c>
      <c r="U180" s="46">
        <f>IF($R180&gt;0,INDEX('CostModel Coef'!D$8:D$10,$R180),"")</f>
        <v>-43.578000000000003</v>
      </c>
      <c r="V180" s="46">
        <f>IF($R180&gt;0,INDEX('CostModel Coef'!E$8:E$10,$R180),"")</f>
        <v>86.623000000000005</v>
      </c>
      <c r="W180" s="46">
        <f>IF($R180&gt;0,INDEX('CostModel Coef'!F$8:F$10,$R180),"")</f>
        <v>-391.09100000000001</v>
      </c>
      <c r="X180" s="46">
        <f>IF($R180&gt;0,INDEX('CostModel Coef'!G$8:G$10,$R180),"")</f>
        <v>521.5</v>
      </c>
      <c r="Y180" s="46">
        <f>IF($R180&gt;0,INDEX('CostModel Coef'!H$8:H$10,$R180),"")</f>
        <v>-0.47099999999999997</v>
      </c>
      <c r="Z180" s="46">
        <f>IF($R180&gt;0,INDEX('CostModel Coef'!I$8:I$10,$R180),"")</f>
        <v>253</v>
      </c>
      <c r="AA180" s="46">
        <f>IF($R180&gt;0,INDEX('CostModel Coef'!J$8:J$10,$R180),"")</f>
        <v>728</v>
      </c>
      <c r="AB180" s="46">
        <f>IF($R180&gt;0,INDEX('CostModel Coef'!K$8:K$10,$R180),"")</f>
        <v>23.79</v>
      </c>
      <c r="AC180" s="46">
        <f>IF($R180&gt;0,INDEX('CostModel Coef'!L$8:L$10,$R180),"")</f>
        <v>7.8</v>
      </c>
      <c r="AD180" s="46">
        <f>IF($R180&gt;0,INDEX('CostModel Coef'!M$8:M$10,$R180),"")</f>
        <v>31</v>
      </c>
      <c r="AE180" s="46"/>
      <c r="AF180" s="2">
        <f t="shared" si="4"/>
        <v>655</v>
      </c>
    </row>
    <row r="181" spans="1:32">
      <c r="A181" s="46" t="s">
        <v>447</v>
      </c>
      <c r="B181" s="46" t="s">
        <v>85</v>
      </c>
      <c r="C181" s="46" t="s">
        <v>51</v>
      </c>
      <c r="D181" s="46" t="b">
        <f t="shared" si="5"/>
        <v>1</v>
      </c>
      <c r="E181" s="46" t="s">
        <v>86</v>
      </c>
      <c r="F181" s="46" t="s">
        <v>86</v>
      </c>
      <c r="G181" s="46" t="s">
        <v>107</v>
      </c>
      <c r="H181" s="46">
        <v>19</v>
      </c>
      <c r="I181" s="46" t="s">
        <v>116</v>
      </c>
      <c r="J181" s="46" t="s">
        <v>97</v>
      </c>
      <c r="K181" s="46">
        <v>291</v>
      </c>
      <c r="L181" s="46" t="s">
        <v>90</v>
      </c>
      <c r="M181" s="46">
        <v>291</v>
      </c>
      <c r="N181" s="46" t="s">
        <v>448</v>
      </c>
      <c r="O181" s="46"/>
      <c r="P181" s="9" t="e">
        <f>#REF!+#REF!*$H181+#REF!*IF(C181="Bottom",1,0)+#REF!*IF(C181="Top",1,0)+#REF!*IF(C181="French",1,0)+#REF!*IF(C181="Side",1,0)+#REF!*IF(F181="Y",1,0)+#REF!*$K181</f>
        <v>#REF!</v>
      </c>
      <c r="Q181" s="46"/>
      <c r="R181" s="46">
        <f>IFERROR(MATCH($C$8:$C$193,'CostModel Coef'!$B$8:$B$10,0),0)</f>
        <v>2</v>
      </c>
      <c r="S181" s="46"/>
      <c r="T181" s="46">
        <f>IF($R181&gt;0,INDEX('CostModel Coef'!C$8:C$10,$R181),"")</f>
        <v>726.7</v>
      </c>
      <c r="U181" s="46">
        <f>IF($R181&gt;0,INDEX('CostModel Coef'!D$8:D$10,$R181),"")</f>
        <v>-43.578000000000003</v>
      </c>
      <c r="V181" s="46">
        <f>IF($R181&gt;0,INDEX('CostModel Coef'!E$8:E$10,$R181),"")</f>
        <v>86.623000000000005</v>
      </c>
      <c r="W181" s="46">
        <f>IF($R181&gt;0,INDEX('CostModel Coef'!F$8:F$10,$R181),"")</f>
        <v>-391.09100000000001</v>
      </c>
      <c r="X181" s="46">
        <f>IF($R181&gt;0,INDEX('CostModel Coef'!G$8:G$10,$R181),"")</f>
        <v>521.5</v>
      </c>
      <c r="Y181" s="46">
        <f>IF($R181&gt;0,INDEX('CostModel Coef'!H$8:H$10,$R181),"")</f>
        <v>-0.47099999999999997</v>
      </c>
      <c r="Z181" s="46">
        <f>IF($R181&gt;0,INDEX('CostModel Coef'!I$8:I$10,$R181),"")</f>
        <v>253</v>
      </c>
      <c r="AA181" s="46">
        <f>IF($R181&gt;0,INDEX('CostModel Coef'!J$8:J$10,$R181),"")</f>
        <v>728</v>
      </c>
      <c r="AB181" s="46">
        <f>IF($R181&gt;0,INDEX('CostModel Coef'!K$8:K$10,$R181),"")</f>
        <v>23.79</v>
      </c>
      <c r="AC181" s="46">
        <f>IF($R181&gt;0,INDEX('CostModel Coef'!L$8:L$10,$R181),"")</f>
        <v>7.8</v>
      </c>
      <c r="AD181" s="46">
        <f>IF($R181&gt;0,INDEX('CostModel Coef'!M$8:M$10,$R181),"")</f>
        <v>31</v>
      </c>
      <c r="AE181" s="46"/>
      <c r="AF181" s="2">
        <f t="shared" si="4"/>
        <v>694</v>
      </c>
    </row>
    <row r="182" spans="1:32">
      <c r="A182" s="46" t="s">
        <v>449</v>
      </c>
      <c r="B182" s="46" t="s">
        <v>85</v>
      </c>
      <c r="C182" s="46" t="s">
        <v>51</v>
      </c>
      <c r="D182" s="46" t="b">
        <f t="shared" si="5"/>
        <v>0</v>
      </c>
      <c r="E182" s="46" t="s">
        <v>86</v>
      </c>
      <c r="F182" s="46" t="s">
        <v>86</v>
      </c>
      <c r="G182" s="46" t="s">
        <v>107</v>
      </c>
      <c r="H182" s="46">
        <v>11</v>
      </c>
      <c r="I182" s="46" t="s">
        <v>123</v>
      </c>
      <c r="J182" s="46" t="s">
        <v>89</v>
      </c>
      <c r="K182" s="46">
        <v>339</v>
      </c>
      <c r="L182" s="46" t="s">
        <v>90</v>
      </c>
      <c r="M182" s="46">
        <v>339</v>
      </c>
      <c r="N182" s="46" t="s">
        <v>450</v>
      </c>
      <c r="O182" s="46"/>
      <c r="P182" s="9" t="e">
        <f>#REF!+#REF!*$H182+#REF!*IF(C182="Bottom",1,0)+#REF!*IF(C182="Top",1,0)+#REF!*IF(C182="French",1,0)+#REF!*IF(C182="Side",1,0)+#REF!*IF(F182="Y",1,0)+#REF!*$K182</f>
        <v>#REF!</v>
      </c>
      <c r="Q182" s="46"/>
      <c r="R182" s="46">
        <f>IFERROR(MATCH($C$8:$C$193,'CostModel Coef'!$B$8:$B$10,0),0)</f>
        <v>2</v>
      </c>
      <c r="S182" s="46"/>
      <c r="T182" s="46">
        <f>IF($R182&gt;0,INDEX('CostModel Coef'!C$8:C$10,$R182),"")</f>
        <v>726.7</v>
      </c>
      <c r="U182" s="46">
        <f>IF($R182&gt;0,INDEX('CostModel Coef'!D$8:D$10,$R182),"")</f>
        <v>-43.578000000000003</v>
      </c>
      <c r="V182" s="46">
        <f>IF($R182&gt;0,INDEX('CostModel Coef'!E$8:E$10,$R182),"")</f>
        <v>86.623000000000005</v>
      </c>
      <c r="W182" s="46">
        <f>IF($R182&gt;0,INDEX('CostModel Coef'!F$8:F$10,$R182),"")</f>
        <v>-391.09100000000001</v>
      </c>
      <c r="X182" s="46">
        <f>IF($R182&gt;0,INDEX('CostModel Coef'!G$8:G$10,$R182),"")</f>
        <v>521.5</v>
      </c>
      <c r="Y182" s="46">
        <f>IF($R182&gt;0,INDEX('CostModel Coef'!H$8:H$10,$R182),"")</f>
        <v>-0.47099999999999997</v>
      </c>
      <c r="Z182" s="46">
        <f>IF($R182&gt;0,INDEX('CostModel Coef'!I$8:I$10,$R182),"")</f>
        <v>253</v>
      </c>
      <c r="AA182" s="46">
        <f>IF($R182&gt;0,INDEX('CostModel Coef'!J$8:J$10,$R182),"")</f>
        <v>728</v>
      </c>
      <c r="AB182" s="46">
        <f>IF($R182&gt;0,INDEX('CostModel Coef'!K$8:K$10,$R182),"")</f>
        <v>23.79</v>
      </c>
      <c r="AC182" s="46">
        <f>IF($R182&gt;0,INDEX('CostModel Coef'!L$8:L$10,$R182),"")</f>
        <v>7.8</v>
      </c>
      <c r="AD182" s="46">
        <f>IF($R182&gt;0,INDEX('CostModel Coef'!M$8:M$10,$R182),"")</f>
        <v>31</v>
      </c>
      <c r="AE182" s="46"/>
      <c r="AF182" s="2">
        <f t="shared" si="4"/>
        <v>481</v>
      </c>
    </row>
    <row r="183" spans="1:32">
      <c r="A183" s="46" t="s">
        <v>451</v>
      </c>
      <c r="B183" s="46" t="s">
        <v>85</v>
      </c>
      <c r="C183" s="46" t="s">
        <v>51</v>
      </c>
      <c r="D183" s="46" t="b">
        <f t="shared" si="5"/>
        <v>1</v>
      </c>
      <c r="E183" s="46" t="s">
        <v>86</v>
      </c>
      <c r="F183" s="46" t="s">
        <v>86</v>
      </c>
      <c r="G183" s="46" t="s">
        <v>107</v>
      </c>
      <c r="H183" s="46">
        <v>11</v>
      </c>
      <c r="I183" s="46" t="s">
        <v>123</v>
      </c>
      <c r="J183" s="46" t="s">
        <v>94</v>
      </c>
      <c r="K183" s="46">
        <v>305</v>
      </c>
      <c r="L183" s="46" t="s">
        <v>90</v>
      </c>
      <c r="M183" s="46">
        <v>305</v>
      </c>
      <c r="N183" s="46" t="s">
        <v>452</v>
      </c>
      <c r="O183" s="46"/>
      <c r="P183" s="9" t="e">
        <f>#REF!+#REF!*$H183+#REF!*IF(C183="Bottom",1,0)+#REF!*IF(C183="Top",1,0)+#REF!*IF(C183="French",1,0)+#REF!*IF(C183="Side",1,0)+#REF!*IF(F183="Y",1,0)+#REF!*$K183</f>
        <v>#REF!</v>
      </c>
      <c r="Q183" s="46"/>
      <c r="R183" s="46">
        <f>IFERROR(MATCH($C$8:$C$193,'CostModel Coef'!$B$8:$B$10,0),0)</f>
        <v>2</v>
      </c>
      <c r="S183" s="46"/>
      <c r="T183" s="46">
        <f>IF($R183&gt;0,INDEX('CostModel Coef'!C$8:C$10,$R183),"")</f>
        <v>726.7</v>
      </c>
      <c r="U183" s="46">
        <f>IF($R183&gt;0,INDEX('CostModel Coef'!D$8:D$10,$R183),"")</f>
        <v>-43.578000000000003</v>
      </c>
      <c r="V183" s="46">
        <f>IF($R183&gt;0,INDEX('CostModel Coef'!E$8:E$10,$R183),"")</f>
        <v>86.623000000000005</v>
      </c>
      <c r="W183" s="46">
        <f>IF($R183&gt;0,INDEX('CostModel Coef'!F$8:F$10,$R183),"")</f>
        <v>-391.09100000000001</v>
      </c>
      <c r="X183" s="46">
        <f>IF($R183&gt;0,INDEX('CostModel Coef'!G$8:G$10,$R183),"")</f>
        <v>521.5</v>
      </c>
      <c r="Y183" s="46">
        <f>IF($R183&gt;0,INDEX('CostModel Coef'!H$8:H$10,$R183),"")</f>
        <v>-0.47099999999999997</v>
      </c>
      <c r="Z183" s="46">
        <f>IF($R183&gt;0,INDEX('CostModel Coef'!I$8:I$10,$R183),"")</f>
        <v>253</v>
      </c>
      <c r="AA183" s="46">
        <f>IF($R183&gt;0,INDEX('CostModel Coef'!J$8:J$10,$R183),"")</f>
        <v>728</v>
      </c>
      <c r="AB183" s="46">
        <f>IF($R183&gt;0,INDEX('CostModel Coef'!K$8:K$10,$R183),"")</f>
        <v>23.79</v>
      </c>
      <c r="AC183" s="46">
        <f>IF($R183&gt;0,INDEX('CostModel Coef'!L$8:L$10,$R183),"")</f>
        <v>7.8</v>
      </c>
      <c r="AD183" s="46">
        <f>IF($R183&gt;0,INDEX('CostModel Coef'!M$8:M$10,$R183),"")</f>
        <v>31</v>
      </c>
      <c r="AE183" s="46"/>
      <c r="AF183" s="2">
        <f t="shared" si="4"/>
        <v>497</v>
      </c>
    </row>
    <row r="184" spans="1:32">
      <c r="A184" s="46" t="s">
        <v>28</v>
      </c>
      <c r="B184" s="46" t="s">
        <v>85</v>
      </c>
      <c r="C184" s="46" t="s">
        <v>51</v>
      </c>
      <c r="D184" s="46" t="b">
        <f t="shared" si="5"/>
        <v>1</v>
      </c>
      <c r="E184" s="46" t="s">
        <v>86</v>
      </c>
      <c r="F184" s="46" t="s">
        <v>86</v>
      </c>
      <c r="G184" s="46" t="s">
        <v>107</v>
      </c>
      <c r="H184" s="46">
        <v>11</v>
      </c>
      <c r="I184" s="46" t="s">
        <v>123</v>
      </c>
      <c r="J184" s="46" t="s">
        <v>97</v>
      </c>
      <c r="K184" s="46">
        <v>237</v>
      </c>
      <c r="L184" s="46" t="s">
        <v>90</v>
      </c>
      <c r="M184" s="46">
        <v>237</v>
      </c>
      <c r="N184" s="46" t="s">
        <v>453</v>
      </c>
      <c r="O184" s="46"/>
      <c r="P184" s="9" t="e">
        <f>#REF!+#REF!*$H184+#REF!*IF(C184="Bottom",1,0)+#REF!*IF(C184="Top",1,0)+#REF!*IF(C184="French",1,0)+#REF!*IF(C184="Side",1,0)+#REF!*IF(F184="Y",1,0)+#REF!*$K184</f>
        <v>#REF!</v>
      </c>
      <c r="Q184" s="46"/>
      <c r="R184" s="46">
        <f>IFERROR(MATCH($C$8:$C$193,'CostModel Coef'!$B$8:$B$10,0),0)</f>
        <v>2</v>
      </c>
      <c r="S184" s="46"/>
      <c r="T184" s="46">
        <f>IF($R184&gt;0,INDEX('CostModel Coef'!C$8:C$10,$R184),"")</f>
        <v>726.7</v>
      </c>
      <c r="U184" s="46">
        <f>IF($R184&gt;0,INDEX('CostModel Coef'!D$8:D$10,$R184),"")</f>
        <v>-43.578000000000003</v>
      </c>
      <c r="V184" s="46">
        <f>IF($R184&gt;0,INDEX('CostModel Coef'!E$8:E$10,$R184),"")</f>
        <v>86.623000000000005</v>
      </c>
      <c r="W184" s="46">
        <f>IF($R184&gt;0,INDEX('CostModel Coef'!F$8:F$10,$R184),"")</f>
        <v>-391.09100000000001</v>
      </c>
      <c r="X184" s="46">
        <f>IF($R184&gt;0,INDEX('CostModel Coef'!G$8:G$10,$R184),"")</f>
        <v>521.5</v>
      </c>
      <c r="Y184" s="46">
        <f>IF($R184&gt;0,INDEX('CostModel Coef'!H$8:H$10,$R184),"")</f>
        <v>-0.47099999999999997</v>
      </c>
      <c r="Z184" s="46">
        <f>IF($R184&gt;0,INDEX('CostModel Coef'!I$8:I$10,$R184),"")</f>
        <v>253</v>
      </c>
      <c r="AA184" s="46">
        <f>IF($R184&gt;0,INDEX('CostModel Coef'!J$8:J$10,$R184),"")</f>
        <v>728</v>
      </c>
      <c r="AB184" s="46">
        <f>IF($R184&gt;0,INDEX('CostModel Coef'!K$8:K$10,$R184),"")</f>
        <v>23.79</v>
      </c>
      <c r="AC184" s="46">
        <f>IF($R184&gt;0,INDEX('CostModel Coef'!L$8:L$10,$R184),"")</f>
        <v>7.8</v>
      </c>
      <c r="AD184" s="46">
        <f>IF($R184&gt;0,INDEX('CostModel Coef'!M$8:M$10,$R184),"")</f>
        <v>31</v>
      </c>
      <c r="AE184" s="46"/>
      <c r="AF184" s="2" t="str">
        <f t="shared" si="4"/>
        <v>out of scope</v>
      </c>
    </row>
    <row r="185" spans="1:32">
      <c r="A185" s="46" t="s">
        <v>454</v>
      </c>
      <c r="B185" s="46" t="s">
        <v>85</v>
      </c>
      <c r="C185" s="46" t="s">
        <v>51</v>
      </c>
      <c r="D185" s="46" t="b">
        <f t="shared" si="5"/>
        <v>0</v>
      </c>
      <c r="E185" s="46" t="s">
        <v>86</v>
      </c>
      <c r="F185" s="46" t="s">
        <v>86</v>
      </c>
      <c r="G185" s="46" t="s">
        <v>107</v>
      </c>
      <c r="H185" s="46">
        <v>15</v>
      </c>
      <c r="I185" s="46" t="s">
        <v>130</v>
      </c>
      <c r="J185" s="46" t="s">
        <v>89</v>
      </c>
      <c r="K185" s="46">
        <v>378</v>
      </c>
      <c r="L185" s="46" t="s">
        <v>90</v>
      </c>
      <c r="M185" s="46">
        <v>378</v>
      </c>
      <c r="N185" s="46" t="s">
        <v>455</v>
      </c>
      <c r="O185" s="46"/>
      <c r="P185" s="9" t="e">
        <f>#REF!+#REF!*$H185+#REF!*IF(C185="Bottom",1,0)+#REF!*IF(C185="Top",1,0)+#REF!*IF(C185="French",1,0)+#REF!*IF(C185="Side",1,0)+#REF!*IF(F185="Y",1,0)+#REF!*$K185</f>
        <v>#REF!</v>
      </c>
      <c r="Q185" s="46"/>
      <c r="R185" s="46">
        <f>IFERROR(MATCH($C$8:$C$193,'CostModel Coef'!$B$8:$B$10,0),0)</f>
        <v>2</v>
      </c>
      <c r="S185" s="46"/>
      <c r="T185" s="46">
        <f>IF($R185&gt;0,INDEX('CostModel Coef'!C$8:C$10,$R185),"")</f>
        <v>726.7</v>
      </c>
      <c r="U185" s="46">
        <f>IF($R185&gt;0,INDEX('CostModel Coef'!D$8:D$10,$R185),"")</f>
        <v>-43.578000000000003</v>
      </c>
      <c r="V185" s="46">
        <f>IF($R185&gt;0,INDEX('CostModel Coef'!E$8:E$10,$R185),"")</f>
        <v>86.623000000000005</v>
      </c>
      <c r="W185" s="46">
        <f>IF($R185&gt;0,INDEX('CostModel Coef'!F$8:F$10,$R185),"")</f>
        <v>-391.09100000000001</v>
      </c>
      <c r="X185" s="46">
        <f>IF($R185&gt;0,INDEX('CostModel Coef'!G$8:G$10,$R185),"")</f>
        <v>521.5</v>
      </c>
      <c r="Y185" s="46">
        <f>IF($R185&gt;0,INDEX('CostModel Coef'!H$8:H$10,$R185),"")</f>
        <v>-0.47099999999999997</v>
      </c>
      <c r="Z185" s="46">
        <f>IF($R185&gt;0,INDEX('CostModel Coef'!I$8:I$10,$R185),"")</f>
        <v>253</v>
      </c>
      <c r="AA185" s="46">
        <f>IF($R185&gt;0,INDEX('CostModel Coef'!J$8:J$10,$R185),"")</f>
        <v>728</v>
      </c>
      <c r="AB185" s="46">
        <f>IF($R185&gt;0,INDEX('CostModel Coef'!K$8:K$10,$R185),"")</f>
        <v>23.79</v>
      </c>
      <c r="AC185" s="46">
        <f>IF($R185&gt;0,INDEX('CostModel Coef'!L$8:L$10,$R185),"")</f>
        <v>7.8</v>
      </c>
      <c r="AD185" s="46">
        <f>IF($R185&gt;0,INDEX('CostModel Coef'!M$8:M$10,$R185),"")</f>
        <v>31</v>
      </c>
      <c r="AE185" s="46"/>
      <c r="AF185" s="2">
        <f t="shared" si="4"/>
        <v>557</v>
      </c>
    </row>
    <row r="186" spans="1:32">
      <c r="A186" s="46" t="s">
        <v>456</v>
      </c>
      <c r="B186" s="46" t="s">
        <v>85</v>
      </c>
      <c r="C186" s="46" t="s">
        <v>51</v>
      </c>
      <c r="D186" s="46" t="b">
        <f t="shared" si="5"/>
        <v>1</v>
      </c>
      <c r="E186" s="46" t="s">
        <v>86</v>
      </c>
      <c r="F186" s="46" t="s">
        <v>86</v>
      </c>
      <c r="G186" s="46" t="s">
        <v>107</v>
      </c>
      <c r="H186" s="46">
        <v>15</v>
      </c>
      <c r="I186" s="46" t="s">
        <v>130</v>
      </c>
      <c r="J186" s="46" t="s">
        <v>94</v>
      </c>
      <c r="K186" s="46">
        <v>340</v>
      </c>
      <c r="L186" s="46" t="s">
        <v>90</v>
      </c>
      <c r="M186" s="46">
        <v>340</v>
      </c>
      <c r="N186" s="46" t="s">
        <v>457</v>
      </c>
      <c r="O186" s="46"/>
      <c r="P186" s="9" t="e">
        <f>#REF!+#REF!*$H186+#REF!*IF(C186="Bottom",1,0)+#REF!*IF(C186="Top",1,0)+#REF!*IF(C186="French",1,0)+#REF!*IF(C186="Side",1,0)+#REF!*IF(F186="Y",1,0)+#REF!*$K186</f>
        <v>#REF!</v>
      </c>
      <c r="Q186" s="46"/>
      <c r="R186" s="46">
        <f>IFERROR(MATCH($C$8:$C$193,'CostModel Coef'!$B$8:$B$10,0),0)</f>
        <v>2</v>
      </c>
      <c r="S186" s="46"/>
      <c r="T186" s="46">
        <f>IF($R186&gt;0,INDEX('CostModel Coef'!C$8:C$10,$R186),"")</f>
        <v>726.7</v>
      </c>
      <c r="U186" s="46">
        <f>IF($R186&gt;0,INDEX('CostModel Coef'!D$8:D$10,$R186),"")</f>
        <v>-43.578000000000003</v>
      </c>
      <c r="V186" s="46">
        <f>IF($R186&gt;0,INDEX('CostModel Coef'!E$8:E$10,$R186),"")</f>
        <v>86.623000000000005</v>
      </c>
      <c r="W186" s="46">
        <f>IF($R186&gt;0,INDEX('CostModel Coef'!F$8:F$10,$R186),"")</f>
        <v>-391.09100000000001</v>
      </c>
      <c r="X186" s="46">
        <f>IF($R186&gt;0,INDEX('CostModel Coef'!G$8:G$10,$R186),"")</f>
        <v>521.5</v>
      </c>
      <c r="Y186" s="46">
        <f>IF($R186&gt;0,INDEX('CostModel Coef'!H$8:H$10,$R186),"")</f>
        <v>-0.47099999999999997</v>
      </c>
      <c r="Z186" s="46">
        <f>IF($R186&gt;0,INDEX('CostModel Coef'!I$8:I$10,$R186),"")</f>
        <v>253</v>
      </c>
      <c r="AA186" s="46">
        <f>IF($R186&gt;0,INDEX('CostModel Coef'!J$8:J$10,$R186),"")</f>
        <v>728</v>
      </c>
      <c r="AB186" s="46">
        <f>IF($R186&gt;0,INDEX('CostModel Coef'!K$8:K$10,$R186),"")</f>
        <v>23.79</v>
      </c>
      <c r="AC186" s="46">
        <f>IF($R186&gt;0,INDEX('CostModel Coef'!L$8:L$10,$R186),"")</f>
        <v>7.8</v>
      </c>
      <c r="AD186" s="46">
        <f>IF($R186&gt;0,INDEX('CostModel Coef'!M$8:M$10,$R186),"")</f>
        <v>31</v>
      </c>
      <c r="AE186" s="46"/>
      <c r="AF186" s="2">
        <f t="shared" si="4"/>
        <v>575</v>
      </c>
    </row>
    <row r="187" spans="1:32">
      <c r="A187" s="46" t="s">
        <v>458</v>
      </c>
      <c r="B187" s="46" t="s">
        <v>85</v>
      </c>
      <c r="C187" s="46" t="s">
        <v>51</v>
      </c>
      <c r="D187" s="46" t="b">
        <f t="shared" si="5"/>
        <v>1</v>
      </c>
      <c r="E187" s="46" t="s">
        <v>86</v>
      </c>
      <c r="F187" s="46" t="s">
        <v>86</v>
      </c>
      <c r="G187" s="46" t="s">
        <v>107</v>
      </c>
      <c r="H187" s="46">
        <v>15</v>
      </c>
      <c r="I187" s="46" t="s">
        <v>130</v>
      </c>
      <c r="J187" s="46" t="s">
        <v>97</v>
      </c>
      <c r="K187" s="46">
        <v>265</v>
      </c>
      <c r="L187" s="46" t="s">
        <v>90</v>
      </c>
      <c r="M187" s="46">
        <v>265</v>
      </c>
      <c r="N187" s="46" t="s">
        <v>459</v>
      </c>
      <c r="O187" s="46"/>
      <c r="P187" s="9" t="e">
        <f>#REF!+#REF!*$H187+#REF!*IF(C187="Bottom",1,0)+#REF!*IF(C187="Top",1,0)+#REF!*IF(C187="French",1,0)+#REF!*IF(C187="Side",1,0)+#REF!*IF(F187="Y",1,0)+#REF!*$K187</f>
        <v>#REF!</v>
      </c>
      <c r="Q187" s="46"/>
      <c r="R187" s="46">
        <f>IFERROR(MATCH($C$8:$C$193,'CostModel Coef'!$B$8:$B$10,0),0)</f>
        <v>2</v>
      </c>
      <c r="S187" s="46"/>
      <c r="T187" s="46">
        <f>IF($R187&gt;0,INDEX('CostModel Coef'!C$8:C$10,$R187),"")</f>
        <v>726.7</v>
      </c>
      <c r="U187" s="46">
        <f>IF($R187&gt;0,INDEX('CostModel Coef'!D$8:D$10,$R187),"")</f>
        <v>-43.578000000000003</v>
      </c>
      <c r="V187" s="46">
        <f>IF($R187&gt;0,INDEX('CostModel Coef'!E$8:E$10,$R187),"")</f>
        <v>86.623000000000005</v>
      </c>
      <c r="W187" s="46">
        <f>IF($R187&gt;0,INDEX('CostModel Coef'!F$8:F$10,$R187),"")</f>
        <v>-391.09100000000001</v>
      </c>
      <c r="X187" s="46">
        <f>IF($R187&gt;0,INDEX('CostModel Coef'!G$8:G$10,$R187),"")</f>
        <v>521.5</v>
      </c>
      <c r="Y187" s="46">
        <f>IF($R187&gt;0,INDEX('CostModel Coef'!H$8:H$10,$R187),"")</f>
        <v>-0.47099999999999997</v>
      </c>
      <c r="Z187" s="46">
        <f>IF($R187&gt;0,INDEX('CostModel Coef'!I$8:I$10,$R187),"")</f>
        <v>253</v>
      </c>
      <c r="AA187" s="46">
        <f>IF($R187&gt;0,INDEX('CostModel Coef'!J$8:J$10,$R187),"")</f>
        <v>728</v>
      </c>
      <c r="AB187" s="46">
        <f>IF($R187&gt;0,INDEX('CostModel Coef'!K$8:K$10,$R187),"")</f>
        <v>23.79</v>
      </c>
      <c r="AC187" s="46">
        <f>IF($R187&gt;0,INDEX('CostModel Coef'!L$8:L$10,$R187),"")</f>
        <v>7.8</v>
      </c>
      <c r="AD187" s="46">
        <f>IF($R187&gt;0,INDEX('CostModel Coef'!M$8:M$10,$R187),"")</f>
        <v>31</v>
      </c>
      <c r="AE187" s="46"/>
      <c r="AF187" s="2">
        <f t="shared" si="4"/>
        <v>611</v>
      </c>
    </row>
    <row r="188" spans="1:32">
      <c r="A188" s="46" t="s">
        <v>460</v>
      </c>
      <c r="B188" s="46" t="s">
        <v>85</v>
      </c>
      <c r="C188" s="46" t="s">
        <v>51</v>
      </c>
      <c r="D188" s="46" t="b">
        <f t="shared" si="5"/>
        <v>0</v>
      </c>
      <c r="E188" s="46" t="s">
        <v>86</v>
      </c>
      <c r="F188" s="46" t="s">
        <v>86</v>
      </c>
      <c r="G188" s="46" t="s">
        <v>107</v>
      </c>
      <c r="H188" s="46">
        <v>26</v>
      </c>
      <c r="I188" s="46" t="s">
        <v>137</v>
      </c>
      <c r="J188" s="46" t="s">
        <v>89</v>
      </c>
      <c r="K188" s="46">
        <v>483</v>
      </c>
      <c r="L188" s="46" t="s">
        <v>90</v>
      </c>
      <c r="M188" s="46">
        <v>483</v>
      </c>
      <c r="N188" s="46" t="s">
        <v>461</v>
      </c>
      <c r="O188" s="46"/>
      <c r="P188" s="9" t="e">
        <f>#REF!+#REF!*$H188+#REF!*IF(C188="Bottom",1,0)+#REF!*IF(C188="Top",1,0)+#REF!*IF(C188="French",1,0)+#REF!*IF(C188="Side",1,0)+#REF!*IF(F188="Y",1,0)+#REF!*$K188</f>
        <v>#REF!</v>
      </c>
      <c r="Q188" s="46"/>
      <c r="R188" s="46">
        <f>IFERROR(MATCH($C$8:$C$193,'CostModel Coef'!$B$8:$B$10,0),0)</f>
        <v>2</v>
      </c>
      <c r="S188" s="46"/>
      <c r="T188" s="46">
        <f>IF($R188&gt;0,INDEX('CostModel Coef'!C$8:C$10,$R188),"")</f>
        <v>726.7</v>
      </c>
      <c r="U188" s="46">
        <f>IF($R188&gt;0,INDEX('CostModel Coef'!D$8:D$10,$R188),"")</f>
        <v>-43.578000000000003</v>
      </c>
      <c r="V188" s="46">
        <f>IF($R188&gt;0,INDEX('CostModel Coef'!E$8:E$10,$R188),"")</f>
        <v>86.623000000000005</v>
      </c>
      <c r="W188" s="46">
        <f>IF($R188&gt;0,INDEX('CostModel Coef'!F$8:F$10,$R188),"")</f>
        <v>-391.09100000000001</v>
      </c>
      <c r="X188" s="46">
        <f>IF($R188&gt;0,INDEX('CostModel Coef'!G$8:G$10,$R188),"")</f>
        <v>521.5</v>
      </c>
      <c r="Y188" s="46">
        <f>IF($R188&gt;0,INDEX('CostModel Coef'!H$8:H$10,$R188),"")</f>
        <v>-0.47099999999999997</v>
      </c>
      <c r="Z188" s="46">
        <f>IF($R188&gt;0,INDEX('CostModel Coef'!I$8:I$10,$R188),"")</f>
        <v>253</v>
      </c>
      <c r="AA188" s="46">
        <f>IF($R188&gt;0,INDEX('CostModel Coef'!J$8:J$10,$R188),"")</f>
        <v>728</v>
      </c>
      <c r="AB188" s="46">
        <f>IF($R188&gt;0,INDEX('CostModel Coef'!K$8:K$10,$R188),"")</f>
        <v>23.79</v>
      </c>
      <c r="AC188" s="46">
        <f>IF($R188&gt;0,INDEX('CostModel Coef'!L$8:L$10,$R188),"")</f>
        <v>7.8</v>
      </c>
      <c r="AD188" s="46">
        <f>IF($R188&gt;0,INDEX('CostModel Coef'!M$8:M$10,$R188),"")</f>
        <v>31</v>
      </c>
      <c r="AE188" s="46"/>
      <c r="AF188" s="2">
        <f t="shared" si="4"/>
        <v>770</v>
      </c>
    </row>
    <row r="189" spans="1:32">
      <c r="A189" s="46" t="s">
        <v>462</v>
      </c>
      <c r="B189" s="46" t="s">
        <v>85</v>
      </c>
      <c r="C189" s="46" t="s">
        <v>51</v>
      </c>
      <c r="D189" s="46" t="b">
        <f t="shared" si="5"/>
        <v>1</v>
      </c>
      <c r="E189" s="46" t="s">
        <v>86</v>
      </c>
      <c r="F189" s="46" t="s">
        <v>86</v>
      </c>
      <c r="G189" s="46" t="s">
        <v>107</v>
      </c>
      <c r="H189" s="46">
        <v>26</v>
      </c>
      <c r="I189" s="46" t="s">
        <v>137</v>
      </c>
      <c r="J189" s="46" t="s">
        <v>94</v>
      </c>
      <c r="K189" s="46">
        <v>435</v>
      </c>
      <c r="L189" s="46" t="s">
        <v>90</v>
      </c>
      <c r="M189" s="46">
        <v>435</v>
      </c>
      <c r="N189" s="46" t="s">
        <v>463</v>
      </c>
      <c r="O189" s="46"/>
      <c r="P189" s="9" t="e">
        <f>#REF!+#REF!*$H189+#REF!*IF(C189="Bottom",1,0)+#REF!*IF(C189="Top",1,0)+#REF!*IF(C189="French",1,0)+#REF!*IF(C189="Side",1,0)+#REF!*IF(F189="Y",1,0)+#REF!*$K189</f>
        <v>#REF!</v>
      </c>
      <c r="Q189" s="46"/>
      <c r="R189" s="46">
        <f>IFERROR(MATCH($C$8:$C$193,'CostModel Coef'!$B$8:$B$10,0),0)</f>
        <v>2</v>
      </c>
      <c r="S189" s="46"/>
      <c r="T189" s="46">
        <f>IF($R189&gt;0,INDEX('CostModel Coef'!C$8:C$10,$R189),"")</f>
        <v>726.7</v>
      </c>
      <c r="U189" s="46">
        <f>IF($R189&gt;0,INDEX('CostModel Coef'!D$8:D$10,$R189),"")</f>
        <v>-43.578000000000003</v>
      </c>
      <c r="V189" s="46">
        <f>IF($R189&gt;0,INDEX('CostModel Coef'!E$8:E$10,$R189),"")</f>
        <v>86.623000000000005</v>
      </c>
      <c r="W189" s="46">
        <f>IF($R189&gt;0,INDEX('CostModel Coef'!F$8:F$10,$R189),"")</f>
        <v>-391.09100000000001</v>
      </c>
      <c r="X189" s="46">
        <f>IF($R189&gt;0,INDEX('CostModel Coef'!G$8:G$10,$R189),"")</f>
        <v>521.5</v>
      </c>
      <c r="Y189" s="46">
        <f>IF($R189&gt;0,INDEX('CostModel Coef'!H$8:H$10,$R189),"")</f>
        <v>-0.47099999999999997</v>
      </c>
      <c r="Z189" s="46">
        <f>IF($R189&gt;0,INDEX('CostModel Coef'!I$8:I$10,$R189),"")</f>
        <v>253</v>
      </c>
      <c r="AA189" s="46">
        <f>IF($R189&gt;0,INDEX('CostModel Coef'!J$8:J$10,$R189),"")</f>
        <v>728</v>
      </c>
      <c r="AB189" s="46">
        <f>IF($R189&gt;0,INDEX('CostModel Coef'!K$8:K$10,$R189),"")</f>
        <v>23.79</v>
      </c>
      <c r="AC189" s="46">
        <f>IF($R189&gt;0,INDEX('CostModel Coef'!L$8:L$10,$R189),"")</f>
        <v>7.8</v>
      </c>
      <c r="AD189" s="46">
        <f>IF($R189&gt;0,INDEX('CostModel Coef'!M$8:M$10,$R189),"")</f>
        <v>31</v>
      </c>
      <c r="AE189" s="46"/>
      <c r="AF189" s="2">
        <f t="shared" si="4"/>
        <v>792</v>
      </c>
    </row>
    <row r="190" spans="1:32">
      <c r="A190" s="46" t="s">
        <v>464</v>
      </c>
      <c r="B190" s="46" t="s">
        <v>85</v>
      </c>
      <c r="C190" s="46" t="s">
        <v>51</v>
      </c>
      <c r="D190" s="46" t="b">
        <f t="shared" si="5"/>
        <v>1</v>
      </c>
      <c r="E190" s="46" t="s">
        <v>86</v>
      </c>
      <c r="F190" s="46" t="s">
        <v>86</v>
      </c>
      <c r="G190" s="46" t="s">
        <v>107</v>
      </c>
      <c r="H190" s="46">
        <v>26</v>
      </c>
      <c r="I190" s="46" t="s">
        <v>137</v>
      </c>
      <c r="J190" s="46" t="s">
        <v>97</v>
      </c>
      <c r="K190" s="46">
        <v>338</v>
      </c>
      <c r="L190" s="46" t="s">
        <v>90</v>
      </c>
      <c r="M190" s="46">
        <v>338</v>
      </c>
      <c r="N190" s="46" t="s">
        <v>465</v>
      </c>
      <c r="O190" s="46"/>
      <c r="P190" s="9" t="e">
        <f>#REF!+#REF!*$H190+#REF!*IF(C190="Bottom",1,0)+#REF!*IF(C190="Top",1,0)+#REF!*IF(C190="French",1,0)+#REF!*IF(C190="Side",1,0)+#REF!*IF(F190="Y",1,0)+#REF!*$K190</f>
        <v>#REF!</v>
      </c>
      <c r="Q190" s="46"/>
      <c r="R190" s="46">
        <f>IFERROR(MATCH($C$8:$C$193,'CostModel Coef'!$B$8:$B$10,0),0)</f>
        <v>2</v>
      </c>
      <c r="S190" s="46"/>
      <c r="T190" s="46">
        <f>IF($R190&gt;0,INDEX('CostModel Coef'!C$8:C$10,$R190),"")</f>
        <v>726.7</v>
      </c>
      <c r="U190" s="46">
        <f>IF($R190&gt;0,INDEX('CostModel Coef'!D$8:D$10,$R190),"")</f>
        <v>-43.578000000000003</v>
      </c>
      <c r="V190" s="46">
        <f>IF($R190&gt;0,INDEX('CostModel Coef'!E$8:E$10,$R190),"")</f>
        <v>86.623000000000005</v>
      </c>
      <c r="W190" s="46">
        <f>IF($R190&gt;0,INDEX('CostModel Coef'!F$8:F$10,$R190),"")</f>
        <v>-391.09100000000001</v>
      </c>
      <c r="X190" s="46">
        <f>IF($R190&gt;0,INDEX('CostModel Coef'!G$8:G$10,$R190),"")</f>
        <v>521.5</v>
      </c>
      <c r="Y190" s="46">
        <f>IF($R190&gt;0,INDEX('CostModel Coef'!H$8:H$10,$R190),"")</f>
        <v>-0.47099999999999997</v>
      </c>
      <c r="Z190" s="46">
        <f>IF($R190&gt;0,INDEX('CostModel Coef'!I$8:I$10,$R190),"")</f>
        <v>253</v>
      </c>
      <c r="AA190" s="46">
        <f>IF($R190&gt;0,INDEX('CostModel Coef'!J$8:J$10,$R190),"")</f>
        <v>728</v>
      </c>
      <c r="AB190" s="46">
        <f>IF($R190&gt;0,INDEX('CostModel Coef'!K$8:K$10,$R190),"")</f>
        <v>23.79</v>
      </c>
      <c r="AC190" s="46">
        <f>IF($R190&gt;0,INDEX('CostModel Coef'!L$8:L$10,$R190),"")</f>
        <v>7.8</v>
      </c>
      <c r="AD190" s="46">
        <f>IF($R190&gt;0,INDEX('CostModel Coef'!M$8:M$10,$R190),"")</f>
        <v>31</v>
      </c>
      <c r="AE190" s="46"/>
      <c r="AF190" s="2">
        <f t="shared" si="4"/>
        <v>838</v>
      </c>
    </row>
    <row r="191" spans="1:32">
      <c r="A191" s="46" t="s">
        <v>466</v>
      </c>
      <c r="B191" s="46" t="s">
        <v>85</v>
      </c>
      <c r="C191" s="46" t="s">
        <v>51</v>
      </c>
      <c r="D191" s="46" t="b">
        <f t="shared" si="5"/>
        <v>0</v>
      </c>
      <c r="E191" s="46" t="s">
        <v>86</v>
      </c>
      <c r="F191" s="46" t="s">
        <v>86</v>
      </c>
      <c r="G191" s="46" t="s">
        <v>107</v>
      </c>
      <c r="H191" s="46">
        <v>19.5</v>
      </c>
      <c r="I191" s="46" t="s">
        <v>144</v>
      </c>
      <c r="J191" s="46" t="s">
        <v>89</v>
      </c>
      <c r="K191" s="46">
        <v>421</v>
      </c>
      <c r="L191" s="46" t="s">
        <v>90</v>
      </c>
      <c r="M191" s="46">
        <v>421</v>
      </c>
      <c r="N191" s="46" t="s">
        <v>467</v>
      </c>
      <c r="O191" s="46"/>
      <c r="P191" s="9" t="e">
        <f>#REF!+#REF!*$H191+#REF!*IF(C191="Bottom",1,0)+#REF!*IF(C191="Top",1,0)+#REF!*IF(C191="French",1,0)+#REF!*IF(C191="Side",1,0)+#REF!*IF(F191="Y",1,0)+#REF!*$K191</f>
        <v>#REF!</v>
      </c>
      <c r="Q191" s="46"/>
      <c r="R191" s="46">
        <f>IFERROR(MATCH($C$8:$C$193,'CostModel Coef'!$B$8:$B$10,0),0)</f>
        <v>2</v>
      </c>
      <c r="S191" s="46"/>
      <c r="T191" s="46">
        <f>IF($R191&gt;0,INDEX('CostModel Coef'!C$8:C$10,$R191),"")</f>
        <v>726.7</v>
      </c>
      <c r="U191" s="46">
        <f>IF($R191&gt;0,INDEX('CostModel Coef'!D$8:D$10,$R191),"")</f>
        <v>-43.578000000000003</v>
      </c>
      <c r="V191" s="46">
        <f>IF($R191&gt;0,INDEX('CostModel Coef'!E$8:E$10,$R191),"")</f>
        <v>86.623000000000005</v>
      </c>
      <c r="W191" s="46">
        <f>IF($R191&gt;0,INDEX('CostModel Coef'!F$8:F$10,$R191),"")</f>
        <v>-391.09100000000001</v>
      </c>
      <c r="X191" s="46">
        <f>IF($R191&gt;0,INDEX('CostModel Coef'!G$8:G$10,$R191),"")</f>
        <v>521.5</v>
      </c>
      <c r="Y191" s="46">
        <f>IF($R191&gt;0,INDEX('CostModel Coef'!H$8:H$10,$R191),"")</f>
        <v>-0.47099999999999997</v>
      </c>
      <c r="Z191" s="46">
        <f>IF($R191&gt;0,INDEX('CostModel Coef'!I$8:I$10,$R191),"")</f>
        <v>253</v>
      </c>
      <c r="AA191" s="46">
        <f>IF($R191&gt;0,INDEX('CostModel Coef'!J$8:J$10,$R191),"")</f>
        <v>728</v>
      </c>
      <c r="AB191" s="46">
        <f>IF($R191&gt;0,INDEX('CostModel Coef'!K$8:K$10,$R191),"")</f>
        <v>23.79</v>
      </c>
      <c r="AC191" s="46">
        <f>IF($R191&gt;0,INDEX('CostModel Coef'!L$8:L$10,$R191),"")</f>
        <v>7.8</v>
      </c>
      <c r="AD191" s="46">
        <f>IF($R191&gt;0,INDEX('CostModel Coef'!M$8:M$10,$R191),"")</f>
        <v>31</v>
      </c>
      <c r="AE191" s="46"/>
      <c r="AF191" s="2">
        <f t="shared" si="4"/>
        <v>644</v>
      </c>
    </row>
    <row r="192" spans="1:32">
      <c r="A192" s="46" t="s">
        <v>468</v>
      </c>
      <c r="B192" s="46" t="s">
        <v>85</v>
      </c>
      <c r="C192" s="46" t="s">
        <v>51</v>
      </c>
      <c r="D192" s="46" t="b">
        <f t="shared" si="5"/>
        <v>1</v>
      </c>
      <c r="E192" s="46" t="s">
        <v>86</v>
      </c>
      <c r="F192" s="46" t="s">
        <v>86</v>
      </c>
      <c r="G192" s="46" t="s">
        <v>107</v>
      </c>
      <c r="H192" s="46">
        <v>19.5</v>
      </c>
      <c r="I192" s="46" t="s">
        <v>144</v>
      </c>
      <c r="J192" s="46" t="s">
        <v>94</v>
      </c>
      <c r="K192" s="46">
        <v>379</v>
      </c>
      <c r="L192" s="46" t="s">
        <v>90</v>
      </c>
      <c r="M192" s="46">
        <v>379</v>
      </c>
      <c r="N192" s="46" t="s">
        <v>469</v>
      </c>
      <c r="O192" s="46"/>
      <c r="P192" s="9" t="e">
        <f>#REF!+#REF!*$H192+#REF!*IF(C192="Bottom",1,0)+#REF!*IF(C192="Top",1,0)+#REF!*IF(C192="French",1,0)+#REF!*IF(C192="Side",1,0)+#REF!*IF(F192="Y",1,0)+#REF!*$K192</f>
        <v>#REF!</v>
      </c>
      <c r="Q192" s="46"/>
      <c r="R192" s="46">
        <f>IFERROR(MATCH($C$8:$C$193,'CostModel Coef'!$B$8:$B$10,0),0)</f>
        <v>2</v>
      </c>
      <c r="S192" s="46"/>
      <c r="T192" s="46">
        <f>IF($R192&gt;0,INDEX('CostModel Coef'!C$8:C$10,$R192),"")</f>
        <v>726.7</v>
      </c>
      <c r="U192" s="46">
        <f>IF($R192&gt;0,INDEX('CostModel Coef'!D$8:D$10,$R192),"")</f>
        <v>-43.578000000000003</v>
      </c>
      <c r="V192" s="46">
        <f>IF($R192&gt;0,INDEX('CostModel Coef'!E$8:E$10,$R192),"")</f>
        <v>86.623000000000005</v>
      </c>
      <c r="W192" s="46">
        <f>IF($R192&gt;0,INDEX('CostModel Coef'!F$8:F$10,$R192),"")</f>
        <v>-391.09100000000001</v>
      </c>
      <c r="X192" s="46">
        <f>IF($R192&gt;0,INDEX('CostModel Coef'!G$8:G$10,$R192),"")</f>
        <v>521.5</v>
      </c>
      <c r="Y192" s="46">
        <f>IF($R192&gt;0,INDEX('CostModel Coef'!H$8:H$10,$R192),"")</f>
        <v>-0.47099999999999997</v>
      </c>
      <c r="Z192" s="46">
        <f>IF($R192&gt;0,INDEX('CostModel Coef'!I$8:I$10,$R192),"")</f>
        <v>253</v>
      </c>
      <c r="AA192" s="46">
        <f>IF($R192&gt;0,INDEX('CostModel Coef'!J$8:J$10,$R192),"")</f>
        <v>728</v>
      </c>
      <c r="AB192" s="46">
        <f>IF($R192&gt;0,INDEX('CostModel Coef'!K$8:K$10,$R192),"")</f>
        <v>23.79</v>
      </c>
      <c r="AC192" s="46">
        <f>IF($R192&gt;0,INDEX('CostModel Coef'!L$8:L$10,$R192),"")</f>
        <v>7.8</v>
      </c>
      <c r="AD192" s="46">
        <f>IF($R192&gt;0,INDEX('CostModel Coef'!M$8:M$10,$R192),"")</f>
        <v>31</v>
      </c>
      <c r="AE192" s="46"/>
      <c r="AF192" s="2">
        <f t="shared" si="4"/>
        <v>664</v>
      </c>
    </row>
    <row r="193" spans="1:32">
      <c r="A193" s="46" t="s">
        <v>470</v>
      </c>
      <c r="B193" s="46" t="s">
        <v>85</v>
      </c>
      <c r="C193" s="46" t="s">
        <v>51</v>
      </c>
      <c r="D193" s="46" t="b">
        <f t="shared" si="5"/>
        <v>1</v>
      </c>
      <c r="E193" s="46" t="s">
        <v>86</v>
      </c>
      <c r="F193" s="46" t="s">
        <v>86</v>
      </c>
      <c r="G193" s="46" t="s">
        <v>107</v>
      </c>
      <c r="H193" s="46">
        <v>19.5</v>
      </c>
      <c r="I193" s="46" t="s">
        <v>144</v>
      </c>
      <c r="J193" s="46" t="s">
        <v>97</v>
      </c>
      <c r="K193" s="46">
        <v>295</v>
      </c>
      <c r="L193" s="46" t="s">
        <v>90</v>
      </c>
      <c r="M193" s="46">
        <v>295</v>
      </c>
      <c r="N193" s="46" t="s">
        <v>471</v>
      </c>
      <c r="O193" s="46"/>
      <c r="P193" s="9" t="e">
        <f>#REF!+#REF!*$H193+#REF!*IF(C193="Bottom",1,0)+#REF!*IF(C193="Top",1,0)+#REF!*IF(C193="French",1,0)+#REF!*IF(C193="Side",1,0)+#REF!*IF(F193="Y",1,0)+#REF!*$K193</f>
        <v>#REF!</v>
      </c>
      <c r="Q193" s="46"/>
      <c r="R193" s="46">
        <f>IFERROR(MATCH($C$8:$C$193,'CostModel Coef'!$B$8:$B$10,0),0)</f>
        <v>2</v>
      </c>
      <c r="S193" s="46"/>
      <c r="T193" s="46">
        <f>IF($R193&gt;0,INDEX('CostModel Coef'!C$8:C$10,$R193),"")</f>
        <v>726.7</v>
      </c>
      <c r="U193" s="46">
        <f>IF($R193&gt;0,INDEX('CostModel Coef'!D$8:D$10,$R193),"")</f>
        <v>-43.578000000000003</v>
      </c>
      <c r="V193" s="46">
        <f>IF($R193&gt;0,INDEX('CostModel Coef'!E$8:E$10,$R193),"")</f>
        <v>86.623000000000005</v>
      </c>
      <c r="W193" s="46">
        <f>IF($R193&gt;0,INDEX('CostModel Coef'!F$8:F$10,$R193),"")</f>
        <v>-391.09100000000001</v>
      </c>
      <c r="X193" s="46">
        <f>IF($R193&gt;0,INDEX('CostModel Coef'!G$8:G$10,$R193),"")</f>
        <v>521.5</v>
      </c>
      <c r="Y193" s="46">
        <f>IF($R193&gt;0,INDEX('CostModel Coef'!H$8:H$10,$R193),"")</f>
        <v>-0.47099999999999997</v>
      </c>
      <c r="Z193" s="46">
        <f>IF($R193&gt;0,INDEX('CostModel Coef'!I$8:I$10,$R193),"")</f>
        <v>253</v>
      </c>
      <c r="AA193" s="46">
        <f>IF($R193&gt;0,INDEX('CostModel Coef'!J$8:J$10,$R193),"")</f>
        <v>728</v>
      </c>
      <c r="AB193" s="46">
        <f>IF($R193&gt;0,INDEX('CostModel Coef'!K$8:K$10,$R193),"")</f>
        <v>23.79</v>
      </c>
      <c r="AC193" s="46">
        <f>IF($R193&gt;0,INDEX('CostModel Coef'!L$8:L$10,$R193),"")</f>
        <v>7.8</v>
      </c>
      <c r="AD193" s="46">
        <f>IF($R193&gt;0,INDEX('CostModel Coef'!M$8:M$10,$R193),"")</f>
        <v>31</v>
      </c>
      <c r="AE193" s="46"/>
      <c r="AF193" s="2">
        <f t="shared" si="4"/>
        <v>704</v>
      </c>
    </row>
    <row r="194" spans="1:32">
      <c r="A194" s="46" t="s">
        <v>472</v>
      </c>
      <c r="B194" s="46" t="s">
        <v>85</v>
      </c>
      <c r="C194" s="46" t="s">
        <v>473</v>
      </c>
      <c r="D194" s="46" t="b">
        <f t="shared" si="5"/>
        <v>0</v>
      </c>
      <c r="E194" s="46"/>
      <c r="F194" s="46"/>
      <c r="G194" s="46"/>
      <c r="H194" s="46">
        <v>21</v>
      </c>
      <c r="I194" s="46" t="s">
        <v>144</v>
      </c>
      <c r="J194" s="46" t="s">
        <v>89</v>
      </c>
      <c r="K194" s="46">
        <v>545</v>
      </c>
      <c r="L194" s="46" t="s">
        <v>90</v>
      </c>
      <c r="M194" s="46">
        <v>545</v>
      </c>
      <c r="N194" s="46" t="s">
        <v>474</v>
      </c>
      <c r="O194" s="46"/>
      <c r="P194" s="9" t="e">
        <f>#REF!+#REF!*$H194+#REF!*IF(C194="Bottom",1,0)+#REF!*IF(C194="Top",1,0)+#REF!*IF(C194="French",1,0)+#REF!*IF(C194="Side",1,0)+#REF!*IF(F194="Y",1,0)+#REF!*$K194</f>
        <v>#REF!</v>
      </c>
      <c r="Q194" s="46"/>
      <c r="R194" s="46">
        <f>IFERROR(MATCH($C$8:$C$193,'CostModel Coef'!$B$8:$B$10,0),0)</f>
        <v>0</v>
      </c>
      <c r="S194" s="46"/>
      <c r="T194" s="46" t="str">
        <f>IF($R194&gt;0,INDEX('CostModel Coef'!C$8:C$10,$R194),"")</f>
        <v/>
      </c>
      <c r="U194" s="46" t="str">
        <f>IF($R194&gt;0,INDEX('CostModel Coef'!D$8:D$10,$R194),"")</f>
        <v/>
      </c>
      <c r="V194" s="46" t="str">
        <f>IF($R194&gt;0,INDEX('CostModel Coef'!E$8:E$10,$R194),"")</f>
        <v/>
      </c>
      <c r="W194" s="46" t="str">
        <f>IF($R194&gt;0,INDEX('CostModel Coef'!F$8:F$10,$R194),"")</f>
        <v/>
      </c>
      <c r="X194" s="46" t="str">
        <f>IF($R194&gt;0,INDEX('CostModel Coef'!G$8:G$10,$R194),"")</f>
        <v/>
      </c>
      <c r="Y194" s="46" t="str">
        <f>IF($R194&gt;0,INDEX('CostModel Coef'!H$8:H$10,$R194),"")</f>
        <v/>
      </c>
      <c r="Z194" s="46" t="str">
        <f>IF($R194&gt;0,INDEX('CostModel Coef'!I$8:I$10,$R194),"")</f>
        <v/>
      </c>
      <c r="AA194" s="46" t="str">
        <f>IF($R194&gt;0,INDEX('CostModel Coef'!J$8:J$10,$R194),"")</f>
        <v/>
      </c>
      <c r="AB194" s="46" t="str">
        <f>IF($R194&gt;0,INDEX('CostModel Coef'!K$8:K$10,$R194),"")</f>
        <v/>
      </c>
      <c r="AC194" s="46" t="str">
        <f>IF($R194&gt;0,INDEX('CostModel Coef'!L$8:L$10,$R194),"")</f>
        <v/>
      </c>
      <c r="AD194" s="46" t="str">
        <f>IF($R194&gt;0,INDEX('CostModel Coef'!M$8:M$10,$R194),"")</f>
        <v/>
      </c>
      <c r="AE194" s="46"/>
      <c r="AF194" s="2" t="str">
        <f t="shared" si="4"/>
        <v>out of scope</v>
      </c>
    </row>
    <row r="195" spans="1:32">
      <c r="A195" s="46" t="s">
        <v>475</v>
      </c>
      <c r="B195" s="46" t="s">
        <v>85</v>
      </c>
      <c r="C195" s="46" t="s">
        <v>473</v>
      </c>
      <c r="D195" s="46" t="b">
        <f t="shared" si="5"/>
        <v>1</v>
      </c>
      <c r="E195" s="46"/>
      <c r="F195" s="46"/>
      <c r="G195" s="46"/>
      <c r="H195" s="46">
        <v>21</v>
      </c>
      <c r="I195" s="46" t="s">
        <v>144</v>
      </c>
      <c r="J195" s="46" t="s">
        <v>94</v>
      </c>
      <c r="K195" s="46">
        <v>491</v>
      </c>
      <c r="L195" s="46" t="s">
        <v>90</v>
      </c>
      <c r="M195" s="46">
        <v>491</v>
      </c>
      <c r="N195" s="46" t="s">
        <v>476</v>
      </c>
      <c r="O195" s="46"/>
      <c r="P195" s="9" t="e">
        <f>#REF!+#REF!*$H195+#REF!*IF(C195="Bottom",1,0)+#REF!*IF(C195="Top",1,0)+#REF!*IF(C195="French",1,0)+#REF!*IF(C195="Side",1,0)+#REF!*IF(F195="Y",1,0)+#REF!*$K195</f>
        <v>#REF!</v>
      </c>
      <c r="Q195" s="46"/>
      <c r="R195" s="46">
        <f>IFERROR(MATCH($C$8:$C$193,'CostModel Coef'!$B$8:$B$10,0),0)</f>
        <v>0</v>
      </c>
      <c r="S195" s="46"/>
      <c r="T195" s="46" t="str">
        <f>IF($R195&gt;0,INDEX('CostModel Coef'!C$8:C$10,$R195),"")</f>
        <v/>
      </c>
      <c r="U195" s="46" t="str">
        <f>IF($R195&gt;0,INDEX('CostModel Coef'!D$8:D$10,$R195),"")</f>
        <v/>
      </c>
      <c r="V195" s="46" t="str">
        <f>IF($R195&gt;0,INDEX('CostModel Coef'!E$8:E$10,$R195),"")</f>
        <v/>
      </c>
      <c r="W195" s="46" t="str">
        <f>IF($R195&gt;0,INDEX('CostModel Coef'!F$8:F$10,$R195),"")</f>
        <v/>
      </c>
      <c r="X195" s="46" t="str">
        <f>IF($R195&gt;0,INDEX('CostModel Coef'!G$8:G$10,$R195),"")</f>
        <v/>
      </c>
      <c r="Y195" s="46" t="str">
        <f>IF($R195&gt;0,INDEX('CostModel Coef'!H$8:H$10,$R195),"")</f>
        <v/>
      </c>
      <c r="Z195" s="46" t="str">
        <f>IF($R195&gt;0,INDEX('CostModel Coef'!I$8:I$10,$R195),"")</f>
        <v/>
      </c>
      <c r="AA195" s="46" t="str">
        <f>IF($R195&gt;0,INDEX('CostModel Coef'!J$8:J$10,$R195),"")</f>
        <v/>
      </c>
      <c r="AB195" s="46" t="str">
        <f>IF($R195&gt;0,INDEX('CostModel Coef'!K$8:K$10,$R195),"")</f>
        <v/>
      </c>
      <c r="AC195" s="46" t="str">
        <f>IF($R195&gt;0,INDEX('CostModel Coef'!L$8:L$10,$R195),"")</f>
        <v/>
      </c>
      <c r="AD195" s="46" t="str">
        <f>IF($R195&gt;0,INDEX('CostModel Coef'!M$8:M$10,$R195),"")</f>
        <v/>
      </c>
      <c r="AE195" s="46"/>
      <c r="AF195" s="2" t="str">
        <f t="shared" si="4"/>
        <v>out of scope</v>
      </c>
    </row>
    <row r="196" spans="1:32">
      <c r="A196" s="46" t="s">
        <v>477</v>
      </c>
      <c r="B196" s="46" t="s">
        <v>85</v>
      </c>
      <c r="C196" s="46" t="s">
        <v>473</v>
      </c>
      <c r="D196" s="46" t="b">
        <f t="shared" si="5"/>
        <v>1</v>
      </c>
      <c r="E196" s="46"/>
      <c r="F196" s="46"/>
      <c r="G196" s="46"/>
      <c r="H196" s="46">
        <v>21</v>
      </c>
      <c r="I196" s="46" t="s">
        <v>144</v>
      </c>
      <c r="J196" s="46" t="s">
        <v>97</v>
      </c>
      <c r="K196" s="46">
        <v>382</v>
      </c>
      <c r="L196" s="46" t="s">
        <v>90</v>
      </c>
      <c r="M196" s="46">
        <v>382</v>
      </c>
      <c r="N196" s="46" t="s">
        <v>478</v>
      </c>
      <c r="O196" s="46"/>
      <c r="P196" s="9" t="e">
        <f>#REF!+#REF!*$H196+#REF!*IF(C196="Bottom",1,0)+#REF!*IF(C196="Top",1,0)+#REF!*IF(C196="French",1,0)+#REF!*IF(C196="Side",1,0)+#REF!*IF(F196="Y",1,0)+#REF!*$K196</f>
        <v>#REF!</v>
      </c>
      <c r="Q196" s="46"/>
      <c r="R196" s="46">
        <f>IFERROR(MATCH($C$8:$C$193,'CostModel Coef'!$B$8:$B$10,0),0)</f>
        <v>0</v>
      </c>
      <c r="S196" s="46"/>
      <c r="T196" s="46" t="str">
        <f>IF($R196&gt;0,INDEX('CostModel Coef'!C$8:C$10,$R196),"")</f>
        <v/>
      </c>
      <c r="U196" s="46" t="str">
        <f>IF($R196&gt;0,INDEX('CostModel Coef'!D$8:D$10,$R196),"")</f>
        <v/>
      </c>
      <c r="V196" s="46" t="str">
        <f>IF($R196&gt;0,INDEX('CostModel Coef'!E$8:E$10,$R196),"")</f>
        <v/>
      </c>
      <c r="W196" s="46" t="str">
        <f>IF($R196&gt;0,INDEX('CostModel Coef'!F$8:F$10,$R196),"")</f>
        <v/>
      </c>
      <c r="X196" s="46" t="str">
        <f>IF($R196&gt;0,INDEX('CostModel Coef'!G$8:G$10,$R196),"")</f>
        <v/>
      </c>
      <c r="Y196" s="46" t="str">
        <f>IF($R196&gt;0,INDEX('CostModel Coef'!H$8:H$10,$R196),"")</f>
        <v/>
      </c>
      <c r="Z196" s="46" t="str">
        <f>IF($R196&gt;0,INDEX('CostModel Coef'!I$8:I$10,$R196),"")</f>
        <v/>
      </c>
      <c r="AA196" s="46" t="str">
        <f>IF($R196&gt;0,INDEX('CostModel Coef'!J$8:J$10,$R196),"")</f>
        <v/>
      </c>
      <c r="AB196" s="46" t="str">
        <f>IF($R196&gt;0,INDEX('CostModel Coef'!K$8:K$10,$R196),"")</f>
        <v/>
      </c>
      <c r="AC196" s="46" t="str">
        <f>IF($R196&gt;0,INDEX('CostModel Coef'!L$8:L$10,$R196),"")</f>
        <v/>
      </c>
      <c r="AD196" s="46" t="str">
        <f>IF($R196&gt;0,INDEX('CostModel Coef'!M$8:M$10,$R196),"")</f>
        <v/>
      </c>
      <c r="AE196" s="46"/>
      <c r="AF196" s="2" t="str">
        <f t="shared" si="4"/>
        <v>out of scope</v>
      </c>
    </row>
    <row r="197" spans="1:32">
      <c r="A197" s="46" t="s">
        <v>479</v>
      </c>
      <c r="B197" s="46" t="s">
        <v>85</v>
      </c>
      <c r="C197" s="46" t="s">
        <v>480</v>
      </c>
      <c r="D197" s="46" t="b">
        <f t="shared" si="5"/>
        <v>0</v>
      </c>
      <c r="E197" s="46" t="s">
        <v>86</v>
      </c>
      <c r="F197" s="46" t="s">
        <v>86</v>
      </c>
      <c r="G197" s="46" t="s">
        <v>87</v>
      </c>
      <c r="H197" s="46">
        <v>6</v>
      </c>
      <c r="I197" s="46" t="s">
        <v>88</v>
      </c>
      <c r="J197" s="46" t="s">
        <v>89</v>
      </c>
      <c r="K197" s="46">
        <v>309</v>
      </c>
      <c r="L197" s="46" t="s">
        <v>90</v>
      </c>
      <c r="M197" s="46">
        <v>309</v>
      </c>
      <c r="N197" s="46" t="s">
        <v>481</v>
      </c>
      <c r="O197" s="46" t="s">
        <v>92</v>
      </c>
      <c r="P197" s="9"/>
      <c r="Q197" s="46"/>
      <c r="R197" s="46">
        <f>IFERROR(MATCH($C$8:$C$193,'CostModel Coef'!$B$8:$B$10,0),0)</f>
        <v>0</v>
      </c>
      <c r="S197" s="46"/>
      <c r="T197" s="46" t="str">
        <f>IF($R197&gt;0,INDEX('CostModel Coef'!C$8:C$10,$R197),"")</f>
        <v/>
      </c>
      <c r="U197" s="46" t="str">
        <f>IF($R197&gt;0,INDEX('CostModel Coef'!D$8:D$10,$R197),"")</f>
        <v/>
      </c>
      <c r="V197" s="46" t="str">
        <f>IF($R197&gt;0,INDEX('CostModel Coef'!E$8:E$10,$R197),"")</f>
        <v/>
      </c>
      <c r="W197" s="46" t="str">
        <f>IF($R197&gt;0,INDEX('CostModel Coef'!F$8:F$10,$R197),"")</f>
        <v/>
      </c>
      <c r="X197" s="46" t="str">
        <f>IF($R197&gt;0,INDEX('CostModel Coef'!G$8:G$10,$R197),"")</f>
        <v/>
      </c>
      <c r="Y197" s="46" t="str">
        <f>IF($R197&gt;0,INDEX('CostModel Coef'!H$8:H$10,$R197),"")</f>
        <v/>
      </c>
      <c r="Z197" s="46" t="str">
        <f>IF($R197&gt;0,INDEX('CostModel Coef'!I$8:I$10,$R197),"")</f>
        <v/>
      </c>
      <c r="AA197" s="46" t="str">
        <f>IF($R197&gt;0,INDEX('CostModel Coef'!J$8:J$10,$R197),"")</f>
        <v/>
      </c>
      <c r="AB197" s="46" t="str">
        <f>IF($R197&gt;0,INDEX('CostModel Coef'!K$8:K$10,$R197),"")</f>
        <v/>
      </c>
      <c r="AC197" s="46" t="str">
        <f>IF($R197&gt;0,INDEX('CostModel Coef'!L$8:L$10,$R197),"")</f>
        <v/>
      </c>
      <c r="AD197" s="46" t="str">
        <f>IF($R197&gt;0,INDEX('CostModel Coef'!M$8:M$10,$R197),"")</f>
        <v/>
      </c>
      <c r="AE197" s="46"/>
      <c r="AF197" s="2" t="str">
        <f t="shared" si="4"/>
        <v>out of scope</v>
      </c>
    </row>
    <row r="198" spans="1:32">
      <c r="A198" s="46" t="s">
        <v>482</v>
      </c>
      <c r="B198" s="46" t="s">
        <v>85</v>
      </c>
      <c r="C198" s="46" t="s">
        <v>480</v>
      </c>
      <c r="D198" s="46" t="b">
        <f t="shared" si="5"/>
        <v>1</v>
      </c>
      <c r="E198" s="46" t="s">
        <v>86</v>
      </c>
      <c r="F198" s="46" t="s">
        <v>86</v>
      </c>
      <c r="G198" s="46" t="s">
        <v>87</v>
      </c>
      <c r="H198" s="46">
        <v>6</v>
      </c>
      <c r="I198" s="46" t="s">
        <v>88</v>
      </c>
      <c r="J198" s="46" t="s">
        <v>94</v>
      </c>
      <c r="K198" s="46">
        <v>278</v>
      </c>
      <c r="L198" s="46" t="s">
        <v>90</v>
      </c>
      <c r="M198" s="46">
        <v>278</v>
      </c>
      <c r="N198" s="46" t="s">
        <v>483</v>
      </c>
      <c r="O198" s="46" t="s">
        <v>92</v>
      </c>
      <c r="P198" s="9"/>
      <c r="Q198" s="46"/>
      <c r="R198" s="46">
        <f>IFERROR(MATCH($C$8:$C$193,'CostModel Coef'!$B$8:$B$10,0),0)</f>
        <v>0</v>
      </c>
      <c r="S198" s="46"/>
      <c r="T198" s="46" t="str">
        <f>IF($R198&gt;0,INDEX('CostModel Coef'!C$8:C$10,$R198),"")</f>
        <v/>
      </c>
      <c r="U198" s="46" t="str">
        <f>IF($R198&gt;0,INDEX('CostModel Coef'!D$8:D$10,$R198),"")</f>
        <v/>
      </c>
      <c r="V198" s="46" t="str">
        <f>IF($R198&gt;0,INDEX('CostModel Coef'!E$8:E$10,$R198),"")</f>
        <v/>
      </c>
      <c r="W198" s="46" t="str">
        <f>IF($R198&gt;0,INDEX('CostModel Coef'!F$8:F$10,$R198),"")</f>
        <v/>
      </c>
      <c r="X198" s="46" t="str">
        <f>IF($R198&gt;0,INDEX('CostModel Coef'!G$8:G$10,$R198),"")</f>
        <v/>
      </c>
      <c r="Y198" s="46" t="str">
        <f>IF($R198&gt;0,INDEX('CostModel Coef'!H$8:H$10,$R198),"")</f>
        <v/>
      </c>
      <c r="Z198" s="46" t="str">
        <f>IF($R198&gt;0,INDEX('CostModel Coef'!I$8:I$10,$R198),"")</f>
        <v/>
      </c>
      <c r="AA198" s="46" t="str">
        <f>IF($R198&gt;0,INDEX('CostModel Coef'!J$8:J$10,$R198),"")</f>
        <v/>
      </c>
      <c r="AB198" s="46" t="str">
        <f>IF($R198&gt;0,INDEX('CostModel Coef'!K$8:K$10,$R198),"")</f>
        <v/>
      </c>
      <c r="AC198" s="46" t="str">
        <f>IF($R198&gt;0,INDEX('CostModel Coef'!L$8:L$10,$R198),"")</f>
        <v/>
      </c>
      <c r="AD198" s="46" t="str">
        <f>IF($R198&gt;0,INDEX('CostModel Coef'!M$8:M$10,$R198),"")</f>
        <v/>
      </c>
      <c r="AE198" s="46"/>
      <c r="AF198" s="2" t="str">
        <f t="shared" si="4"/>
        <v>out of scope</v>
      </c>
    </row>
    <row r="199" spans="1:32">
      <c r="A199" s="46" t="s">
        <v>484</v>
      </c>
      <c r="B199" s="46" t="s">
        <v>85</v>
      </c>
      <c r="C199" s="46" t="s">
        <v>480</v>
      </c>
      <c r="D199" s="46" t="b">
        <f t="shared" si="5"/>
        <v>1</v>
      </c>
      <c r="E199" s="46" t="s">
        <v>86</v>
      </c>
      <c r="F199" s="46" t="s">
        <v>86</v>
      </c>
      <c r="G199" s="46" t="s">
        <v>87</v>
      </c>
      <c r="H199" s="46">
        <v>6</v>
      </c>
      <c r="I199" s="46" t="s">
        <v>88</v>
      </c>
      <c r="J199" s="46" t="s">
        <v>97</v>
      </c>
      <c r="K199" s="46">
        <v>216</v>
      </c>
      <c r="L199" s="46" t="s">
        <v>90</v>
      </c>
      <c r="M199" s="46">
        <v>216</v>
      </c>
      <c r="N199" s="46" t="s">
        <v>485</v>
      </c>
      <c r="O199" s="46" t="s">
        <v>92</v>
      </c>
      <c r="P199" s="9"/>
      <c r="Q199" s="46"/>
      <c r="R199" s="46">
        <f>IFERROR(MATCH($C$8:$C$193,'CostModel Coef'!$B$8:$B$10,0),0)</f>
        <v>0</v>
      </c>
      <c r="S199" s="46"/>
      <c r="T199" s="46" t="str">
        <f>IF($R199&gt;0,INDEX('CostModel Coef'!C$8:C$10,$R199),"")</f>
        <v/>
      </c>
      <c r="U199" s="46" t="str">
        <f>IF($R199&gt;0,INDEX('CostModel Coef'!D$8:D$10,$R199),"")</f>
        <v/>
      </c>
      <c r="V199" s="46" t="str">
        <f>IF($R199&gt;0,INDEX('CostModel Coef'!E$8:E$10,$R199),"")</f>
        <v/>
      </c>
      <c r="W199" s="46" t="str">
        <f>IF($R199&gt;0,INDEX('CostModel Coef'!F$8:F$10,$R199),"")</f>
        <v/>
      </c>
      <c r="X199" s="46" t="str">
        <f>IF($R199&gt;0,INDEX('CostModel Coef'!G$8:G$10,$R199),"")</f>
        <v/>
      </c>
      <c r="Y199" s="46" t="str">
        <f>IF($R199&gt;0,INDEX('CostModel Coef'!H$8:H$10,$R199),"")</f>
        <v/>
      </c>
      <c r="Z199" s="46" t="str">
        <f>IF($R199&gt;0,INDEX('CostModel Coef'!I$8:I$10,$R199),"")</f>
        <v/>
      </c>
      <c r="AA199" s="46" t="str">
        <f>IF($R199&gt;0,INDEX('CostModel Coef'!J$8:J$10,$R199),"")</f>
        <v/>
      </c>
      <c r="AB199" s="46" t="str">
        <f>IF($R199&gt;0,INDEX('CostModel Coef'!K$8:K$10,$R199),"")</f>
        <v/>
      </c>
      <c r="AC199" s="46" t="str">
        <f>IF($R199&gt;0,INDEX('CostModel Coef'!L$8:L$10,$R199),"")</f>
        <v/>
      </c>
      <c r="AD199" s="46" t="str">
        <f>IF($R199&gt;0,INDEX('CostModel Coef'!M$8:M$10,$R199),"")</f>
        <v/>
      </c>
      <c r="AE199" s="46"/>
      <c r="AF199" s="2" t="str">
        <f t="shared" si="4"/>
        <v>out of scope</v>
      </c>
    </row>
    <row r="200" spans="1:32">
      <c r="A200" s="46" t="s">
        <v>486</v>
      </c>
      <c r="B200" s="46" t="s">
        <v>85</v>
      </c>
      <c r="C200" s="46" t="s">
        <v>480</v>
      </c>
      <c r="D200" s="46" t="b">
        <f t="shared" si="5"/>
        <v>0</v>
      </c>
      <c r="E200" s="46" t="s">
        <v>86</v>
      </c>
      <c r="F200" s="46" t="s">
        <v>86</v>
      </c>
      <c r="G200" s="46" t="s">
        <v>87</v>
      </c>
      <c r="H200" s="46">
        <v>3</v>
      </c>
      <c r="I200" s="46" t="s">
        <v>100</v>
      </c>
      <c r="J200" s="46" t="s">
        <v>89</v>
      </c>
      <c r="K200" s="46">
        <v>280</v>
      </c>
      <c r="L200" s="46" t="s">
        <v>90</v>
      </c>
      <c r="M200" s="46">
        <v>280</v>
      </c>
      <c r="N200" s="46" t="s">
        <v>487</v>
      </c>
      <c r="O200" s="46" t="s">
        <v>92</v>
      </c>
      <c r="P200" s="9"/>
      <c r="Q200" s="46"/>
      <c r="R200" s="46">
        <f>IFERROR(MATCH($C$8:$C$193,'CostModel Coef'!$B$8:$B$10,0),0)</f>
        <v>0</v>
      </c>
      <c r="S200" s="46"/>
      <c r="T200" s="46" t="str">
        <f>IF($R200&gt;0,INDEX('CostModel Coef'!C$8:C$10,$R200),"")</f>
        <v/>
      </c>
      <c r="U200" s="46" t="str">
        <f>IF($R200&gt;0,INDEX('CostModel Coef'!D$8:D$10,$R200),"")</f>
        <v/>
      </c>
      <c r="V200" s="46" t="str">
        <f>IF($R200&gt;0,INDEX('CostModel Coef'!E$8:E$10,$R200),"")</f>
        <v/>
      </c>
      <c r="W200" s="46" t="str">
        <f>IF($R200&gt;0,INDEX('CostModel Coef'!F$8:F$10,$R200),"")</f>
        <v/>
      </c>
      <c r="X200" s="46" t="str">
        <f>IF($R200&gt;0,INDEX('CostModel Coef'!G$8:G$10,$R200),"")</f>
        <v/>
      </c>
      <c r="Y200" s="46" t="str">
        <f>IF($R200&gt;0,INDEX('CostModel Coef'!H$8:H$10,$R200),"")</f>
        <v/>
      </c>
      <c r="Z200" s="46" t="str">
        <f>IF($R200&gt;0,INDEX('CostModel Coef'!I$8:I$10,$R200),"")</f>
        <v/>
      </c>
      <c r="AA200" s="46" t="str">
        <f>IF($R200&gt;0,INDEX('CostModel Coef'!J$8:J$10,$R200),"")</f>
        <v/>
      </c>
      <c r="AB200" s="46" t="str">
        <f>IF($R200&gt;0,INDEX('CostModel Coef'!K$8:K$10,$R200),"")</f>
        <v/>
      </c>
      <c r="AC200" s="46" t="str">
        <f>IF($R200&gt;0,INDEX('CostModel Coef'!L$8:L$10,$R200),"")</f>
        <v/>
      </c>
      <c r="AD200" s="46" t="str">
        <f>IF($R200&gt;0,INDEX('CostModel Coef'!M$8:M$10,$R200),"")</f>
        <v/>
      </c>
      <c r="AE200" s="46"/>
      <c r="AF200" s="2" t="str">
        <f t="shared" si="4"/>
        <v>out of scope</v>
      </c>
    </row>
    <row r="201" spans="1:32">
      <c r="A201" s="46" t="s">
        <v>488</v>
      </c>
      <c r="B201" s="46" t="s">
        <v>85</v>
      </c>
      <c r="C201" s="46" t="s">
        <v>480</v>
      </c>
      <c r="D201" s="46" t="b">
        <f t="shared" si="5"/>
        <v>1</v>
      </c>
      <c r="E201" s="46" t="s">
        <v>86</v>
      </c>
      <c r="F201" s="46" t="s">
        <v>86</v>
      </c>
      <c r="G201" s="46" t="s">
        <v>87</v>
      </c>
      <c r="H201" s="46">
        <v>3</v>
      </c>
      <c r="I201" s="46" t="s">
        <v>100</v>
      </c>
      <c r="J201" s="46" t="s">
        <v>94</v>
      </c>
      <c r="K201" s="46">
        <v>252</v>
      </c>
      <c r="L201" s="46" t="s">
        <v>90</v>
      </c>
      <c r="M201" s="46">
        <v>252</v>
      </c>
      <c r="N201" s="46" t="s">
        <v>489</v>
      </c>
      <c r="O201" s="46" t="s">
        <v>92</v>
      </c>
      <c r="P201" s="9"/>
      <c r="Q201" s="46"/>
      <c r="R201" s="46">
        <f>IFERROR(MATCH($C$8:$C$193,'CostModel Coef'!$B$8:$B$10,0),0)</f>
        <v>0</v>
      </c>
      <c r="S201" s="46"/>
      <c r="T201" s="46" t="str">
        <f>IF($R201&gt;0,INDEX('CostModel Coef'!C$8:C$10,$R201),"")</f>
        <v/>
      </c>
      <c r="U201" s="46" t="str">
        <f>IF($R201&gt;0,INDEX('CostModel Coef'!D$8:D$10,$R201),"")</f>
        <v/>
      </c>
      <c r="V201" s="46" t="str">
        <f>IF($R201&gt;0,INDEX('CostModel Coef'!E$8:E$10,$R201),"")</f>
        <v/>
      </c>
      <c r="W201" s="46" t="str">
        <f>IF($R201&gt;0,INDEX('CostModel Coef'!F$8:F$10,$R201),"")</f>
        <v/>
      </c>
      <c r="X201" s="46" t="str">
        <f>IF($R201&gt;0,INDEX('CostModel Coef'!G$8:G$10,$R201),"")</f>
        <v/>
      </c>
      <c r="Y201" s="46" t="str">
        <f>IF($R201&gt;0,INDEX('CostModel Coef'!H$8:H$10,$R201),"")</f>
        <v/>
      </c>
      <c r="Z201" s="46" t="str">
        <f>IF($R201&gt;0,INDEX('CostModel Coef'!I$8:I$10,$R201),"")</f>
        <v/>
      </c>
      <c r="AA201" s="46" t="str">
        <f>IF($R201&gt;0,INDEX('CostModel Coef'!J$8:J$10,$R201),"")</f>
        <v/>
      </c>
      <c r="AB201" s="46" t="str">
        <f>IF($R201&gt;0,INDEX('CostModel Coef'!K$8:K$10,$R201),"")</f>
        <v/>
      </c>
      <c r="AC201" s="46" t="str">
        <f>IF($R201&gt;0,INDEX('CostModel Coef'!L$8:L$10,$R201),"")</f>
        <v/>
      </c>
      <c r="AD201" s="46" t="str">
        <f>IF($R201&gt;0,INDEX('CostModel Coef'!M$8:M$10,$R201),"")</f>
        <v/>
      </c>
      <c r="AE201" s="46"/>
      <c r="AF201" s="2" t="str">
        <f>IF(AND(R201&gt;0,H201&lt;=AD201,H201&gt;=AC201,K201&lt;=AA201,K201&gt;=Z201),ROUND(T201+U201+V201+W201+IF(F201="Y",X201,0)+K201*Y201+H201*AB201,0),"out of scope")</f>
        <v>out of scope</v>
      </c>
    </row>
    <row r="202" spans="1:32">
      <c r="A202" s="46" t="s">
        <v>490</v>
      </c>
      <c r="B202" s="46" t="s">
        <v>85</v>
      </c>
      <c r="C202" s="46" t="s">
        <v>480</v>
      </c>
      <c r="D202" s="46" t="b">
        <f>(J202&lt;&gt;"Code")</f>
        <v>1</v>
      </c>
      <c r="E202" s="46" t="s">
        <v>86</v>
      </c>
      <c r="F202" s="46" t="s">
        <v>86</v>
      </c>
      <c r="G202" s="46" t="s">
        <v>87</v>
      </c>
      <c r="H202" s="46">
        <v>3</v>
      </c>
      <c r="I202" s="46" t="s">
        <v>100</v>
      </c>
      <c r="J202" s="46" t="s">
        <v>97</v>
      </c>
      <c r="K202" s="46">
        <v>196</v>
      </c>
      <c r="L202" s="46" t="s">
        <v>90</v>
      </c>
      <c r="M202" s="46">
        <v>196</v>
      </c>
      <c r="N202" s="46" t="s">
        <v>491</v>
      </c>
      <c r="O202" s="46" t="s">
        <v>92</v>
      </c>
      <c r="P202" s="9"/>
      <c r="Q202" s="46"/>
      <c r="R202" s="46">
        <f>IFERROR(MATCH($C$8:$C$193,'CostModel Coef'!$B$8:$B$10,0),0)</f>
        <v>0</v>
      </c>
      <c r="S202" s="46"/>
      <c r="T202" s="46" t="str">
        <f>IF($R202&gt;0,INDEX('CostModel Coef'!C$8:C$10,$R202),"")</f>
        <v/>
      </c>
      <c r="U202" s="46" t="str">
        <f>IF($R202&gt;0,INDEX('CostModel Coef'!D$8:D$10,$R202),"")</f>
        <v/>
      </c>
      <c r="V202" s="46" t="str">
        <f>IF($R202&gt;0,INDEX('CostModel Coef'!E$8:E$10,$R202),"")</f>
        <v/>
      </c>
      <c r="W202" s="46" t="str">
        <f>IF($R202&gt;0,INDEX('CostModel Coef'!F$8:F$10,$R202),"")</f>
        <v/>
      </c>
      <c r="X202" s="46" t="str">
        <f>IF($R202&gt;0,INDEX('CostModel Coef'!G$8:G$10,$R202),"")</f>
        <v/>
      </c>
      <c r="Y202" s="46" t="str">
        <f>IF($R202&gt;0,INDEX('CostModel Coef'!H$8:H$10,$R202),"")</f>
        <v/>
      </c>
      <c r="Z202" s="46" t="str">
        <f>IF($R202&gt;0,INDEX('CostModel Coef'!I$8:I$10,$R202),"")</f>
        <v/>
      </c>
      <c r="AA202" s="46" t="str">
        <f>IF($R202&gt;0,INDEX('CostModel Coef'!J$8:J$10,$R202),"")</f>
        <v/>
      </c>
      <c r="AB202" s="46" t="str">
        <f>IF($R202&gt;0,INDEX('CostModel Coef'!K$8:K$10,$R202),"")</f>
        <v/>
      </c>
      <c r="AC202" s="46" t="str">
        <f>IF($R202&gt;0,INDEX('CostModel Coef'!L$8:L$10,$R202),"")</f>
        <v/>
      </c>
      <c r="AD202" s="46" t="str">
        <f>IF($R202&gt;0,INDEX('CostModel Coef'!M$8:M$10,$R202),"")</f>
        <v/>
      </c>
      <c r="AE202" s="46"/>
      <c r="AF202" s="2" t="str">
        <f>IF(AND(R202&gt;0,H202&lt;=AD202,H202&gt;=AC202,K202&lt;=AA202,K202&gt;=Z202),ROUND(T202+U202+V202+W202+IF(F202="Y",X202,0)+K202*Y202+H202*AB202,0),"out of scope")</f>
        <v>out of scope</v>
      </c>
    </row>
  </sheetData>
  <mergeCells count="3">
    <mergeCell ref="T6:V6"/>
    <mergeCell ref="Z6:AA6"/>
    <mergeCell ref="AC6:AD6"/>
  </mergeCells>
  <conditionalFormatting sqref="AF8">
    <cfRule type="cellIs" dxfId="1" priority="5" stopIfTrue="1" operator="equal">
      <formula>"out of scope"</formula>
    </cfRule>
  </conditionalFormatting>
  <conditionalFormatting sqref="AF9:AF202">
    <cfRule type="cellIs" dxfId="0" priority="1" stopIfTrue="1" operator="equal">
      <formula>"out of scope"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A185"/>
  <sheetViews>
    <sheetView workbookViewId="0">
      <pane ySplit="5" topLeftCell="A6" activePane="bottomLeft" state="frozen"/>
      <selection pane="bottomLeft" activeCell="A5" sqref="A5"/>
    </sheetView>
  </sheetViews>
  <sheetFormatPr defaultRowHeight="15"/>
  <cols>
    <col min="1" max="1" width="8" bestFit="1" customWidth="1"/>
    <col min="2" max="2" width="32.28515625" bestFit="1" customWidth="1"/>
    <col min="3" max="3" width="9.7109375" bestFit="1" customWidth="1"/>
    <col min="4" max="4" width="11.28515625" bestFit="1" customWidth="1"/>
    <col min="5" max="5" width="14.42578125" bestFit="1" customWidth="1"/>
    <col min="6" max="6" width="17.5703125" bestFit="1" customWidth="1"/>
    <col min="7" max="7" width="32.42578125" bestFit="1" customWidth="1"/>
    <col min="8" max="8" width="6.5703125" bestFit="1" customWidth="1"/>
    <col min="9" max="9" width="12.140625" bestFit="1" customWidth="1"/>
    <col min="10" max="10" width="15.5703125" bestFit="1" customWidth="1"/>
    <col min="11" max="11" width="11.7109375" bestFit="1" customWidth="1"/>
    <col min="12" max="12" width="11.85546875" bestFit="1" customWidth="1"/>
    <col min="13" max="13" width="33.85546875" customWidth="1"/>
    <col min="14" max="14" width="13.7109375" bestFit="1" customWidth="1"/>
    <col min="15" max="15" width="9.85546875" bestFit="1" customWidth="1"/>
    <col min="16" max="16" width="15.42578125" bestFit="1" customWidth="1"/>
    <col min="17" max="17" width="4.42578125" bestFit="1" customWidth="1"/>
    <col min="19" max="19" width="8.5703125" bestFit="1" customWidth="1"/>
    <col min="20" max="20" width="7.7109375" bestFit="1" customWidth="1"/>
    <col min="21" max="21" width="12.7109375" bestFit="1" customWidth="1"/>
    <col min="22" max="22" width="11.7109375" bestFit="1" customWidth="1"/>
    <col min="23" max="23" width="8.42578125" bestFit="1" customWidth="1"/>
    <col min="24" max="24" width="9.7109375" bestFit="1" customWidth="1"/>
    <col min="25" max="25" width="12.85546875" customWidth="1"/>
    <col min="26" max="26" width="9.28515625" bestFit="1" customWidth="1"/>
    <col min="27" max="27" width="9.85546875" bestFit="1" customWidth="1"/>
    <col min="28" max="28" width="10.7109375" bestFit="1" customWidth="1"/>
    <col min="29" max="29" width="7.5703125" bestFit="1" customWidth="1"/>
    <col min="30" max="30" width="13.140625" bestFit="1" customWidth="1"/>
    <col min="31" max="31" width="9.28515625" bestFit="1" customWidth="1"/>
    <col min="32" max="32" width="10.5703125" bestFit="1" customWidth="1"/>
  </cols>
  <sheetData>
    <row r="1" spans="1:33" s="46" customFormat="1">
      <c r="B1" s="49" t="s">
        <v>492</v>
      </c>
    </row>
    <row r="2" spans="1:33" s="46" customFormat="1">
      <c r="B2" s="49" t="s">
        <v>493</v>
      </c>
    </row>
    <row r="3" spans="1:33" s="46" customFormat="1">
      <c r="B3" s="49" t="s">
        <v>494</v>
      </c>
    </row>
    <row r="4" spans="1:33" s="46" customFormat="1"/>
    <row r="5" spans="1:33">
      <c r="A5" s="46"/>
      <c r="B5" s="46" t="s">
        <v>495</v>
      </c>
      <c r="C5" s="46" t="s">
        <v>496</v>
      </c>
      <c r="D5" s="46" t="s">
        <v>497</v>
      </c>
      <c r="E5" s="46" t="s">
        <v>498</v>
      </c>
      <c r="F5" s="46" t="s">
        <v>499</v>
      </c>
      <c r="G5" s="49" t="s">
        <v>4</v>
      </c>
      <c r="H5" s="46" t="s">
        <v>500</v>
      </c>
      <c r="I5" s="46" t="s">
        <v>501</v>
      </c>
      <c r="J5" s="46" t="s">
        <v>502</v>
      </c>
      <c r="K5" s="46" t="s">
        <v>503</v>
      </c>
      <c r="L5" s="46" t="s">
        <v>504</v>
      </c>
      <c r="M5" s="46" t="s">
        <v>67</v>
      </c>
      <c r="N5" s="46" t="s">
        <v>505</v>
      </c>
      <c r="O5" s="46" t="s">
        <v>506</v>
      </c>
      <c r="P5" s="46" t="s">
        <v>507</v>
      </c>
      <c r="Q5" s="46" t="s">
        <v>508</v>
      </c>
      <c r="R5" s="46" t="s">
        <v>509</v>
      </c>
      <c r="S5" s="46" t="s">
        <v>510</v>
      </c>
      <c r="T5" s="46" t="s">
        <v>511</v>
      </c>
      <c r="U5" s="46" t="s">
        <v>512</v>
      </c>
      <c r="V5" s="46" t="s">
        <v>513</v>
      </c>
      <c r="W5" s="46" t="s">
        <v>514</v>
      </c>
      <c r="X5" s="46" t="s">
        <v>515</v>
      </c>
      <c r="Y5" s="45" t="s">
        <v>66</v>
      </c>
      <c r="Z5" s="46" t="s">
        <v>516</v>
      </c>
      <c r="AA5" s="46" t="s">
        <v>517</v>
      </c>
      <c r="AB5" s="46" t="s">
        <v>518</v>
      </c>
      <c r="AC5" s="46" t="s">
        <v>519</v>
      </c>
      <c r="AD5" s="46" t="s">
        <v>520</v>
      </c>
      <c r="AE5" s="46" t="s">
        <v>521</v>
      </c>
      <c r="AF5" s="46" t="s">
        <v>522</v>
      </c>
      <c r="AG5" s="46" t="s">
        <v>523</v>
      </c>
    </row>
    <row r="6" spans="1:33">
      <c r="A6" s="46"/>
      <c r="B6" s="46" t="s">
        <v>239</v>
      </c>
      <c r="C6" s="46" t="s">
        <v>524</v>
      </c>
      <c r="D6" s="46" t="s">
        <v>525</v>
      </c>
      <c r="E6" s="46" t="s">
        <v>526</v>
      </c>
      <c r="F6" s="47">
        <v>42229</v>
      </c>
      <c r="G6" s="46" t="s">
        <v>527</v>
      </c>
      <c r="H6" s="46" t="s">
        <v>528</v>
      </c>
      <c r="I6" s="46" t="s">
        <v>529</v>
      </c>
      <c r="J6" s="46" t="s">
        <v>530</v>
      </c>
      <c r="K6" s="46" t="s">
        <v>531</v>
      </c>
      <c r="L6" s="46" t="s">
        <v>532</v>
      </c>
      <c r="M6" s="46" t="str">
        <f>+B6</f>
        <v>RefgFrz-BM_Large-Code</v>
      </c>
      <c r="N6" s="46" t="s">
        <v>533</v>
      </c>
      <c r="O6" s="46" t="s">
        <v>533</v>
      </c>
      <c r="P6" s="46" t="s">
        <v>534</v>
      </c>
      <c r="Q6" s="46" t="s">
        <v>533</v>
      </c>
      <c r="R6" s="46" t="s">
        <v>533</v>
      </c>
      <c r="S6" s="46" t="s">
        <v>533</v>
      </c>
      <c r="T6" s="46" t="s">
        <v>533</v>
      </c>
      <c r="U6" s="46" t="s">
        <v>533</v>
      </c>
      <c r="V6" s="46" t="s">
        <v>535</v>
      </c>
      <c r="W6" s="46"/>
      <c r="X6" s="46"/>
      <c r="Y6" s="10">
        <f>VLOOKUP(B6,'RefgFrzr Technology'!$A$8:$AF$196,32,FALSE)</f>
        <v>1027</v>
      </c>
      <c r="Z6" s="46"/>
      <c r="AA6" s="46"/>
      <c r="AB6" s="46"/>
      <c r="AC6" s="46" t="s">
        <v>536</v>
      </c>
      <c r="AD6" s="46" t="s">
        <v>537</v>
      </c>
      <c r="AE6" s="47">
        <v>42005</v>
      </c>
      <c r="AF6" s="46"/>
      <c r="AG6" s="46" t="s">
        <v>538</v>
      </c>
    </row>
    <row r="7" spans="1:33">
      <c r="A7" s="46"/>
      <c r="B7" s="46" t="s">
        <v>241</v>
      </c>
      <c r="C7" s="46" t="s">
        <v>524</v>
      </c>
      <c r="D7" s="46" t="s">
        <v>525</v>
      </c>
      <c r="E7" s="46" t="s">
        <v>526</v>
      </c>
      <c r="F7" s="47">
        <v>42229</v>
      </c>
      <c r="G7" s="46" t="s">
        <v>527</v>
      </c>
      <c r="H7" s="46" t="s">
        <v>528</v>
      </c>
      <c r="I7" s="46" t="s">
        <v>529</v>
      </c>
      <c r="J7" s="46" t="s">
        <v>530</v>
      </c>
      <c r="K7" s="46" t="s">
        <v>531</v>
      </c>
      <c r="L7" s="46" t="s">
        <v>532</v>
      </c>
      <c r="M7" s="46" t="str">
        <f t="shared" ref="M7:M70" si="0">+B7</f>
        <v>RefgFrz-BM_Large-Tier1</v>
      </c>
      <c r="N7" s="46" t="s">
        <v>533</v>
      </c>
      <c r="O7" s="46" t="s">
        <v>533</v>
      </c>
      <c r="P7" s="46" t="s">
        <v>534</v>
      </c>
      <c r="Q7" s="46" t="s">
        <v>533</v>
      </c>
      <c r="R7" s="46" t="s">
        <v>533</v>
      </c>
      <c r="S7" s="46" t="s">
        <v>533</v>
      </c>
      <c r="T7" s="46" t="s">
        <v>533</v>
      </c>
      <c r="U7" s="46" t="s">
        <v>533</v>
      </c>
      <c r="V7" s="46" t="s">
        <v>535</v>
      </c>
      <c r="W7" s="46"/>
      <c r="X7" s="46"/>
      <c r="Y7" s="10">
        <f>VLOOKUP(B7,'RefgFrzr Technology'!$A$8:$AF$196,32,FALSE)</f>
        <v>1054</v>
      </c>
      <c r="Z7" s="46"/>
      <c r="AA7" s="46"/>
      <c r="AB7" s="46"/>
      <c r="AC7" s="46" t="s">
        <v>536</v>
      </c>
      <c r="AD7" s="46" t="s">
        <v>537</v>
      </c>
      <c r="AE7" s="47">
        <v>42005</v>
      </c>
      <c r="AF7" s="46"/>
      <c r="AG7" s="46" t="s">
        <v>538</v>
      </c>
    </row>
    <row r="8" spans="1:33">
      <c r="A8" s="46"/>
      <c r="B8" s="46" t="s">
        <v>243</v>
      </c>
      <c r="C8" s="46" t="s">
        <v>524</v>
      </c>
      <c r="D8" s="46" t="s">
        <v>525</v>
      </c>
      <c r="E8" s="46" t="s">
        <v>526</v>
      </c>
      <c r="F8" s="47">
        <v>42229</v>
      </c>
      <c r="G8" s="46" t="s">
        <v>527</v>
      </c>
      <c r="H8" s="46" t="s">
        <v>528</v>
      </c>
      <c r="I8" s="46" t="s">
        <v>529</v>
      </c>
      <c r="J8" s="46" t="s">
        <v>530</v>
      </c>
      <c r="K8" s="46" t="s">
        <v>531</v>
      </c>
      <c r="L8" s="46" t="s">
        <v>532</v>
      </c>
      <c r="M8" s="46" t="str">
        <f t="shared" si="0"/>
        <v>RefgFrz-BM_Large-Tier2</v>
      </c>
      <c r="N8" s="46" t="s">
        <v>533</v>
      </c>
      <c r="O8" s="46" t="s">
        <v>533</v>
      </c>
      <c r="P8" s="46" t="s">
        <v>534</v>
      </c>
      <c r="Q8" s="46" t="s">
        <v>533</v>
      </c>
      <c r="R8" s="46" t="s">
        <v>533</v>
      </c>
      <c r="S8" s="46" t="s">
        <v>533</v>
      </c>
      <c r="T8" s="46" t="s">
        <v>533</v>
      </c>
      <c r="U8" s="46" t="s">
        <v>533</v>
      </c>
      <c r="V8" s="46" t="s">
        <v>535</v>
      </c>
      <c r="W8" s="46"/>
      <c r="X8" s="46"/>
      <c r="Y8" s="10">
        <f>VLOOKUP(B8,'RefgFrzr Technology'!$A$8:$AF$196,32,FALSE)</f>
        <v>1107</v>
      </c>
      <c r="Z8" s="46"/>
      <c r="AA8" s="46"/>
      <c r="AB8" s="46"/>
      <c r="AC8" s="46" t="s">
        <v>536</v>
      </c>
      <c r="AD8" s="46" t="s">
        <v>537</v>
      </c>
      <c r="AE8" s="47">
        <v>42005</v>
      </c>
      <c r="AF8" s="46"/>
      <c r="AG8" s="46" t="s">
        <v>538</v>
      </c>
    </row>
    <row r="9" spans="1:33">
      <c r="A9" s="46"/>
      <c r="B9" s="46" t="s">
        <v>245</v>
      </c>
      <c r="C9" s="46" t="s">
        <v>524</v>
      </c>
      <c r="D9" s="46" t="s">
        <v>525</v>
      </c>
      <c r="E9" s="46" t="s">
        <v>526</v>
      </c>
      <c r="F9" s="47">
        <v>42229</v>
      </c>
      <c r="G9" s="46" t="s">
        <v>527</v>
      </c>
      <c r="H9" s="46" t="s">
        <v>528</v>
      </c>
      <c r="I9" s="46" t="s">
        <v>529</v>
      </c>
      <c r="J9" s="46" t="s">
        <v>530</v>
      </c>
      <c r="K9" s="46" t="s">
        <v>531</v>
      </c>
      <c r="L9" s="46" t="s">
        <v>532</v>
      </c>
      <c r="M9" s="46" t="str">
        <f t="shared" si="0"/>
        <v>RefgFrz-BM_Med-Code</v>
      </c>
      <c r="N9" s="46" t="s">
        <v>533</v>
      </c>
      <c r="O9" s="46" t="s">
        <v>533</v>
      </c>
      <c r="P9" s="46" t="s">
        <v>534</v>
      </c>
      <c r="Q9" s="46" t="s">
        <v>533</v>
      </c>
      <c r="R9" s="46" t="s">
        <v>533</v>
      </c>
      <c r="S9" s="46" t="s">
        <v>533</v>
      </c>
      <c r="T9" s="46" t="s">
        <v>533</v>
      </c>
      <c r="U9" s="46" t="s">
        <v>533</v>
      </c>
      <c r="V9" s="46" t="s">
        <v>535</v>
      </c>
      <c r="W9" s="46"/>
      <c r="X9" s="46"/>
      <c r="Y9" s="10">
        <f>VLOOKUP(B9,'RefgFrzr Technology'!$A$8:$AF$196,32,FALSE)</f>
        <v>972</v>
      </c>
      <c r="Z9" s="46"/>
      <c r="AA9" s="46"/>
      <c r="AB9" s="46"/>
      <c r="AC9" s="46" t="s">
        <v>536</v>
      </c>
      <c r="AD9" s="46" t="s">
        <v>537</v>
      </c>
      <c r="AE9" s="47">
        <v>42005</v>
      </c>
      <c r="AF9" s="46"/>
      <c r="AG9" s="46" t="s">
        <v>538</v>
      </c>
    </row>
    <row r="10" spans="1:33">
      <c r="A10" s="46"/>
      <c r="B10" s="46" t="s">
        <v>247</v>
      </c>
      <c r="C10" s="46" t="s">
        <v>524</v>
      </c>
      <c r="D10" s="46" t="s">
        <v>525</v>
      </c>
      <c r="E10" s="46" t="s">
        <v>526</v>
      </c>
      <c r="F10" s="47">
        <v>42229</v>
      </c>
      <c r="G10" s="46" t="s">
        <v>527</v>
      </c>
      <c r="H10" s="46" t="s">
        <v>528</v>
      </c>
      <c r="I10" s="46" t="s">
        <v>529</v>
      </c>
      <c r="J10" s="46" t="s">
        <v>530</v>
      </c>
      <c r="K10" s="46" t="s">
        <v>531</v>
      </c>
      <c r="L10" s="46" t="s">
        <v>532</v>
      </c>
      <c r="M10" s="46" t="str">
        <f t="shared" si="0"/>
        <v>RefgFrz-BM_Med-Tier1</v>
      </c>
      <c r="N10" s="46" t="s">
        <v>533</v>
      </c>
      <c r="O10" s="46" t="s">
        <v>533</v>
      </c>
      <c r="P10" s="46" t="s">
        <v>534</v>
      </c>
      <c r="Q10" s="46" t="s">
        <v>533</v>
      </c>
      <c r="R10" s="46" t="s">
        <v>533</v>
      </c>
      <c r="S10" s="46" t="s">
        <v>533</v>
      </c>
      <c r="T10" s="46" t="s">
        <v>533</v>
      </c>
      <c r="U10" s="46" t="s">
        <v>533</v>
      </c>
      <c r="V10" s="46" t="s">
        <v>535</v>
      </c>
      <c r="W10" s="46"/>
      <c r="X10" s="46"/>
      <c r="Y10" s="10">
        <f>VLOOKUP(B10,'RefgFrzr Technology'!$A$8:$AF$196,32,FALSE)</f>
        <v>997</v>
      </c>
      <c r="Z10" s="46"/>
      <c r="AA10" s="46"/>
      <c r="AB10" s="46"/>
      <c r="AC10" s="46" t="s">
        <v>536</v>
      </c>
      <c r="AD10" s="46" t="s">
        <v>537</v>
      </c>
      <c r="AE10" s="47">
        <v>42005</v>
      </c>
      <c r="AF10" s="46"/>
      <c r="AG10" s="46" t="s">
        <v>538</v>
      </c>
    </row>
    <row r="11" spans="1:33">
      <c r="A11" s="46"/>
      <c r="B11" s="46" t="s">
        <v>249</v>
      </c>
      <c r="C11" s="46" t="s">
        <v>524</v>
      </c>
      <c r="D11" s="46" t="s">
        <v>525</v>
      </c>
      <c r="E11" s="46" t="s">
        <v>526</v>
      </c>
      <c r="F11" s="47">
        <v>42229</v>
      </c>
      <c r="G11" s="46" t="s">
        <v>527</v>
      </c>
      <c r="H11" s="46" t="s">
        <v>528</v>
      </c>
      <c r="I11" s="46" t="s">
        <v>529</v>
      </c>
      <c r="J11" s="46" t="s">
        <v>530</v>
      </c>
      <c r="K11" s="46" t="s">
        <v>531</v>
      </c>
      <c r="L11" s="46" t="s">
        <v>532</v>
      </c>
      <c r="M11" s="46" t="str">
        <f t="shared" si="0"/>
        <v>RefgFrz-BM_Med-Tier2</v>
      </c>
      <c r="N11" s="46" t="s">
        <v>533</v>
      </c>
      <c r="O11" s="46" t="s">
        <v>533</v>
      </c>
      <c r="P11" s="46" t="s">
        <v>534</v>
      </c>
      <c r="Q11" s="46" t="s">
        <v>533</v>
      </c>
      <c r="R11" s="46" t="s">
        <v>533</v>
      </c>
      <c r="S11" s="46" t="s">
        <v>533</v>
      </c>
      <c r="T11" s="46" t="s">
        <v>533</v>
      </c>
      <c r="U11" s="46" t="s">
        <v>533</v>
      </c>
      <c r="V11" s="46" t="s">
        <v>535</v>
      </c>
      <c r="W11" s="46"/>
      <c r="X11" s="46"/>
      <c r="Y11" s="10">
        <f>VLOOKUP(B11,'RefgFrzr Technology'!$A$8:$AF$196,32,FALSE)</f>
        <v>1047</v>
      </c>
      <c r="Z11" s="46"/>
      <c r="AA11" s="46"/>
      <c r="AB11" s="46"/>
      <c r="AC11" s="46" t="s">
        <v>536</v>
      </c>
      <c r="AD11" s="46" t="s">
        <v>537</v>
      </c>
      <c r="AE11" s="47">
        <v>42005</v>
      </c>
      <c r="AF11" s="46"/>
      <c r="AG11" s="46" t="s">
        <v>538</v>
      </c>
    </row>
    <row r="12" spans="1:33">
      <c r="A12" s="46"/>
      <c r="B12" s="46" t="s">
        <v>251</v>
      </c>
      <c r="C12" s="46" t="s">
        <v>524</v>
      </c>
      <c r="D12" s="46" t="s">
        <v>525</v>
      </c>
      <c r="E12" s="46" t="s">
        <v>526</v>
      </c>
      <c r="F12" s="47">
        <v>42229</v>
      </c>
      <c r="G12" s="46" t="s">
        <v>527</v>
      </c>
      <c r="H12" s="46" t="s">
        <v>528</v>
      </c>
      <c r="I12" s="46" t="s">
        <v>529</v>
      </c>
      <c r="J12" s="46" t="s">
        <v>530</v>
      </c>
      <c r="K12" s="46" t="s">
        <v>531</v>
      </c>
      <c r="L12" s="46" t="s">
        <v>532</v>
      </c>
      <c r="M12" s="46" t="str">
        <f t="shared" si="0"/>
        <v>RefgFrz-BM_Mini-Code</v>
      </c>
      <c r="N12" s="46" t="s">
        <v>533</v>
      </c>
      <c r="O12" s="46" t="s">
        <v>533</v>
      </c>
      <c r="P12" s="46" t="s">
        <v>534</v>
      </c>
      <c r="Q12" s="46" t="s">
        <v>533</v>
      </c>
      <c r="R12" s="46" t="s">
        <v>533</v>
      </c>
      <c r="S12" s="46" t="s">
        <v>533</v>
      </c>
      <c r="T12" s="46" t="s">
        <v>533</v>
      </c>
      <c r="U12" s="46" t="s">
        <v>533</v>
      </c>
      <c r="V12" s="46" t="s">
        <v>535</v>
      </c>
      <c r="W12" s="46"/>
      <c r="X12" s="46"/>
      <c r="Y12" s="10">
        <f>VLOOKUP(B12,'RefgFrzr Technology'!$A$8:$AF$196,32,FALSE)</f>
        <v>824</v>
      </c>
      <c r="Z12" s="46"/>
      <c r="AA12" s="46"/>
      <c r="AB12" s="46"/>
      <c r="AC12" s="46" t="s">
        <v>536</v>
      </c>
      <c r="AD12" s="46" t="s">
        <v>537</v>
      </c>
      <c r="AE12" s="47">
        <v>42005</v>
      </c>
      <c r="AF12" s="46"/>
      <c r="AG12" s="46" t="s">
        <v>538</v>
      </c>
    </row>
    <row r="13" spans="1:33">
      <c r="A13" s="46"/>
      <c r="B13" s="46" t="s">
        <v>253</v>
      </c>
      <c r="C13" s="46" t="s">
        <v>524</v>
      </c>
      <c r="D13" s="46" t="s">
        <v>525</v>
      </c>
      <c r="E13" s="46" t="s">
        <v>526</v>
      </c>
      <c r="F13" s="47">
        <v>42229</v>
      </c>
      <c r="G13" s="46" t="s">
        <v>527</v>
      </c>
      <c r="H13" s="46" t="s">
        <v>528</v>
      </c>
      <c r="I13" s="46" t="s">
        <v>529</v>
      </c>
      <c r="J13" s="46" t="s">
        <v>530</v>
      </c>
      <c r="K13" s="46" t="s">
        <v>531</v>
      </c>
      <c r="L13" s="46" t="s">
        <v>532</v>
      </c>
      <c r="M13" s="46" t="str">
        <f t="shared" si="0"/>
        <v>RefgFrz-BM_Mini-Tier1</v>
      </c>
      <c r="N13" s="46" t="s">
        <v>533</v>
      </c>
      <c r="O13" s="46" t="s">
        <v>533</v>
      </c>
      <c r="P13" s="46" t="s">
        <v>534</v>
      </c>
      <c r="Q13" s="46" t="s">
        <v>533</v>
      </c>
      <c r="R13" s="46" t="s">
        <v>533</v>
      </c>
      <c r="S13" s="46" t="s">
        <v>533</v>
      </c>
      <c r="T13" s="46" t="s">
        <v>533</v>
      </c>
      <c r="U13" s="46" t="s">
        <v>533</v>
      </c>
      <c r="V13" s="46" t="s">
        <v>535</v>
      </c>
      <c r="W13" s="46"/>
      <c r="X13" s="46"/>
      <c r="Y13" s="10">
        <f>VLOOKUP(B13,'RefgFrzr Technology'!$A$8:$AF$196,32,FALSE)</f>
        <v>845</v>
      </c>
      <c r="Z13" s="46"/>
      <c r="AA13" s="46"/>
      <c r="AB13" s="46"/>
      <c r="AC13" s="46" t="s">
        <v>536</v>
      </c>
      <c r="AD13" s="46" t="s">
        <v>537</v>
      </c>
      <c r="AE13" s="47">
        <v>42005</v>
      </c>
      <c r="AF13" s="46"/>
      <c r="AG13" s="46" t="s">
        <v>538</v>
      </c>
    </row>
    <row r="14" spans="1:33">
      <c r="A14" s="46"/>
      <c r="B14" s="46" t="s">
        <v>255</v>
      </c>
      <c r="C14" s="46" t="s">
        <v>524</v>
      </c>
      <c r="D14" s="46" t="s">
        <v>525</v>
      </c>
      <c r="E14" s="46" t="s">
        <v>526</v>
      </c>
      <c r="F14" s="47">
        <v>42229</v>
      </c>
      <c r="G14" s="46" t="s">
        <v>527</v>
      </c>
      <c r="H14" s="46" t="s">
        <v>528</v>
      </c>
      <c r="I14" s="46" t="s">
        <v>529</v>
      </c>
      <c r="J14" s="46" t="s">
        <v>530</v>
      </c>
      <c r="K14" s="46" t="s">
        <v>531</v>
      </c>
      <c r="L14" s="46" t="s">
        <v>532</v>
      </c>
      <c r="M14" s="46" t="str">
        <f t="shared" si="0"/>
        <v>RefgFrz-BM_Mini-Tier2</v>
      </c>
      <c r="N14" s="46" t="s">
        <v>533</v>
      </c>
      <c r="O14" s="46" t="s">
        <v>533</v>
      </c>
      <c r="P14" s="46" t="s">
        <v>534</v>
      </c>
      <c r="Q14" s="46" t="s">
        <v>533</v>
      </c>
      <c r="R14" s="46" t="s">
        <v>533</v>
      </c>
      <c r="S14" s="46" t="s">
        <v>533</v>
      </c>
      <c r="T14" s="46" t="s">
        <v>533</v>
      </c>
      <c r="U14" s="46" t="s">
        <v>533</v>
      </c>
      <c r="V14" s="46" t="s">
        <v>535</v>
      </c>
      <c r="W14" s="46"/>
      <c r="X14" s="46"/>
      <c r="Y14" s="10">
        <f>VLOOKUP(B14,'RefgFrzr Technology'!$A$8:$AF$196,32,FALSE)</f>
        <v>886</v>
      </c>
      <c r="Z14" s="46"/>
      <c r="AA14" s="46"/>
      <c r="AB14" s="46"/>
      <c r="AC14" s="46" t="s">
        <v>536</v>
      </c>
      <c r="AD14" s="46" t="s">
        <v>537</v>
      </c>
      <c r="AE14" s="47">
        <v>42005</v>
      </c>
      <c r="AF14" s="46"/>
      <c r="AG14" s="46" t="s">
        <v>538</v>
      </c>
    </row>
    <row r="15" spans="1:33">
      <c r="A15" s="46"/>
      <c r="B15" s="46" t="s">
        <v>257</v>
      </c>
      <c r="C15" s="46" t="s">
        <v>524</v>
      </c>
      <c r="D15" s="46" t="s">
        <v>525</v>
      </c>
      <c r="E15" s="46" t="s">
        <v>526</v>
      </c>
      <c r="F15" s="47">
        <v>42229</v>
      </c>
      <c r="G15" s="46" t="s">
        <v>527</v>
      </c>
      <c r="H15" s="46" t="s">
        <v>528</v>
      </c>
      <c r="I15" s="46" t="s">
        <v>529</v>
      </c>
      <c r="J15" s="46" t="s">
        <v>530</v>
      </c>
      <c r="K15" s="46" t="s">
        <v>531</v>
      </c>
      <c r="L15" s="46" t="s">
        <v>532</v>
      </c>
      <c r="M15" s="46" t="str">
        <f t="shared" si="0"/>
        <v>RefgFrz-BM_Small-Code</v>
      </c>
      <c r="N15" s="46" t="s">
        <v>533</v>
      </c>
      <c r="O15" s="46" t="s">
        <v>533</v>
      </c>
      <c r="P15" s="46" t="s">
        <v>534</v>
      </c>
      <c r="Q15" s="46" t="s">
        <v>533</v>
      </c>
      <c r="R15" s="46" t="s">
        <v>533</v>
      </c>
      <c r="S15" s="46" t="s">
        <v>533</v>
      </c>
      <c r="T15" s="46" t="s">
        <v>533</v>
      </c>
      <c r="U15" s="46" t="s">
        <v>533</v>
      </c>
      <c r="V15" s="46" t="s">
        <v>535</v>
      </c>
      <c r="W15" s="46"/>
      <c r="X15" s="46"/>
      <c r="Y15" s="10">
        <f>VLOOKUP(B15,'RefgFrzr Technology'!$A$8:$AF$196,32,FALSE)</f>
        <v>898</v>
      </c>
      <c r="Z15" s="46"/>
      <c r="AA15" s="46"/>
      <c r="AB15" s="46"/>
      <c r="AC15" s="46" t="s">
        <v>536</v>
      </c>
      <c r="AD15" s="46" t="s">
        <v>537</v>
      </c>
      <c r="AE15" s="47">
        <v>42005</v>
      </c>
      <c r="AF15" s="46"/>
      <c r="AG15" s="46" t="s">
        <v>538</v>
      </c>
    </row>
    <row r="16" spans="1:33">
      <c r="A16" s="46"/>
      <c r="B16" s="46" t="s">
        <v>259</v>
      </c>
      <c r="C16" s="46" t="s">
        <v>524</v>
      </c>
      <c r="D16" s="46" t="s">
        <v>525</v>
      </c>
      <c r="E16" s="46" t="s">
        <v>526</v>
      </c>
      <c r="F16" s="47">
        <v>42229</v>
      </c>
      <c r="G16" s="46" t="s">
        <v>527</v>
      </c>
      <c r="H16" s="46" t="s">
        <v>528</v>
      </c>
      <c r="I16" s="46" t="s">
        <v>529</v>
      </c>
      <c r="J16" s="46" t="s">
        <v>530</v>
      </c>
      <c r="K16" s="46" t="s">
        <v>531</v>
      </c>
      <c r="L16" s="46" t="s">
        <v>532</v>
      </c>
      <c r="M16" s="46" t="str">
        <f t="shared" si="0"/>
        <v>RefgFrz-BM_Small-Tier1</v>
      </c>
      <c r="N16" s="46" t="s">
        <v>533</v>
      </c>
      <c r="O16" s="46" t="s">
        <v>533</v>
      </c>
      <c r="P16" s="46" t="s">
        <v>534</v>
      </c>
      <c r="Q16" s="46" t="s">
        <v>533</v>
      </c>
      <c r="R16" s="46" t="s">
        <v>533</v>
      </c>
      <c r="S16" s="46" t="s">
        <v>533</v>
      </c>
      <c r="T16" s="46" t="s">
        <v>533</v>
      </c>
      <c r="U16" s="46" t="s">
        <v>533</v>
      </c>
      <c r="V16" s="46" t="s">
        <v>535</v>
      </c>
      <c r="W16" s="46"/>
      <c r="X16" s="46"/>
      <c r="Y16" s="10">
        <f>VLOOKUP(B16,'RefgFrzr Technology'!$A$8:$AF$196,32,FALSE)</f>
        <v>921</v>
      </c>
      <c r="Z16" s="46"/>
      <c r="AA16" s="46"/>
      <c r="AB16" s="46"/>
      <c r="AC16" s="46" t="s">
        <v>536</v>
      </c>
      <c r="AD16" s="46" t="s">
        <v>537</v>
      </c>
      <c r="AE16" s="47">
        <v>42005</v>
      </c>
      <c r="AF16" s="46"/>
      <c r="AG16" s="46" t="s">
        <v>538</v>
      </c>
    </row>
    <row r="17" spans="2:33">
      <c r="B17" s="46" t="s">
        <v>261</v>
      </c>
      <c r="C17" s="46" t="s">
        <v>524</v>
      </c>
      <c r="D17" s="46" t="s">
        <v>525</v>
      </c>
      <c r="E17" s="46" t="s">
        <v>526</v>
      </c>
      <c r="F17" s="47">
        <v>42229</v>
      </c>
      <c r="G17" s="46" t="s">
        <v>527</v>
      </c>
      <c r="H17" s="46" t="s">
        <v>528</v>
      </c>
      <c r="I17" s="46" t="s">
        <v>529</v>
      </c>
      <c r="J17" s="46" t="s">
        <v>530</v>
      </c>
      <c r="K17" s="46" t="s">
        <v>531</v>
      </c>
      <c r="L17" s="46" t="s">
        <v>532</v>
      </c>
      <c r="M17" s="46" t="str">
        <f t="shared" si="0"/>
        <v>RefgFrz-BM_Small-Tier2</v>
      </c>
      <c r="N17" s="46" t="s">
        <v>533</v>
      </c>
      <c r="O17" s="46" t="s">
        <v>533</v>
      </c>
      <c r="P17" s="46" t="s">
        <v>534</v>
      </c>
      <c r="Q17" s="46" t="s">
        <v>533</v>
      </c>
      <c r="R17" s="46" t="s">
        <v>533</v>
      </c>
      <c r="S17" s="46" t="s">
        <v>533</v>
      </c>
      <c r="T17" s="46" t="s">
        <v>533</v>
      </c>
      <c r="U17" s="46" t="s">
        <v>533</v>
      </c>
      <c r="V17" s="46" t="s">
        <v>535</v>
      </c>
      <c r="W17" s="46"/>
      <c r="X17" s="46"/>
      <c r="Y17" s="10">
        <f>VLOOKUP(B17,'RefgFrzr Technology'!$A$8:$AF$196,32,FALSE)</f>
        <v>966</v>
      </c>
      <c r="Z17" s="46"/>
      <c r="AA17" s="46"/>
      <c r="AB17" s="46"/>
      <c r="AC17" s="46" t="s">
        <v>536</v>
      </c>
      <c r="AD17" s="46" t="s">
        <v>537</v>
      </c>
      <c r="AE17" s="47">
        <v>42005</v>
      </c>
      <c r="AF17" s="46"/>
      <c r="AG17" s="46" t="s">
        <v>538</v>
      </c>
    </row>
    <row r="18" spans="2:33">
      <c r="B18" s="46" t="s">
        <v>263</v>
      </c>
      <c r="C18" s="46" t="s">
        <v>524</v>
      </c>
      <c r="D18" s="46" t="s">
        <v>525</v>
      </c>
      <c r="E18" s="46" t="s">
        <v>526</v>
      </c>
      <c r="F18" s="47">
        <v>42229</v>
      </c>
      <c r="G18" s="46" t="s">
        <v>527</v>
      </c>
      <c r="H18" s="46" t="s">
        <v>528</v>
      </c>
      <c r="I18" s="46" t="s">
        <v>529</v>
      </c>
      <c r="J18" s="46" t="s">
        <v>530</v>
      </c>
      <c r="K18" s="46" t="s">
        <v>531</v>
      </c>
      <c r="L18" s="46" t="s">
        <v>532</v>
      </c>
      <c r="M18" s="46" t="str">
        <f t="shared" si="0"/>
        <v>RefgFrz-BM_VLarge-Code</v>
      </c>
      <c r="N18" s="46" t="s">
        <v>533</v>
      </c>
      <c r="O18" s="46" t="s">
        <v>533</v>
      </c>
      <c r="P18" s="46" t="s">
        <v>534</v>
      </c>
      <c r="Q18" s="46" t="s">
        <v>533</v>
      </c>
      <c r="R18" s="46" t="s">
        <v>533</v>
      </c>
      <c r="S18" s="46" t="s">
        <v>533</v>
      </c>
      <c r="T18" s="46" t="s">
        <v>533</v>
      </c>
      <c r="U18" s="46" t="s">
        <v>533</v>
      </c>
      <c r="V18" s="46" t="s">
        <v>535</v>
      </c>
      <c r="W18" s="46"/>
      <c r="X18" s="46"/>
      <c r="Y18" s="10">
        <f>VLOOKUP(B18,'RefgFrzr Technology'!$A$8:$AF$196,32,FALSE)</f>
        <v>1102</v>
      </c>
      <c r="Z18" s="46"/>
      <c r="AA18" s="46"/>
      <c r="AB18" s="46"/>
      <c r="AC18" s="46" t="s">
        <v>536</v>
      </c>
      <c r="AD18" s="46" t="s">
        <v>537</v>
      </c>
      <c r="AE18" s="47">
        <v>42005</v>
      </c>
      <c r="AF18" s="46"/>
      <c r="AG18" s="46" t="s">
        <v>538</v>
      </c>
    </row>
    <row r="19" spans="2:33">
      <c r="B19" s="46" t="s">
        <v>265</v>
      </c>
      <c r="C19" s="46" t="s">
        <v>524</v>
      </c>
      <c r="D19" s="46" t="s">
        <v>525</v>
      </c>
      <c r="E19" s="46" t="s">
        <v>526</v>
      </c>
      <c r="F19" s="47">
        <v>42229</v>
      </c>
      <c r="G19" s="46" t="s">
        <v>527</v>
      </c>
      <c r="H19" s="46" t="s">
        <v>528</v>
      </c>
      <c r="I19" s="46" t="s">
        <v>529</v>
      </c>
      <c r="J19" s="46" t="s">
        <v>530</v>
      </c>
      <c r="K19" s="46" t="s">
        <v>531</v>
      </c>
      <c r="L19" s="46" t="s">
        <v>532</v>
      </c>
      <c r="M19" s="46" t="str">
        <f t="shared" si="0"/>
        <v>RefgFrz-BM_VLarge-Tier1</v>
      </c>
      <c r="N19" s="46" t="s">
        <v>533</v>
      </c>
      <c r="O19" s="46" t="s">
        <v>533</v>
      </c>
      <c r="P19" s="46" t="s">
        <v>534</v>
      </c>
      <c r="Q19" s="46" t="s">
        <v>533</v>
      </c>
      <c r="R19" s="46" t="s">
        <v>533</v>
      </c>
      <c r="S19" s="46" t="s">
        <v>533</v>
      </c>
      <c r="T19" s="46" t="s">
        <v>533</v>
      </c>
      <c r="U19" s="46" t="s">
        <v>533</v>
      </c>
      <c r="V19" s="46" t="s">
        <v>535</v>
      </c>
      <c r="W19" s="46"/>
      <c r="X19" s="46"/>
      <c r="Y19" s="10">
        <f>VLOOKUP(B19,'RefgFrzr Technology'!$A$8:$AF$196,32,FALSE)</f>
        <v>1131</v>
      </c>
      <c r="Z19" s="46"/>
      <c r="AA19" s="46"/>
      <c r="AB19" s="46"/>
      <c r="AC19" s="46" t="s">
        <v>536</v>
      </c>
      <c r="AD19" s="46" t="s">
        <v>537</v>
      </c>
      <c r="AE19" s="47">
        <v>42005</v>
      </c>
      <c r="AF19" s="46"/>
      <c r="AG19" s="46" t="s">
        <v>538</v>
      </c>
    </row>
    <row r="20" spans="2:33">
      <c r="B20" s="46" t="s">
        <v>267</v>
      </c>
      <c r="C20" s="46" t="s">
        <v>524</v>
      </c>
      <c r="D20" s="46" t="s">
        <v>525</v>
      </c>
      <c r="E20" s="46" t="s">
        <v>526</v>
      </c>
      <c r="F20" s="47">
        <v>42229</v>
      </c>
      <c r="G20" s="46" t="s">
        <v>527</v>
      </c>
      <c r="H20" s="46" t="s">
        <v>528</v>
      </c>
      <c r="I20" s="46" t="s">
        <v>529</v>
      </c>
      <c r="J20" s="46" t="s">
        <v>530</v>
      </c>
      <c r="K20" s="46" t="s">
        <v>531</v>
      </c>
      <c r="L20" s="46" t="s">
        <v>532</v>
      </c>
      <c r="M20" s="46" t="str">
        <f t="shared" si="0"/>
        <v>RefgFrz-BM_VLarge-Tier2</v>
      </c>
      <c r="N20" s="46" t="s">
        <v>533</v>
      </c>
      <c r="O20" s="46" t="s">
        <v>533</v>
      </c>
      <c r="P20" s="46" t="s">
        <v>534</v>
      </c>
      <c r="Q20" s="46" t="s">
        <v>533</v>
      </c>
      <c r="R20" s="46" t="s">
        <v>533</v>
      </c>
      <c r="S20" s="46" t="s">
        <v>533</v>
      </c>
      <c r="T20" s="46" t="s">
        <v>533</v>
      </c>
      <c r="U20" s="46" t="s">
        <v>533</v>
      </c>
      <c r="V20" s="46" t="s">
        <v>535</v>
      </c>
      <c r="W20" s="46"/>
      <c r="X20" s="46"/>
      <c r="Y20" s="10">
        <f>VLOOKUP(B20,'RefgFrzr Technology'!$A$8:$AF$196,32,FALSE)</f>
        <v>1188</v>
      </c>
      <c r="Z20" s="46"/>
      <c r="AA20" s="46"/>
      <c r="AB20" s="46"/>
      <c r="AC20" s="46" t="s">
        <v>536</v>
      </c>
      <c r="AD20" s="46" t="s">
        <v>537</v>
      </c>
      <c r="AE20" s="47">
        <v>42005</v>
      </c>
      <c r="AF20" s="46"/>
      <c r="AG20" s="46" t="s">
        <v>538</v>
      </c>
    </row>
    <row r="21" spans="2:33">
      <c r="B21" s="46" t="s">
        <v>269</v>
      </c>
      <c r="C21" s="46" t="s">
        <v>524</v>
      </c>
      <c r="D21" s="46" t="s">
        <v>525</v>
      </c>
      <c r="E21" s="46" t="s">
        <v>526</v>
      </c>
      <c r="F21" s="47">
        <v>42229</v>
      </c>
      <c r="G21" s="46" t="s">
        <v>527</v>
      </c>
      <c r="H21" s="46" t="s">
        <v>528</v>
      </c>
      <c r="I21" s="46" t="s">
        <v>529</v>
      </c>
      <c r="J21" s="46" t="s">
        <v>530</v>
      </c>
      <c r="K21" s="46" t="s">
        <v>531</v>
      </c>
      <c r="L21" s="46" t="s">
        <v>532</v>
      </c>
      <c r="M21" s="46" t="str">
        <f t="shared" si="0"/>
        <v>RefgFrz-BM_WtdSize-Code</v>
      </c>
      <c r="N21" s="46" t="s">
        <v>533</v>
      </c>
      <c r="O21" s="46" t="s">
        <v>533</v>
      </c>
      <c r="P21" s="46" t="s">
        <v>534</v>
      </c>
      <c r="Q21" s="46" t="s">
        <v>533</v>
      </c>
      <c r="R21" s="46" t="s">
        <v>533</v>
      </c>
      <c r="S21" s="46" t="s">
        <v>533</v>
      </c>
      <c r="T21" s="46" t="s">
        <v>533</v>
      </c>
      <c r="U21" s="46" t="s">
        <v>533</v>
      </c>
      <c r="V21" s="46" t="s">
        <v>535</v>
      </c>
      <c r="W21" s="46"/>
      <c r="X21" s="46"/>
      <c r="Y21" s="10">
        <f>VLOOKUP(B21,'RefgFrzr Technology'!$A$8:$AF$196,32,FALSE)</f>
        <v>994</v>
      </c>
      <c r="Z21" s="46"/>
      <c r="AA21" s="46"/>
      <c r="AB21" s="46"/>
      <c r="AC21" s="46" t="s">
        <v>536</v>
      </c>
      <c r="AD21" s="46" t="s">
        <v>537</v>
      </c>
      <c r="AE21" s="47">
        <v>42005</v>
      </c>
      <c r="AF21" s="46"/>
      <c r="AG21" s="46" t="s">
        <v>538</v>
      </c>
    </row>
    <row r="22" spans="2:33">
      <c r="B22" s="46" t="s">
        <v>271</v>
      </c>
      <c r="C22" s="46" t="s">
        <v>524</v>
      </c>
      <c r="D22" s="46" t="s">
        <v>525</v>
      </c>
      <c r="E22" s="46" t="s">
        <v>526</v>
      </c>
      <c r="F22" s="47">
        <v>42229</v>
      </c>
      <c r="G22" s="46" t="s">
        <v>527</v>
      </c>
      <c r="H22" s="46" t="s">
        <v>528</v>
      </c>
      <c r="I22" s="46" t="s">
        <v>529</v>
      </c>
      <c r="J22" s="46" t="s">
        <v>530</v>
      </c>
      <c r="K22" s="46" t="s">
        <v>531</v>
      </c>
      <c r="L22" s="46" t="s">
        <v>532</v>
      </c>
      <c r="M22" s="46" t="str">
        <f t="shared" si="0"/>
        <v>RefgFrz-BM_WtdSize-Tier1</v>
      </c>
      <c r="N22" s="46" t="s">
        <v>533</v>
      </c>
      <c r="O22" s="46" t="s">
        <v>533</v>
      </c>
      <c r="P22" s="46" t="s">
        <v>534</v>
      </c>
      <c r="Q22" s="46" t="s">
        <v>533</v>
      </c>
      <c r="R22" s="46" t="s">
        <v>533</v>
      </c>
      <c r="S22" s="46" t="s">
        <v>533</v>
      </c>
      <c r="T22" s="46" t="s">
        <v>533</v>
      </c>
      <c r="U22" s="46" t="s">
        <v>533</v>
      </c>
      <c r="V22" s="46" t="s">
        <v>535</v>
      </c>
      <c r="W22" s="46"/>
      <c r="X22" s="46"/>
      <c r="Y22" s="10">
        <f>VLOOKUP(B22,'RefgFrzr Technology'!$A$8:$AF$196,32,FALSE)</f>
        <v>1020</v>
      </c>
      <c r="Z22" s="46"/>
      <c r="AA22" s="46"/>
      <c r="AB22" s="46"/>
      <c r="AC22" s="46" t="s">
        <v>536</v>
      </c>
      <c r="AD22" s="46" t="s">
        <v>537</v>
      </c>
      <c r="AE22" s="47">
        <v>42005</v>
      </c>
      <c r="AF22" s="46"/>
      <c r="AG22" s="46" t="s">
        <v>538</v>
      </c>
    </row>
    <row r="23" spans="2:33">
      <c r="B23" s="46" t="s">
        <v>273</v>
      </c>
      <c r="C23" s="46" t="s">
        <v>524</v>
      </c>
      <c r="D23" s="46" t="s">
        <v>525</v>
      </c>
      <c r="E23" s="46" t="s">
        <v>526</v>
      </c>
      <c r="F23" s="47">
        <v>42229</v>
      </c>
      <c r="G23" s="46" t="s">
        <v>527</v>
      </c>
      <c r="H23" s="46" t="s">
        <v>528</v>
      </c>
      <c r="I23" s="46" t="s">
        <v>529</v>
      </c>
      <c r="J23" s="46" t="s">
        <v>530</v>
      </c>
      <c r="K23" s="46" t="s">
        <v>531</v>
      </c>
      <c r="L23" s="46" t="s">
        <v>532</v>
      </c>
      <c r="M23" s="46" t="str">
        <f t="shared" si="0"/>
        <v>RefgFrz-BM_WtdSize-Tier2</v>
      </c>
      <c r="N23" s="46" t="s">
        <v>533</v>
      </c>
      <c r="O23" s="46" t="s">
        <v>533</v>
      </c>
      <c r="P23" s="46" t="s">
        <v>534</v>
      </c>
      <c r="Q23" s="46" t="s">
        <v>533</v>
      </c>
      <c r="R23" s="46" t="s">
        <v>533</v>
      </c>
      <c r="S23" s="46" t="s">
        <v>533</v>
      </c>
      <c r="T23" s="46" t="s">
        <v>533</v>
      </c>
      <c r="U23" s="46" t="s">
        <v>533</v>
      </c>
      <c r="V23" s="46" t="s">
        <v>535</v>
      </c>
      <c r="W23" s="46"/>
      <c r="X23" s="46"/>
      <c r="Y23" s="10">
        <f>VLOOKUP(B23,'RefgFrzr Technology'!$A$8:$AF$196,32,FALSE)</f>
        <v>1072</v>
      </c>
      <c r="Z23" s="46"/>
      <c r="AA23" s="46"/>
      <c r="AB23" s="46"/>
      <c r="AC23" s="46" t="s">
        <v>536</v>
      </c>
      <c r="AD23" s="46" t="s">
        <v>537</v>
      </c>
      <c r="AE23" s="47">
        <v>42005</v>
      </c>
      <c r="AF23" s="46"/>
      <c r="AG23" s="46" t="s">
        <v>538</v>
      </c>
    </row>
    <row r="24" spans="2:33">
      <c r="B24" s="46" t="s">
        <v>275</v>
      </c>
      <c r="C24" s="46" t="s">
        <v>524</v>
      </c>
      <c r="D24" s="46" t="s">
        <v>525</v>
      </c>
      <c r="E24" s="46" t="s">
        <v>526</v>
      </c>
      <c r="F24" s="47">
        <v>42229</v>
      </c>
      <c r="G24" s="46" t="s">
        <v>527</v>
      </c>
      <c r="H24" s="46" t="s">
        <v>528</v>
      </c>
      <c r="I24" s="46" t="s">
        <v>529</v>
      </c>
      <c r="J24" s="46" t="s">
        <v>530</v>
      </c>
      <c r="K24" s="46" t="s">
        <v>531</v>
      </c>
      <c r="L24" s="46" t="s">
        <v>532</v>
      </c>
      <c r="M24" s="46" t="str">
        <f t="shared" si="0"/>
        <v>RefgFrz-BM_XLarge-Code</v>
      </c>
      <c r="N24" s="46" t="s">
        <v>533</v>
      </c>
      <c r="O24" s="46" t="s">
        <v>533</v>
      </c>
      <c r="P24" s="46" t="s">
        <v>534</v>
      </c>
      <c r="Q24" s="46" t="s">
        <v>533</v>
      </c>
      <c r="R24" s="46" t="s">
        <v>533</v>
      </c>
      <c r="S24" s="46" t="s">
        <v>533</v>
      </c>
      <c r="T24" s="46" t="s">
        <v>533</v>
      </c>
      <c r="U24" s="46" t="s">
        <v>533</v>
      </c>
      <c r="V24" s="46" t="s">
        <v>535</v>
      </c>
      <c r="W24" s="46"/>
      <c r="X24" s="46"/>
      <c r="Y24" s="10">
        <f>VLOOKUP(B24,'RefgFrzr Technology'!$A$8:$AF$196,32,FALSE)</f>
        <v>1176</v>
      </c>
      <c r="Z24" s="46"/>
      <c r="AA24" s="46"/>
      <c r="AB24" s="46"/>
      <c r="AC24" s="46" t="s">
        <v>536</v>
      </c>
      <c r="AD24" s="46" t="s">
        <v>537</v>
      </c>
      <c r="AE24" s="47">
        <v>42005</v>
      </c>
      <c r="AF24" s="46"/>
      <c r="AG24" s="46" t="s">
        <v>538</v>
      </c>
    </row>
    <row r="25" spans="2:33">
      <c r="B25" s="46" t="s">
        <v>277</v>
      </c>
      <c r="C25" s="46" t="s">
        <v>524</v>
      </c>
      <c r="D25" s="46" t="s">
        <v>525</v>
      </c>
      <c r="E25" s="46" t="s">
        <v>526</v>
      </c>
      <c r="F25" s="47">
        <v>42229</v>
      </c>
      <c r="G25" s="46" t="s">
        <v>527</v>
      </c>
      <c r="H25" s="46" t="s">
        <v>528</v>
      </c>
      <c r="I25" s="46" t="s">
        <v>529</v>
      </c>
      <c r="J25" s="46" t="s">
        <v>530</v>
      </c>
      <c r="K25" s="46" t="s">
        <v>531</v>
      </c>
      <c r="L25" s="46" t="s">
        <v>532</v>
      </c>
      <c r="M25" s="46" t="str">
        <f t="shared" si="0"/>
        <v>RefgFrz-BM_XLarge-Tier1</v>
      </c>
      <c r="N25" s="46" t="s">
        <v>533</v>
      </c>
      <c r="O25" s="46" t="s">
        <v>533</v>
      </c>
      <c r="P25" s="46" t="s">
        <v>534</v>
      </c>
      <c r="Q25" s="46" t="s">
        <v>533</v>
      </c>
      <c r="R25" s="46" t="s">
        <v>533</v>
      </c>
      <c r="S25" s="46" t="s">
        <v>533</v>
      </c>
      <c r="T25" s="46" t="s">
        <v>533</v>
      </c>
      <c r="U25" s="46" t="s">
        <v>533</v>
      </c>
      <c r="V25" s="46" t="s">
        <v>535</v>
      </c>
      <c r="W25" s="46"/>
      <c r="X25" s="46"/>
      <c r="Y25" s="10">
        <f>VLOOKUP(B25,'RefgFrzr Technology'!$A$8:$AF$196,32,FALSE)</f>
        <v>1206</v>
      </c>
      <c r="Z25" s="46"/>
      <c r="AA25" s="46"/>
      <c r="AB25" s="46"/>
      <c r="AC25" s="46" t="s">
        <v>536</v>
      </c>
      <c r="AD25" s="46" t="s">
        <v>537</v>
      </c>
      <c r="AE25" s="47">
        <v>42005</v>
      </c>
      <c r="AF25" s="46"/>
      <c r="AG25" s="46" t="s">
        <v>538</v>
      </c>
    </row>
    <row r="26" spans="2:33">
      <c r="B26" s="46" t="s">
        <v>279</v>
      </c>
      <c r="C26" s="46" t="s">
        <v>524</v>
      </c>
      <c r="D26" s="46" t="s">
        <v>525</v>
      </c>
      <c r="E26" s="46" t="s">
        <v>526</v>
      </c>
      <c r="F26" s="47">
        <v>42229</v>
      </c>
      <c r="G26" s="46" t="s">
        <v>527</v>
      </c>
      <c r="H26" s="46" t="s">
        <v>528</v>
      </c>
      <c r="I26" s="46" t="s">
        <v>529</v>
      </c>
      <c r="J26" s="46" t="s">
        <v>530</v>
      </c>
      <c r="K26" s="46" t="s">
        <v>531</v>
      </c>
      <c r="L26" s="46" t="s">
        <v>532</v>
      </c>
      <c r="M26" s="46" t="str">
        <f t="shared" si="0"/>
        <v>RefgFrz-BM_XLarge-Tier2</v>
      </c>
      <c r="N26" s="46" t="s">
        <v>533</v>
      </c>
      <c r="O26" s="46" t="s">
        <v>533</v>
      </c>
      <c r="P26" s="46" t="s">
        <v>534</v>
      </c>
      <c r="Q26" s="46" t="s">
        <v>533</v>
      </c>
      <c r="R26" s="46" t="s">
        <v>533</v>
      </c>
      <c r="S26" s="46" t="s">
        <v>533</v>
      </c>
      <c r="T26" s="46" t="s">
        <v>533</v>
      </c>
      <c r="U26" s="46" t="s">
        <v>533</v>
      </c>
      <c r="V26" s="46" t="s">
        <v>535</v>
      </c>
      <c r="W26" s="46"/>
      <c r="X26" s="46"/>
      <c r="Y26" s="10">
        <f>VLOOKUP(B26,'RefgFrzr Technology'!$A$8:$AF$196,32,FALSE)</f>
        <v>1268</v>
      </c>
      <c r="Z26" s="46"/>
      <c r="AA26" s="46"/>
      <c r="AB26" s="46"/>
      <c r="AC26" s="46" t="s">
        <v>536</v>
      </c>
      <c r="AD26" s="46" t="s">
        <v>537</v>
      </c>
      <c r="AE26" s="47">
        <v>42005</v>
      </c>
      <c r="AF26" s="46"/>
      <c r="AG26" s="46" t="s">
        <v>538</v>
      </c>
    </row>
    <row r="27" spans="2:33">
      <c r="B27" s="46" t="s">
        <v>150</v>
      </c>
      <c r="C27" s="46" t="s">
        <v>524</v>
      </c>
      <c r="D27" s="46" t="s">
        <v>525</v>
      </c>
      <c r="E27" s="46" t="s">
        <v>526</v>
      </c>
      <c r="F27" s="47">
        <v>42229</v>
      </c>
      <c r="G27" s="46" t="s">
        <v>527</v>
      </c>
      <c r="H27" s="46" t="s">
        <v>528</v>
      </c>
      <c r="I27" s="46" t="s">
        <v>529</v>
      </c>
      <c r="J27" s="46" t="s">
        <v>530</v>
      </c>
      <c r="K27" s="46" t="s">
        <v>531</v>
      </c>
      <c r="L27" s="46" t="s">
        <v>532</v>
      </c>
      <c r="M27" s="46" t="str">
        <f t="shared" si="0"/>
        <v>RefgFrz-BM-Ice_Large-Code</v>
      </c>
      <c r="N27" s="46" t="s">
        <v>533</v>
      </c>
      <c r="O27" s="46" t="s">
        <v>533</v>
      </c>
      <c r="P27" s="46" t="s">
        <v>534</v>
      </c>
      <c r="Q27" s="46" t="s">
        <v>533</v>
      </c>
      <c r="R27" s="46" t="s">
        <v>533</v>
      </c>
      <c r="S27" s="46" t="s">
        <v>533</v>
      </c>
      <c r="T27" s="46" t="s">
        <v>533</v>
      </c>
      <c r="U27" s="46" t="s">
        <v>533</v>
      </c>
      <c r="V27" s="46" t="s">
        <v>535</v>
      </c>
      <c r="W27" s="46"/>
      <c r="X27" s="46"/>
      <c r="Y27" s="10">
        <f>VLOOKUP(B27,'RefgFrzr Technology'!$A$8:$AF$196,32,FALSE)</f>
        <v>988</v>
      </c>
      <c r="Z27" s="46"/>
      <c r="AA27" s="46"/>
      <c r="AB27" s="46"/>
      <c r="AC27" s="46" t="s">
        <v>536</v>
      </c>
      <c r="AD27" s="46" t="s">
        <v>537</v>
      </c>
      <c r="AE27" s="47">
        <v>42005</v>
      </c>
      <c r="AF27" s="46"/>
      <c r="AG27" s="46" t="s">
        <v>538</v>
      </c>
    </row>
    <row r="28" spans="2:33">
      <c r="B28" s="46" t="s">
        <v>153</v>
      </c>
      <c r="C28" s="46" t="s">
        <v>524</v>
      </c>
      <c r="D28" s="46" t="s">
        <v>525</v>
      </c>
      <c r="E28" s="46" t="s">
        <v>526</v>
      </c>
      <c r="F28" s="47">
        <v>42229</v>
      </c>
      <c r="G28" s="46" t="s">
        <v>527</v>
      </c>
      <c r="H28" s="46" t="s">
        <v>528</v>
      </c>
      <c r="I28" s="46" t="s">
        <v>529</v>
      </c>
      <c r="J28" s="46" t="s">
        <v>530</v>
      </c>
      <c r="K28" s="46" t="s">
        <v>531</v>
      </c>
      <c r="L28" s="46" t="s">
        <v>532</v>
      </c>
      <c r="M28" s="46" t="str">
        <f t="shared" si="0"/>
        <v>RefgFrz-BM-Ice_Large-Tier1</v>
      </c>
      <c r="N28" s="46" t="s">
        <v>533</v>
      </c>
      <c r="O28" s="46" t="s">
        <v>533</v>
      </c>
      <c r="P28" s="46" t="s">
        <v>534</v>
      </c>
      <c r="Q28" s="46" t="s">
        <v>533</v>
      </c>
      <c r="R28" s="46" t="s">
        <v>533</v>
      </c>
      <c r="S28" s="46" t="s">
        <v>533</v>
      </c>
      <c r="T28" s="46" t="s">
        <v>533</v>
      </c>
      <c r="U28" s="46" t="s">
        <v>533</v>
      </c>
      <c r="V28" s="46" t="s">
        <v>535</v>
      </c>
      <c r="W28" s="46"/>
      <c r="X28" s="46"/>
      <c r="Y28" s="10">
        <f>VLOOKUP(B28,'RefgFrzr Technology'!$A$8:$AF$196,32,FALSE)</f>
        <v>1019</v>
      </c>
      <c r="Z28" s="46"/>
      <c r="AA28" s="46"/>
      <c r="AB28" s="46"/>
      <c r="AC28" s="46" t="s">
        <v>536</v>
      </c>
      <c r="AD28" s="46" t="s">
        <v>537</v>
      </c>
      <c r="AE28" s="47">
        <v>42005</v>
      </c>
      <c r="AF28" s="46"/>
      <c r="AG28" s="46" t="s">
        <v>538</v>
      </c>
    </row>
    <row r="29" spans="2:33">
      <c r="B29" s="46" t="s">
        <v>155</v>
      </c>
      <c r="C29" s="46" t="s">
        <v>524</v>
      </c>
      <c r="D29" s="46" t="s">
        <v>525</v>
      </c>
      <c r="E29" s="46" t="s">
        <v>526</v>
      </c>
      <c r="F29" s="47">
        <v>42229</v>
      </c>
      <c r="G29" s="46" t="s">
        <v>527</v>
      </c>
      <c r="H29" s="46" t="s">
        <v>528</v>
      </c>
      <c r="I29" s="46" t="s">
        <v>529</v>
      </c>
      <c r="J29" s="46" t="s">
        <v>530</v>
      </c>
      <c r="K29" s="46" t="s">
        <v>531</v>
      </c>
      <c r="L29" s="46" t="s">
        <v>532</v>
      </c>
      <c r="M29" s="46" t="str">
        <f t="shared" si="0"/>
        <v>RefgFrz-BM-Ice_Large-Tier2</v>
      </c>
      <c r="N29" s="46" t="s">
        <v>533</v>
      </c>
      <c r="O29" s="46" t="s">
        <v>533</v>
      </c>
      <c r="P29" s="46" t="s">
        <v>534</v>
      </c>
      <c r="Q29" s="46" t="s">
        <v>533</v>
      </c>
      <c r="R29" s="46" t="s">
        <v>533</v>
      </c>
      <c r="S29" s="46" t="s">
        <v>533</v>
      </c>
      <c r="T29" s="46" t="s">
        <v>533</v>
      </c>
      <c r="U29" s="46" t="s">
        <v>533</v>
      </c>
      <c r="V29" s="46" t="s">
        <v>535</v>
      </c>
      <c r="W29" s="46"/>
      <c r="X29" s="46"/>
      <c r="Y29" s="10">
        <f>VLOOKUP(B29,'RefgFrzr Technology'!$A$8:$AF$196,32,FALSE)</f>
        <v>1079</v>
      </c>
      <c r="Z29" s="46"/>
      <c r="AA29" s="46"/>
      <c r="AB29" s="46"/>
      <c r="AC29" s="46" t="s">
        <v>536</v>
      </c>
      <c r="AD29" s="46" t="s">
        <v>537</v>
      </c>
      <c r="AE29" s="47">
        <v>42005</v>
      </c>
      <c r="AF29" s="46"/>
      <c r="AG29" s="46" t="s">
        <v>538</v>
      </c>
    </row>
    <row r="30" spans="2:33">
      <c r="B30" s="46" t="s">
        <v>157</v>
      </c>
      <c r="C30" s="46" t="s">
        <v>524</v>
      </c>
      <c r="D30" s="46" t="s">
        <v>525</v>
      </c>
      <c r="E30" s="46" t="s">
        <v>526</v>
      </c>
      <c r="F30" s="47">
        <v>42229</v>
      </c>
      <c r="G30" s="46" t="s">
        <v>527</v>
      </c>
      <c r="H30" s="46" t="s">
        <v>528</v>
      </c>
      <c r="I30" s="46" t="s">
        <v>529</v>
      </c>
      <c r="J30" s="46" t="s">
        <v>530</v>
      </c>
      <c r="K30" s="46" t="s">
        <v>531</v>
      </c>
      <c r="L30" s="46" t="s">
        <v>532</v>
      </c>
      <c r="M30" s="46" t="str">
        <f t="shared" si="0"/>
        <v>RefgFrz-BM-Ice_Med-Code</v>
      </c>
      <c r="N30" s="46" t="s">
        <v>533</v>
      </c>
      <c r="O30" s="46" t="s">
        <v>533</v>
      </c>
      <c r="P30" s="46" t="s">
        <v>534</v>
      </c>
      <c r="Q30" s="46" t="s">
        <v>533</v>
      </c>
      <c r="R30" s="46" t="s">
        <v>533</v>
      </c>
      <c r="S30" s="46" t="s">
        <v>533</v>
      </c>
      <c r="T30" s="46" t="s">
        <v>533</v>
      </c>
      <c r="U30" s="46" t="s">
        <v>533</v>
      </c>
      <c r="V30" s="46" t="s">
        <v>535</v>
      </c>
      <c r="W30" s="46"/>
      <c r="X30" s="46"/>
      <c r="Y30" s="10">
        <f>VLOOKUP(B30,'RefgFrzr Technology'!$A$8:$AF$196,32,FALSE)</f>
        <v>933</v>
      </c>
      <c r="Z30" s="46"/>
      <c r="AA30" s="46"/>
      <c r="AB30" s="46"/>
      <c r="AC30" s="46" t="s">
        <v>536</v>
      </c>
      <c r="AD30" s="46" t="s">
        <v>537</v>
      </c>
      <c r="AE30" s="47">
        <v>42005</v>
      </c>
      <c r="AF30" s="46"/>
      <c r="AG30" s="46" t="s">
        <v>538</v>
      </c>
    </row>
    <row r="31" spans="2:33">
      <c r="B31" s="46" t="s">
        <v>159</v>
      </c>
      <c r="C31" s="46" t="s">
        <v>524</v>
      </c>
      <c r="D31" s="46" t="s">
        <v>525</v>
      </c>
      <c r="E31" s="46" t="s">
        <v>526</v>
      </c>
      <c r="F31" s="47">
        <v>42229</v>
      </c>
      <c r="G31" s="46" t="s">
        <v>527</v>
      </c>
      <c r="H31" s="46" t="s">
        <v>528</v>
      </c>
      <c r="I31" s="46" t="s">
        <v>529</v>
      </c>
      <c r="J31" s="46" t="s">
        <v>530</v>
      </c>
      <c r="K31" s="46" t="s">
        <v>531</v>
      </c>
      <c r="L31" s="46" t="s">
        <v>532</v>
      </c>
      <c r="M31" s="46" t="str">
        <f t="shared" si="0"/>
        <v>RefgFrz-BM-Ice_Med-Tier1</v>
      </c>
      <c r="N31" s="46" t="s">
        <v>533</v>
      </c>
      <c r="O31" s="46" t="s">
        <v>533</v>
      </c>
      <c r="P31" s="46" t="s">
        <v>534</v>
      </c>
      <c r="Q31" s="46" t="s">
        <v>533</v>
      </c>
      <c r="R31" s="46" t="s">
        <v>533</v>
      </c>
      <c r="S31" s="46" t="s">
        <v>533</v>
      </c>
      <c r="T31" s="46" t="s">
        <v>533</v>
      </c>
      <c r="U31" s="46" t="s">
        <v>533</v>
      </c>
      <c r="V31" s="46" t="s">
        <v>535</v>
      </c>
      <c r="W31" s="46"/>
      <c r="X31" s="46"/>
      <c r="Y31" s="10">
        <f>VLOOKUP(B31,'RefgFrzr Technology'!$A$8:$AF$196,32,FALSE)</f>
        <v>961</v>
      </c>
      <c r="Z31" s="46"/>
      <c r="AA31" s="46"/>
      <c r="AB31" s="46"/>
      <c r="AC31" s="46" t="s">
        <v>536</v>
      </c>
      <c r="AD31" s="46" t="s">
        <v>537</v>
      </c>
      <c r="AE31" s="47">
        <v>42005</v>
      </c>
      <c r="AF31" s="46"/>
      <c r="AG31" s="46" t="s">
        <v>538</v>
      </c>
    </row>
    <row r="32" spans="2:33">
      <c r="B32" s="46" t="s">
        <v>161</v>
      </c>
      <c r="C32" s="46" t="s">
        <v>524</v>
      </c>
      <c r="D32" s="46" t="s">
        <v>525</v>
      </c>
      <c r="E32" s="46" t="s">
        <v>526</v>
      </c>
      <c r="F32" s="47">
        <v>42229</v>
      </c>
      <c r="G32" s="46" t="s">
        <v>527</v>
      </c>
      <c r="H32" s="46" t="s">
        <v>528</v>
      </c>
      <c r="I32" s="46" t="s">
        <v>529</v>
      </c>
      <c r="J32" s="46" t="s">
        <v>530</v>
      </c>
      <c r="K32" s="46" t="s">
        <v>531</v>
      </c>
      <c r="L32" s="46" t="s">
        <v>532</v>
      </c>
      <c r="M32" s="46" t="str">
        <f t="shared" si="0"/>
        <v>RefgFrz-BM-Ice_Med-Tier2</v>
      </c>
      <c r="N32" s="46" t="s">
        <v>533</v>
      </c>
      <c r="O32" s="46" t="s">
        <v>533</v>
      </c>
      <c r="P32" s="46" t="s">
        <v>534</v>
      </c>
      <c r="Q32" s="46" t="s">
        <v>533</v>
      </c>
      <c r="R32" s="46" t="s">
        <v>533</v>
      </c>
      <c r="S32" s="46" t="s">
        <v>533</v>
      </c>
      <c r="T32" s="46" t="s">
        <v>533</v>
      </c>
      <c r="U32" s="46" t="s">
        <v>533</v>
      </c>
      <c r="V32" s="46" t="s">
        <v>535</v>
      </c>
      <c r="W32" s="46"/>
      <c r="X32" s="46"/>
      <c r="Y32" s="10">
        <f>VLOOKUP(B32,'RefgFrzr Technology'!$A$8:$AF$196,32,FALSE)</f>
        <v>1019</v>
      </c>
      <c r="Z32" s="46"/>
      <c r="AA32" s="46"/>
      <c r="AB32" s="46"/>
      <c r="AC32" s="46" t="s">
        <v>536</v>
      </c>
      <c r="AD32" s="46" t="s">
        <v>537</v>
      </c>
      <c r="AE32" s="47">
        <v>42005</v>
      </c>
      <c r="AF32" s="46"/>
      <c r="AG32" s="46" t="s">
        <v>538</v>
      </c>
    </row>
    <row r="33" spans="2:33">
      <c r="B33" s="46" t="s">
        <v>163</v>
      </c>
      <c r="C33" s="46" t="s">
        <v>524</v>
      </c>
      <c r="D33" s="46" t="s">
        <v>525</v>
      </c>
      <c r="E33" s="46" t="s">
        <v>526</v>
      </c>
      <c r="F33" s="47">
        <v>42229</v>
      </c>
      <c r="G33" s="46" t="s">
        <v>527</v>
      </c>
      <c r="H33" s="46" t="s">
        <v>528</v>
      </c>
      <c r="I33" s="46" t="s">
        <v>529</v>
      </c>
      <c r="J33" s="46" t="s">
        <v>530</v>
      </c>
      <c r="K33" s="46" t="s">
        <v>531</v>
      </c>
      <c r="L33" s="46" t="s">
        <v>532</v>
      </c>
      <c r="M33" s="46" t="str">
        <f t="shared" si="0"/>
        <v>RefgFrz-BM-Ice_Mini-Code</v>
      </c>
      <c r="N33" s="46" t="s">
        <v>533</v>
      </c>
      <c r="O33" s="46" t="s">
        <v>533</v>
      </c>
      <c r="P33" s="46" t="s">
        <v>534</v>
      </c>
      <c r="Q33" s="46" t="s">
        <v>533</v>
      </c>
      <c r="R33" s="46" t="s">
        <v>533</v>
      </c>
      <c r="S33" s="46" t="s">
        <v>533</v>
      </c>
      <c r="T33" s="46" t="s">
        <v>533</v>
      </c>
      <c r="U33" s="46" t="s">
        <v>533</v>
      </c>
      <c r="V33" s="46" t="s">
        <v>535</v>
      </c>
      <c r="W33" s="46"/>
      <c r="X33" s="46"/>
      <c r="Y33" s="10">
        <f>VLOOKUP(B33,'RefgFrzr Technology'!$A$8:$AF$196,32,FALSE)</f>
        <v>785</v>
      </c>
      <c r="Z33" s="46"/>
      <c r="AA33" s="46"/>
      <c r="AB33" s="46"/>
      <c r="AC33" s="46" t="s">
        <v>536</v>
      </c>
      <c r="AD33" s="46" t="s">
        <v>537</v>
      </c>
      <c r="AE33" s="47">
        <v>42005</v>
      </c>
      <c r="AF33" s="46"/>
      <c r="AG33" s="46" t="s">
        <v>538</v>
      </c>
    </row>
    <row r="34" spans="2:33">
      <c r="B34" s="46" t="s">
        <v>165</v>
      </c>
      <c r="C34" s="46" t="s">
        <v>524</v>
      </c>
      <c r="D34" s="46" t="s">
        <v>525</v>
      </c>
      <c r="E34" s="46" t="s">
        <v>526</v>
      </c>
      <c r="F34" s="47">
        <v>42229</v>
      </c>
      <c r="G34" s="46" t="s">
        <v>527</v>
      </c>
      <c r="H34" s="46" t="s">
        <v>528</v>
      </c>
      <c r="I34" s="46" t="s">
        <v>529</v>
      </c>
      <c r="J34" s="46" t="s">
        <v>530</v>
      </c>
      <c r="K34" s="46" t="s">
        <v>531</v>
      </c>
      <c r="L34" s="46" t="s">
        <v>532</v>
      </c>
      <c r="M34" s="46" t="str">
        <f t="shared" si="0"/>
        <v>RefgFrz-BM-Ice_Mini-Tier1</v>
      </c>
      <c r="N34" s="46" t="s">
        <v>533</v>
      </c>
      <c r="O34" s="46" t="s">
        <v>533</v>
      </c>
      <c r="P34" s="46" t="s">
        <v>534</v>
      </c>
      <c r="Q34" s="46" t="s">
        <v>533</v>
      </c>
      <c r="R34" s="46" t="s">
        <v>533</v>
      </c>
      <c r="S34" s="46" t="s">
        <v>533</v>
      </c>
      <c r="T34" s="46" t="s">
        <v>533</v>
      </c>
      <c r="U34" s="46" t="s">
        <v>533</v>
      </c>
      <c r="V34" s="46" t="s">
        <v>535</v>
      </c>
      <c r="W34" s="46"/>
      <c r="X34" s="46"/>
      <c r="Y34" s="10">
        <f>VLOOKUP(B34,'RefgFrzr Technology'!$A$8:$AF$196,32,FALSE)</f>
        <v>809</v>
      </c>
      <c r="Z34" s="46"/>
      <c r="AA34" s="46"/>
      <c r="AB34" s="46"/>
      <c r="AC34" s="46" t="s">
        <v>536</v>
      </c>
      <c r="AD34" s="46" t="s">
        <v>537</v>
      </c>
      <c r="AE34" s="47">
        <v>42005</v>
      </c>
      <c r="AF34" s="46"/>
      <c r="AG34" s="46" t="s">
        <v>538</v>
      </c>
    </row>
    <row r="35" spans="2:33">
      <c r="B35" s="46" t="s">
        <v>167</v>
      </c>
      <c r="C35" s="46" t="s">
        <v>524</v>
      </c>
      <c r="D35" s="46" t="s">
        <v>525</v>
      </c>
      <c r="E35" s="46" t="s">
        <v>526</v>
      </c>
      <c r="F35" s="47">
        <v>42229</v>
      </c>
      <c r="G35" s="46" t="s">
        <v>527</v>
      </c>
      <c r="H35" s="46" t="s">
        <v>528</v>
      </c>
      <c r="I35" s="46" t="s">
        <v>529</v>
      </c>
      <c r="J35" s="46" t="s">
        <v>530</v>
      </c>
      <c r="K35" s="46" t="s">
        <v>531</v>
      </c>
      <c r="L35" s="46" t="s">
        <v>532</v>
      </c>
      <c r="M35" s="46" t="str">
        <f t="shared" si="0"/>
        <v>RefgFrz-BM-Ice_Mini-Tier2</v>
      </c>
      <c r="N35" s="46" t="s">
        <v>533</v>
      </c>
      <c r="O35" s="46" t="s">
        <v>533</v>
      </c>
      <c r="P35" s="46" t="s">
        <v>534</v>
      </c>
      <c r="Q35" s="46" t="s">
        <v>533</v>
      </c>
      <c r="R35" s="46" t="s">
        <v>533</v>
      </c>
      <c r="S35" s="46" t="s">
        <v>533</v>
      </c>
      <c r="T35" s="46" t="s">
        <v>533</v>
      </c>
      <c r="U35" s="46" t="s">
        <v>533</v>
      </c>
      <c r="V35" s="46" t="s">
        <v>535</v>
      </c>
      <c r="W35" s="46"/>
      <c r="X35" s="46"/>
      <c r="Y35" s="10">
        <f>VLOOKUP(B35,'RefgFrzr Technology'!$A$8:$AF$196,32,FALSE)</f>
        <v>859</v>
      </c>
      <c r="Z35" s="46"/>
      <c r="AA35" s="46"/>
      <c r="AB35" s="46"/>
      <c r="AC35" s="46" t="s">
        <v>536</v>
      </c>
      <c r="AD35" s="46" t="s">
        <v>537</v>
      </c>
      <c r="AE35" s="47">
        <v>42005</v>
      </c>
      <c r="AF35" s="46"/>
      <c r="AG35" s="46" t="s">
        <v>538</v>
      </c>
    </row>
    <row r="36" spans="2:33">
      <c r="B36" s="46" t="s">
        <v>169</v>
      </c>
      <c r="C36" s="46" t="s">
        <v>524</v>
      </c>
      <c r="D36" s="46" t="s">
        <v>525</v>
      </c>
      <c r="E36" s="46" t="s">
        <v>526</v>
      </c>
      <c r="F36" s="47">
        <v>42229</v>
      </c>
      <c r="G36" s="46" t="s">
        <v>527</v>
      </c>
      <c r="H36" s="46" t="s">
        <v>528</v>
      </c>
      <c r="I36" s="46" t="s">
        <v>529</v>
      </c>
      <c r="J36" s="46" t="s">
        <v>530</v>
      </c>
      <c r="K36" s="46" t="s">
        <v>531</v>
      </c>
      <c r="L36" s="46" t="s">
        <v>532</v>
      </c>
      <c r="M36" s="46" t="str">
        <f t="shared" si="0"/>
        <v>RefgFrz-BM-Ice_Small-Code</v>
      </c>
      <c r="N36" s="46" t="s">
        <v>533</v>
      </c>
      <c r="O36" s="46" t="s">
        <v>533</v>
      </c>
      <c r="P36" s="46" t="s">
        <v>534</v>
      </c>
      <c r="Q36" s="46" t="s">
        <v>533</v>
      </c>
      <c r="R36" s="46" t="s">
        <v>533</v>
      </c>
      <c r="S36" s="46" t="s">
        <v>533</v>
      </c>
      <c r="T36" s="46" t="s">
        <v>533</v>
      </c>
      <c r="U36" s="46" t="s">
        <v>533</v>
      </c>
      <c r="V36" s="46" t="s">
        <v>535</v>
      </c>
      <c r="W36" s="46"/>
      <c r="X36" s="46"/>
      <c r="Y36" s="10">
        <f>VLOOKUP(B36,'RefgFrzr Technology'!$A$8:$AF$196,32,FALSE)</f>
        <v>859</v>
      </c>
      <c r="Z36" s="46"/>
      <c r="AA36" s="46"/>
      <c r="AB36" s="46"/>
      <c r="AC36" s="46" t="s">
        <v>536</v>
      </c>
      <c r="AD36" s="46" t="s">
        <v>537</v>
      </c>
      <c r="AE36" s="47">
        <v>42005</v>
      </c>
      <c r="AF36" s="46"/>
      <c r="AG36" s="46" t="s">
        <v>538</v>
      </c>
    </row>
    <row r="37" spans="2:33">
      <c r="B37" s="46" t="s">
        <v>171</v>
      </c>
      <c r="C37" s="46" t="s">
        <v>524</v>
      </c>
      <c r="D37" s="46" t="s">
        <v>525</v>
      </c>
      <c r="E37" s="46" t="s">
        <v>526</v>
      </c>
      <c r="F37" s="47">
        <v>42229</v>
      </c>
      <c r="G37" s="46" t="s">
        <v>527</v>
      </c>
      <c r="H37" s="46" t="s">
        <v>528</v>
      </c>
      <c r="I37" s="46" t="s">
        <v>529</v>
      </c>
      <c r="J37" s="46" t="s">
        <v>530</v>
      </c>
      <c r="K37" s="46" t="s">
        <v>531</v>
      </c>
      <c r="L37" s="46" t="s">
        <v>532</v>
      </c>
      <c r="M37" s="46" t="str">
        <f t="shared" si="0"/>
        <v>RefgFrz-BM-Ice_Small-Tier1</v>
      </c>
      <c r="N37" s="46" t="s">
        <v>533</v>
      </c>
      <c r="O37" s="46" t="s">
        <v>533</v>
      </c>
      <c r="P37" s="46" t="s">
        <v>534</v>
      </c>
      <c r="Q37" s="46" t="s">
        <v>533</v>
      </c>
      <c r="R37" s="46" t="s">
        <v>533</v>
      </c>
      <c r="S37" s="46" t="s">
        <v>533</v>
      </c>
      <c r="T37" s="46" t="s">
        <v>533</v>
      </c>
      <c r="U37" s="46" t="s">
        <v>533</v>
      </c>
      <c r="V37" s="46" t="s">
        <v>535</v>
      </c>
      <c r="W37" s="46"/>
      <c r="X37" s="46"/>
      <c r="Y37" s="10">
        <f>VLOOKUP(B37,'RefgFrzr Technology'!$A$8:$AF$196,32,FALSE)</f>
        <v>885</v>
      </c>
      <c r="Z37" s="46"/>
      <c r="AA37" s="46"/>
      <c r="AB37" s="46"/>
      <c r="AC37" s="46" t="s">
        <v>536</v>
      </c>
      <c r="AD37" s="46" t="s">
        <v>537</v>
      </c>
      <c r="AE37" s="47">
        <v>42005</v>
      </c>
      <c r="AF37" s="46"/>
      <c r="AG37" s="46" t="s">
        <v>538</v>
      </c>
    </row>
    <row r="38" spans="2:33">
      <c r="B38" s="46" t="s">
        <v>173</v>
      </c>
      <c r="C38" s="46" t="s">
        <v>524</v>
      </c>
      <c r="D38" s="46" t="s">
        <v>525</v>
      </c>
      <c r="E38" s="46" t="s">
        <v>526</v>
      </c>
      <c r="F38" s="47">
        <v>42229</v>
      </c>
      <c r="G38" s="46" t="s">
        <v>527</v>
      </c>
      <c r="H38" s="46" t="s">
        <v>528</v>
      </c>
      <c r="I38" s="46" t="s">
        <v>529</v>
      </c>
      <c r="J38" s="46" t="s">
        <v>530</v>
      </c>
      <c r="K38" s="46" t="s">
        <v>531</v>
      </c>
      <c r="L38" s="46" t="s">
        <v>532</v>
      </c>
      <c r="M38" s="46" t="str">
        <f t="shared" si="0"/>
        <v>RefgFrz-BM-Ice_Small-Tier2</v>
      </c>
      <c r="N38" s="46" t="s">
        <v>533</v>
      </c>
      <c r="O38" s="46" t="s">
        <v>533</v>
      </c>
      <c r="P38" s="46" t="s">
        <v>534</v>
      </c>
      <c r="Q38" s="46" t="s">
        <v>533</v>
      </c>
      <c r="R38" s="46" t="s">
        <v>533</v>
      </c>
      <c r="S38" s="46" t="s">
        <v>533</v>
      </c>
      <c r="T38" s="46" t="s">
        <v>533</v>
      </c>
      <c r="U38" s="46" t="s">
        <v>533</v>
      </c>
      <c r="V38" s="46" t="s">
        <v>535</v>
      </c>
      <c r="W38" s="46"/>
      <c r="X38" s="46"/>
      <c r="Y38" s="10">
        <f>VLOOKUP(B38,'RefgFrzr Technology'!$A$8:$AF$196,32,FALSE)</f>
        <v>939</v>
      </c>
      <c r="Z38" s="46"/>
      <c r="AA38" s="46"/>
      <c r="AB38" s="46"/>
      <c r="AC38" s="46" t="s">
        <v>536</v>
      </c>
      <c r="AD38" s="46" t="s">
        <v>537</v>
      </c>
      <c r="AE38" s="47">
        <v>42005</v>
      </c>
      <c r="AF38" s="46"/>
      <c r="AG38" s="46" t="s">
        <v>538</v>
      </c>
    </row>
    <row r="39" spans="2:33">
      <c r="B39" s="46" t="s">
        <v>175</v>
      </c>
      <c r="C39" s="46" t="s">
        <v>524</v>
      </c>
      <c r="D39" s="46" t="s">
        <v>525</v>
      </c>
      <c r="E39" s="46" t="s">
        <v>526</v>
      </c>
      <c r="F39" s="47">
        <v>42229</v>
      </c>
      <c r="G39" s="46" t="s">
        <v>527</v>
      </c>
      <c r="H39" s="46" t="s">
        <v>528</v>
      </c>
      <c r="I39" s="46" t="s">
        <v>529</v>
      </c>
      <c r="J39" s="46" t="s">
        <v>530</v>
      </c>
      <c r="K39" s="46" t="s">
        <v>531</v>
      </c>
      <c r="L39" s="46" t="s">
        <v>532</v>
      </c>
      <c r="M39" s="46" t="str">
        <f t="shared" si="0"/>
        <v>RefgFrz-BM-Ice_VLarge-Code</v>
      </c>
      <c r="N39" s="46" t="s">
        <v>533</v>
      </c>
      <c r="O39" s="46" t="s">
        <v>533</v>
      </c>
      <c r="P39" s="46" t="s">
        <v>534</v>
      </c>
      <c r="Q39" s="46" t="s">
        <v>533</v>
      </c>
      <c r="R39" s="46" t="s">
        <v>533</v>
      </c>
      <c r="S39" s="46" t="s">
        <v>533</v>
      </c>
      <c r="T39" s="46" t="s">
        <v>533</v>
      </c>
      <c r="U39" s="46" t="s">
        <v>533</v>
      </c>
      <c r="V39" s="46" t="s">
        <v>535</v>
      </c>
      <c r="W39" s="46"/>
      <c r="X39" s="46"/>
      <c r="Y39" s="10">
        <f>VLOOKUP(B39,'RefgFrzr Technology'!$A$8:$AF$196,32,FALSE)</f>
        <v>1062</v>
      </c>
      <c r="Z39" s="46"/>
      <c r="AA39" s="46"/>
      <c r="AB39" s="46"/>
      <c r="AC39" s="46" t="s">
        <v>536</v>
      </c>
      <c r="AD39" s="46" t="s">
        <v>537</v>
      </c>
      <c r="AE39" s="47">
        <v>42005</v>
      </c>
      <c r="AF39" s="46"/>
      <c r="AG39" s="46" t="s">
        <v>538</v>
      </c>
    </row>
    <row r="40" spans="2:33">
      <c r="B40" s="46" t="s">
        <v>178</v>
      </c>
      <c r="C40" s="46" t="s">
        <v>524</v>
      </c>
      <c r="D40" s="46" t="s">
        <v>525</v>
      </c>
      <c r="E40" s="46" t="s">
        <v>526</v>
      </c>
      <c r="F40" s="47">
        <v>42229</v>
      </c>
      <c r="G40" s="46" t="s">
        <v>527</v>
      </c>
      <c r="H40" s="46" t="s">
        <v>528</v>
      </c>
      <c r="I40" s="46" t="s">
        <v>529</v>
      </c>
      <c r="J40" s="46" t="s">
        <v>530</v>
      </c>
      <c r="K40" s="46" t="s">
        <v>531</v>
      </c>
      <c r="L40" s="46" t="s">
        <v>532</v>
      </c>
      <c r="M40" s="46" t="str">
        <f t="shared" si="0"/>
        <v>RefgFrz-BM-Ice_VLarge-Tier1</v>
      </c>
      <c r="N40" s="46" t="s">
        <v>533</v>
      </c>
      <c r="O40" s="46" t="s">
        <v>533</v>
      </c>
      <c r="P40" s="46" t="s">
        <v>534</v>
      </c>
      <c r="Q40" s="46" t="s">
        <v>533</v>
      </c>
      <c r="R40" s="46" t="s">
        <v>533</v>
      </c>
      <c r="S40" s="46" t="s">
        <v>533</v>
      </c>
      <c r="T40" s="46" t="s">
        <v>533</v>
      </c>
      <c r="U40" s="46" t="s">
        <v>533</v>
      </c>
      <c r="V40" s="46" t="s">
        <v>535</v>
      </c>
      <c r="W40" s="46"/>
      <c r="X40" s="46"/>
      <c r="Y40" s="10">
        <f>VLOOKUP(B40,'RefgFrzr Technology'!$A$8:$AF$196,32,FALSE)</f>
        <v>1095</v>
      </c>
      <c r="Z40" s="46"/>
      <c r="AA40" s="46"/>
      <c r="AB40" s="46"/>
      <c r="AC40" s="46" t="s">
        <v>536</v>
      </c>
      <c r="AD40" s="46" t="s">
        <v>537</v>
      </c>
      <c r="AE40" s="47">
        <v>42005</v>
      </c>
      <c r="AF40" s="46"/>
      <c r="AG40" s="46" t="s">
        <v>538</v>
      </c>
    </row>
    <row r="41" spans="2:33">
      <c r="B41" s="46" t="s">
        <v>180</v>
      </c>
      <c r="C41" s="46" t="s">
        <v>524</v>
      </c>
      <c r="D41" s="46" t="s">
        <v>525</v>
      </c>
      <c r="E41" s="46" t="s">
        <v>526</v>
      </c>
      <c r="F41" s="47">
        <v>42229</v>
      </c>
      <c r="G41" s="46" t="s">
        <v>527</v>
      </c>
      <c r="H41" s="46" t="s">
        <v>528</v>
      </c>
      <c r="I41" s="46" t="s">
        <v>529</v>
      </c>
      <c r="J41" s="46" t="s">
        <v>530</v>
      </c>
      <c r="K41" s="46" t="s">
        <v>531</v>
      </c>
      <c r="L41" s="46" t="s">
        <v>532</v>
      </c>
      <c r="M41" s="46" t="str">
        <f t="shared" si="0"/>
        <v>RefgFrz-BM-Ice_VLarge-Tier2</v>
      </c>
      <c r="N41" s="46" t="s">
        <v>533</v>
      </c>
      <c r="O41" s="46" t="s">
        <v>533</v>
      </c>
      <c r="P41" s="46" t="s">
        <v>534</v>
      </c>
      <c r="Q41" s="46" t="s">
        <v>533</v>
      </c>
      <c r="R41" s="46" t="s">
        <v>533</v>
      </c>
      <c r="S41" s="46" t="s">
        <v>533</v>
      </c>
      <c r="T41" s="46" t="s">
        <v>533</v>
      </c>
      <c r="U41" s="46" t="s">
        <v>533</v>
      </c>
      <c r="V41" s="46" t="s">
        <v>535</v>
      </c>
      <c r="W41" s="46"/>
      <c r="X41" s="46"/>
      <c r="Y41" s="10">
        <f>VLOOKUP(B41,'RefgFrzr Technology'!$A$8:$AF$196,32,FALSE)</f>
        <v>1160</v>
      </c>
      <c r="Z41" s="46"/>
      <c r="AA41" s="46"/>
      <c r="AB41" s="46"/>
      <c r="AC41" s="46" t="s">
        <v>536</v>
      </c>
      <c r="AD41" s="46" t="s">
        <v>537</v>
      </c>
      <c r="AE41" s="47">
        <v>42005</v>
      </c>
      <c r="AF41" s="46"/>
      <c r="AG41" s="46" t="s">
        <v>538</v>
      </c>
    </row>
    <row r="42" spans="2:33">
      <c r="B42" s="46" t="s">
        <v>182</v>
      </c>
      <c r="C42" s="46" t="s">
        <v>524</v>
      </c>
      <c r="D42" s="46" t="s">
        <v>525</v>
      </c>
      <c r="E42" s="46" t="s">
        <v>526</v>
      </c>
      <c r="F42" s="47">
        <v>42229</v>
      </c>
      <c r="G42" s="46" t="s">
        <v>527</v>
      </c>
      <c r="H42" s="46" t="s">
        <v>528</v>
      </c>
      <c r="I42" s="46" t="s">
        <v>529</v>
      </c>
      <c r="J42" s="46" t="s">
        <v>530</v>
      </c>
      <c r="K42" s="46" t="s">
        <v>531</v>
      </c>
      <c r="L42" s="46" t="s">
        <v>532</v>
      </c>
      <c r="M42" s="46" t="str">
        <f t="shared" si="0"/>
        <v>RefgFrz-BM-Ice_WtdSize-Code</v>
      </c>
      <c r="N42" s="46" t="s">
        <v>533</v>
      </c>
      <c r="O42" s="46" t="s">
        <v>533</v>
      </c>
      <c r="P42" s="46" t="s">
        <v>534</v>
      </c>
      <c r="Q42" s="46" t="s">
        <v>533</v>
      </c>
      <c r="R42" s="46" t="s">
        <v>533</v>
      </c>
      <c r="S42" s="46" t="s">
        <v>533</v>
      </c>
      <c r="T42" s="46" t="s">
        <v>533</v>
      </c>
      <c r="U42" s="46" t="s">
        <v>533</v>
      </c>
      <c r="V42" s="46" t="s">
        <v>535</v>
      </c>
      <c r="W42" s="46"/>
      <c r="X42" s="46"/>
      <c r="Y42" s="10">
        <f>VLOOKUP(B42,'RefgFrzr Technology'!$A$8:$AF$196,32,FALSE)</f>
        <v>1003</v>
      </c>
      <c r="Z42" s="46"/>
      <c r="AA42" s="46"/>
      <c r="AB42" s="46"/>
      <c r="AC42" s="46" t="s">
        <v>536</v>
      </c>
      <c r="AD42" s="46" t="s">
        <v>537</v>
      </c>
      <c r="AE42" s="47">
        <v>42005</v>
      </c>
      <c r="AF42" s="46"/>
      <c r="AG42" s="46" t="s">
        <v>538</v>
      </c>
    </row>
    <row r="43" spans="2:33">
      <c r="B43" s="46" t="s">
        <v>184</v>
      </c>
      <c r="C43" s="46" t="s">
        <v>524</v>
      </c>
      <c r="D43" s="46" t="s">
        <v>525</v>
      </c>
      <c r="E43" s="46" t="s">
        <v>526</v>
      </c>
      <c r="F43" s="47">
        <v>42229</v>
      </c>
      <c r="G43" s="46" t="s">
        <v>527</v>
      </c>
      <c r="H43" s="46" t="s">
        <v>528</v>
      </c>
      <c r="I43" s="46" t="s">
        <v>529</v>
      </c>
      <c r="J43" s="46" t="s">
        <v>530</v>
      </c>
      <c r="K43" s="46" t="s">
        <v>531</v>
      </c>
      <c r="L43" s="46" t="s">
        <v>532</v>
      </c>
      <c r="M43" s="46" t="str">
        <f t="shared" si="0"/>
        <v>RefgFrz-BM-Ice_WtdSize-Tier1</v>
      </c>
      <c r="N43" s="46" t="s">
        <v>533</v>
      </c>
      <c r="O43" s="46" t="s">
        <v>533</v>
      </c>
      <c r="P43" s="46" t="s">
        <v>534</v>
      </c>
      <c r="Q43" s="46" t="s">
        <v>533</v>
      </c>
      <c r="R43" s="46" t="s">
        <v>533</v>
      </c>
      <c r="S43" s="46" t="s">
        <v>533</v>
      </c>
      <c r="T43" s="46" t="s">
        <v>533</v>
      </c>
      <c r="U43" s="46" t="s">
        <v>533</v>
      </c>
      <c r="V43" s="46" t="s">
        <v>535</v>
      </c>
      <c r="W43" s="46"/>
      <c r="X43" s="46"/>
      <c r="Y43" s="10">
        <f>VLOOKUP(B43,'RefgFrzr Technology'!$A$8:$AF$196,32,FALSE)</f>
        <v>1034</v>
      </c>
      <c r="Z43" s="46"/>
      <c r="AA43" s="46"/>
      <c r="AB43" s="46"/>
      <c r="AC43" s="46" t="s">
        <v>536</v>
      </c>
      <c r="AD43" s="46" t="s">
        <v>537</v>
      </c>
      <c r="AE43" s="47">
        <v>42005</v>
      </c>
      <c r="AF43" s="46"/>
      <c r="AG43" s="46" t="s">
        <v>538</v>
      </c>
    </row>
    <row r="44" spans="2:33">
      <c r="B44" s="46" t="s">
        <v>186</v>
      </c>
      <c r="C44" s="46" t="s">
        <v>524</v>
      </c>
      <c r="D44" s="46" t="s">
        <v>525</v>
      </c>
      <c r="E44" s="46" t="s">
        <v>526</v>
      </c>
      <c r="F44" s="47">
        <v>42229</v>
      </c>
      <c r="G44" s="46" t="s">
        <v>527</v>
      </c>
      <c r="H44" s="46" t="s">
        <v>528</v>
      </c>
      <c r="I44" s="46" t="s">
        <v>529</v>
      </c>
      <c r="J44" s="46" t="s">
        <v>530</v>
      </c>
      <c r="K44" s="46" t="s">
        <v>531</v>
      </c>
      <c r="L44" s="46" t="s">
        <v>532</v>
      </c>
      <c r="M44" s="46" t="str">
        <f t="shared" si="0"/>
        <v>RefgFrz-BM-Ice_WtdSize-Tier2</v>
      </c>
      <c r="N44" s="46" t="s">
        <v>533</v>
      </c>
      <c r="O44" s="46" t="s">
        <v>533</v>
      </c>
      <c r="P44" s="46" t="s">
        <v>534</v>
      </c>
      <c r="Q44" s="46" t="s">
        <v>533</v>
      </c>
      <c r="R44" s="46" t="s">
        <v>533</v>
      </c>
      <c r="S44" s="46" t="s">
        <v>533</v>
      </c>
      <c r="T44" s="46" t="s">
        <v>533</v>
      </c>
      <c r="U44" s="46" t="s">
        <v>533</v>
      </c>
      <c r="V44" s="46" t="s">
        <v>535</v>
      </c>
      <c r="W44" s="46"/>
      <c r="X44" s="46"/>
      <c r="Y44" s="10">
        <f>VLOOKUP(B44,'RefgFrzr Technology'!$A$8:$AF$196,32,FALSE)</f>
        <v>1096</v>
      </c>
      <c r="Z44" s="46"/>
      <c r="AA44" s="46"/>
      <c r="AB44" s="46"/>
      <c r="AC44" s="46" t="s">
        <v>536</v>
      </c>
      <c r="AD44" s="46" t="s">
        <v>537</v>
      </c>
      <c r="AE44" s="47">
        <v>42005</v>
      </c>
      <c r="AF44" s="46"/>
      <c r="AG44" s="46" t="s">
        <v>538</v>
      </c>
    </row>
    <row r="45" spans="2:33">
      <c r="B45" s="46" t="s">
        <v>190</v>
      </c>
      <c r="C45" s="46" t="s">
        <v>524</v>
      </c>
      <c r="D45" s="46" t="s">
        <v>525</v>
      </c>
      <c r="E45" s="46" t="s">
        <v>526</v>
      </c>
      <c r="F45" s="47">
        <v>42229</v>
      </c>
      <c r="G45" s="46" t="s">
        <v>527</v>
      </c>
      <c r="H45" s="46" t="s">
        <v>528</v>
      </c>
      <c r="I45" s="46" t="s">
        <v>529</v>
      </c>
      <c r="J45" s="46" t="s">
        <v>530</v>
      </c>
      <c r="K45" s="46" t="s">
        <v>531</v>
      </c>
      <c r="L45" s="46" t="s">
        <v>532</v>
      </c>
      <c r="M45" s="46" t="str">
        <f t="shared" si="0"/>
        <v>RefgFrz-BM-Ice_XLarge-Tier1</v>
      </c>
      <c r="N45" s="46" t="s">
        <v>533</v>
      </c>
      <c r="O45" s="46" t="s">
        <v>533</v>
      </c>
      <c r="P45" s="46" t="s">
        <v>534</v>
      </c>
      <c r="Q45" s="46" t="s">
        <v>533</v>
      </c>
      <c r="R45" s="46" t="s">
        <v>533</v>
      </c>
      <c r="S45" s="46" t="s">
        <v>533</v>
      </c>
      <c r="T45" s="46" t="s">
        <v>533</v>
      </c>
      <c r="U45" s="46" t="s">
        <v>533</v>
      </c>
      <c r="V45" s="46" t="s">
        <v>535</v>
      </c>
      <c r="W45" s="46"/>
      <c r="X45" s="46"/>
      <c r="Y45" s="10">
        <f>VLOOKUP(B45,'RefgFrzr Technology'!$A$8:$AF$196,32,FALSE)</f>
        <v>1171</v>
      </c>
      <c r="Z45" s="46"/>
      <c r="AA45" s="46"/>
      <c r="AB45" s="46"/>
      <c r="AC45" s="46" t="s">
        <v>536</v>
      </c>
      <c r="AD45" s="46" t="s">
        <v>537</v>
      </c>
      <c r="AE45" s="47">
        <v>42005</v>
      </c>
      <c r="AF45" s="46"/>
      <c r="AG45" s="46" t="s">
        <v>538</v>
      </c>
    </row>
    <row r="46" spans="2:33">
      <c r="B46" s="46" t="s">
        <v>192</v>
      </c>
      <c r="C46" s="46" t="s">
        <v>524</v>
      </c>
      <c r="D46" s="46" t="s">
        <v>525</v>
      </c>
      <c r="E46" s="46" t="s">
        <v>526</v>
      </c>
      <c r="F46" s="47">
        <v>42229</v>
      </c>
      <c r="G46" s="46" t="s">
        <v>527</v>
      </c>
      <c r="H46" s="46" t="s">
        <v>528</v>
      </c>
      <c r="I46" s="46" t="s">
        <v>529</v>
      </c>
      <c r="J46" s="46" t="s">
        <v>530</v>
      </c>
      <c r="K46" s="46" t="s">
        <v>531</v>
      </c>
      <c r="L46" s="46" t="s">
        <v>532</v>
      </c>
      <c r="M46" s="46" t="str">
        <f t="shared" si="0"/>
        <v>RefgFrz-BM-Ice_XLarge-Tier2</v>
      </c>
      <c r="N46" s="46" t="s">
        <v>533</v>
      </c>
      <c r="O46" s="46" t="s">
        <v>533</v>
      </c>
      <c r="P46" s="46" t="s">
        <v>534</v>
      </c>
      <c r="Q46" s="46" t="s">
        <v>533</v>
      </c>
      <c r="R46" s="46" t="s">
        <v>533</v>
      </c>
      <c r="S46" s="46" t="s">
        <v>533</v>
      </c>
      <c r="T46" s="46" t="s">
        <v>533</v>
      </c>
      <c r="U46" s="46" t="s">
        <v>533</v>
      </c>
      <c r="V46" s="46" t="s">
        <v>535</v>
      </c>
      <c r="W46" s="46"/>
      <c r="X46" s="46"/>
      <c r="Y46" s="10">
        <f>VLOOKUP(B46,'RefgFrzr Technology'!$A$8:$AF$196,32,FALSE)</f>
        <v>1240</v>
      </c>
      <c r="Z46" s="46"/>
      <c r="AA46" s="46"/>
      <c r="AB46" s="46"/>
      <c r="AC46" s="46" t="s">
        <v>536</v>
      </c>
      <c r="AD46" s="46" t="s">
        <v>537</v>
      </c>
      <c r="AE46" s="47">
        <v>42005</v>
      </c>
      <c r="AF46" s="46"/>
      <c r="AG46" s="46" t="s">
        <v>538</v>
      </c>
    </row>
    <row r="47" spans="2:33">
      <c r="B47" s="46" t="s">
        <v>195</v>
      </c>
      <c r="C47" s="46" t="s">
        <v>524</v>
      </c>
      <c r="D47" s="46" t="s">
        <v>525</v>
      </c>
      <c r="E47" s="46" t="s">
        <v>526</v>
      </c>
      <c r="F47" s="47">
        <v>42229</v>
      </c>
      <c r="G47" s="46" t="s">
        <v>527</v>
      </c>
      <c r="H47" s="46" t="s">
        <v>528</v>
      </c>
      <c r="I47" s="46" t="s">
        <v>529</v>
      </c>
      <c r="J47" s="46" t="s">
        <v>530</v>
      </c>
      <c r="K47" s="46" t="s">
        <v>531</v>
      </c>
      <c r="L47" s="46" t="s">
        <v>532</v>
      </c>
      <c r="M47" s="46" t="str">
        <f t="shared" si="0"/>
        <v>RefgFrz-BM-TTD_Large-Tier1</v>
      </c>
      <c r="N47" s="46" t="s">
        <v>533</v>
      </c>
      <c r="O47" s="46" t="s">
        <v>533</v>
      </c>
      <c r="P47" s="46" t="s">
        <v>534</v>
      </c>
      <c r="Q47" s="46" t="s">
        <v>533</v>
      </c>
      <c r="R47" s="46" t="s">
        <v>533</v>
      </c>
      <c r="S47" s="46" t="s">
        <v>533</v>
      </c>
      <c r="T47" s="46" t="s">
        <v>533</v>
      </c>
      <c r="U47" s="46" t="s">
        <v>533</v>
      </c>
      <c r="V47" s="46" t="s">
        <v>535</v>
      </c>
      <c r="W47" s="46"/>
      <c r="X47" s="46"/>
      <c r="Y47" s="10">
        <f>VLOOKUP(B47,'RefgFrzr Technology'!$A$8:$AF$196,32,FALSE)</f>
        <v>1504</v>
      </c>
      <c r="Z47" s="46"/>
      <c r="AA47" s="46"/>
      <c r="AB47" s="46"/>
      <c r="AC47" s="46" t="s">
        <v>536</v>
      </c>
      <c r="AD47" s="46" t="s">
        <v>537</v>
      </c>
      <c r="AE47" s="47">
        <v>42005</v>
      </c>
      <c r="AF47" s="46"/>
      <c r="AG47" s="46" t="s">
        <v>538</v>
      </c>
    </row>
    <row r="48" spans="2:33">
      <c r="B48" s="46" t="s">
        <v>197</v>
      </c>
      <c r="C48" s="46" t="s">
        <v>524</v>
      </c>
      <c r="D48" s="46" t="s">
        <v>525</v>
      </c>
      <c r="E48" s="46" t="s">
        <v>526</v>
      </c>
      <c r="F48" s="47">
        <v>42229</v>
      </c>
      <c r="G48" s="46" t="s">
        <v>527</v>
      </c>
      <c r="H48" s="46" t="s">
        <v>528</v>
      </c>
      <c r="I48" s="46" t="s">
        <v>529</v>
      </c>
      <c r="J48" s="46" t="s">
        <v>530</v>
      </c>
      <c r="K48" s="46" t="s">
        <v>531</v>
      </c>
      <c r="L48" s="46" t="s">
        <v>532</v>
      </c>
      <c r="M48" s="46" t="str">
        <f t="shared" si="0"/>
        <v>RefgFrz-BM-TTD_Large-Tier2</v>
      </c>
      <c r="N48" s="46" t="s">
        <v>533</v>
      </c>
      <c r="O48" s="46" t="s">
        <v>533</v>
      </c>
      <c r="P48" s="46" t="s">
        <v>534</v>
      </c>
      <c r="Q48" s="46" t="s">
        <v>533</v>
      </c>
      <c r="R48" s="46" t="s">
        <v>533</v>
      </c>
      <c r="S48" s="46" t="s">
        <v>533</v>
      </c>
      <c r="T48" s="46" t="s">
        <v>533</v>
      </c>
      <c r="U48" s="46" t="s">
        <v>533</v>
      </c>
      <c r="V48" s="46" t="s">
        <v>535</v>
      </c>
      <c r="W48" s="46"/>
      <c r="X48" s="46"/>
      <c r="Y48" s="10">
        <f>VLOOKUP(B48,'RefgFrzr Technology'!$A$8:$AF$196,32,FALSE)</f>
        <v>1573</v>
      </c>
      <c r="Z48" s="46"/>
      <c r="AA48" s="46"/>
      <c r="AB48" s="46"/>
      <c r="AC48" s="46" t="s">
        <v>536</v>
      </c>
      <c r="AD48" s="46" t="s">
        <v>537</v>
      </c>
      <c r="AE48" s="47">
        <v>42005</v>
      </c>
      <c r="AF48" s="46"/>
      <c r="AG48" s="46" t="s">
        <v>538</v>
      </c>
    </row>
    <row r="49" spans="2:33">
      <c r="B49" s="46" t="s">
        <v>199</v>
      </c>
      <c r="C49" s="46" t="s">
        <v>524</v>
      </c>
      <c r="D49" s="46" t="s">
        <v>525</v>
      </c>
      <c r="E49" s="46" t="s">
        <v>526</v>
      </c>
      <c r="F49" s="47">
        <v>42229</v>
      </c>
      <c r="G49" s="46" t="s">
        <v>527</v>
      </c>
      <c r="H49" s="46" t="s">
        <v>528</v>
      </c>
      <c r="I49" s="46" t="s">
        <v>529</v>
      </c>
      <c r="J49" s="46" t="s">
        <v>530</v>
      </c>
      <c r="K49" s="46" t="s">
        <v>531</v>
      </c>
      <c r="L49" s="46" t="s">
        <v>532</v>
      </c>
      <c r="M49" s="46" t="str">
        <f t="shared" si="0"/>
        <v>RefgFrz-BM-TTD_Med-Code</v>
      </c>
      <c r="N49" s="46" t="s">
        <v>533</v>
      </c>
      <c r="O49" s="46" t="s">
        <v>533</v>
      </c>
      <c r="P49" s="46" t="s">
        <v>534</v>
      </c>
      <c r="Q49" s="46" t="s">
        <v>533</v>
      </c>
      <c r="R49" s="46" t="s">
        <v>533</v>
      </c>
      <c r="S49" s="46" t="s">
        <v>533</v>
      </c>
      <c r="T49" s="46" t="s">
        <v>533</v>
      </c>
      <c r="U49" s="46" t="s">
        <v>533</v>
      </c>
      <c r="V49" s="46" t="s">
        <v>535</v>
      </c>
      <c r="W49" s="46"/>
      <c r="X49" s="46"/>
      <c r="Y49" s="10">
        <f>VLOOKUP(B49,'RefgFrzr Technology'!$A$8:$AF$196,32,FALSE)</f>
        <v>1414</v>
      </c>
      <c r="Z49" s="46"/>
      <c r="AA49" s="46"/>
      <c r="AB49" s="46"/>
      <c r="AC49" s="46" t="s">
        <v>536</v>
      </c>
      <c r="AD49" s="46" t="s">
        <v>537</v>
      </c>
      <c r="AE49" s="47">
        <v>42005</v>
      </c>
      <c r="AF49" s="46"/>
      <c r="AG49" s="46" t="s">
        <v>538</v>
      </c>
    </row>
    <row r="50" spans="2:33">
      <c r="B50" s="46" t="s">
        <v>201</v>
      </c>
      <c r="C50" s="46" t="s">
        <v>524</v>
      </c>
      <c r="D50" s="46" t="s">
        <v>525</v>
      </c>
      <c r="E50" s="46" t="s">
        <v>526</v>
      </c>
      <c r="F50" s="47">
        <v>42229</v>
      </c>
      <c r="G50" s="46" t="s">
        <v>527</v>
      </c>
      <c r="H50" s="46" t="s">
        <v>528</v>
      </c>
      <c r="I50" s="46" t="s">
        <v>529</v>
      </c>
      <c r="J50" s="46" t="s">
        <v>530</v>
      </c>
      <c r="K50" s="46" t="s">
        <v>531</v>
      </c>
      <c r="L50" s="46" t="s">
        <v>532</v>
      </c>
      <c r="M50" s="46" t="str">
        <f t="shared" si="0"/>
        <v>RefgFrz-BM-TTD_Med-Tier1</v>
      </c>
      <c r="N50" s="46" t="s">
        <v>533</v>
      </c>
      <c r="O50" s="46" t="s">
        <v>533</v>
      </c>
      <c r="P50" s="46" t="s">
        <v>534</v>
      </c>
      <c r="Q50" s="46" t="s">
        <v>533</v>
      </c>
      <c r="R50" s="46" t="s">
        <v>533</v>
      </c>
      <c r="S50" s="46" t="s">
        <v>533</v>
      </c>
      <c r="T50" s="46" t="s">
        <v>533</v>
      </c>
      <c r="U50" s="46" t="s">
        <v>533</v>
      </c>
      <c r="V50" s="46" t="s">
        <v>535</v>
      </c>
      <c r="W50" s="46"/>
      <c r="X50" s="46"/>
      <c r="Y50" s="10">
        <f>VLOOKUP(B50,'RefgFrzr Technology'!$A$8:$AF$196,32,FALSE)</f>
        <v>1447</v>
      </c>
      <c r="Z50" s="46"/>
      <c r="AA50" s="46"/>
      <c r="AB50" s="46"/>
      <c r="AC50" s="46" t="s">
        <v>536</v>
      </c>
      <c r="AD50" s="46" t="s">
        <v>537</v>
      </c>
      <c r="AE50" s="47">
        <v>42005</v>
      </c>
      <c r="AF50" s="46"/>
      <c r="AG50" s="46" t="s">
        <v>538</v>
      </c>
    </row>
    <row r="51" spans="2:33">
      <c r="B51" s="46" t="s">
        <v>203</v>
      </c>
      <c r="C51" s="46" t="s">
        <v>524</v>
      </c>
      <c r="D51" s="46" t="s">
        <v>525</v>
      </c>
      <c r="E51" s="46" t="s">
        <v>526</v>
      </c>
      <c r="F51" s="47">
        <v>42229</v>
      </c>
      <c r="G51" s="46" t="s">
        <v>527</v>
      </c>
      <c r="H51" s="46" t="s">
        <v>528</v>
      </c>
      <c r="I51" s="46" t="s">
        <v>529</v>
      </c>
      <c r="J51" s="46" t="s">
        <v>530</v>
      </c>
      <c r="K51" s="46" t="s">
        <v>531</v>
      </c>
      <c r="L51" s="46" t="s">
        <v>532</v>
      </c>
      <c r="M51" s="46" t="str">
        <f t="shared" si="0"/>
        <v>RefgFrz-BM-TTD_Med-Tier2</v>
      </c>
      <c r="N51" s="46" t="s">
        <v>533</v>
      </c>
      <c r="O51" s="46" t="s">
        <v>533</v>
      </c>
      <c r="P51" s="46" t="s">
        <v>534</v>
      </c>
      <c r="Q51" s="46" t="s">
        <v>533</v>
      </c>
      <c r="R51" s="46" t="s">
        <v>533</v>
      </c>
      <c r="S51" s="46" t="s">
        <v>533</v>
      </c>
      <c r="T51" s="46" t="s">
        <v>533</v>
      </c>
      <c r="U51" s="46" t="s">
        <v>533</v>
      </c>
      <c r="V51" s="46" t="s">
        <v>535</v>
      </c>
      <c r="W51" s="46"/>
      <c r="X51" s="46"/>
      <c r="Y51" s="10">
        <f>VLOOKUP(B51,'RefgFrzr Technology'!$A$8:$AF$196,32,FALSE)</f>
        <v>1513</v>
      </c>
      <c r="Z51" s="46"/>
      <c r="AA51" s="46"/>
      <c r="AB51" s="46"/>
      <c r="AC51" s="46" t="s">
        <v>536</v>
      </c>
      <c r="AD51" s="46" t="s">
        <v>537</v>
      </c>
      <c r="AE51" s="47">
        <v>42005</v>
      </c>
      <c r="AF51" s="46"/>
      <c r="AG51" s="46" t="s">
        <v>538</v>
      </c>
    </row>
    <row r="52" spans="2:33">
      <c r="B52" s="46" t="s">
        <v>205</v>
      </c>
      <c r="C52" s="46" t="s">
        <v>524</v>
      </c>
      <c r="D52" s="46" t="s">
        <v>525</v>
      </c>
      <c r="E52" s="46" t="s">
        <v>526</v>
      </c>
      <c r="F52" s="47">
        <v>42229</v>
      </c>
      <c r="G52" s="46" t="s">
        <v>527</v>
      </c>
      <c r="H52" s="46" t="s">
        <v>528</v>
      </c>
      <c r="I52" s="46" t="s">
        <v>529</v>
      </c>
      <c r="J52" s="46" t="s">
        <v>530</v>
      </c>
      <c r="K52" s="46" t="s">
        <v>531</v>
      </c>
      <c r="L52" s="46" t="s">
        <v>532</v>
      </c>
      <c r="M52" s="46" t="str">
        <f t="shared" si="0"/>
        <v>RefgFrz-BM-TTD_Mini-Code</v>
      </c>
      <c r="N52" s="46" t="s">
        <v>533</v>
      </c>
      <c r="O52" s="46" t="s">
        <v>533</v>
      </c>
      <c r="P52" s="46" t="s">
        <v>534</v>
      </c>
      <c r="Q52" s="46" t="s">
        <v>533</v>
      </c>
      <c r="R52" s="46" t="s">
        <v>533</v>
      </c>
      <c r="S52" s="46" t="s">
        <v>533</v>
      </c>
      <c r="T52" s="46" t="s">
        <v>533</v>
      </c>
      <c r="U52" s="46" t="s">
        <v>533</v>
      </c>
      <c r="V52" s="46" t="s">
        <v>535</v>
      </c>
      <c r="W52" s="46"/>
      <c r="X52" s="46"/>
      <c r="Y52" s="10">
        <f>VLOOKUP(B52,'RefgFrzr Technology'!$A$8:$AF$196,32,FALSE)</f>
        <v>1268</v>
      </c>
      <c r="Z52" s="46"/>
      <c r="AA52" s="46"/>
      <c r="AB52" s="46"/>
      <c r="AC52" s="46" t="s">
        <v>536</v>
      </c>
      <c r="AD52" s="46" t="s">
        <v>537</v>
      </c>
      <c r="AE52" s="47">
        <v>42005</v>
      </c>
      <c r="AF52" s="46"/>
      <c r="AG52" s="46" t="s">
        <v>538</v>
      </c>
    </row>
    <row r="53" spans="2:33">
      <c r="B53" s="46" t="s">
        <v>207</v>
      </c>
      <c r="C53" s="46" t="s">
        <v>524</v>
      </c>
      <c r="D53" s="46" t="s">
        <v>525</v>
      </c>
      <c r="E53" s="46" t="s">
        <v>526</v>
      </c>
      <c r="F53" s="47">
        <v>42229</v>
      </c>
      <c r="G53" s="46" t="s">
        <v>527</v>
      </c>
      <c r="H53" s="46" t="s">
        <v>528</v>
      </c>
      <c r="I53" s="46" t="s">
        <v>529</v>
      </c>
      <c r="J53" s="46" t="s">
        <v>530</v>
      </c>
      <c r="K53" s="46" t="s">
        <v>531</v>
      </c>
      <c r="L53" s="46" t="s">
        <v>532</v>
      </c>
      <c r="M53" s="46" t="str">
        <f t="shared" si="0"/>
        <v>RefgFrz-BM-TTD_Mini-Tier1</v>
      </c>
      <c r="N53" s="46" t="s">
        <v>533</v>
      </c>
      <c r="O53" s="46" t="s">
        <v>533</v>
      </c>
      <c r="P53" s="46" t="s">
        <v>534</v>
      </c>
      <c r="Q53" s="46" t="s">
        <v>533</v>
      </c>
      <c r="R53" s="46" t="s">
        <v>533</v>
      </c>
      <c r="S53" s="46" t="s">
        <v>533</v>
      </c>
      <c r="T53" s="46" t="s">
        <v>533</v>
      </c>
      <c r="U53" s="46" t="s">
        <v>533</v>
      </c>
      <c r="V53" s="46" t="s">
        <v>535</v>
      </c>
      <c r="W53" s="46"/>
      <c r="X53" s="46"/>
      <c r="Y53" s="10">
        <f>VLOOKUP(B53,'RefgFrzr Technology'!$A$8:$AF$196,32,FALSE)</f>
        <v>1297</v>
      </c>
      <c r="Z53" s="46"/>
      <c r="AA53" s="46"/>
      <c r="AB53" s="46"/>
      <c r="AC53" s="46" t="s">
        <v>536</v>
      </c>
      <c r="AD53" s="46" t="s">
        <v>537</v>
      </c>
      <c r="AE53" s="47">
        <v>42005</v>
      </c>
      <c r="AF53" s="46"/>
      <c r="AG53" s="46" t="s">
        <v>538</v>
      </c>
    </row>
    <row r="54" spans="2:33">
      <c r="B54" s="46" t="s">
        <v>209</v>
      </c>
      <c r="C54" s="46" t="s">
        <v>524</v>
      </c>
      <c r="D54" s="46" t="s">
        <v>525</v>
      </c>
      <c r="E54" s="46" t="s">
        <v>526</v>
      </c>
      <c r="F54" s="47">
        <v>42229</v>
      </c>
      <c r="G54" s="46" t="s">
        <v>527</v>
      </c>
      <c r="H54" s="46" t="s">
        <v>528</v>
      </c>
      <c r="I54" s="46" t="s">
        <v>529</v>
      </c>
      <c r="J54" s="46" t="s">
        <v>530</v>
      </c>
      <c r="K54" s="46" t="s">
        <v>531</v>
      </c>
      <c r="L54" s="46" t="s">
        <v>532</v>
      </c>
      <c r="M54" s="46" t="str">
        <f t="shared" si="0"/>
        <v>RefgFrz-BM-TTD_Mini-Tier2</v>
      </c>
      <c r="N54" s="46" t="s">
        <v>533</v>
      </c>
      <c r="O54" s="46" t="s">
        <v>533</v>
      </c>
      <c r="P54" s="46" t="s">
        <v>534</v>
      </c>
      <c r="Q54" s="46" t="s">
        <v>533</v>
      </c>
      <c r="R54" s="46" t="s">
        <v>533</v>
      </c>
      <c r="S54" s="46" t="s">
        <v>533</v>
      </c>
      <c r="T54" s="46" t="s">
        <v>533</v>
      </c>
      <c r="U54" s="46" t="s">
        <v>533</v>
      </c>
      <c r="V54" s="46" t="s">
        <v>535</v>
      </c>
      <c r="W54" s="46"/>
      <c r="X54" s="46"/>
      <c r="Y54" s="10">
        <f>VLOOKUP(B54,'RefgFrzr Technology'!$A$8:$AF$196,32,FALSE)</f>
        <v>1354</v>
      </c>
      <c r="Z54" s="46"/>
      <c r="AA54" s="46"/>
      <c r="AB54" s="46"/>
      <c r="AC54" s="46" t="s">
        <v>536</v>
      </c>
      <c r="AD54" s="46" t="s">
        <v>537</v>
      </c>
      <c r="AE54" s="47">
        <v>42005</v>
      </c>
      <c r="AF54" s="46"/>
      <c r="AG54" s="46" t="s">
        <v>538</v>
      </c>
    </row>
    <row r="55" spans="2:33">
      <c r="B55" s="46" t="s">
        <v>211</v>
      </c>
      <c r="C55" s="46" t="s">
        <v>524</v>
      </c>
      <c r="D55" s="46" t="s">
        <v>525</v>
      </c>
      <c r="E55" s="46" t="s">
        <v>526</v>
      </c>
      <c r="F55" s="47">
        <v>42229</v>
      </c>
      <c r="G55" s="46" t="s">
        <v>527</v>
      </c>
      <c r="H55" s="46" t="s">
        <v>528</v>
      </c>
      <c r="I55" s="46" t="s">
        <v>529</v>
      </c>
      <c r="J55" s="46" t="s">
        <v>530</v>
      </c>
      <c r="K55" s="46" t="s">
        <v>531</v>
      </c>
      <c r="L55" s="46" t="s">
        <v>532</v>
      </c>
      <c r="M55" s="46" t="str">
        <f t="shared" si="0"/>
        <v>RefgFrz-BM-TTD_Small-Code</v>
      </c>
      <c r="N55" s="46" t="s">
        <v>533</v>
      </c>
      <c r="O55" s="46" t="s">
        <v>533</v>
      </c>
      <c r="P55" s="46" t="s">
        <v>534</v>
      </c>
      <c r="Q55" s="46" t="s">
        <v>533</v>
      </c>
      <c r="R55" s="46" t="s">
        <v>533</v>
      </c>
      <c r="S55" s="46" t="s">
        <v>533</v>
      </c>
      <c r="T55" s="46" t="s">
        <v>533</v>
      </c>
      <c r="U55" s="46" t="s">
        <v>533</v>
      </c>
      <c r="V55" s="46" t="s">
        <v>535</v>
      </c>
      <c r="W55" s="46"/>
      <c r="X55" s="46"/>
      <c r="Y55" s="10">
        <f>VLOOKUP(B55,'RefgFrzr Technology'!$A$8:$AF$196,32,FALSE)</f>
        <v>1341</v>
      </c>
      <c r="Z55" s="46"/>
      <c r="AA55" s="46"/>
      <c r="AB55" s="46"/>
      <c r="AC55" s="46" t="s">
        <v>536</v>
      </c>
      <c r="AD55" s="46" t="s">
        <v>537</v>
      </c>
      <c r="AE55" s="47">
        <v>42005</v>
      </c>
      <c r="AF55" s="46"/>
      <c r="AG55" s="46" t="s">
        <v>538</v>
      </c>
    </row>
    <row r="56" spans="2:33">
      <c r="B56" s="46" t="s">
        <v>213</v>
      </c>
      <c r="C56" s="46" t="s">
        <v>524</v>
      </c>
      <c r="D56" s="46" t="s">
        <v>525</v>
      </c>
      <c r="E56" s="46" t="s">
        <v>526</v>
      </c>
      <c r="F56" s="47">
        <v>42229</v>
      </c>
      <c r="G56" s="46" t="s">
        <v>527</v>
      </c>
      <c r="H56" s="46" t="s">
        <v>528</v>
      </c>
      <c r="I56" s="46" t="s">
        <v>529</v>
      </c>
      <c r="J56" s="46" t="s">
        <v>530</v>
      </c>
      <c r="K56" s="46" t="s">
        <v>531</v>
      </c>
      <c r="L56" s="46" t="s">
        <v>532</v>
      </c>
      <c r="M56" s="46" t="str">
        <f t="shared" si="0"/>
        <v>RefgFrz-BM-TTD_Small-Tier1</v>
      </c>
      <c r="N56" s="46" t="s">
        <v>533</v>
      </c>
      <c r="O56" s="46" t="s">
        <v>533</v>
      </c>
      <c r="P56" s="46" t="s">
        <v>534</v>
      </c>
      <c r="Q56" s="46" t="s">
        <v>533</v>
      </c>
      <c r="R56" s="46" t="s">
        <v>533</v>
      </c>
      <c r="S56" s="46" t="s">
        <v>533</v>
      </c>
      <c r="T56" s="46" t="s">
        <v>533</v>
      </c>
      <c r="U56" s="46" t="s">
        <v>533</v>
      </c>
      <c r="V56" s="46" t="s">
        <v>535</v>
      </c>
      <c r="W56" s="46"/>
      <c r="X56" s="46"/>
      <c r="Y56" s="10">
        <f>VLOOKUP(B56,'RefgFrzr Technology'!$A$8:$AF$196,32,FALSE)</f>
        <v>1372</v>
      </c>
      <c r="Z56" s="46"/>
      <c r="AA56" s="46"/>
      <c r="AB56" s="46"/>
      <c r="AC56" s="46" t="s">
        <v>536</v>
      </c>
      <c r="AD56" s="46" t="s">
        <v>537</v>
      </c>
      <c r="AE56" s="47">
        <v>42005</v>
      </c>
      <c r="AF56" s="46"/>
      <c r="AG56" s="46" t="s">
        <v>538</v>
      </c>
    </row>
    <row r="57" spans="2:33">
      <c r="B57" s="46" t="s">
        <v>215</v>
      </c>
      <c r="C57" s="46" t="s">
        <v>524</v>
      </c>
      <c r="D57" s="46" t="s">
        <v>525</v>
      </c>
      <c r="E57" s="46" t="s">
        <v>526</v>
      </c>
      <c r="F57" s="47">
        <v>42229</v>
      </c>
      <c r="G57" s="46" t="s">
        <v>527</v>
      </c>
      <c r="H57" s="46" t="s">
        <v>528</v>
      </c>
      <c r="I57" s="46" t="s">
        <v>529</v>
      </c>
      <c r="J57" s="46" t="s">
        <v>530</v>
      </c>
      <c r="K57" s="46" t="s">
        <v>531</v>
      </c>
      <c r="L57" s="46" t="s">
        <v>532</v>
      </c>
      <c r="M57" s="46" t="str">
        <f t="shared" si="0"/>
        <v>RefgFrz-BM-TTD_Small-Tier2</v>
      </c>
      <c r="N57" s="46" t="s">
        <v>533</v>
      </c>
      <c r="O57" s="46" t="s">
        <v>533</v>
      </c>
      <c r="P57" s="46" t="s">
        <v>534</v>
      </c>
      <c r="Q57" s="46" t="s">
        <v>533</v>
      </c>
      <c r="R57" s="46" t="s">
        <v>533</v>
      </c>
      <c r="S57" s="46" t="s">
        <v>533</v>
      </c>
      <c r="T57" s="46" t="s">
        <v>533</v>
      </c>
      <c r="U57" s="46" t="s">
        <v>533</v>
      </c>
      <c r="V57" s="46" t="s">
        <v>535</v>
      </c>
      <c r="W57" s="46"/>
      <c r="X57" s="46"/>
      <c r="Y57" s="10">
        <f>VLOOKUP(B57,'RefgFrzr Technology'!$A$8:$AF$196,32,FALSE)</f>
        <v>1433</v>
      </c>
      <c r="Z57" s="46"/>
      <c r="AA57" s="46"/>
      <c r="AB57" s="46"/>
      <c r="AC57" s="46" t="s">
        <v>536</v>
      </c>
      <c r="AD57" s="46" t="s">
        <v>537</v>
      </c>
      <c r="AE57" s="47">
        <v>42005</v>
      </c>
      <c r="AF57" s="46"/>
      <c r="AG57" s="46" t="s">
        <v>538</v>
      </c>
    </row>
    <row r="58" spans="2:33">
      <c r="B58" s="46" t="s">
        <v>218</v>
      </c>
      <c r="C58" s="46" t="s">
        <v>524</v>
      </c>
      <c r="D58" s="46" t="s">
        <v>525</v>
      </c>
      <c r="E58" s="46" t="s">
        <v>526</v>
      </c>
      <c r="F58" s="47">
        <v>42229</v>
      </c>
      <c r="G58" s="46" t="s">
        <v>527</v>
      </c>
      <c r="H58" s="46" t="s">
        <v>528</v>
      </c>
      <c r="I58" s="46" t="s">
        <v>529</v>
      </c>
      <c r="J58" s="46" t="s">
        <v>530</v>
      </c>
      <c r="K58" s="46" t="s">
        <v>531</v>
      </c>
      <c r="L58" s="46" t="s">
        <v>532</v>
      </c>
      <c r="M58" s="46" t="str">
        <f t="shared" si="0"/>
        <v>RefgFrz-BM-TTD_VLarge-Tier1</v>
      </c>
      <c r="N58" s="46" t="s">
        <v>533</v>
      </c>
      <c r="O58" s="46" t="s">
        <v>533</v>
      </c>
      <c r="P58" s="46" t="s">
        <v>534</v>
      </c>
      <c r="Q58" s="46" t="s">
        <v>533</v>
      </c>
      <c r="R58" s="46" t="s">
        <v>533</v>
      </c>
      <c r="S58" s="46" t="s">
        <v>533</v>
      </c>
      <c r="T58" s="46" t="s">
        <v>533</v>
      </c>
      <c r="U58" s="46" t="s">
        <v>533</v>
      </c>
      <c r="V58" s="46" t="s">
        <v>535</v>
      </c>
      <c r="W58" s="46"/>
      <c r="X58" s="46"/>
      <c r="Y58" s="10">
        <f>VLOOKUP(B58,'RefgFrzr Technology'!$A$8:$AF$196,32,FALSE)</f>
        <v>1579</v>
      </c>
      <c r="Z58" s="46"/>
      <c r="AA58" s="46"/>
      <c r="AB58" s="46"/>
      <c r="AC58" s="46" t="s">
        <v>536</v>
      </c>
      <c r="AD58" s="46" t="s">
        <v>537</v>
      </c>
      <c r="AE58" s="47">
        <v>42005</v>
      </c>
      <c r="AF58" s="46"/>
      <c r="AG58" s="46" t="s">
        <v>538</v>
      </c>
    </row>
    <row r="59" spans="2:33">
      <c r="B59" s="46" t="s">
        <v>220</v>
      </c>
      <c r="C59" s="46" t="s">
        <v>524</v>
      </c>
      <c r="D59" s="46" t="s">
        <v>525</v>
      </c>
      <c r="E59" s="46" t="s">
        <v>526</v>
      </c>
      <c r="F59" s="47">
        <v>42229</v>
      </c>
      <c r="G59" s="46" t="s">
        <v>527</v>
      </c>
      <c r="H59" s="46" t="s">
        <v>528</v>
      </c>
      <c r="I59" s="46" t="s">
        <v>529</v>
      </c>
      <c r="J59" s="46" t="s">
        <v>530</v>
      </c>
      <c r="K59" s="46" t="s">
        <v>531</v>
      </c>
      <c r="L59" s="46" t="s">
        <v>532</v>
      </c>
      <c r="M59" s="46" t="str">
        <f t="shared" si="0"/>
        <v>RefgFrz-BM-TTD_VLarge-Tier2</v>
      </c>
      <c r="N59" s="46" t="s">
        <v>533</v>
      </c>
      <c r="O59" s="46" t="s">
        <v>533</v>
      </c>
      <c r="P59" s="46" t="s">
        <v>534</v>
      </c>
      <c r="Q59" s="46" t="s">
        <v>533</v>
      </c>
      <c r="R59" s="46" t="s">
        <v>533</v>
      </c>
      <c r="S59" s="46" t="s">
        <v>533</v>
      </c>
      <c r="T59" s="46" t="s">
        <v>533</v>
      </c>
      <c r="U59" s="46" t="s">
        <v>533</v>
      </c>
      <c r="V59" s="46" t="s">
        <v>535</v>
      </c>
      <c r="W59" s="46"/>
      <c r="X59" s="46"/>
      <c r="Y59" s="10">
        <f>VLOOKUP(B59,'RefgFrzr Technology'!$A$8:$AF$196,32,FALSE)</f>
        <v>1653</v>
      </c>
      <c r="Z59" s="46"/>
      <c r="AA59" s="46"/>
      <c r="AB59" s="46"/>
      <c r="AC59" s="46" t="s">
        <v>536</v>
      </c>
      <c r="AD59" s="46" t="s">
        <v>537</v>
      </c>
      <c r="AE59" s="47">
        <v>42005</v>
      </c>
      <c r="AF59" s="46"/>
      <c r="AG59" s="46" t="s">
        <v>538</v>
      </c>
    </row>
    <row r="60" spans="2:33">
      <c r="B60" s="46" t="s">
        <v>223</v>
      </c>
      <c r="C60" s="46" t="s">
        <v>524</v>
      </c>
      <c r="D60" s="46" t="s">
        <v>525</v>
      </c>
      <c r="E60" s="46" t="s">
        <v>526</v>
      </c>
      <c r="F60" s="47">
        <v>42229</v>
      </c>
      <c r="G60" s="46" t="s">
        <v>527</v>
      </c>
      <c r="H60" s="46" t="s">
        <v>528</v>
      </c>
      <c r="I60" s="46" t="s">
        <v>529</v>
      </c>
      <c r="J60" s="46" t="s">
        <v>530</v>
      </c>
      <c r="K60" s="46" t="s">
        <v>531</v>
      </c>
      <c r="L60" s="46" t="s">
        <v>532</v>
      </c>
      <c r="M60" s="46" t="str">
        <f t="shared" si="0"/>
        <v>RefgFrz-BM-TTD_WtdSize-Tier1</v>
      </c>
      <c r="N60" s="46" t="s">
        <v>533</v>
      </c>
      <c r="O60" s="46" t="s">
        <v>533</v>
      </c>
      <c r="P60" s="46" t="s">
        <v>534</v>
      </c>
      <c r="Q60" s="46" t="s">
        <v>533</v>
      </c>
      <c r="R60" s="46" t="s">
        <v>533</v>
      </c>
      <c r="S60" s="46" t="s">
        <v>533</v>
      </c>
      <c r="T60" s="46" t="s">
        <v>533</v>
      </c>
      <c r="U60" s="46" t="s">
        <v>533</v>
      </c>
      <c r="V60" s="46" t="s">
        <v>535</v>
      </c>
      <c r="W60" s="46"/>
      <c r="X60" s="46"/>
      <c r="Y60" s="10">
        <f>VLOOKUP(B60,'RefgFrzr Technology'!$A$8:$AF$196,32,FALSE)</f>
        <v>1553</v>
      </c>
      <c r="Z60" s="46"/>
      <c r="AA60" s="46"/>
      <c r="AB60" s="46"/>
      <c r="AC60" s="46" t="s">
        <v>536</v>
      </c>
      <c r="AD60" s="46" t="s">
        <v>537</v>
      </c>
      <c r="AE60" s="47">
        <v>42005</v>
      </c>
      <c r="AF60" s="46"/>
      <c r="AG60" s="46" t="s">
        <v>538</v>
      </c>
    </row>
    <row r="61" spans="2:33">
      <c r="B61" s="46" t="s">
        <v>225</v>
      </c>
      <c r="C61" s="46" t="s">
        <v>524</v>
      </c>
      <c r="D61" s="46" t="s">
        <v>525</v>
      </c>
      <c r="E61" s="46" t="s">
        <v>526</v>
      </c>
      <c r="F61" s="47">
        <v>42229</v>
      </c>
      <c r="G61" s="46" t="s">
        <v>527</v>
      </c>
      <c r="H61" s="46" t="s">
        <v>528</v>
      </c>
      <c r="I61" s="46" t="s">
        <v>529</v>
      </c>
      <c r="J61" s="46" t="s">
        <v>530</v>
      </c>
      <c r="K61" s="46" t="s">
        <v>531</v>
      </c>
      <c r="L61" s="46" t="s">
        <v>532</v>
      </c>
      <c r="M61" s="46" t="str">
        <f t="shared" si="0"/>
        <v>RefgFrz-BM-TTD_WtdSize-Tier2</v>
      </c>
      <c r="N61" s="46" t="s">
        <v>533</v>
      </c>
      <c r="O61" s="46" t="s">
        <v>533</v>
      </c>
      <c r="P61" s="46" t="s">
        <v>534</v>
      </c>
      <c r="Q61" s="46" t="s">
        <v>533</v>
      </c>
      <c r="R61" s="46" t="s">
        <v>533</v>
      </c>
      <c r="S61" s="46" t="s">
        <v>533</v>
      </c>
      <c r="T61" s="46" t="s">
        <v>533</v>
      </c>
      <c r="U61" s="46" t="s">
        <v>533</v>
      </c>
      <c r="V61" s="46" t="s">
        <v>535</v>
      </c>
      <c r="W61" s="46"/>
      <c r="X61" s="46"/>
      <c r="Y61" s="10">
        <f>VLOOKUP(B61,'RefgFrzr Technology'!$A$8:$AF$196,32,FALSE)</f>
        <v>1625</v>
      </c>
      <c r="Z61" s="46"/>
      <c r="AA61" s="46"/>
      <c r="AB61" s="46"/>
      <c r="AC61" s="46" t="s">
        <v>536</v>
      </c>
      <c r="AD61" s="46" t="s">
        <v>537</v>
      </c>
      <c r="AE61" s="47">
        <v>42005</v>
      </c>
      <c r="AF61" s="46"/>
      <c r="AG61" s="46" t="s">
        <v>538</v>
      </c>
    </row>
    <row r="62" spans="2:33">
      <c r="B62" s="46" t="s">
        <v>353</v>
      </c>
      <c r="C62" s="46" t="s">
        <v>524</v>
      </c>
      <c r="D62" s="46" t="s">
        <v>525</v>
      </c>
      <c r="E62" s="46" t="s">
        <v>526</v>
      </c>
      <c r="F62" s="47">
        <v>42229</v>
      </c>
      <c r="G62" s="46" t="s">
        <v>527</v>
      </c>
      <c r="H62" s="46" t="s">
        <v>528</v>
      </c>
      <c r="I62" s="46" t="s">
        <v>529</v>
      </c>
      <c r="J62" s="46" t="s">
        <v>530</v>
      </c>
      <c r="K62" s="46" t="s">
        <v>531</v>
      </c>
      <c r="L62" s="46" t="s">
        <v>532</v>
      </c>
      <c r="M62" s="46" t="str">
        <f t="shared" si="0"/>
        <v>RefgFrz-SM_Large-Code</v>
      </c>
      <c r="N62" s="46" t="s">
        <v>533</v>
      </c>
      <c r="O62" s="46" t="s">
        <v>533</v>
      </c>
      <c r="P62" s="46" t="s">
        <v>534</v>
      </c>
      <c r="Q62" s="46" t="s">
        <v>533</v>
      </c>
      <c r="R62" s="46" t="s">
        <v>533</v>
      </c>
      <c r="S62" s="46" t="s">
        <v>533</v>
      </c>
      <c r="T62" s="46" t="s">
        <v>533</v>
      </c>
      <c r="U62" s="46" t="s">
        <v>533</v>
      </c>
      <c r="V62" s="46" t="s">
        <v>535</v>
      </c>
      <c r="W62" s="46"/>
      <c r="X62" s="46"/>
      <c r="Y62" s="10">
        <f>VLOOKUP(B62,'RefgFrzr Technology'!$A$8:$AF$196,32,FALSE)</f>
        <v>491</v>
      </c>
      <c r="Z62" s="46"/>
      <c r="AA62" s="46"/>
      <c r="AB62" s="46"/>
      <c r="AC62" s="46" t="s">
        <v>536</v>
      </c>
      <c r="AD62" s="46" t="s">
        <v>537</v>
      </c>
      <c r="AE62" s="47">
        <v>42005</v>
      </c>
      <c r="AF62" s="46"/>
      <c r="AG62" s="46" t="s">
        <v>538</v>
      </c>
    </row>
    <row r="63" spans="2:33">
      <c r="B63" s="46" t="s">
        <v>355</v>
      </c>
      <c r="C63" s="46" t="s">
        <v>524</v>
      </c>
      <c r="D63" s="46" t="s">
        <v>525</v>
      </c>
      <c r="E63" s="46" t="s">
        <v>526</v>
      </c>
      <c r="F63" s="47">
        <v>42229</v>
      </c>
      <c r="G63" s="46" t="s">
        <v>527</v>
      </c>
      <c r="H63" s="46" t="s">
        <v>528</v>
      </c>
      <c r="I63" s="46" t="s">
        <v>529</v>
      </c>
      <c r="J63" s="46" t="s">
        <v>530</v>
      </c>
      <c r="K63" s="46" t="s">
        <v>531</v>
      </c>
      <c r="L63" s="46" t="s">
        <v>532</v>
      </c>
      <c r="M63" s="46" t="str">
        <f t="shared" si="0"/>
        <v>RefgFrz-SM_Large-Tier1</v>
      </c>
      <c r="N63" s="46" t="s">
        <v>533</v>
      </c>
      <c r="O63" s="46" t="s">
        <v>533</v>
      </c>
      <c r="P63" s="46" t="s">
        <v>534</v>
      </c>
      <c r="Q63" s="46" t="s">
        <v>533</v>
      </c>
      <c r="R63" s="46" t="s">
        <v>533</v>
      </c>
      <c r="S63" s="46" t="s">
        <v>533</v>
      </c>
      <c r="T63" s="46" t="s">
        <v>533</v>
      </c>
      <c r="U63" s="46" t="s">
        <v>533</v>
      </c>
      <c r="V63" s="46" t="s">
        <v>535</v>
      </c>
      <c r="W63" s="46"/>
      <c r="X63" s="46"/>
      <c r="Y63" s="10">
        <f>VLOOKUP(B63,'RefgFrzr Technology'!$A$8:$AF$196,32,FALSE)</f>
        <v>517</v>
      </c>
      <c r="Z63" s="46"/>
      <c r="AA63" s="46"/>
      <c r="AB63" s="46"/>
      <c r="AC63" s="46" t="s">
        <v>536</v>
      </c>
      <c r="AD63" s="46" t="s">
        <v>537</v>
      </c>
      <c r="AE63" s="47">
        <v>42005</v>
      </c>
      <c r="AF63" s="46"/>
      <c r="AG63" s="46" t="s">
        <v>538</v>
      </c>
    </row>
    <row r="64" spans="2:33">
      <c r="B64" s="46" t="s">
        <v>357</v>
      </c>
      <c r="C64" s="46" t="s">
        <v>524</v>
      </c>
      <c r="D64" s="46" t="s">
        <v>525</v>
      </c>
      <c r="E64" s="46" t="s">
        <v>526</v>
      </c>
      <c r="F64" s="47">
        <v>42229</v>
      </c>
      <c r="G64" s="46" t="s">
        <v>527</v>
      </c>
      <c r="H64" s="46" t="s">
        <v>528</v>
      </c>
      <c r="I64" s="46" t="s">
        <v>529</v>
      </c>
      <c r="J64" s="46" t="s">
        <v>530</v>
      </c>
      <c r="K64" s="46" t="s">
        <v>531</v>
      </c>
      <c r="L64" s="46" t="s">
        <v>532</v>
      </c>
      <c r="M64" s="46" t="str">
        <f t="shared" si="0"/>
        <v>RefgFrz-SM_Large-Tier2</v>
      </c>
      <c r="N64" s="46" t="s">
        <v>533</v>
      </c>
      <c r="O64" s="46" t="s">
        <v>533</v>
      </c>
      <c r="P64" s="46" t="s">
        <v>534</v>
      </c>
      <c r="Q64" s="46" t="s">
        <v>533</v>
      </c>
      <c r="R64" s="46" t="s">
        <v>533</v>
      </c>
      <c r="S64" s="46" t="s">
        <v>533</v>
      </c>
      <c r="T64" s="46" t="s">
        <v>533</v>
      </c>
      <c r="U64" s="46" t="s">
        <v>533</v>
      </c>
      <c r="V64" s="46" t="s">
        <v>535</v>
      </c>
      <c r="W64" s="46"/>
      <c r="X64" s="46"/>
      <c r="Y64" s="10">
        <f>VLOOKUP(B64,'RefgFrzr Technology'!$A$8:$AF$196,32,FALSE)</f>
        <v>567</v>
      </c>
      <c r="Z64" s="46"/>
      <c r="AA64" s="46"/>
      <c r="AB64" s="46"/>
      <c r="AC64" s="46" t="s">
        <v>536</v>
      </c>
      <c r="AD64" s="46" t="s">
        <v>537</v>
      </c>
      <c r="AE64" s="47">
        <v>42005</v>
      </c>
      <c r="AF64" s="46"/>
      <c r="AG64" s="46" t="s">
        <v>538</v>
      </c>
    </row>
    <row r="65" spans="2:33">
      <c r="B65" s="46" t="s">
        <v>359</v>
      </c>
      <c r="C65" s="46" t="s">
        <v>524</v>
      </c>
      <c r="D65" s="46" t="s">
        <v>525</v>
      </c>
      <c r="E65" s="46" t="s">
        <v>526</v>
      </c>
      <c r="F65" s="47">
        <v>42229</v>
      </c>
      <c r="G65" s="46" t="s">
        <v>527</v>
      </c>
      <c r="H65" s="46" t="s">
        <v>528</v>
      </c>
      <c r="I65" s="46" t="s">
        <v>529</v>
      </c>
      <c r="J65" s="46" t="s">
        <v>530</v>
      </c>
      <c r="K65" s="46" t="s">
        <v>531</v>
      </c>
      <c r="L65" s="46" t="s">
        <v>532</v>
      </c>
      <c r="M65" s="46" t="str">
        <f t="shared" si="0"/>
        <v>RefgFrz-SM_Med-Code</v>
      </c>
      <c r="N65" s="46" t="s">
        <v>533</v>
      </c>
      <c r="O65" s="46" t="s">
        <v>533</v>
      </c>
      <c r="P65" s="46" t="s">
        <v>534</v>
      </c>
      <c r="Q65" s="46" t="s">
        <v>533</v>
      </c>
      <c r="R65" s="46" t="s">
        <v>533</v>
      </c>
      <c r="S65" s="46" t="s">
        <v>533</v>
      </c>
      <c r="T65" s="46" t="s">
        <v>533</v>
      </c>
      <c r="U65" s="46" t="s">
        <v>533</v>
      </c>
      <c r="V65" s="46" t="s">
        <v>535</v>
      </c>
      <c r="W65" s="46"/>
      <c r="X65" s="46"/>
      <c r="Y65" s="10">
        <f>VLOOKUP(B65,'RefgFrzr Technology'!$A$8:$AF$196,32,FALSE)</f>
        <v>436</v>
      </c>
      <c r="Z65" s="46"/>
      <c r="AA65" s="46"/>
      <c r="AB65" s="46"/>
      <c r="AC65" s="46" t="s">
        <v>536</v>
      </c>
      <c r="AD65" s="46" t="s">
        <v>537</v>
      </c>
      <c r="AE65" s="47">
        <v>42005</v>
      </c>
      <c r="AF65" s="46"/>
      <c r="AG65" s="46" t="s">
        <v>538</v>
      </c>
    </row>
    <row r="66" spans="2:33">
      <c r="B66" s="46" t="s">
        <v>361</v>
      </c>
      <c r="C66" s="46" t="s">
        <v>524</v>
      </c>
      <c r="D66" s="46" t="s">
        <v>525</v>
      </c>
      <c r="E66" s="46" t="s">
        <v>526</v>
      </c>
      <c r="F66" s="47">
        <v>42229</v>
      </c>
      <c r="G66" s="46" t="s">
        <v>527</v>
      </c>
      <c r="H66" s="46" t="s">
        <v>528</v>
      </c>
      <c r="I66" s="46" t="s">
        <v>529</v>
      </c>
      <c r="J66" s="46" t="s">
        <v>530</v>
      </c>
      <c r="K66" s="46" t="s">
        <v>531</v>
      </c>
      <c r="L66" s="46" t="s">
        <v>532</v>
      </c>
      <c r="M66" s="46" t="str">
        <f t="shared" si="0"/>
        <v>RefgFrz-SM_Med-Tier1</v>
      </c>
      <c r="N66" s="46" t="s">
        <v>533</v>
      </c>
      <c r="O66" s="46" t="s">
        <v>533</v>
      </c>
      <c r="P66" s="46" t="s">
        <v>534</v>
      </c>
      <c r="Q66" s="46" t="s">
        <v>533</v>
      </c>
      <c r="R66" s="46" t="s">
        <v>533</v>
      </c>
      <c r="S66" s="46" t="s">
        <v>533</v>
      </c>
      <c r="T66" s="46" t="s">
        <v>533</v>
      </c>
      <c r="U66" s="46" t="s">
        <v>533</v>
      </c>
      <c r="V66" s="46" t="s">
        <v>535</v>
      </c>
      <c r="W66" s="46"/>
      <c r="X66" s="46"/>
      <c r="Y66" s="10">
        <f>VLOOKUP(B66,'RefgFrzr Technology'!$A$8:$AF$196,32,FALSE)</f>
        <v>459</v>
      </c>
      <c r="Z66" s="46"/>
      <c r="AA66" s="46"/>
      <c r="AB66" s="46"/>
      <c r="AC66" s="46" t="s">
        <v>536</v>
      </c>
      <c r="AD66" s="46" t="s">
        <v>537</v>
      </c>
      <c r="AE66" s="47">
        <v>42005</v>
      </c>
      <c r="AF66" s="46"/>
      <c r="AG66" s="46" t="s">
        <v>538</v>
      </c>
    </row>
    <row r="67" spans="2:33">
      <c r="B67" s="46" t="s">
        <v>363</v>
      </c>
      <c r="C67" s="46" t="s">
        <v>524</v>
      </c>
      <c r="D67" s="46" t="s">
        <v>525</v>
      </c>
      <c r="E67" s="46" t="s">
        <v>526</v>
      </c>
      <c r="F67" s="47">
        <v>42229</v>
      </c>
      <c r="G67" s="46" t="s">
        <v>527</v>
      </c>
      <c r="H67" s="46" t="s">
        <v>528</v>
      </c>
      <c r="I67" s="46" t="s">
        <v>529</v>
      </c>
      <c r="J67" s="46" t="s">
        <v>530</v>
      </c>
      <c r="K67" s="46" t="s">
        <v>531</v>
      </c>
      <c r="L67" s="46" t="s">
        <v>532</v>
      </c>
      <c r="M67" s="46" t="str">
        <f t="shared" si="0"/>
        <v>RefgFrz-SM_Med-Tier2</v>
      </c>
      <c r="N67" s="46" t="s">
        <v>533</v>
      </c>
      <c r="O67" s="46" t="s">
        <v>533</v>
      </c>
      <c r="P67" s="46" t="s">
        <v>534</v>
      </c>
      <c r="Q67" s="46" t="s">
        <v>533</v>
      </c>
      <c r="R67" s="46" t="s">
        <v>533</v>
      </c>
      <c r="S67" s="46" t="s">
        <v>533</v>
      </c>
      <c r="T67" s="46" t="s">
        <v>533</v>
      </c>
      <c r="U67" s="46" t="s">
        <v>533</v>
      </c>
      <c r="V67" s="46" t="s">
        <v>535</v>
      </c>
      <c r="W67" s="46"/>
      <c r="X67" s="46"/>
      <c r="Y67" s="10">
        <f>VLOOKUP(B67,'RefgFrzr Technology'!$A$8:$AF$196,32,FALSE)</f>
        <v>507</v>
      </c>
      <c r="Z67" s="46"/>
      <c r="AA67" s="46"/>
      <c r="AB67" s="46"/>
      <c r="AC67" s="46" t="s">
        <v>536</v>
      </c>
      <c r="AD67" s="46" t="s">
        <v>537</v>
      </c>
      <c r="AE67" s="47">
        <v>42005</v>
      </c>
      <c r="AF67" s="46"/>
      <c r="AG67" s="46" t="s">
        <v>538</v>
      </c>
    </row>
    <row r="68" spans="2:33">
      <c r="B68" s="46" t="s">
        <v>365</v>
      </c>
      <c r="C68" s="46" t="s">
        <v>524</v>
      </c>
      <c r="D68" s="46" t="s">
        <v>525</v>
      </c>
      <c r="E68" s="46" t="s">
        <v>526</v>
      </c>
      <c r="F68" s="47">
        <v>42229</v>
      </c>
      <c r="G68" s="46" t="s">
        <v>527</v>
      </c>
      <c r="H68" s="46" t="s">
        <v>528</v>
      </c>
      <c r="I68" s="46" t="s">
        <v>529</v>
      </c>
      <c r="J68" s="46" t="s">
        <v>530</v>
      </c>
      <c r="K68" s="46" t="s">
        <v>531</v>
      </c>
      <c r="L68" s="46" t="s">
        <v>532</v>
      </c>
      <c r="M68" s="46" t="str">
        <f t="shared" si="0"/>
        <v>RefgFrz-SM_Mini-Code</v>
      </c>
      <c r="N68" s="46" t="s">
        <v>533</v>
      </c>
      <c r="O68" s="46" t="s">
        <v>533</v>
      </c>
      <c r="P68" s="46" t="s">
        <v>534</v>
      </c>
      <c r="Q68" s="46" t="s">
        <v>533</v>
      </c>
      <c r="R68" s="46" t="s">
        <v>533</v>
      </c>
      <c r="S68" s="46" t="s">
        <v>533</v>
      </c>
      <c r="T68" s="46" t="s">
        <v>533</v>
      </c>
      <c r="U68" s="46" t="s">
        <v>533</v>
      </c>
      <c r="V68" s="46" t="s">
        <v>535</v>
      </c>
      <c r="W68" s="46"/>
      <c r="X68" s="46"/>
      <c r="Y68" s="10">
        <f>VLOOKUP(B68,'RefgFrzr Technology'!$A$8:$AF$196,32,FALSE)</f>
        <v>286</v>
      </c>
      <c r="Z68" s="46"/>
      <c r="AA68" s="46"/>
      <c r="AB68" s="46"/>
      <c r="AC68" s="46" t="s">
        <v>536</v>
      </c>
      <c r="AD68" s="46" t="s">
        <v>537</v>
      </c>
      <c r="AE68" s="47">
        <v>42005</v>
      </c>
      <c r="AF68" s="46"/>
      <c r="AG68" s="46" t="s">
        <v>538</v>
      </c>
    </row>
    <row r="69" spans="2:33">
      <c r="B69" s="46" t="s">
        <v>367</v>
      </c>
      <c r="C69" s="46" t="s">
        <v>524</v>
      </c>
      <c r="D69" s="46" t="s">
        <v>525</v>
      </c>
      <c r="E69" s="46" t="s">
        <v>526</v>
      </c>
      <c r="F69" s="47">
        <v>42229</v>
      </c>
      <c r="G69" s="46" t="s">
        <v>527</v>
      </c>
      <c r="H69" s="46" t="s">
        <v>528</v>
      </c>
      <c r="I69" s="46" t="s">
        <v>529</v>
      </c>
      <c r="J69" s="46" t="s">
        <v>530</v>
      </c>
      <c r="K69" s="46" t="s">
        <v>531</v>
      </c>
      <c r="L69" s="46" t="s">
        <v>532</v>
      </c>
      <c r="M69" s="46" t="str">
        <f t="shared" si="0"/>
        <v>RefgFrz-SM_Mini-Tier1</v>
      </c>
      <c r="N69" s="46" t="s">
        <v>533</v>
      </c>
      <c r="O69" s="46" t="s">
        <v>533</v>
      </c>
      <c r="P69" s="46" t="s">
        <v>534</v>
      </c>
      <c r="Q69" s="46" t="s">
        <v>533</v>
      </c>
      <c r="R69" s="46" t="s">
        <v>533</v>
      </c>
      <c r="S69" s="46" t="s">
        <v>533</v>
      </c>
      <c r="T69" s="46" t="s">
        <v>533</v>
      </c>
      <c r="U69" s="46" t="s">
        <v>533</v>
      </c>
      <c r="V69" s="46" t="s">
        <v>535</v>
      </c>
      <c r="W69" s="46"/>
      <c r="X69" s="46"/>
      <c r="Y69" s="10">
        <f>VLOOKUP(B69,'RefgFrzr Technology'!$A$8:$AF$196,32,FALSE)</f>
        <v>306</v>
      </c>
      <c r="Z69" s="46"/>
      <c r="AA69" s="46"/>
      <c r="AB69" s="46"/>
      <c r="AC69" s="46" t="s">
        <v>536</v>
      </c>
      <c r="AD69" s="46" t="s">
        <v>537</v>
      </c>
      <c r="AE69" s="47">
        <v>42005</v>
      </c>
      <c r="AF69" s="46"/>
      <c r="AG69" s="46" t="s">
        <v>538</v>
      </c>
    </row>
    <row r="70" spans="2:33">
      <c r="B70" s="46" t="s">
        <v>369</v>
      </c>
      <c r="C70" s="46" t="s">
        <v>524</v>
      </c>
      <c r="D70" s="46" t="s">
        <v>525</v>
      </c>
      <c r="E70" s="46" t="s">
        <v>526</v>
      </c>
      <c r="F70" s="47">
        <v>42229</v>
      </c>
      <c r="G70" s="46" t="s">
        <v>527</v>
      </c>
      <c r="H70" s="46" t="s">
        <v>528</v>
      </c>
      <c r="I70" s="46" t="s">
        <v>529</v>
      </c>
      <c r="J70" s="46" t="s">
        <v>530</v>
      </c>
      <c r="K70" s="46" t="s">
        <v>531</v>
      </c>
      <c r="L70" s="46" t="s">
        <v>532</v>
      </c>
      <c r="M70" s="46" t="str">
        <f t="shared" si="0"/>
        <v>RefgFrz-SM_Mini-Tier2</v>
      </c>
      <c r="N70" s="46" t="s">
        <v>533</v>
      </c>
      <c r="O70" s="46" t="s">
        <v>533</v>
      </c>
      <c r="P70" s="46" t="s">
        <v>534</v>
      </c>
      <c r="Q70" s="46" t="s">
        <v>533</v>
      </c>
      <c r="R70" s="46" t="s">
        <v>533</v>
      </c>
      <c r="S70" s="46" t="s">
        <v>533</v>
      </c>
      <c r="T70" s="46" t="s">
        <v>533</v>
      </c>
      <c r="U70" s="46" t="s">
        <v>533</v>
      </c>
      <c r="V70" s="46" t="s">
        <v>535</v>
      </c>
      <c r="W70" s="46"/>
      <c r="X70" s="46"/>
      <c r="Y70" s="10">
        <f>VLOOKUP(B70,'RefgFrzr Technology'!$A$8:$AF$196,32,FALSE)</f>
        <v>345</v>
      </c>
      <c r="Z70" s="46"/>
      <c r="AA70" s="46"/>
      <c r="AB70" s="46"/>
      <c r="AC70" s="46" t="s">
        <v>536</v>
      </c>
      <c r="AD70" s="46" t="s">
        <v>537</v>
      </c>
      <c r="AE70" s="47">
        <v>42005</v>
      </c>
      <c r="AF70" s="46"/>
      <c r="AG70" s="46" t="s">
        <v>538</v>
      </c>
    </row>
    <row r="71" spans="2:33">
      <c r="B71" s="46" t="s">
        <v>371</v>
      </c>
      <c r="C71" s="46" t="s">
        <v>524</v>
      </c>
      <c r="D71" s="46" t="s">
        <v>525</v>
      </c>
      <c r="E71" s="46" t="s">
        <v>526</v>
      </c>
      <c r="F71" s="47">
        <v>42229</v>
      </c>
      <c r="G71" s="46" t="s">
        <v>527</v>
      </c>
      <c r="H71" s="46" t="s">
        <v>528</v>
      </c>
      <c r="I71" s="46" t="s">
        <v>529</v>
      </c>
      <c r="J71" s="46" t="s">
        <v>530</v>
      </c>
      <c r="K71" s="46" t="s">
        <v>531</v>
      </c>
      <c r="L71" s="46" t="s">
        <v>532</v>
      </c>
      <c r="M71" s="46" t="str">
        <f t="shared" ref="M71:M95" si="1">+B71</f>
        <v>RefgFrz-SM_Small-Code</v>
      </c>
      <c r="N71" s="46" t="s">
        <v>533</v>
      </c>
      <c r="O71" s="46" t="s">
        <v>533</v>
      </c>
      <c r="P71" s="46" t="s">
        <v>534</v>
      </c>
      <c r="Q71" s="46" t="s">
        <v>533</v>
      </c>
      <c r="R71" s="46" t="s">
        <v>533</v>
      </c>
      <c r="S71" s="46" t="s">
        <v>533</v>
      </c>
      <c r="T71" s="46" t="s">
        <v>533</v>
      </c>
      <c r="U71" s="46" t="s">
        <v>533</v>
      </c>
      <c r="V71" s="46" t="s">
        <v>535</v>
      </c>
      <c r="W71" s="46"/>
      <c r="X71" s="46"/>
      <c r="Y71" s="10">
        <f>VLOOKUP(B71,'RefgFrzr Technology'!$A$8:$AF$196,32,FALSE)</f>
        <v>361</v>
      </c>
      <c r="Z71" s="46"/>
      <c r="AA71" s="46"/>
      <c r="AB71" s="46"/>
      <c r="AC71" s="46" t="s">
        <v>536</v>
      </c>
      <c r="AD71" s="46" t="s">
        <v>537</v>
      </c>
      <c r="AE71" s="47">
        <v>42005</v>
      </c>
      <c r="AF71" s="46"/>
      <c r="AG71" s="46" t="s">
        <v>538</v>
      </c>
    </row>
    <row r="72" spans="2:33">
      <c r="B72" s="46" t="s">
        <v>373</v>
      </c>
      <c r="C72" s="46" t="s">
        <v>524</v>
      </c>
      <c r="D72" s="46" t="s">
        <v>525</v>
      </c>
      <c r="E72" s="46" t="s">
        <v>526</v>
      </c>
      <c r="F72" s="47">
        <v>42229</v>
      </c>
      <c r="G72" s="46" t="s">
        <v>527</v>
      </c>
      <c r="H72" s="46" t="s">
        <v>528</v>
      </c>
      <c r="I72" s="46" t="s">
        <v>529</v>
      </c>
      <c r="J72" s="46" t="s">
        <v>530</v>
      </c>
      <c r="K72" s="46" t="s">
        <v>531</v>
      </c>
      <c r="L72" s="46" t="s">
        <v>532</v>
      </c>
      <c r="M72" s="46" t="str">
        <f t="shared" si="1"/>
        <v>RefgFrz-SM_Small-Tier1</v>
      </c>
      <c r="N72" s="46" t="s">
        <v>533</v>
      </c>
      <c r="O72" s="46" t="s">
        <v>533</v>
      </c>
      <c r="P72" s="46" t="s">
        <v>534</v>
      </c>
      <c r="Q72" s="46" t="s">
        <v>533</v>
      </c>
      <c r="R72" s="46" t="s">
        <v>533</v>
      </c>
      <c r="S72" s="46" t="s">
        <v>533</v>
      </c>
      <c r="T72" s="46" t="s">
        <v>533</v>
      </c>
      <c r="U72" s="46" t="s">
        <v>533</v>
      </c>
      <c r="V72" s="46" t="s">
        <v>535</v>
      </c>
      <c r="W72" s="46"/>
      <c r="X72" s="46"/>
      <c r="Y72" s="10">
        <f>VLOOKUP(B72,'RefgFrzr Technology'!$A$8:$AF$196,32,FALSE)</f>
        <v>383</v>
      </c>
      <c r="Z72" s="46"/>
      <c r="AA72" s="46"/>
      <c r="AB72" s="46"/>
      <c r="AC72" s="46" t="s">
        <v>536</v>
      </c>
      <c r="AD72" s="46" t="s">
        <v>537</v>
      </c>
      <c r="AE72" s="47">
        <v>42005</v>
      </c>
      <c r="AF72" s="46"/>
      <c r="AG72" s="46" t="s">
        <v>538</v>
      </c>
    </row>
    <row r="73" spans="2:33">
      <c r="B73" s="46" t="s">
        <v>375</v>
      </c>
      <c r="C73" s="46" t="s">
        <v>524</v>
      </c>
      <c r="D73" s="46" t="s">
        <v>525</v>
      </c>
      <c r="E73" s="46" t="s">
        <v>526</v>
      </c>
      <c r="F73" s="47">
        <v>42229</v>
      </c>
      <c r="G73" s="46" t="s">
        <v>527</v>
      </c>
      <c r="H73" s="46" t="s">
        <v>528</v>
      </c>
      <c r="I73" s="46" t="s">
        <v>529</v>
      </c>
      <c r="J73" s="46" t="s">
        <v>530</v>
      </c>
      <c r="K73" s="46" t="s">
        <v>531</v>
      </c>
      <c r="L73" s="46" t="s">
        <v>532</v>
      </c>
      <c r="M73" s="46" t="str">
        <f t="shared" si="1"/>
        <v>RefgFrz-SM_Small-Tier2</v>
      </c>
      <c r="N73" s="46" t="s">
        <v>533</v>
      </c>
      <c r="O73" s="46" t="s">
        <v>533</v>
      </c>
      <c r="P73" s="46" t="s">
        <v>534</v>
      </c>
      <c r="Q73" s="46" t="s">
        <v>533</v>
      </c>
      <c r="R73" s="46" t="s">
        <v>533</v>
      </c>
      <c r="S73" s="46" t="s">
        <v>533</v>
      </c>
      <c r="T73" s="46" t="s">
        <v>533</v>
      </c>
      <c r="U73" s="46" t="s">
        <v>533</v>
      </c>
      <c r="V73" s="46" t="s">
        <v>535</v>
      </c>
      <c r="W73" s="46"/>
      <c r="X73" s="46"/>
      <c r="Y73" s="10">
        <f>VLOOKUP(B73,'RefgFrzr Technology'!$A$8:$AF$196,32,FALSE)</f>
        <v>426</v>
      </c>
      <c r="Z73" s="46"/>
      <c r="AA73" s="46"/>
      <c r="AB73" s="46"/>
      <c r="AC73" s="46" t="s">
        <v>536</v>
      </c>
      <c r="AD73" s="46" t="s">
        <v>537</v>
      </c>
      <c r="AE73" s="47">
        <v>42005</v>
      </c>
      <c r="AF73" s="46"/>
      <c r="AG73" s="46" t="s">
        <v>538</v>
      </c>
    </row>
    <row r="74" spans="2:33">
      <c r="B74" s="46" t="s">
        <v>377</v>
      </c>
      <c r="C74" s="46" t="s">
        <v>524</v>
      </c>
      <c r="D74" s="46" t="s">
        <v>525</v>
      </c>
      <c r="E74" s="46" t="s">
        <v>526</v>
      </c>
      <c r="F74" s="47">
        <v>42229</v>
      </c>
      <c r="G74" s="46" t="s">
        <v>527</v>
      </c>
      <c r="H74" s="46" t="s">
        <v>528</v>
      </c>
      <c r="I74" s="46" t="s">
        <v>529</v>
      </c>
      <c r="J74" s="46" t="s">
        <v>530</v>
      </c>
      <c r="K74" s="46" t="s">
        <v>531</v>
      </c>
      <c r="L74" s="46" t="s">
        <v>532</v>
      </c>
      <c r="M74" s="46" t="str">
        <f t="shared" si="1"/>
        <v>RefgFrz-SM_VLarge-Code</v>
      </c>
      <c r="N74" s="46" t="s">
        <v>533</v>
      </c>
      <c r="O74" s="46" t="s">
        <v>533</v>
      </c>
      <c r="P74" s="46" t="s">
        <v>534</v>
      </c>
      <c r="Q74" s="46" t="s">
        <v>533</v>
      </c>
      <c r="R74" s="46" t="s">
        <v>533</v>
      </c>
      <c r="S74" s="46" t="s">
        <v>533</v>
      </c>
      <c r="T74" s="46" t="s">
        <v>533</v>
      </c>
      <c r="U74" s="46" t="s">
        <v>533</v>
      </c>
      <c r="V74" s="46" t="s">
        <v>535</v>
      </c>
      <c r="W74" s="46"/>
      <c r="X74" s="46"/>
      <c r="Y74" s="10">
        <f>VLOOKUP(B74,'RefgFrzr Technology'!$A$8:$AF$196,32,FALSE)</f>
        <v>566</v>
      </c>
      <c r="Z74" s="46"/>
      <c r="AA74" s="46"/>
      <c r="AB74" s="46"/>
      <c r="AC74" s="46" t="s">
        <v>536</v>
      </c>
      <c r="AD74" s="46" t="s">
        <v>537</v>
      </c>
      <c r="AE74" s="47">
        <v>42005</v>
      </c>
      <c r="AF74" s="46"/>
      <c r="AG74" s="46" t="s">
        <v>538</v>
      </c>
    </row>
    <row r="75" spans="2:33">
      <c r="B75" s="46" t="s">
        <v>379</v>
      </c>
      <c r="C75" s="46" t="s">
        <v>524</v>
      </c>
      <c r="D75" s="46" t="s">
        <v>525</v>
      </c>
      <c r="E75" s="46" t="s">
        <v>526</v>
      </c>
      <c r="F75" s="47">
        <v>42229</v>
      </c>
      <c r="G75" s="46" t="s">
        <v>527</v>
      </c>
      <c r="H75" s="46" t="s">
        <v>528</v>
      </c>
      <c r="I75" s="46" t="s">
        <v>529</v>
      </c>
      <c r="J75" s="46" t="s">
        <v>530</v>
      </c>
      <c r="K75" s="46" t="s">
        <v>531</v>
      </c>
      <c r="L75" s="46" t="s">
        <v>532</v>
      </c>
      <c r="M75" s="46" t="str">
        <f t="shared" si="1"/>
        <v>RefgFrz-SM_VLarge-Tier1</v>
      </c>
      <c r="N75" s="46" t="s">
        <v>533</v>
      </c>
      <c r="O75" s="46" t="s">
        <v>533</v>
      </c>
      <c r="P75" s="46" t="s">
        <v>534</v>
      </c>
      <c r="Q75" s="46" t="s">
        <v>533</v>
      </c>
      <c r="R75" s="46" t="s">
        <v>533</v>
      </c>
      <c r="S75" s="46" t="s">
        <v>533</v>
      </c>
      <c r="T75" s="46" t="s">
        <v>533</v>
      </c>
      <c r="U75" s="46" t="s">
        <v>533</v>
      </c>
      <c r="V75" s="46" t="s">
        <v>535</v>
      </c>
      <c r="W75" s="46"/>
      <c r="X75" s="46"/>
      <c r="Y75" s="10">
        <f>VLOOKUP(B75,'RefgFrzr Technology'!$A$8:$AF$196,32,FALSE)</f>
        <v>594</v>
      </c>
      <c r="Z75" s="46"/>
      <c r="AA75" s="46"/>
      <c r="AB75" s="46"/>
      <c r="AC75" s="46" t="s">
        <v>536</v>
      </c>
      <c r="AD75" s="46" t="s">
        <v>537</v>
      </c>
      <c r="AE75" s="47">
        <v>42005</v>
      </c>
      <c r="AF75" s="46"/>
      <c r="AG75" s="46" t="s">
        <v>538</v>
      </c>
    </row>
    <row r="76" spans="2:33">
      <c r="B76" s="46" t="s">
        <v>381</v>
      </c>
      <c r="C76" s="46" t="s">
        <v>524</v>
      </c>
      <c r="D76" s="46" t="s">
        <v>525</v>
      </c>
      <c r="E76" s="46" t="s">
        <v>526</v>
      </c>
      <c r="F76" s="47">
        <v>42229</v>
      </c>
      <c r="G76" s="46" t="s">
        <v>527</v>
      </c>
      <c r="H76" s="46" t="s">
        <v>528</v>
      </c>
      <c r="I76" s="46" t="s">
        <v>529</v>
      </c>
      <c r="J76" s="46" t="s">
        <v>530</v>
      </c>
      <c r="K76" s="46" t="s">
        <v>531</v>
      </c>
      <c r="L76" s="46" t="s">
        <v>532</v>
      </c>
      <c r="M76" s="46" t="str">
        <f t="shared" si="1"/>
        <v>RefgFrz-SM_VLarge-Tier2</v>
      </c>
      <c r="N76" s="46" t="s">
        <v>533</v>
      </c>
      <c r="O76" s="46" t="s">
        <v>533</v>
      </c>
      <c r="P76" s="46" t="s">
        <v>534</v>
      </c>
      <c r="Q76" s="46" t="s">
        <v>533</v>
      </c>
      <c r="R76" s="46" t="s">
        <v>533</v>
      </c>
      <c r="S76" s="46" t="s">
        <v>533</v>
      </c>
      <c r="T76" s="46" t="s">
        <v>533</v>
      </c>
      <c r="U76" s="46" t="s">
        <v>533</v>
      </c>
      <c r="V76" s="46" t="s">
        <v>535</v>
      </c>
      <c r="W76" s="46"/>
      <c r="X76" s="46"/>
      <c r="Y76" s="10">
        <f>VLOOKUP(B76,'RefgFrzr Technology'!$A$8:$AF$196,32,FALSE)</f>
        <v>648</v>
      </c>
      <c r="Z76" s="46"/>
      <c r="AA76" s="46"/>
      <c r="AB76" s="46"/>
      <c r="AC76" s="46" t="s">
        <v>536</v>
      </c>
      <c r="AD76" s="46" t="s">
        <v>537</v>
      </c>
      <c r="AE76" s="47">
        <v>42005</v>
      </c>
      <c r="AF76" s="46"/>
      <c r="AG76" s="46" t="s">
        <v>538</v>
      </c>
    </row>
    <row r="77" spans="2:33">
      <c r="B77" s="46" t="s">
        <v>383</v>
      </c>
      <c r="C77" s="46" t="s">
        <v>524</v>
      </c>
      <c r="D77" s="46" t="s">
        <v>525</v>
      </c>
      <c r="E77" s="46" t="s">
        <v>526</v>
      </c>
      <c r="F77" s="47">
        <v>42229</v>
      </c>
      <c r="G77" s="46" t="s">
        <v>527</v>
      </c>
      <c r="H77" s="46" t="s">
        <v>528</v>
      </c>
      <c r="I77" s="46" t="s">
        <v>529</v>
      </c>
      <c r="J77" s="46" t="s">
        <v>530</v>
      </c>
      <c r="K77" s="46" t="s">
        <v>531</v>
      </c>
      <c r="L77" s="46" t="s">
        <v>532</v>
      </c>
      <c r="M77" s="46" t="str">
        <f t="shared" si="1"/>
        <v>RefgFrz-SM_WtdSize-Code</v>
      </c>
      <c r="N77" s="46" t="s">
        <v>533</v>
      </c>
      <c r="O77" s="46" t="s">
        <v>533</v>
      </c>
      <c r="P77" s="46" t="s">
        <v>534</v>
      </c>
      <c r="Q77" s="46" t="s">
        <v>533</v>
      </c>
      <c r="R77" s="46" t="s">
        <v>533</v>
      </c>
      <c r="S77" s="46" t="s">
        <v>533</v>
      </c>
      <c r="T77" s="46" t="s">
        <v>533</v>
      </c>
      <c r="U77" s="46" t="s">
        <v>533</v>
      </c>
      <c r="V77" s="46" t="s">
        <v>535</v>
      </c>
      <c r="W77" s="46"/>
      <c r="X77" s="46"/>
      <c r="Y77" s="10">
        <f>VLOOKUP(B77,'RefgFrzr Technology'!$A$8:$AF$196,32,FALSE)</f>
        <v>469</v>
      </c>
      <c r="Z77" s="46"/>
      <c r="AA77" s="46"/>
      <c r="AB77" s="46"/>
      <c r="AC77" s="46" t="s">
        <v>536</v>
      </c>
      <c r="AD77" s="46" t="s">
        <v>537</v>
      </c>
      <c r="AE77" s="47">
        <v>42005</v>
      </c>
      <c r="AF77" s="46"/>
      <c r="AG77" s="46" t="s">
        <v>538</v>
      </c>
    </row>
    <row r="78" spans="2:33">
      <c r="B78" s="46" t="s">
        <v>385</v>
      </c>
      <c r="C78" s="46" t="s">
        <v>524</v>
      </c>
      <c r="D78" s="46" t="s">
        <v>525</v>
      </c>
      <c r="E78" s="46" t="s">
        <v>526</v>
      </c>
      <c r="F78" s="47">
        <v>42229</v>
      </c>
      <c r="G78" s="46" t="s">
        <v>527</v>
      </c>
      <c r="H78" s="46" t="s">
        <v>528</v>
      </c>
      <c r="I78" s="46" t="s">
        <v>529</v>
      </c>
      <c r="J78" s="46" t="s">
        <v>530</v>
      </c>
      <c r="K78" s="46" t="s">
        <v>531</v>
      </c>
      <c r="L78" s="46" t="s">
        <v>532</v>
      </c>
      <c r="M78" s="46" t="str">
        <f t="shared" si="1"/>
        <v>RefgFrz-SM_WtdSize-Tier1</v>
      </c>
      <c r="N78" s="46" t="s">
        <v>533</v>
      </c>
      <c r="O78" s="46" t="s">
        <v>533</v>
      </c>
      <c r="P78" s="46" t="s">
        <v>534</v>
      </c>
      <c r="Q78" s="46" t="s">
        <v>533</v>
      </c>
      <c r="R78" s="46" t="s">
        <v>533</v>
      </c>
      <c r="S78" s="46" t="s">
        <v>533</v>
      </c>
      <c r="T78" s="46" t="s">
        <v>533</v>
      </c>
      <c r="U78" s="46" t="s">
        <v>533</v>
      </c>
      <c r="V78" s="46" t="s">
        <v>535</v>
      </c>
      <c r="W78" s="46"/>
      <c r="X78" s="46"/>
      <c r="Y78" s="10">
        <f>VLOOKUP(B78,'RefgFrzr Technology'!$A$8:$AF$196,32,FALSE)</f>
        <v>494</v>
      </c>
      <c r="Z78" s="46"/>
      <c r="AA78" s="46"/>
      <c r="AB78" s="46"/>
      <c r="AC78" s="46" t="s">
        <v>536</v>
      </c>
      <c r="AD78" s="46" t="s">
        <v>537</v>
      </c>
      <c r="AE78" s="47">
        <v>42005</v>
      </c>
      <c r="AF78" s="46"/>
      <c r="AG78" s="46" t="s">
        <v>538</v>
      </c>
    </row>
    <row r="79" spans="2:33">
      <c r="B79" s="46" t="s">
        <v>387</v>
      </c>
      <c r="C79" s="46" t="s">
        <v>524</v>
      </c>
      <c r="D79" s="46" t="s">
        <v>525</v>
      </c>
      <c r="E79" s="46" t="s">
        <v>526</v>
      </c>
      <c r="F79" s="47">
        <v>42229</v>
      </c>
      <c r="G79" s="46" t="s">
        <v>527</v>
      </c>
      <c r="H79" s="46" t="s">
        <v>528</v>
      </c>
      <c r="I79" s="46" t="s">
        <v>529</v>
      </c>
      <c r="J79" s="46" t="s">
        <v>530</v>
      </c>
      <c r="K79" s="46" t="s">
        <v>531</v>
      </c>
      <c r="L79" s="46" t="s">
        <v>532</v>
      </c>
      <c r="M79" s="46" t="str">
        <f t="shared" si="1"/>
        <v>RefgFrz-SM_WtdSize-Tier2</v>
      </c>
      <c r="N79" s="46" t="s">
        <v>533</v>
      </c>
      <c r="O79" s="46" t="s">
        <v>533</v>
      </c>
      <c r="P79" s="46" t="s">
        <v>534</v>
      </c>
      <c r="Q79" s="46" t="s">
        <v>533</v>
      </c>
      <c r="R79" s="46" t="s">
        <v>533</v>
      </c>
      <c r="S79" s="46" t="s">
        <v>533</v>
      </c>
      <c r="T79" s="46" t="s">
        <v>533</v>
      </c>
      <c r="U79" s="46" t="s">
        <v>533</v>
      </c>
      <c r="V79" s="46" t="s">
        <v>535</v>
      </c>
      <c r="W79" s="46"/>
      <c r="X79" s="46"/>
      <c r="Y79" s="10">
        <f>VLOOKUP(B79,'RefgFrzr Technology'!$A$8:$AF$196,32,FALSE)</f>
        <v>544</v>
      </c>
      <c r="Z79" s="46"/>
      <c r="AA79" s="46"/>
      <c r="AB79" s="46"/>
      <c r="AC79" s="46" t="s">
        <v>536</v>
      </c>
      <c r="AD79" s="46" t="s">
        <v>537</v>
      </c>
      <c r="AE79" s="47">
        <v>42005</v>
      </c>
      <c r="AF79" s="46"/>
      <c r="AG79" s="46" t="s">
        <v>538</v>
      </c>
    </row>
    <row r="80" spans="2:33">
      <c r="B80" s="46" t="s">
        <v>281</v>
      </c>
      <c r="C80" s="46" t="s">
        <v>524</v>
      </c>
      <c r="D80" s="46" t="s">
        <v>525</v>
      </c>
      <c r="E80" s="46" t="s">
        <v>526</v>
      </c>
      <c r="F80" s="47">
        <v>42229</v>
      </c>
      <c r="G80" s="46" t="s">
        <v>527</v>
      </c>
      <c r="H80" s="46" t="s">
        <v>528</v>
      </c>
      <c r="I80" s="46" t="s">
        <v>529</v>
      </c>
      <c r="J80" s="46" t="s">
        <v>530</v>
      </c>
      <c r="K80" s="46" t="s">
        <v>531</v>
      </c>
      <c r="L80" s="46" t="s">
        <v>532</v>
      </c>
      <c r="M80" s="46" t="str">
        <f t="shared" si="1"/>
        <v>RefgFrz-SM-Ice_Large-Code</v>
      </c>
      <c r="N80" s="46" t="s">
        <v>533</v>
      </c>
      <c r="O80" s="46" t="s">
        <v>533</v>
      </c>
      <c r="P80" s="46" t="s">
        <v>534</v>
      </c>
      <c r="Q80" s="46" t="s">
        <v>533</v>
      </c>
      <c r="R80" s="46" t="s">
        <v>533</v>
      </c>
      <c r="S80" s="46" t="s">
        <v>533</v>
      </c>
      <c r="T80" s="46" t="s">
        <v>533</v>
      </c>
      <c r="U80" s="46" t="s">
        <v>533</v>
      </c>
      <c r="V80" s="46" t="s">
        <v>535</v>
      </c>
      <c r="W80" s="46"/>
      <c r="X80" s="46"/>
      <c r="Y80" s="10">
        <f>VLOOKUP(B80,'RefgFrzr Technology'!$A$8:$AF$196,32,FALSE)</f>
        <v>452</v>
      </c>
      <c r="Z80" s="46"/>
      <c r="AA80" s="46"/>
      <c r="AB80" s="46"/>
      <c r="AC80" s="46" t="s">
        <v>536</v>
      </c>
      <c r="AD80" s="46" t="s">
        <v>537</v>
      </c>
      <c r="AE80" s="47">
        <v>42005</v>
      </c>
      <c r="AF80" s="46"/>
      <c r="AG80" s="46" t="s">
        <v>538</v>
      </c>
    </row>
    <row r="81" spans="2:52">
      <c r="B81" s="46" t="s">
        <v>283</v>
      </c>
      <c r="C81" s="46" t="s">
        <v>524</v>
      </c>
      <c r="D81" s="46" t="s">
        <v>525</v>
      </c>
      <c r="E81" s="46" t="s">
        <v>526</v>
      </c>
      <c r="F81" s="47">
        <v>42229</v>
      </c>
      <c r="G81" s="46" t="s">
        <v>527</v>
      </c>
      <c r="H81" s="46" t="s">
        <v>528</v>
      </c>
      <c r="I81" s="46" t="s">
        <v>529</v>
      </c>
      <c r="J81" s="46" t="s">
        <v>530</v>
      </c>
      <c r="K81" s="46" t="s">
        <v>531</v>
      </c>
      <c r="L81" s="46" t="s">
        <v>532</v>
      </c>
      <c r="M81" s="46" t="str">
        <f t="shared" si="1"/>
        <v>RefgFrz-SM-Ice_Large-Tier1</v>
      </c>
      <c r="N81" s="46" t="s">
        <v>533</v>
      </c>
      <c r="O81" s="46" t="s">
        <v>533</v>
      </c>
      <c r="P81" s="46" t="s">
        <v>534</v>
      </c>
      <c r="Q81" s="46" t="s">
        <v>533</v>
      </c>
      <c r="R81" s="46" t="s">
        <v>533</v>
      </c>
      <c r="S81" s="46" t="s">
        <v>533</v>
      </c>
      <c r="T81" s="46" t="s">
        <v>533</v>
      </c>
      <c r="U81" s="46" t="s">
        <v>533</v>
      </c>
      <c r="V81" s="46" t="s">
        <v>535</v>
      </c>
      <c r="W81" s="46"/>
      <c r="X81" s="46"/>
      <c r="Y81" s="10">
        <f>VLOOKUP(B81,'RefgFrzr Technology'!$A$8:$AF$196,32,FALSE)</f>
        <v>481</v>
      </c>
      <c r="Z81" s="46"/>
      <c r="AA81" s="46"/>
      <c r="AB81" s="46"/>
      <c r="AC81" s="46" t="s">
        <v>536</v>
      </c>
      <c r="AD81" s="46" t="s">
        <v>537</v>
      </c>
      <c r="AE81" s="47">
        <v>42005</v>
      </c>
      <c r="AF81" s="46"/>
      <c r="AG81" s="46" t="s">
        <v>538</v>
      </c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</row>
    <row r="82" spans="2:52">
      <c r="B82" s="46" t="s">
        <v>285</v>
      </c>
      <c r="C82" s="46" t="s">
        <v>524</v>
      </c>
      <c r="D82" s="46" t="s">
        <v>525</v>
      </c>
      <c r="E82" s="46" t="s">
        <v>526</v>
      </c>
      <c r="F82" s="47">
        <v>42229</v>
      </c>
      <c r="G82" s="46" t="s">
        <v>527</v>
      </c>
      <c r="H82" s="46" t="s">
        <v>528</v>
      </c>
      <c r="I82" s="46" t="s">
        <v>529</v>
      </c>
      <c r="J82" s="46" t="s">
        <v>530</v>
      </c>
      <c r="K82" s="46" t="s">
        <v>531</v>
      </c>
      <c r="L82" s="46" t="s">
        <v>532</v>
      </c>
      <c r="M82" s="46" t="str">
        <f t="shared" si="1"/>
        <v>RefgFrz-SM-Ice_Large-Tier2</v>
      </c>
      <c r="N82" s="46" t="s">
        <v>533</v>
      </c>
      <c r="O82" s="46" t="s">
        <v>533</v>
      </c>
      <c r="P82" s="46" t="s">
        <v>534</v>
      </c>
      <c r="Q82" s="46" t="s">
        <v>533</v>
      </c>
      <c r="R82" s="46" t="s">
        <v>533</v>
      </c>
      <c r="S82" s="46" t="s">
        <v>533</v>
      </c>
      <c r="T82" s="46" t="s">
        <v>533</v>
      </c>
      <c r="U82" s="46" t="s">
        <v>533</v>
      </c>
      <c r="V82" s="46" t="s">
        <v>535</v>
      </c>
      <c r="W82" s="46"/>
      <c r="X82" s="46"/>
      <c r="Y82" s="10">
        <f>VLOOKUP(B82,'RefgFrzr Technology'!$A$8:$AF$196,32,FALSE)</f>
        <v>540</v>
      </c>
      <c r="Z82" s="46"/>
      <c r="AA82" s="46"/>
      <c r="AB82" s="46"/>
      <c r="AC82" s="46" t="s">
        <v>536</v>
      </c>
      <c r="AD82" s="46" t="s">
        <v>537</v>
      </c>
      <c r="AE82" s="47">
        <v>42005</v>
      </c>
      <c r="AF82" s="46"/>
      <c r="AG82" s="46" t="s">
        <v>538</v>
      </c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</row>
    <row r="83" spans="2:52">
      <c r="B83" s="46" t="s">
        <v>287</v>
      </c>
      <c r="C83" s="46" t="s">
        <v>524</v>
      </c>
      <c r="D83" s="46" t="s">
        <v>525</v>
      </c>
      <c r="E83" s="46" t="s">
        <v>526</v>
      </c>
      <c r="F83" s="47">
        <v>42229</v>
      </c>
      <c r="G83" s="46" t="s">
        <v>527</v>
      </c>
      <c r="H83" s="46" t="s">
        <v>528</v>
      </c>
      <c r="I83" s="46" t="s">
        <v>529</v>
      </c>
      <c r="J83" s="46" t="s">
        <v>530</v>
      </c>
      <c r="K83" s="46" t="s">
        <v>531</v>
      </c>
      <c r="L83" s="46" t="s">
        <v>532</v>
      </c>
      <c r="M83" s="46" t="str">
        <f t="shared" si="1"/>
        <v>RefgFrz-SM-Ice_Med-Code</v>
      </c>
      <c r="N83" s="46" t="s">
        <v>533</v>
      </c>
      <c r="O83" s="46" t="s">
        <v>533</v>
      </c>
      <c r="P83" s="46" t="s">
        <v>534</v>
      </c>
      <c r="Q83" s="46" t="s">
        <v>533</v>
      </c>
      <c r="R83" s="46" t="s">
        <v>533</v>
      </c>
      <c r="S83" s="46" t="s">
        <v>533</v>
      </c>
      <c r="T83" s="46" t="s">
        <v>533</v>
      </c>
      <c r="U83" s="46" t="s">
        <v>533</v>
      </c>
      <c r="V83" s="46" t="s">
        <v>535</v>
      </c>
      <c r="W83" s="46"/>
      <c r="X83" s="46"/>
      <c r="Y83" s="10">
        <f>VLOOKUP(B83,'RefgFrzr Technology'!$A$8:$AF$196,32,FALSE)</f>
        <v>396</v>
      </c>
      <c r="Z83" s="46"/>
      <c r="AA83" s="46"/>
      <c r="AB83" s="46"/>
      <c r="AC83" s="46" t="s">
        <v>536</v>
      </c>
      <c r="AD83" s="46" t="s">
        <v>537</v>
      </c>
      <c r="AE83" s="47">
        <v>42005</v>
      </c>
      <c r="AF83" s="46"/>
      <c r="AG83" s="46" t="s">
        <v>538</v>
      </c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</row>
    <row r="84" spans="2:52">
      <c r="B84" s="46" t="s">
        <v>289</v>
      </c>
      <c r="C84" s="46" t="s">
        <v>524</v>
      </c>
      <c r="D84" s="46" t="s">
        <v>525</v>
      </c>
      <c r="E84" s="46" t="s">
        <v>526</v>
      </c>
      <c r="F84" s="47">
        <v>42229</v>
      </c>
      <c r="G84" s="46" t="s">
        <v>527</v>
      </c>
      <c r="H84" s="46" t="s">
        <v>528</v>
      </c>
      <c r="I84" s="46" t="s">
        <v>529</v>
      </c>
      <c r="J84" s="46" t="s">
        <v>530</v>
      </c>
      <c r="K84" s="46" t="s">
        <v>531</v>
      </c>
      <c r="L84" s="46" t="s">
        <v>532</v>
      </c>
      <c r="M84" s="46" t="str">
        <f t="shared" si="1"/>
        <v>RefgFrz-SM-Ice_Med-Tier1</v>
      </c>
      <c r="N84" s="46" t="s">
        <v>533</v>
      </c>
      <c r="O84" s="46" t="s">
        <v>533</v>
      </c>
      <c r="P84" s="46" t="s">
        <v>534</v>
      </c>
      <c r="Q84" s="46" t="s">
        <v>533</v>
      </c>
      <c r="R84" s="46" t="s">
        <v>533</v>
      </c>
      <c r="S84" s="46" t="s">
        <v>533</v>
      </c>
      <c r="T84" s="46" t="s">
        <v>533</v>
      </c>
      <c r="U84" s="46" t="s">
        <v>533</v>
      </c>
      <c r="V84" s="46" t="s">
        <v>535</v>
      </c>
      <c r="W84" s="46"/>
      <c r="X84" s="46"/>
      <c r="Y84" s="10">
        <f>VLOOKUP(B84,'RefgFrzr Technology'!$A$8:$AF$196,32,FALSE)</f>
        <v>424</v>
      </c>
      <c r="Z84" s="46"/>
      <c r="AA84" s="46"/>
      <c r="AB84" s="46"/>
      <c r="AC84" s="46" t="s">
        <v>536</v>
      </c>
      <c r="AD84" s="46" t="s">
        <v>537</v>
      </c>
      <c r="AE84" s="47">
        <v>42005</v>
      </c>
      <c r="AF84" s="46"/>
      <c r="AG84" s="46" t="s">
        <v>538</v>
      </c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</row>
    <row r="85" spans="2:52">
      <c r="B85" s="46" t="s">
        <v>291</v>
      </c>
      <c r="C85" s="46" t="s">
        <v>524</v>
      </c>
      <c r="D85" s="46" t="s">
        <v>525</v>
      </c>
      <c r="E85" s="46" t="s">
        <v>526</v>
      </c>
      <c r="F85" s="47">
        <v>42229</v>
      </c>
      <c r="G85" s="46" t="s">
        <v>527</v>
      </c>
      <c r="H85" s="46" t="s">
        <v>528</v>
      </c>
      <c r="I85" s="46" t="s">
        <v>529</v>
      </c>
      <c r="J85" s="46" t="s">
        <v>530</v>
      </c>
      <c r="K85" s="46" t="s">
        <v>531</v>
      </c>
      <c r="L85" s="46" t="s">
        <v>532</v>
      </c>
      <c r="M85" s="46" t="str">
        <f t="shared" si="1"/>
        <v>RefgFrz-SM-Ice_Med-Tier2</v>
      </c>
      <c r="N85" s="46" t="s">
        <v>533</v>
      </c>
      <c r="O85" s="46" t="s">
        <v>533</v>
      </c>
      <c r="P85" s="46" t="s">
        <v>534</v>
      </c>
      <c r="Q85" s="46" t="s">
        <v>533</v>
      </c>
      <c r="R85" s="46" t="s">
        <v>533</v>
      </c>
      <c r="S85" s="46" t="s">
        <v>533</v>
      </c>
      <c r="T85" s="46" t="s">
        <v>533</v>
      </c>
      <c r="U85" s="46" t="s">
        <v>533</v>
      </c>
      <c r="V85" s="46" t="s">
        <v>535</v>
      </c>
      <c r="W85" s="46"/>
      <c r="X85" s="46"/>
      <c r="Y85" s="10">
        <f>VLOOKUP(B85,'RefgFrzr Technology'!$A$8:$AF$196,32,FALSE)</f>
        <v>479</v>
      </c>
      <c r="Z85" s="46"/>
      <c r="AA85" s="46"/>
      <c r="AB85" s="46"/>
      <c r="AC85" s="46" t="s">
        <v>536</v>
      </c>
      <c r="AD85" s="46" t="s">
        <v>537</v>
      </c>
      <c r="AE85" s="47">
        <v>42005</v>
      </c>
      <c r="AF85" s="46"/>
      <c r="AG85" s="46" t="s">
        <v>538</v>
      </c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</row>
    <row r="86" spans="2:52">
      <c r="B86" s="46" t="s">
        <v>293</v>
      </c>
      <c r="C86" s="46" t="s">
        <v>524</v>
      </c>
      <c r="D86" s="46" t="s">
        <v>525</v>
      </c>
      <c r="E86" s="46" t="s">
        <v>526</v>
      </c>
      <c r="F86" s="47">
        <v>42229</v>
      </c>
      <c r="G86" s="46" t="s">
        <v>527</v>
      </c>
      <c r="H86" s="46" t="s">
        <v>528</v>
      </c>
      <c r="I86" s="46" t="s">
        <v>529</v>
      </c>
      <c r="J86" s="46" t="s">
        <v>530</v>
      </c>
      <c r="K86" s="46" t="s">
        <v>531</v>
      </c>
      <c r="L86" s="46" t="s">
        <v>532</v>
      </c>
      <c r="M86" s="46" t="str">
        <f t="shared" si="1"/>
        <v>RefgFrz-SM-Ice_Mini-Code</v>
      </c>
      <c r="N86" s="46" t="s">
        <v>533</v>
      </c>
      <c r="O86" s="46" t="s">
        <v>533</v>
      </c>
      <c r="P86" s="46" t="s">
        <v>534</v>
      </c>
      <c r="Q86" s="46" t="s">
        <v>533</v>
      </c>
      <c r="R86" s="46" t="s">
        <v>533</v>
      </c>
      <c r="S86" s="46" t="s">
        <v>533</v>
      </c>
      <c r="T86" s="46" t="s">
        <v>533</v>
      </c>
      <c r="U86" s="46" t="s">
        <v>533</v>
      </c>
      <c r="V86" s="46" t="s">
        <v>535</v>
      </c>
      <c r="W86" s="46"/>
      <c r="X86" s="46"/>
      <c r="Y86" s="10">
        <f>VLOOKUP(B86,'RefgFrzr Technology'!$A$8:$AF$196,32,FALSE)</f>
        <v>247</v>
      </c>
      <c r="Z86" s="46"/>
      <c r="AA86" s="46"/>
      <c r="AB86" s="46"/>
      <c r="AC86" s="46" t="s">
        <v>536</v>
      </c>
      <c r="AD86" s="46" t="s">
        <v>537</v>
      </c>
      <c r="AE86" s="47">
        <v>42005</v>
      </c>
      <c r="AF86" s="46"/>
      <c r="AG86" s="46" t="s">
        <v>538</v>
      </c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</row>
    <row r="87" spans="2:52">
      <c r="B87" s="46" t="s">
        <v>295</v>
      </c>
      <c r="C87" s="46" t="s">
        <v>524</v>
      </c>
      <c r="D87" s="46" t="s">
        <v>525</v>
      </c>
      <c r="E87" s="46" t="s">
        <v>526</v>
      </c>
      <c r="F87" s="47">
        <v>42229</v>
      </c>
      <c r="G87" s="46" t="s">
        <v>527</v>
      </c>
      <c r="H87" s="46" t="s">
        <v>528</v>
      </c>
      <c r="I87" s="46" t="s">
        <v>529</v>
      </c>
      <c r="J87" s="46" t="s">
        <v>530</v>
      </c>
      <c r="K87" s="46" t="s">
        <v>531</v>
      </c>
      <c r="L87" s="46" t="s">
        <v>532</v>
      </c>
      <c r="M87" s="46" t="str">
        <f t="shared" si="1"/>
        <v>RefgFrz-SM-Ice_Mini-Tier1</v>
      </c>
      <c r="N87" s="46" t="s">
        <v>533</v>
      </c>
      <c r="O87" s="46" t="s">
        <v>533</v>
      </c>
      <c r="P87" s="46" t="s">
        <v>534</v>
      </c>
      <c r="Q87" s="46" t="s">
        <v>533</v>
      </c>
      <c r="R87" s="46" t="s">
        <v>533</v>
      </c>
      <c r="S87" s="46" t="s">
        <v>533</v>
      </c>
      <c r="T87" s="46" t="s">
        <v>533</v>
      </c>
      <c r="U87" s="46" t="s">
        <v>533</v>
      </c>
      <c r="V87" s="46" t="s">
        <v>535</v>
      </c>
      <c r="W87" s="46"/>
      <c r="X87" s="46"/>
      <c r="Y87" s="10">
        <f>VLOOKUP(B87,'RefgFrzr Technology'!$A$8:$AF$196,32,FALSE)</f>
        <v>270</v>
      </c>
      <c r="Z87" s="46"/>
      <c r="AA87" s="46"/>
      <c r="AB87" s="46"/>
      <c r="AC87" s="46" t="s">
        <v>536</v>
      </c>
      <c r="AD87" s="46" t="s">
        <v>537</v>
      </c>
      <c r="AE87" s="47">
        <v>42005</v>
      </c>
      <c r="AF87" s="46"/>
      <c r="AG87" s="46" t="s">
        <v>538</v>
      </c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</row>
    <row r="88" spans="2:52">
      <c r="B88" s="46" t="s">
        <v>297</v>
      </c>
      <c r="C88" s="46" t="s">
        <v>524</v>
      </c>
      <c r="D88" s="46" t="s">
        <v>525</v>
      </c>
      <c r="E88" s="46" t="s">
        <v>526</v>
      </c>
      <c r="F88" s="47">
        <v>42229</v>
      </c>
      <c r="G88" s="46" t="s">
        <v>527</v>
      </c>
      <c r="H88" s="46" t="s">
        <v>528</v>
      </c>
      <c r="I88" s="46" t="s">
        <v>529</v>
      </c>
      <c r="J88" s="46" t="s">
        <v>530</v>
      </c>
      <c r="K88" s="46" t="s">
        <v>531</v>
      </c>
      <c r="L88" s="46" t="s">
        <v>532</v>
      </c>
      <c r="M88" s="46" t="str">
        <f t="shared" si="1"/>
        <v>RefgFrz-SM-Ice_Mini-Tier2</v>
      </c>
      <c r="N88" s="46" t="s">
        <v>533</v>
      </c>
      <c r="O88" s="46" t="s">
        <v>533</v>
      </c>
      <c r="P88" s="46" t="s">
        <v>534</v>
      </c>
      <c r="Q88" s="46" t="s">
        <v>533</v>
      </c>
      <c r="R88" s="46" t="s">
        <v>533</v>
      </c>
      <c r="S88" s="46" t="s">
        <v>533</v>
      </c>
      <c r="T88" s="46" t="s">
        <v>533</v>
      </c>
      <c r="U88" s="46" t="s">
        <v>533</v>
      </c>
      <c r="V88" s="46" t="s">
        <v>535</v>
      </c>
      <c r="W88" s="46"/>
      <c r="X88" s="46"/>
      <c r="Y88" s="10">
        <f>VLOOKUP(B88,'RefgFrzr Technology'!$A$8:$AF$196,32,FALSE)</f>
        <v>318</v>
      </c>
      <c r="Z88" s="46"/>
      <c r="AA88" s="46"/>
      <c r="AB88" s="46"/>
      <c r="AC88" s="46" t="s">
        <v>536</v>
      </c>
      <c r="AD88" s="46" t="s">
        <v>537</v>
      </c>
      <c r="AE88" s="47">
        <v>42005</v>
      </c>
      <c r="AF88" s="46"/>
      <c r="AG88" s="46" t="s">
        <v>538</v>
      </c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</row>
    <row r="89" spans="2:52">
      <c r="B89" s="46" t="s">
        <v>299</v>
      </c>
      <c r="C89" s="46" t="s">
        <v>524</v>
      </c>
      <c r="D89" s="46" t="s">
        <v>525</v>
      </c>
      <c r="E89" s="46" t="s">
        <v>526</v>
      </c>
      <c r="F89" s="47">
        <v>42229</v>
      </c>
      <c r="G89" s="46" t="s">
        <v>527</v>
      </c>
      <c r="H89" s="46" t="s">
        <v>528</v>
      </c>
      <c r="I89" s="46" t="s">
        <v>529</v>
      </c>
      <c r="J89" s="46" t="s">
        <v>530</v>
      </c>
      <c r="K89" s="46" t="s">
        <v>531</v>
      </c>
      <c r="L89" s="46" t="s">
        <v>532</v>
      </c>
      <c r="M89" s="46" t="str">
        <f t="shared" si="1"/>
        <v>RefgFrz-SM-Ice_Small-Code</v>
      </c>
      <c r="N89" s="46" t="s">
        <v>533</v>
      </c>
      <c r="O89" s="46" t="s">
        <v>533</v>
      </c>
      <c r="P89" s="46" t="s">
        <v>534</v>
      </c>
      <c r="Q89" s="46" t="s">
        <v>533</v>
      </c>
      <c r="R89" s="46" t="s">
        <v>533</v>
      </c>
      <c r="S89" s="46" t="s">
        <v>533</v>
      </c>
      <c r="T89" s="46" t="s">
        <v>533</v>
      </c>
      <c r="U89" s="46" t="s">
        <v>533</v>
      </c>
      <c r="V89" s="46" t="s">
        <v>535</v>
      </c>
      <c r="W89" s="46"/>
      <c r="X89" s="46"/>
      <c r="Y89" s="10">
        <f>VLOOKUP(B89,'RefgFrzr Technology'!$A$8:$AF$196,32,FALSE)</f>
        <v>322</v>
      </c>
      <c r="Z89" s="46"/>
      <c r="AA89" s="46"/>
      <c r="AB89" s="46"/>
      <c r="AC89" s="46" t="s">
        <v>536</v>
      </c>
      <c r="AD89" s="46" t="s">
        <v>537</v>
      </c>
      <c r="AE89" s="47">
        <v>42005</v>
      </c>
      <c r="AF89" s="46"/>
      <c r="AG89" s="46" t="s">
        <v>538</v>
      </c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</row>
    <row r="90" spans="2:52">
      <c r="B90" s="46" t="s">
        <v>301</v>
      </c>
      <c r="C90" s="46" t="s">
        <v>524</v>
      </c>
      <c r="D90" s="46" t="s">
        <v>525</v>
      </c>
      <c r="E90" s="46" t="s">
        <v>526</v>
      </c>
      <c r="F90" s="47">
        <v>42229</v>
      </c>
      <c r="G90" s="46" t="s">
        <v>527</v>
      </c>
      <c r="H90" s="46" t="s">
        <v>528</v>
      </c>
      <c r="I90" s="46" t="s">
        <v>529</v>
      </c>
      <c r="J90" s="46" t="s">
        <v>530</v>
      </c>
      <c r="K90" s="46" t="s">
        <v>531</v>
      </c>
      <c r="L90" s="46" t="s">
        <v>532</v>
      </c>
      <c r="M90" s="46" t="str">
        <f t="shared" si="1"/>
        <v>RefgFrz-SM-Ice_Small-Tier1</v>
      </c>
      <c r="N90" s="46" t="s">
        <v>533</v>
      </c>
      <c r="O90" s="46" t="s">
        <v>533</v>
      </c>
      <c r="P90" s="46" t="s">
        <v>534</v>
      </c>
      <c r="Q90" s="46" t="s">
        <v>533</v>
      </c>
      <c r="R90" s="46" t="s">
        <v>533</v>
      </c>
      <c r="S90" s="46" t="s">
        <v>533</v>
      </c>
      <c r="T90" s="46" t="s">
        <v>533</v>
      </c>
      <c r="U90" s="46" t="s">
        <v>533</v>
      </c>
      <c r="V90" s="46" t="s">
        <v>535</v>
      </c>
      <c r="W90" s="46"/>
      <c r="X90" s="46"/>
      <c r="Y90" s="10">
        <f>VLOOKUP(B90,'RefgFrzr Technology'!$A$8:$AF$196,32,FALSE)</f>
        <v>347</v>
      </c>
      <c r="Z90" s="46"/>
      <c r="AA90" s="46"/>
      <c r="AB90" s="46"/>
      <c r="AC90" s="46" t="s">
        <v>536</v>
      </c>
      <c r="AD90" s="46" t="s">
        <v>537</v>
      </c>
      <c r="AE90" s="47">
        <v>42005</v>
      </c>
      <c r="AF90" s="46"/>
      <c r="AG90" s="46" t="s">
        <v>538</v>
      </c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</row>
    <row r="91" spans="2:52">
      <c r="B91" s="46" t="s">
        <v>303</v>
      </c>
      <c r="C91" s="46" t="s">
        <v>524</v>
      </c>
      <c r="D91" s="46" t="s">
        <v>525</v>
      </c>
      <c r="E91" s="46" t="s">
        <v>526</v>
      </c>
      <c r="F91" s="47">
        <v>42229</v>
      </c>
      <c r="G91" s="46" t="s">
        <v>527</v>
      </c>
      <c r="H91" s="46" t="s">
        <v>528</v>
      </c>
      <c r="I91" s="46" t="s">
        <v>529</v>
      </c>
      <c r="J91" s="46" t="s">
        <v>530</v>
      </c>
      <c r="K91" s="46" t="s">
        <v>531</v>
      </c>
      <c r="L91" s="46" t="s">
        <v>532</v>
      </c>
      <c r="M91" s="46" t="str">
        <f t="shared" si="1"/>
        <v>RefgFrz-SM-Ice_Small-Tier2</v>
      </c>
      <c r="N91" s="46" t="s">
        <v>533</v>
      </c>
      <c r="O91" s="46" t="s">
        <v>533</v>
      </c>
      <c r="P91" s="46" t="s">
        <v>534</v>
      </c>
      <c r="Q91" s="46" t="s">
        <v>533</v>
      </c>
      <c r="R91" s="46" t="s">
        <v>533</v>
      </c>
      <c r="S91" s="46" t="s">
        <v>533</v>
      </c>
      <c r="T91" s="46" t="s">
        <v>533</v>
      </c>
      <c r="U91" s="46" t="s">
        <v>533</v>
      </c>
      <c r="V91" s="46" t="s">
        <v>535</v>
      </c>
      <c r="W91" s="46"/>
      <c r="X91" s="46"/>
      <c r="Y91" s="10">
        <f>VLOOKUP(B91,'RefgFrzr Technology'!$A$8:$AF$196,32,FALSE)</f>
        <v>398</v>
      </c>
      <c r="Z91" s="46"/>
      <c r="AA91" s="46"/>
      <c r="AB91" s="46"/>
      <c r="AC91" s="46" t="s">
        <v>536</v>
      </c>
      <c r="AD91" s="46" t="s">
        <v>537</v>
      </c>
      <c r="AE91" s="47">
        <v>42005</v>
      </c>
      <c r="AF91" s="46"/>
      <c r="AG91" s="46" t="s">
        <v>538</v>
      </c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</row>
    <row r="92" spans="2:52">
      <c r="B92" s="46" t="s">
        <v>305</v>
      </c>
      <c r="C92" s="46" t="s">
        <v>524</v>
      </c>
      <c r="D92" s="46" t="s">
        <v>525</v>
      </c>
      <c r="E92" s="46" t="s">
        <v>526</v>
      </c>
      <c r="F92" s="47">
        <v>42229</v>
      </c>
      <c r="G92" s="46" t="s">
        <v>527</v>
      </c>
      <c r="H92" s="46" t="s">
        <v>528</v>
      </c>
      <c r="I92" s="46" t="s">
        <v>529</v>
      </c>
      <c r="J92" s="46" t="s">
        <v>530</v>
      </c>
      <c r="K92" s="46" t="s">
        <v>531</v>
      </c>
      <c r="L92" s="46" t="s">
        <v>532</v>
      </c>
      <c r="M92" s="46" t="str">
        <f t="shared" si="1"/>
        <v>RefgFrz-SM-Ice_VLarge-Code</v>
      </c>
      <c r="N92" s="46" t="s">
        <v>533</v>
      </c>
      <c r="O92" s="46" t="s">
        <v>533</v>
      </c>
      <c r="P92" s="46" t="s">
        <v>534</v>
      </c>
      <c r="Q92" s="46" t="s">
        <v>533</v>
      </c>
      <c r="R92" s="46" t="s">
        <v>533</v>
      </c>
      <c r="S92" s="46" t="s">
        <v>533</v>
      </c>
      <c r="T92" s="46" t="s">
        <v>533</v>
      </c>
      <c r="U92" s="46" t="s">
        <v>533</v>
      </c>
      <c r="V92" s="46" t="s">
        <v>535</v>
      </c>
      <c r="W92" s="46"/>
      <c r="X92" s="46"/>
      <c r="Y92" s="10">
        <f>VLOOKUP(B92,'RefgFrzr Technology'!$A$8:$AF$196,32,FALSE)</f>
        <v>527</v>
      </c>
      <c r="Z92" s="46"/>
      <c r="AA92" s="46"/>
      <c r="AB92" s="46"/>
      <c r="AC92" s="46" t="s">
        <v>536</v>
      </c>
      <c r="AD92" s="46" t="s">
        <v>537</v>
      </c>
      <c r="AE92" s="47">
        <v>42005</v>
      </c>
      <c r="AF92" s="46"/>
      <c r="AG92" s="46" t="s">
        <v>538</v>
      </c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</row>
    <row r="93" spans="2:52">
      <c r="B93" s="46" t="s">
        <v>307</v>
      </c>
      <c r="C93" s="46" t="s">
        <v>524</v>
      </c>
      <c r="D93" s="46" t="s">
        <v>525</v>
      </c>
      <c r="E93" s="46" t="s">
        <v>526</v>
      </c>
      <c r="F93" s="47">
        <v>42229</v>
      </c>
      <c r="G93" s="46" t="s">
        <v>527</v>
      </c>
      <c r="H93" s="46" t="s">
        <v>528</v>
      </c>
      <c r="I93" s="46" t="s">
        <v>529</v>
      </c>
      <c r="J93" s="46" t="s">
        <v>530</v>
      </c>
      <c r="K93" s="46" t="s">
        <v>531</v>
      </c>
      <c r="L93" s="46" t="s">
        <v>532</v>
      </c>
      <c r="M93" s="46" t="str">
        <f t="shared" si="1"/>
        <v>RefgFrz-SM-Ice_VLarge-Tier1</v>
      </c>
      <c r="N93" s="46" t="s">
        <v>533</v>
      </c>
      <c r="O93" s="46" t="s">
        <v>533</v>
      </c>
      <c r="P93" s="46" t="s">
        <v>534</v>
      </c>
      <c r="Q93" s="46" t="s">
        <v>533</v>
      </c>
      <c r="R93" s="46" t="s">
        <v>533</v>
      </c>
      <c r="S93" s="46" t="s">
        <v>533</v>
      </c>
      <c r="T93" s="46" t="s">
        <v>533</v>
      </c>
      <c r="U93" s="46" t="s">
        <v>533</v>
      </c>
      <c r="V93" s="46" t="s">
        <v>535</v>
      </c>
      <c r="W93" s="46"/>
      <c r="X93" s="46"/>
      <c r="Y93" s="10">
        <f>VLOOKUP(B93,'RefgFrzr Technology'!$A$8:$AF$196,32,FALSE)</f>
        <v>558</v>
      </c>
      <c r="Z93" s="46"/>
      <c r="AA93" s="46"/>
      <c r="AB93" s="46"/>
      <c r="AC93" s="46" t="s">
        <v>536</v>
      </c>
      <c r="AD93" s="46" t="s">
        <v>537</v>
      </c>
      <c r="AE93" s="47">
        <v>42005</v>
      </c>
      <c r="AF93" s="46"/>
      <c r="AG93" s="46" t="s">
        <v>538</v>
      </c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</row>
    <row r="94" spans="2:52">
      <c r="B94" s="46" t="s">
        <v>309</v>
      </c>
      <c r="C94" s="46" t="s">
        <v>524</v>
      </c>
      <c r="D94" s="46" t="s">
        <v>525</v>
      </c>
      <c r="E94" s="46" t="s">
        <v>526</v>
      </c>
      <c r="F94" s="47">
        <v>42229</v>
      </c>
      <c r="G94" s="46" t="s">
        <v>527</v>
      </c>
      <c r="H94" s="46" t="s">
        <v>528</v>
      </c>
      <c r="I94" s="46" t="s">
        <v>529</v>
      </c>
      <c r="J94" s="46" t="s">
        <v>530</v>
      </c>
      <c r="K94" s="46" t="s">
        <v>531</v>
      </c>
      <c r="L94" s="46" t="s">
        <v>532</v>
      </c>
      <c r="M94" s="46" t="str">
        <f t="shared" si="1"/>
        <v>RefgFrz-SM-Ice_VLarge-Tier2</v>
      </c>
      <c r="N94" s="46" t="s">
        <v>533</v>
      </c>
      <c r="O94" s="46" t="s">
        <v>533</v>
      </c>
      <c r="P94" s="46" t="s">
        <v>534</v>
      </c>
      <c r="Q94" s="46" t="s">
        <v>533</v>
      </c>
      <c r="R94" s="46" t="s">
        <v>533</v>
      </c>
      <c r="S94" s="46" t="s">
        <v>533</v>
      </c>
      <c r="T94" s="46" t="s">
        <v>533</v>
      </c>
      <c r="U94" s="46" t="s">
        <v>533</v>
      </c>
      <c r="V94" s="46" t="s">
        <v>535</v>
      </c>
      <c r="W94" s="46"/>
      <c r="X94" s="46"/>
      <c r="Y94" s="10">
        <f>VLOOKUP(B94,'RefgFrzr Technology'!$A$8:$AF$196,32,FALSE)</f>
        <v>621</v>
      </c>
      <c r="Z94" s="46"/>
      <c r="AA94" s="46"/>
      <c r="AB94" s="46"/>
      <c r="AC94" s="46" t="s">
        <v>536</v>
      </c>
      <c r="AD94" s="46" t="s">
        <v>537</v>
      </c>
      <c r="AE94" s="47">
        <v>42005</v>
      </c>
      <c r="AF94" s="46"/>
      <c r="AG94" s="46" t="s">
        <v>538</v>
      </c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</row>
    <row r="95" spans="2:52">
      <c r="B95" s="46" t="s">
        <v>311</v>
      </c>
      <c r="C95" s="46" t="s">
        <v>524</v>
      </c>
      <c r="D95" s="46" t="s">
        <v>525</v>
      </c>
      <c r="E95" s="46" t="s">
        <v>526</v>
      </c>
      <c r="F95" s="47">
        <v>42229</v>
      </c>
      <c r="G95" s="46" t="s">
        <v>527</v>
      </c>
      <c r="H95" s="46" t="s">
        <v>528</v>
      </c>
      <c r="I95" s="46" t="s">
        <v>529</v>
      </c>
      <c r="J95" s="46" t="s">
        <v>530</v>
      </c>
      <c r="K95" s="46" t="s">
        <v>531</v>
      </c>
      <c r="L95" s="46" t="s">
        <v>532</v>
      </c>
      <c r="M95" s="46" t="str">
        <f t="shared" si="1"/>
        <v>RefgFrz-SM-Ice_WtdSize-Code</v>
      </c>
      <c r="N95" s="46" t="s">
        <v>533</v>
      </c>
      <c r="O95" s="46" t="s">
        <v>533</v>
      </c>
      <c r="P95" s="46" t="s">
        <v>534</v>
      </c>
      <c r="Q95" s="46" t="s">
        <v>533</v>
      </c>
      <c r="R95" s="46" t="s">
        <v>533</v>
      </c>
      <c r="S95" s="46" t="s">
        <v>533</v>
      </c>
      <c r="T95" s="46" t="s">
        <v>533</v>
      </c>
      <c r="U95" s="46" t="s">
        <v>533</v>
      </c>
      <c r="V95" s="46" t="s">
        <v>535</v>
      </c>
      <c r="W95" s="46"/>
      <c r="X95" s="46"/>
      <c r="Y95" s="10">
        <f>VLOOKUP(B95,'RefgFrzr Technology'!$A$8:$AF$196,32,FALSE)</f>
        <v>476</v>
      </c>
      <c r="Z95" s="46"/>
      <c r="AA95" s="46"/>
      <c r="AB95" s="46"/>
      <c r="AC95" s="46" t="s">
        <v>536</v>
      </c>
      <c r="AD95" s="46" t="s">
        <v>537</v>
      </c>
      <c r="AE95" s="47">
        <v>42005</v>
      </c>
      <c r="AF95" s="46"/>
      <c r="AG95" s="46" t="s">
        <v>538</v>
      </c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</row>
    <row r="96" spans="2:52">
      <c r="B96" s="46" t="s">
        <v>313</v>
      </c>
      <c r="C96" s="46" t="s">
        <v>524</v>
      </c>
      <c r="D96" s="46" t="s">
        <v>525</v>
      </c>
      <c r="E96" s="46" t="s">
        <v>526</v>
      </c>
      <c r="F96" s="47">
        <v>42229</v>
      </c>
      <c r="G96" s="46" t="s">
        <v>527</v>
      </c>
      <c r="H96" s="46" t="s">
        <v>528</v>
      </c>
      <c r="I96" s="46" t="s">
        <v>529</v>
      </c>
      <c r="J96" s="46" t="s">
        <v>530</v>
      </c>
      <c r="K96" s="46" t="s">
        <v>531</v>
      </c>
      <c r="L96" s="46" t="s">
        <v>532</v>
      </c>
      <c r="M96" s="46" t="str">
        <f t="shared" ref="M96:M140" si="2">+B96</f>
        <v>RefgFrz-SM-Ice_WtdSize-Tier1</v>
      </c>
      <c r="N96" s="46" t="s">
        <v>533</v>
      </c>
      <c r="O96" s="46" t="s">
        <v>533</v>
      </c>
      <c r="P96" s="46" t="s">
        <v>534</v>
      </c>
      <c r="Q96" s="46" t="s">
        <v>533</v>
      </c>
      <c r="R96" s="46" t="s">
        <v>533</v>
      </c>
      <c r="S96" s="46" t="s">
        <v>533</v>
      </c>
      <c r="T96" s="46" t="s">
        <v>533</v>
      </c>
      <c r="U96" s="46" t="s">
        <v>533</v>
      </c>
      <c r="V96" s="46" t="s">
        <v>535</v>
      </c>
      <c r="W96" s="46"/>
      <c r="X96" s="46"/>
      <c r="Y96" s="10">
        <f>VLOOKUP(B96,'RefgFrzr Technology'!$A$8:$AF$196,32,FALSE)</f>
        <v>506</v>
      </c>
      <c r="Z96" s="46"/>
      <c r="AA96" s="46"/>
      <c r="AB96" s="46"/>
      <c r="AC96" s="46" t="s">
        <v>536</v>
      </c>
      <c r="AD96" s="46" t="s">
        <v>537</v>
      </c>
      <c r="AE96" s="47">
        <v>42005</v>
      </c>
      <c r="AF96" s="46"/>
      <c r="AG96" s="46" t="s">
        <v>538</v>
      </c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2:52">
      <c r="B97" s="46" t="s">
        <v>315</v>
      </c>
      <c r="C97" s="46" t="s">
        <v>524</v>
      </c>
      <c r="D97" s="46" t="s">
        <v>525</v>
      </c>
      <c r="E97" s="46" t="s">
        <v>526</v>
      </c>
      <c r="F97" s="47">
        <v>42229</v>
      </c>
      <c r="G97" s="46" t="s">
        <v>527</v>
      </c>
      <c r="H97" s="46" t="s">
        <v>528</v>
      </c>
      <c r="I97" s="46" t="s">
        <v>529</v>
      </c>
      <c r="J97" s="46" t="s">
        <v>530</v>
      </c>
      <c r="K97" s="46" t="s">
        <v>531</v>
      </c>
      <c r="L97" s="46" t="s">
        <v>532</v>
      </c>
      <c r="M97" s="46" t="str">
        <f t="shared" si="2"/>
        <v>RefgFrz-SM-Ice_WtdSize-Tier2</v>
      </c>
      <c r="N97" s="46" t="s">
        <v>533</v>
      </c>
      <c r="O97" s="46" t="s">
        <v>533</v>
      </c>
      <c r="P97" s="46" t="s">
        <v>534</v>
      </c>
      <c r="Q97" s="46" t="s">
        <v>533</v>
      </c>
      <c r="R97" s="46" t="s">
        <v>533</v>
      </c>
      <c r="S97" s="46" t="s">
        <v>533</v>
      </c>
      <c r="T97" s="46" t="s">
        <v>533</v>
      </c>
      <c r="U97" s="46" t="s">
        <v>533</v>
      </c>
      <c r="V97" s="46" t="s">
        <v>535</v>
      </c>
      <c r="W97" s="46"/>
      <c r="X97" s="46"/>
      <c r="Y97" s="10">
        <f>VLOOKUP(B97,'RefgFrzr Technology'!$A$8:$AF$196,32,FALSE)</f>
        <v>566</v>
      </c>
      <c r="Z97" s="46"/>
      <c r="AA97" s="46"/>
      <c r="AB97" s="46"/>
      <c r="AC97" s="46" t="s">
        <v>536</v>
      </c>
      <c r="AD97" s="46" t="s">
        <v>537</v>
      </c>
      <c r="AE97" s="47">
        <v>42005</v>
      </c>
      <c r="AF97" s="46"/>
      <c r="AG97" s="46" t="s">
        <v>538</v>
      </c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2:52">
      <c r="B98" s="46" t="s">
        <v>317</v>
      </c>
      <c r="C98" s="46" t="s">
        <v>524</v>
      </c>
      <c r="D98" s="46" t="s">
        <v>525</v>
      </c>
      <c r="E98" s="46" t="s">
        <v>526</v>
      </c>
      <c r="F98" s="47">
        <v>42229</v>
      </c>
      <c r="G98" s="46" t="s">
        <v>527</v>
      </c>
      <c r="H98" s="46" t="s">
        <v>528</v>
      </c>
      <c r="I98" s="46" t="s">
        <v>529</v>
      </c>
      <c r="J98" s="46" t="s">
        <v>530</v>
      </c>
      <c r="K98" s="46" t="s">
        <v>531</v>
      </c>
      <c r="L98" s="46" t="s">
        <v>532</v>
      </c>
      <c r="M98" s="46" t="str">
        <f t="shared" si="2"/>
        <v>RefgFrz-SM-TTD_Large-Code</v>
      </c>
      <c r="N98" s="46" t="s">
        <v>533</v>
      </c>
      <c r="O98" s="46" t="s">
        <v>533</v>
      </c>
      <c r="P98" s="46" t="s">
        <v>534</v>
      </c>
      <c r="Q98" s="46" t="s">
        <v>533</v>
      </c>
      <c r="R98" s="46" t="s">
        <v>533</v>
      </c>
      <c r="S98" s="46" t="s">
        <v>533</v>
      </c>
      <c r="T98" s="46" t="s">
        <v>533</v>
      </c>
      <c r="U98" s="46" t="s">
        <v>533</v>
      </c>
      <c r="V98" s="46" t="s">
        <v>535</v>
      </c>
      <c r="W98" s="46"/>
      <c r="X98" s="46"/>
      <c r="Y98" s="10">
        <f>VLOOKUP(B98,'RefgFrzr Technology'!$A$8:$AF$196,32,FALSE)</f>
        <v>949</v>
      </c>
      <c r="Z98" s="46"/>
      <c r="AA98" s="46"/>
      <c r="AB98" s="46"/>
      <c r="AC98" s="46" t="s">
        <v>536</v>
      </c>
      <c r="AD98" s="46" t="s">
        <v>537</v>
      </c>
      <c r="AE98" s="47">
        <v>42005</v>
      </c>
      <c r="AF98" s="46"/>
      <c r="AG98" s="46" t="s">
        <v>538</v>
      </c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2:52">
      <c r="B99" s="46" t="s">
        <v>319</v>
      </c>
      <c r="C99" s="46" t="s">
        <v>524</v>
      </c>
      <c r="D99" s="46" t="s">
        <v>525</v>
      </c>
      <c r="E99" s="46" t="s">
        <v>526</v>
      </c>
      <c r="F99" s="47">
        <v>42229</v>
      </c>
      <c r="G99" s="46" t="s">
        <v>527</v>
      </c>
      <c r="H99" s="46" t="s">
        <v>528</v>
      </c>
      <c r="I99" s="46" t="s">
        <v>529</v>
      </c>
      <c r="J99" s="46" t="s">
        <v>530</v>
      </c>
      <c r="K99" s="46" t="s">
        <v>531</v>
      </c>
      <c r="L99" s="46" t="s">
        <v>532</v>
      </c>
      <c r="M99" s="46" t="str">
        <f t="shared" si="2"/>
        <v>RefgFrz-SM-TTD_Large-Tier1</v>
      </c>
      <c r="N99" s="46" t="s">
        <v>533</v>
      </c>
      <c r="O99" s="46" t="s">
        <v>533</v>
      </c>
      <c r="P99" s="46" t="s">
        <v>534</v>
      </c>
      <c r="Q99" s="46" t="s">
        <v>533</v>
      </c>
      <c r="R99" s="46" t="s">
        <v>533</v>
      </c>
      <c r="S99" s="46" t="s">
        <v>533</v>
      </c>
      <c r="T99" s="46" t="s">
        <v>533</v>
      </c>
      <c r="U99" s="46" t="s">
        <v>533</v>
      </c>
      <c r="V99" s="46" t="s">
        <v>535</v>
      </c>
      <c r="W99" s="46"/>
      <c r="X99" s="46"/>
      <c r="Y99" s="10">
        <f>VLOOKUP(B99,'RefgFrzr Technology'!$A$8:$AF$196,32,FALSE)</f>
        <v>980</v>
      </c>
      <c r="Z99" s="46"/>
      <c r="AA99" s="46"/>
      <c r="AB99" s="46"/>
      <c r="AC99" s="46" t="s">
        <v>536</v>
      </c>
      <c r="AD99" s="46" t="s">
        <v>537</v>
      </c>
      <c r="AE99" s="47">
        <v>42005</v>
      </c>
      <c r="AF99" s="46"/>
      <c r="AG99" s="46" t="s">
        <v>538</v>
      </c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2:52">
      <c r="B100" s="46" t="s">
        <v>321</v>
      </c>
      <c r="C100" s="46" t="s">
        <v>524</v>
      </c>
      <c r="D100" s="46" t="s">
        <v>525</v>
      </c>
      <c r="E100" s="46" t="s">
        <v>526</v>
      </c>
      <c r="F100" s="47">
        <v>42229</v>
      </c>
      <c r="G100" s="46" t="s">
        <v>527</v>
      </c>
      <c r="H100" s="46" t="s">
        <v>528</v>
      </c>
      <c r="I100" s="46" t="s">
        <v>529</v>
      </c>
      <c r="J100" s="46" t="s">
        <v>530</v>
      </c>
      <c r="K100" s="46" t="s">
        <v>531</v>
      </c>
      <c r="L100" s="46" t="s">
        <v>532</v>
      </c>
      <c r="M100" s="46" t="str">
        <f t="shared" si="2"/>
        <v>RefgFrz-SM-TTD_Large-Tier2</v>
      </c>
      <c r="N100" s="46" t="s">
        <v>533</v>
      </c>
      <c r="O100" s="46" t="s">
        <v>533</v>
      </c>
      <c r="P100" s="46" t="s">
        <v>534</v>
      </c>
      <c r="Q100" s="46" t="s">
        <v>533</v>
      </c>
      <c r="R100" s="46" t="s">
        <v>533</v>
      </c>
      <c r="S100" s="46" t="s">
        <v>533</v>
      </c>
      <c r="T100" s="46" t="s">
        <v>533</v>
      </c>
      <c r="U100" s="46" t="s">
        <v>533</v>
      </c>
      <c r="V100" s="46" t="s">
        <v>535</v>
      </c>
      <c r="W100" s="46"/>
      <c r="X100" s="46"/>
      <c r="Y100" s="10">
        <f>VLOOKUP(B100,'RefgFrzr Technology'!$A$8:$AF$196,32,FALSE)</f>
        <v>1044</v>
      </c>
      <c r="Z100" s="46"/>
      <c r="AA100" s="46"/>
      <c r="AB100" s="46"/>
      <c r="AC100" s="46" t="s">
        <v>536</v>
      </c>
      <c r="AD100" s="46" t="s">
        <v>537</v>
      </c>
      <c r="AE100" s="47">
        <v>42005</v>
      </c>
      <c r="AF100" s="46"/>
      <c r="AG100" s="46" t="s">
        <v>538</v>
      </c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2:52">
      <c r="B101" s="46" t="s">
        <v>323</v>
      </c>
      <c r="C101" s="46" t="s">
        <v>524</v>
      </c>
      <c r="D101" s="46" t="s">
        <v>525</v>
      </c>
      <c r="E101" s="46" t="s">
        <v>526</v>
      </c>
      <c r="F101" s="47">
        <v>42229</v>
      </c>
      <c r="G101" s="46" t="s">
        <v>527</v>
      </c>
      <c r="H101" s="46" t="s">
        <v>528</v>
      </c>
      <c r="I101" s="46" t="s">
        <v>529</v>
      </c>
      <c r="J101" s="46" t="s">
        <v>530</v>
      </c>
      <c r="K101" s="46" t="s">
        <v>531</v>
      </c>
      <c r="L101" s="46" t="s">
        <v>532</v>
      </c>
      <c r="M101" s="46" t="str">
        <f t="shared" si="2"/>
        <v>RefgFrz-SM-TTD_Med-Code</v>
      </c>
      <c r="N101" s="46" t="s">
        <v>533</v>
      </c>
      <c r="O101" s="46" t="s">
        <v>533</v>
      </c>
      <c r="P101" s="46" t="s">
        <v>534</v>
      </c>
      <c r="Q101" s="46" t="s">
        <v>533</v>
      </c>
      <c r="R101" s="46" t="s">
        <v>533</v>
      </c>
      <c r="S101" s="46" t="s">
        <v>533</v>
      </c>
      <c r="T101" s="46" t="s">
        <v>533</v>
      </c>
      <c r="U101" s="46" t="s">
        <v>533</v>
      </c>
      <c r="V101" s="46" t="s">
        <v>535</v>
      </c>
      <c r="W101" s="46"/>
      <c r="X101" s="46"/>
      <c r="Y101" s="10">
        <f>VLOOKUP(B101,'RefgFrzr Technology'!$A$8:$AF$196,32,FALSE)</f>
        <v>894</v>
      </c>
      <c r="Z101" s="46"/>
      <c r="AA101" s="46"/>
      <c r="AB101" s="46"/>
      <c r="AC101" s="46" t="s">
        <v>536</v>
      </c>
      <c r="AD101" s="46" t="s">
        <v>537</v>
      </c>
      <c r="AE101" s="47">
        <v>42005</v>
      </c>
      <c r="AF101" s="46"/>
      <c r="AG101" s="46" t="s">
        <v>538</v>
      </c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2:52">
      <c r="B102" s="46" t="s">
        <v>325</v>
      </c>
      <c r="C102" s="46" t="s">
        <v>524</v>
      </c>
      <c r="D102" s="46" t="s">
        <v>525</v>
      </c>
      <c r="E102" s="46" t="s">
        <v>526</v>
      </c>
      <c r="F102" s="47">
        <v>42229</v>
      </c>
      <c r="G102" s="46" t="s">
        <v>527</v>
      </c>
      <c r="H102" s="46" t="s">
        <v>528</v>
      </c>
      <c r="I102" s="46" t="s">
        <v>529</v>
      </c>
      <c r="J102" s="46" t="s">
        <v>530</v>
      </c>
      <c r="K102" s="46" t="s">
        <v>531</v>
      </c>
      <c r="L102" s="46" t="s">
        <v>532</v>
      </c>
      <c r="M102" s="46" t="str">
        <f t="shared" si="2"/>
        <v>RefgFrz-SM-TTD_Med-Tier1</v>
      </c>
      <c r="N102" s="46" t="s">
        <v>533</v>
      </c>
      <c r="O102" s="46" t="s">
        <v>533</v>
      </c>
      <c r="P102" s="46" t="s">
        <v>534</v>
      </c>
      <c r="Q102" s="46" t="s">
        <v>533</v>
      </c>
      <c r="R102" s="46" t="s">
        <v>533</v>
      </c>
      <c r="S102" s="46" t="s">
        <v>533</v>
      </c>
      <c r="T102" s="46" t="s">
        <v>533</v>
      </c>
      <c r="U102" s="46" t="s">
        <v>533</v>
      </c>
      <c r="V102" s="46" t="s">
        <v>535</v>
      </c>
      <c r="W102" s="46"/>
      <c r="X102" s="46"/>
      <c r="Y102" s="10">
        <f>VLOOKUP(B102,'RefgFrzr Technology'!$A$8:$AF$196,32,FALSE)</f>
        <v>924</v>
      </c>
      <c r="Z102" s="46"/>
      <c r="AA102" s="46"/>
      <c r="AB102" s="46"/>
      <c r="AC102" s="46" t="s">
        <v>536</v>
      </c>
      <c r="AD102" s="46" t="s">
        <v>537</v>
      </c>
      <c r="AE102" s="47">
        <v>42005</v>
      </c>
      <c r="AF102" s="46"/>
      <c r="AG102" s="46" t="s">
        <v>538</v>
      </c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2:52">
      <c r="B103" s="46" t="s">
        <v>327</v>
      </c>
      <c r="C103" s="46" t="s">
        <v>524</v>
      </c>
      <c r="D103" s="46" t="s">
        <v>525</v>
      </c>
      <c r="E103" s="46" t="s">
        <v>526</v>
      </c>
      <c r="F103" s="47">
        <v>42229</v>
      </c>
      <c r="G103" s="46" t="s">
        <v>527</v>
      </c>
      <c r="H103" s="46" t="s">
        <v>528</v>
      </c>
      <c r="I103" s="46" t="s">
        <v>529</v>
      </c>
      <c r="J103" s="46" t="s">
        <v>530</v>
      </c>
      <c r="K103" s="46" t="s">
        <v>531</v>
      </c>
      <c r="L103" s="46" t="s">
        <v>532</v>
      </c>
      <c r="M103" s="46" t="str">
        <f t="shared" si="2"/>
        <v>RefgFrz-SM-TTD_Med-Tier2</v>
      </c>
      <c r="N103" s="46" t="s">
        <v>533</v>
      </c>
      <c r="O103" s="46" t="s">
        <v>533</v>
      </c>
      <c r="P103" s="46" t="s">
        <v>534</v>
      </c>
      <c r="Q103" s="46" t="s">
        <v>533</v>
      </c>
      <c r="R103" s="46" t="s">
        <v>533</v>
      </c>
      <c r="S103" s="46" t="s">
        <v>533</v>
      </c>
      <c r="T103" s="46" t="s">
        <v>533</v>
      </c>
      <c r="U103" s="46" t="s">
        <v>533</v>
      </c>
      <c r="V103" s="46" t="s">
        <v>535</v>
      </c>
      <c r="W103" s="46"/>
      <c r="X103" s="46"/>
      <c r="Y103" s="10">
        <f>VLOOKUP(B103,'RefgFrzr Technology'!$A$8:$AF$196,32,FALSE)</f>
        <v>984</v>
      </c>
      <c r="Z103" s="46"/>
      <c r="AA103" s="46"/>
      <c r="AB103" s="46"/>
      <c r="AC103" s="46" t="s">
        <v>536</v>
      </c>
      <c r="AD103" s="46" t="s">
        <v>537</v>
      </c>
      <c r="AE103" s="47">
        <v>42005</v>
      </c>
      <c r="AF103" s="46"/>
      <c r="AG103" s="46" t="s">
        <v>538</v>
      </c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2:52">
      <c r="B104" s="46" t="s">
        <v>329</v>
      </c>
      <c r="C104" s="46" t="s">
        <v>524</v>
      </c>
      <c r="D104" s="46" t="s">
        <v>525</v>
      </c>
      <c r="E104" s="46" t="s">
        <v>526</v>
      </c>
      <c r="F104" s="47">
        <v>42229</v>
      </c>
      <c r="G104" s="46" t="s">
        <v>527</v>
      </c>
      <c r="H104" s="46" t="s">
        <v>528</v>
      </c>
      <c r="I104" s="46" t="s">
        <v>529</v>
      </c>
      <c r="J104" s="46" t="s">
        <v>530</v>
      </c>
      <c r="K104" s="46" t="s">
        <v>531</v>
      </c>
      <c r="L104" s="46" t="s">
        <v>532</v>
      </c>
      <c r="M104" s="46" t="str">
        <f t="shared" si="2"/>
        <v>RefgFrz-SM-TTD_Mini-Code</v>
      </c>
      <c r="N104" s="46" t="s">
        <v>533</v>
      </c>
      <c r="O104" s="46" t="s">
        <v>533</v>
      </c>
      <c r="P104" s="46" t="s">
        <v>534</v>
      </c>
      <c r="Q104" s="46" t="s">
        <v>533</v>
      </c>
      <c r="R104" s="46" t="s">
        <v>533</v>
      </c>
      <c r="S104" s="46" t="s">
        <v>533</v>
      </c>
      <c r="T104" s="46" t="s">
        <v>533</v>
      </c>
      <c r="U104" s="46" t="s">
        <v>533</v>
      </c>
      <c r="V104" s="46" t="s">
        <v>535</v>
      </c>
      <c r="W104" s="46"/>
      <c r="X104" s="46"/>
      <c r="Y104" s="10">
        <f>VLOOKUP(B104,'RefgFrzr Technology'!$A$8:$AF$196,32,FALSE)</f>
        <v>744</v>
      </c>
      <c r="Z104" s="46"/>
      <c r="AA104" s="46"/>
      <c r="AB104" s="46"/>
      <c r="AC104" s="46" t="s">
        <v>536</v>
      </c>
      <c r="AD104" s="46" t="s">
        <v>537</v>
      </c>
      <c r="AE104" s="47">
        <v>42005</v>
      </c>
      <c r="AF104" s="46"/>
      <c r="AG104" s="46" t="s">
        <v>538</v>
      </c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2:52">
      <c r="B105" s="46" t="s">
        <v>331</v>
      </c>
      <c r="C105" s="46" t="s">
        <v>524</v>
      </c>
      <c r="D105" s="46" t="s">
        <v>525</v>
      </c>
      <c r="E105" s="46" t="s">
        <v>526</v>
      </c>
      <c r="F105" s="47">
        <v>42229</v>
      </c>
      <c r="G105" s="46" t="s">
        <v>527</v>
      </c>
      <c r="H105" s="46" t="s">
        <v>528</v>
      </c>
      <c r="I105" s="46" t="s">
        <v>529</v>
      </c>
      <c r="J105" s="46" t="s">
        <v>530</v>
      </c>
      <c r="K105" s="46" t="s">
        <v>531</v>
      </c>
      <c r="L105" s="46" t="s">
        <v>532</v>
      </c>
      <c r="M105" s="46" t="str">
        <f t="shared" si="2"/>
        <v>RefgFrz-SM-TTD_Mini-Tier1</v>
      </c>
      <c r="N105" s="46" t="s">
        <v>533</v>
      </c>
      <c r="O105" s="46" t="s">
        <v>533</v>
      </c>
      <c r="P105" s="46" t="s">
        <v>534</v>
      </c>
      <c r="Q105" s="46" t="s">
        <v>533</v>
      </c>
      <c r="R105" s="46" t="s">
        <v>533</v>
      </c>
      <c r="S105" s="46" t="s">
        <v>533</v>
      </c>
      <c r="T105" s="46" t="s">
        <v>533</v>
      </c>
      <c r="U105" s="46" t="s">
        <v>533</v>
      </c>
      <c r="V105" s="46" t="s">
        <v>535</v>
      </c>
      <c r="W105" s="46"/>
      <c r="X105" s="46"/>
      <c r="Y105" s="10">
        <f>VLOOKUP(B105,'RefgFrzr Technology'!$A$8:$AF$196,32,FALSE)</f>
        <v>770</v>
      </c>
      <c r="Z105" s="46"/>
      <c r="AA105" s="46"/>
      <c r="AB105" s="46"/>
      <c r="AC105" s="46" t="s">
        <v>536</v>
      </c>
      <c r="AD105" s="46" t="s">
        <v>537</v>
      </c>
      <c r="AE105" s="47">
        <v>42005</v>
      </c>
      <c r="AF105" s="46"/>
      <c r="AG105" s="46" t="s">
        <v>538</v>
      </c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2:52">
      <c r="B106" s="46" t="s">
        <v>333</v>
      </c>
      <c r="C106" s="46" t="s">
        <v>524</v>
      </c>
      <c r="D106" s="46" t="s">
        <v>525</v>
      </c>
      <c r="E106" s="46" t="s">
        <v>526</v>
      </c>
      <c r="F106" s="47">
        <v>42229</v>
      </c>
      <c r="G106" s="46" t="s">
        <v>527</v>
      </c>
      <c r="H106" s="46" t="s">
        <v>528</v>
      </c>
      <c r="I106" s="46" t="s">
        <v>529</v>
      </c>
      <c r="J106" s="46" t="s">
        <v>530</v>
      </c>
      <c r="K106" s="46" t="s">
        <v>531</v>
      </c>
      <c r="L106" s="46" t="s">
        <v>532</v>
      </c>
      <c r="M106" s="46" t="str">
        <f t="shared" si="2"/>
        <v>RefgFrz-SM-TTD_Mini-Tier2</v>
      </c>
      <c r="N106" s="46" t="s">
        <v>533</v>
      </c>
      <c r="O106" s="46" t="s">
        <v>533</v>
      </c>
      <c r="P106" s="46" t="s">
        <v>534</v>
      </c>
      <c r="Q106" s="46" t="s">
        <v>533</v>
      </c>
      <c r="R106" s="46" t="s">
        <v>533</v>
      </c>
      <c r="S106" s="46" t="s">
        <v>533</v>
      </c>
      <c r="T106" s="46" t="s">
        <v>533</v>
      </c>
      <c r="U106" s="46" t="s">
        <v>533</v>
      </c>
      <c r="V106" s="46" t="s">
        <v>535</v>
      </c>
      <c r="W106" s="46"/>
      <c r="X106" s="46"/>
      <c r="Y106" s="10">
        <f>VLOOKUP(B106,'RefgFrzr Technology'!$A$8:$AF$196,32,FALSE)</f>
        <v>822</v>
      </c>
      <c r="Z106" s="46"/>
      <c r="AA106" s="46"/>
      <c r="AB106" s="46"/>
      <c r="AC106" s="46" t="s">
        <v>536</v>
      </c>
      <c r="AD106" s="46" t="s">
        <v>537</v>
      </c>
      <c r="AE106" s="47">
        <v>42005</v>
      </c>
      <c r="AF106" s="46"/>
      <c r="AG106" s="46" t="s">
        <v>538</v>
      </c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2:52">
      <c r="B107" s="46" t="s">
        <v>335</v>
      </c>
      <c r="C107" s="46" t="s">
        <v>524</v>
      </c>
      <c r="D107" s="46" t="s">
        <v>525</v>
      </c>
      <c r="E107" s="46" t="s">
        <v>526</v>
      </c>
      <c r="F107" s="47">
        <v>42229</v>
      </c>
      <c r="G107" s="46" t="s">
        <v>527</v>
      </c>
      <c r="H107" s="46" t="s">
        <v>528</v>
      </c>
      <c r="I107" s="46" t="s">
        <v>529</v>
      </c>
      <c r="J107" s="46" t="s">
        <v>530</v>
      </c>
      <c r="K107" s="46" t="s">
        <v>531</v>
      </c>
      <c r="L107" s="46" t="s">
        <v>532</v>
      </c>
      <c r="M107" s="46" t="str">
        <f t="shared" si="2"/>
        <v>RefgFrz-SM-TTD_Small-Code</v>
      </c>
      <c r="N107" s="46" t="s">
        <v>533</v>
      </c>
      <c r="O107" s="46" t="s">
        <v>533</v>
      </c>
      <c r="P107" s="46" t="s">
        <v>534</v>
      </c>
      <c r="Q107" s="46" t="s">
        <v>533</v>
      </c>
      <c r="R107" s="46" t="s">
        <v>533</v>
      </c>
      <c r="S107" s="46" t="s">
        <v>533</v>
      </c>
      <c r="T107" s="46" t="s">
        <v>533</v>
      </c>
      <c r="U107" s="46" t="s">
        <v>533</v>
      </c>
      <c r="V107" s="46" t="s">
        <v>535</v>
      </c>
      <c r="W107" s="46"/>
      <c r="X107" s="46"/>
      <c r="Y107" s="10">
        <f>VLOOKUP(B107,'RefgFrzr Technology'!$A$8:$AF$196,32,FALSE)</f>
        <v>819</v>
      </c>
      <c r="Z107" s="46"/>
      <c r="AA107" s="46"/>
      <c r="AB107" s="46"/>
      <c r="AC107" s="46" t="s">
        <v>536</v>
      </c>
      <c r="AD107" s="46" t="s">
        <v>537</v>
      </c>
      <c r="AE107" s="47">
        <v>42005</v>
      </c>
      <c r="AF107" s="46"/>
      <c r="AG107" s="46" t="s">
        <v>538</v>
      </c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2:52">
      <c r="B108" s="46" t="s">
        <v>337</v>
      </c>
      <c r="C108" s="46" t="s">
        <v>524</v>
      </c>
      <c r="D108" s="46" t="s">
        <v>525</v>
      </c>
      <c r="E108" s="46" t="s">
        <v>526</v>
      </c>
      <c r="F108" s="47">
        <v>42229</v>
      </c>
      <c r="G108" s="46" t="s">
        <v>527</v>
      </c>
      <c r="H108" s="46" t="s">
        <v>528</v>
      </c>
      <c r="I108" s="46" t="s">
        <v>529</v>
      </c>
      <c r="J108" s="46" t="s">
        <v>530</v>
      </c>
      <c r="K108" s="46" t="s">
        <v>531</v>
      </c>
      <c r="L108" s="46" t="s">
        <v>532</v>
      </c>
      <c r="M108" s="46" t="str">
        <f t="shared" si="2"/>
        <v>RefgFrz-SM-TTD_Small-Tier1</v>
      </c>
      <c r="N108" s="46" t="s">
        <v>533</v>
      </c>
      <c r="O108" s="46" t="s">
        <v>533</v>
      </c>
      <c r="P108" s="46" t="s">
        <v>534</v>
      </c>
      <c r="Q108" s="46" t="s">
        <v>533</v>
      </c>
      <c r="R108" s="46" t="s">
        <v>533</v>
      </c>
      <c r="S108" s="46" t="s">
        <v>533</v>
      </c>
      <c r="T108" s="46" t="s">
        <v>533</v>
      </c>
      <c r="U108" s="46" t="s">
        <v>533</v>
      </c>
      <c r="V108" s="46" t="s">
        <v>535</v>
      </c>
      <c r="W108" s="46"/>
      <c r="X108" s="46"/>
      <c r="Y108" s="10">
        <f>VLOOKUP(B108,'RefgFrzr Technology'!$A$8:$AF$196,32,FALSE)</f>
        <v>847</v>
      </c>
      <c r="Z108" s="46"/>
      <c r="AA108" s="46"/>
      <c r="AB108" s="46"/>
      <c r="AC108" s="46" t="s">
        <v>536</v>
      </c>
      <c r="AD108" s="46" t="s">
        <v>537</v>
      </c>
      <c r="AE108" s="47">
        <v>42005</v>
      </c>
      <c r="AF108" s="46"/>
      <c r="AG108" s="46" t="s">
        <v>538</v>
      </c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2:52">
      <c r="B109" s="46" t="s">
        <v>339</v>
      </c>
      <c r="C109" s="46" t="s">
        <v>524</v>
      </c>
      <c r="D109" s="46" t="s">
        <v>525</v>
      </c>
      <c r="E109" s="46" t="s">
        <v>526</v>
      </c>
      <c r="F109" s="47">
        <v>42229</v>
      </c>
      <c r="G109" s="46" t="s">
        <v>527</v>
      </c>
      <c r="H109" s="46" t="s">
        <v>528</v>
      </c>
      <c r="I109" s="46" t="s">
        <v>529</v>
      </c>
      <c r="J109" s="46" t="s">
        <v>530</v>
      </c>
      <c r="K109" s="46" t="s">
        <v>531</v>
      </c>
      <c r="L109" s="46" t="s">
        <v>532</v>
      </c>
      <c r="M109" s="46" t="str">
        <f t="shared" si="2"/>
        <v>RefgFrz-SM-TTD_Small-Tier2</v>
      </c>
      <c r="N109" s="46" t="s">
        <v>533</v>
      </c>
      <c r="O109" s="46" t="s">
        <v>533</v>
      </c>
      <c r="P109" s="46" t="s">
        <v>534</v>
      </c>
      <c r="Q109" s="46" t="s">
        <v>533</v>
      </c>
      <c r="R109" s="46" t="s">
        <v>533</v>
      </c>
      <c r="S109" s="46" t="s">
        <v>533</v>
      </c>
      <c r="T109" s="46" t="s">
        <v>533</v>
      </c>
      <c r="U109" s="46" t="s">
        <v>533</v>
      </c>
      <c r="V109" s="46" t="s">
        <v>535</v>
      </c>
      <c r="W109" s="46"/>
      <c r="X109" s="46"/>
      <c r="Y109" s="10">
        <f>VLOOKUP(B109,'RefgFrzr Technology'!$A$8:$AF$196,32,FALSE)</f>
        <v>903</v>
      </c>
      <c r="Z109" s="46"/>
      <c r="AA109" s="46"/>
      <c r="AB109" s="46"/>
      <c r="AC109" s="46" t="s">
        <v>536</v>
      </c>
      <c r="AD109" s="46" t="s">
        <v>537</v>
      </c>
      <c r="AE109" s="47">
        <v>42005</v>
      </c>
      <c r="AF109" s="46"/>
      <c r="AG109" s="46" t="s">
        <v>538</v>
      </c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2:52">
      <c r="B110" s="46" t="s">
        <v>341</v>
      </c>
      <c r="C110" s="46" t="s">
        <v>524</v>
      </c>
      <c r="D110" s="46" t="s">
        <v>525</v>
      </c>
      <c r="E110" s="46" t="s">
        <v>526</v>
      </c>
      <c r="F110" s="47">
        <v>42229</v>
      </c>
      <c r="G110" s="46" t="s">
        <v>527</v>
      </c>
      <c r="H110" s="46" t="s">
        <v>528</v>
      </c>
      <c r="I110" s="46" t="s">
        <v>529</v>
      </c>
      <c r="J110" s="46" t="s">
        <v>530</v>
      </c>
      <c r="K110" s="46" t="s">
        <v>531</v>
      </c>
      <c r="L110" s="46" t="s">
        <v>532</v>
      </c>
      <c r="M110" s="46" t="str">
        <f t="shared" si="2"/>
        <v>RefgFrz-SM-TTD_VLarge-Code</v>
      </c>
      <c r="N110" s="46" t="s">
        <v>533</v>
      </c>
      <c r="O110" s="46" t="s">
        <v>533</v>
      </c>
      <c r="P110" s="46" t="s">
        <v>534</v>
      </c>
      <c r="Q110" s="46" t="s">
        <v>533</v>
      </c>
      <c r="R110" s="46" t="s">
        <v>533</v>
      </c>
      <c r="S110" s="46" t="s">
        <v>533</v>
      </c>
      <c r="T110" s="46" t="s">
        <v>533</v>
      </c>
      <c r="U110" s="46" t="s">
        <v>533</v>
      </c>
      <c r="V110" s="46" t="s">
        <v>535</v>
      </c>
      <c r="W110" s="46"/>
      <c r="X110" s="46"/>
      <c r="Y110" s="10">
        <f>VLOOKUP(B110,'RefgFrzr Technology'!$A$8:$AF$196,32,FALSE)</f>
        <v>1024</v>
      </c>
      <c r="Z110" s="46"/>
      <c r="AA110" s="46"/>
      <c r="AB110" s="46"/>
      <c r="AC110" s="46" t="s">
        <v>536</v>
      </c>
      <c r="AD110" s="46" t="s">
        <v>537</v>
      </c>
      <c r="AE110" s="47">
        <v>42005</v>
      </c>
      <c r="AF110" s="46"/>
      <c r="AG110" s="46" t="s">
        <v>538</v>
      </c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2:52">
      <c r="B111" s="46" t="s">
        <v>343</v>
      </c>
      <c r="C111" s="46" t="s">
        <v>524</v>
      </c>
      <c r="D111" s="46" t="s">
        <v>525</v>
      </c>
      <c r="E111" s="46" t="s">
        <v>526</v>
      </c>
      <c r="F111" s="47">
        <v>42229</v>
      </c>
      <c r="G111" s="46" t="s">
        <v>527</v>
      </c>
      <c r="H111" s="46" t="s">
        <v>528</v>
      </c>
      <c r="I111" s="46" t="s">
        <v>529</v>
      </c>
      <c r="J111" s="46" t="s">
        <v>530</v>
      </c>
      <c r="K111" s="46" t="s">
        <v>531</v>
      </c>
      <c r="L111" s="46" t="s">
        <v>532</v>
      </c>
      <c r="M111" s="46" t="str">
        <f t="shared" si="2"/>
        <v>RefgFrz-SM-TTD_VLarge-Tier1</v>
      </c>
      <c r="N111" s="46" t="s">
        <v>533</v>
      </c>
      <c r="O111" s="46" t="s">
        <v>533</v>
      </c>
      <c r="P111" s="46" t="s">
        <v>534</v>
      </c>
      <c r="Q111" s="46" t="s">
        <v>533</v>
      </c>
      <c r="R111" s="46" t="s">
        <v>533</v>
      </c>
      <c r="S111" s="46" t="s">
        <v>533</v>
      </c>
      <c r="T111" s="46" t="s">
        <v>533</v>
      </c>
      <c r="U111" s="46" t="s">
        <v>533</v>
      </c>
      <c r="V111" s="46" t="s">
        <v>535</v>
      </c>
      <c r="W111" s="46"/>
      <c r="X111" s="46"/>
      <c r="Y111" s="10">
        <f>VLOOKUP(B111,'RefgFrzr Technology'!$A$8:$AF$196,32,FALSE)</f>
        <v>1058</v>
      </c>
      <c r="Z111" s="46"/>
      <c r="AA111" s="46"/>
      <c r="AB111" s="46"/>
      <c r="AC111" s="46" t="s">
        <v>536</v>
      </c>
      <c r="AD111" s="46" t="s">
        <v>537</v>
      </c>
      <c r="AE111" s="47">
        <v>42005</v>
      </c>
      <c r="AF111" s="46"/>
      <c r="AG111" s="46" t="s">
        <v>538</v>
      </c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2:52">
      <c r="B112" s="46" t="s">
        <v>345</v>
      </c>
      <c r="C112" s="46" t="s">
        <v>524</v>
      </c>
      <c r="D112" s="46" t="s">
        <v>525</v>
      </c>
      <c r="E112" s="46" t="s">
        <v>526</v>
      </c>
      <c r="F112" s="47">
        <v>42229</v>
      </c>
      <c r="G112" s="46" t="s">
        <v>527</v>
      </c>
      <c r="H112" s="46" t="s">
        <v>528</v>
      </c>
      <c r="I112" s="46" t="s">
        <v>529</v>
      </c>
      <c r="J112" s="46" t="s">
        <v>530</v>
      </c>
      <c r="K112" s="46" t="s">
        <v>531</v>
      </c>
      <c r="L112" s="46" t="s">
        <v>532</v>
      </c>
      <c r="M112" s="46" t="str">
        <f t="shared" si="2"/>
        <v>RefgFrz-SM-TTD_VLarge-Tier2</v>
      </c>
      <c r="N112" s="46" t="s">
        <v>533</v>
      </c>
      <c r="O112" s="46" t="s">
        <v>533</v>
      </c>
      <c r="P112" s="46" t="s">
        <v>534</v>
      </c>
      <c r="Q112" s="46" t="s">
        <v>533</v>
      </c>
      <c r="R112" s="46" t="s">
        <v>533</v>
      </c>
      <c r="S112" s="46" t="s">
        <v>533</v>
      </c>
      <c r="T112" s="46" t="s">
        <v>533</v>
      </c>
      <c r="U112" s="46" t="s">
        <v>533</v>
      </c>
      <c r="V112" s="46" t="s">
        <v>535</v>
      </c>
      <c r="W112" s="46"/>
      <c r="X112" s="46"/>
      <c r="Y112" s="10">
        <f>VLOOKUP(B112,'RefgFrzr Technology'!$A$8:$AF$196,32,FALSE)</f>
        <v>1125</v>
      </c>
      <c r="Z112" s="46"/>
      <c r="AA112" s="46"/>
      <c r="AB112" s="46"/>
      <c r="AC112" s="46" t="s">
        <v>536</v>
      </c>
      <c r="AD112" s="46" t="s">
        <v>537</v>
      </c>
      <c r="AE112" s="47">
        <v>42005</v>
      </c>
      <c r="AF112" s="46"/>
      <c r="AG112" s="46" t="s">
        <v>538</v>
      </c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2:52">
      <c r="B113" s="46" t="s">
        <v>347</v>
      </c>
      <c r="C113" s="46" t="s">
        <v>524</v>
      </c>
      <c r="D113" s="46" t="s">
        <v>525</v>
      </c>
      <c r="E113" s="46" t="s">
        <v>526</v>
      </c>
      <c r="F113" s="47">
        <v>42229</v>
      </c>
      <c r="G113" s="46" t="s">
        <v>527</v>
      </c>
      <c r="H113" s="46" t="s">
        <v>528</v>
      </c>
      <c r="I113" s="46" t="s">
        <v>529</v>
      </c>
      <c r="J113" s="46" t="s">
        <v>530</v>
      </c>
      <c r="K113" s="46" t="s">
        <v>531</v>
      </c>
      <c r="L113" s="46" t="s">
        <v>532</v>
      </c>
      <c r="M113" s="46" t="str">
        <f t="shared" si="2"/>
        <v>RefgFrz-SM-TTD_WtdSize-Code</v>
      </c>
      <c r="N113" s="46" t="s">
        <v>533</v>
      </c>
      <c r="O113" s="46" t="s">
        <v>533</v>
      </c>
      <c r="P113" s="46" t="s">
        <v>534</v>
      </c>
      <c r="Q113" s="46" t="s">
        <v>533</v>
      </c>
      <c r="R113" s="46" t="s">
        <v>533</v>
      </c>
      <c r="S113" s="46" t="s">
        <v>533</v>
      </c>
      <c r="T113" s="46" t="s">
        <v>533</v>
      </c>
      <c r="U113" s="46" t="s">
        <v>533</v>
      </c>
      <c r="V113" s="46" t="s">
        <v>535</v>
      </c>
      <c r="W113" s="46"/>
      <c r="X113" s="46"/>
      <c r="Y113" s="10">
        <f>VLOOKUP(B113,'RefgFrzr Technology'!$A$8:$AF$196,32,FALSE)</f>
        <v>992</v>
      </c>
      <c r="Z113" s="46"/>
      <c r="AA113" s="46"/>
      <c r="AB113" s="46"/>
      <c r="AC113" s="46" t="s">
        <v>536</v>
      </c>
      <c r="AD113" s="46" t="s">
        <v>537</v>
      </c>
      <c r="AE113" s="47">
        <v>42005</v>
      </c>
      <c r="AF113" s="46"/>
      <c r="AG113" s="46" t="s">
        <v>538</v>
      </c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2:52">
      <c r="B114" s="46" t="s">
        <v>349</v>
      </c>
      <c r="C114" s="46" t="s">
        <v>524</v>
      </c>
      <c r="D114" s="46" t="s">
        <v>525</v>
      </c>
      <c r="E114" s="46" t="s">
        <v>526</v>
      </c>
      <c r="F114" s="47">
        <v>42229</v>
      </c>
      <c r="G114" s="46" t="s">
        <v>527</v>
      </c>
      <c r="H114" s="46" t="s">
        <v>528</v>
      </c>
      <c r="I114" s="46" t="s">
        <v>529</v>
      </c>
      <c r="J114" s="46" t="s">
        <v>530</v>
      </c>
      <c r="K114" s="46" t="s">
        <v>531</v>
      </c>
      <c r="L114" s="46" t="s">
        <v>532</v>
      </c>
      <c r="M114" s="46" t="str">
        <f t="shared" si="2"/>
        <v>RefgFrz-SM-TTD_WtdSize-Tier1</v>
      </c>
      <c r="N114" s="46" t="s">
        <v>533</v>
      </c>
      <c r="O114" s="46" t="s">
        <v>533</v>
      </c>
      <c r="P114" s="46" t="s">
        <v>534</v>
      </c>
      <c r="Q114" s="46" t="s">
        <v>533</v>
      </c>
      <c r="R114" s="46" t="s">
        <v>533</v>
      </c>
      <c r="S114" s="46" t="s">
        <v>533</v>
      </c>
      <c r="T114" s="46" t="s">
        <v>533</v>
      </c>
      <c r="U114" s="46" t="s">
        <v>533</v>
      </c>
      <c r="V114" s="46" t="s">
        <v>535</v>
      </c>
      <c r="W114" s="46"/>
      <c r="X114" s="46"/>
      <c r="Y114" s="10">
        <f>VLOOKUP(B114,'RefgFrzr Technology'!$A$8:$AF$196,32,FALSE)</f>
        <v>1025</v>
      </c>
      <c r="Z114" s="46"/>
      <c r="AA114" s="46"/>
      <c r="AB114" s="46"/>
      <c r="AC114" s="46" t="s">
        <v>536</v>
      </c>
      <c r="AD114" s="46" t="s">
        <v>537</v>
      </c>
      <c r="AE114" s="47">
        <v>42005</v>
      </c>
      <c r="AF114" s="46"/>
      <c r="AG114" s="46" t="s">
        <v>538</v>
      </c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2:52">
      <c r="B115" s="46" t="s">
        <v>351</v>
      </c>
      <c r="C115" s="46" t="s">
        <v>524</v>
      </c>
      <c r="D115" s="46" t="s">
        <v>525</v>
      </c>
      <c r="E115" s="46" t="s">
        <v>526</v>
      </c>
      <c r="F115" s="47">
        <v>42229</v>
      </c>
      <c r="G115" s="46" t="s">
        <v>527</v>
      </c>
      <c r="H115" s="46" t="s">
        <v>528</v>
      </c>
      <c r="I115" s="46" t="s">
        <v>529</v>
      </c>
      <c r="J115" s="46" t="s">
        <v>530</v>
      </c>
      <c r="K115" s="46" t="s">
        <v>531</v>
      </c>
      <c r="L115" s="46" t="s">
        <v>532</v>
      </c>
      <c r="M115" s="46" t="str">
        <f t="shared" si="2"/>
        <v>RefgFrz-SM-TTD_WtdSize-Tier2</v>
      </c>
      <c r="N115" s="46" t="s">
        <v>533</v>
      </c>
      <c r="O115" s="46" t="s">
        <v>533</v>
      </c>
      <c r="P115" s="46" t="s">
        <v>534</v>
      </c>
      <c r="Q115" s="46" t="s">
        <v>533</v>
      </c>
      <c r="R115" s="46" t="s">
        <v>533</v>
      </c>
      <c r="S115" s="46" t="s">
        <v>533</v>
      </c>
      <c r="T115" s="46" t="s">
        <v>533</v>
      </c>
      <c r="U115" s="46" t="s">
        <v>533</v>
      </c>
      <c r="V115" s="46" t="s">
        <v>535</v>
      </c>
      <c r="W115" s="46"/>
      <c r="X115" s="46"/>
      <c r="Y115" s="10">
        <f>VLOOKUP(B115,'RefgFrzr Technology'!$A$8:$AF$196,32,FALSE)</f>
        <v>1091</v>
      </c>
      <c r="Z115" s="46"/>
      <c r="AA115" s="46"/>
      <c r="AB115" s="46"/>
      <c r="AC115" s="46" t="s">
        <v>536</v>
      </c>
      <c r="AD115" s="46" t="s">
        <v>537</v>
      </c>
      <c r="AE115" s="47">
        <v>42005</v>
      </c>
      <c r="AF115" s="46"/>
      <c r="AG115" s="46" t="s">
        <v>538</v>
      </c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2:52">
      <c r="B116" s="46" t="s">
        <v>437</v>
      </c>
      <c r="C116" s="46" t="s">
        <v>524</v>
      </c>
      <c r="D116" s="46" t="s">
        <v>525</v>
      </c>
      <c r="E116" s="46" t="s">
        <v>526</v>
      </c>
      <c r="F116" s="47">
        <v>42229</v>
      </c>
      <c r="G116" s="46" t="s">
        <v>527</v>
      </c>
      <c r="H116" s="46" t="s">
        <v>528</v>
      </c>
      <c r="I116" s="46" t="s">
        <v>529</v>
      </c>
      <c r="J116" s="46" t="s">
        <v>530</v>
      </c>
      <c r="K116" s="46" t="s">
        <v>531</v>
      </c>
      <c r="L116" s="46" t="s">
        <v>532</v>
      </c>
      <c r="M116" s="46" t="str">
        <f t="shared" si="2"/>
        <v>RefgFrz-TM_Large-Code</v>
      </c>
      <c r="N116" s="46" t="s">
        <v>533</v>
      </c>
      <c r="O116" s="46" t="s">
        <v>533</v>
      </c>
      <c r="P116" s="46" t="s">
        <v>534</v>
      </c>
      <c r="Q116" s="46" t="s">
        <v>533</v>
      </c>
      <c r="R116" s="46" t="s">
        <v>533</v>
      </c>
      <c r="S116" s="46" t="s">
        <v>533</v>
      </c>
      <c r="T116" s="46" t="s">
        <v>533</v>
      </c>
      <c r="U116" s="46" t="s">
        <v>533</v>
      </c>
      <c r="V116" s="46" t="s">
        <v>535</v>
      </c>
      <c r="W116" s="46"/>
      <c r="X116" s="46"/>
      <c r="Y116" s="10">
        <f>VLOOKUP(B116,'RefgFrzr Technology'!$A$8:$AF$196,32,FALSE)</f>
        <v>692</v>
      </c>
      <c r="Z116" s="46"/>
      <c r="AA116" s="46"/>
      <c r="AB116" s="46"/>
      <c r="AC116" s="46" t="s">
        <v>536</v>
      </c>
      <c r="AD116" s="46" t="s">
        <v>537</v>
      </c>
      <c r="AE116" s="47">
        <v>42005</v>
      </c>
      <c r="AF116" s="46"/>
      <c r="AG116" s="46" t="s">
        <v>538</v>
      </c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2:52">
      <c r="B117" s="46" t="s">
        <v>439</v>
      </c>
      <c r="C117" s="46" t="s">
        <v>524</v>
      </c>
      <c r="D117" s="46" t="s">
        <v>525</v>
      </c>
      <c r="E117" s="46" t="s">
        <v>526</v>
      </c>
      <c r="F117" s="47">
        <v>42229</v>
      </c>
      <c r="G117" s="46" t="s">
        <v>527</v>
      </c>
      <c r="H117" s="46" t="s">
        <v>528</v>
      </c>
      <c r="I117" s="46" t="s">
        <v>529</v>
      </c>
      <c r="J117" s="46" t="s">
        <v>530</v>
      </c>
      <c r="K117" s="46" t="s">
        <v>531</v>
      </c>
      <c r="L117" s="46" t="s">
        <v>532</v>
      </c>
      <c r="M117" s="46" t="str">
        <f t="shared" si="2"/>
        <v>RefgFrz-TM_Large-Tier1</v>
      </c>
      <c r="N117" s="46" t="s">
        <v>533</v>
      </c>
      <c r="O117" s="46" t="s">
        <v>533</v>
      </c>
      <c r="P117" s="46" t="s">
        <v>534</v>
      </c>
      <c r="Q117" s="46" t="s">
        <v>533</v>
      </c>
      <c r="R117" s="46" t="s">
        <v>533</v>
      </c>
      <c r="S117" s="46" t="s">
        <v>533</v>
      </c>
      <c r="T117" s="46" t="s">
        <v>533</v>
      </c>
      <c r="U117" s="46" t="s">
        <v>533</v>
      </c>
      <c r="V117" s="46" t="s">
        <v>535</v>
      </c>
      <c r="W117" s="46"/>
      <c r="X117" s="46"/>
      <c r="Y117" s="10">
        <f>VLOOKUP(B117,'RefgFrzr Technology'!$A$8:$AF$196,32,FALSE)</f>
        <v>713</v>
      </c>
      <c r="Z117" s="46"/>
      <c r="AA117" s="46"/>
      <c r="AB117" s="46"/>
      <c r="AC117" s="46" t="s">
        <v>536</v>
      </c>
      <c r="AD117" s="46" t="s">
        <v>537</v>
      </c>
      <c r="AE117" s="47">
        <v>42005</v>
      </c>
      <c r="AF117" s="46"/>
      <c r="AG117" s="46" t="s">
        <v>538</v>
      </c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2:52">
      <c r="B118" s="46" t="s">
        <v>441</v>
      </c>
      <c r="C118" s="46" t="s">
        <v>524</v>
      </c>
      <c r="D118" s="46" t="s">
        <v>525</v>
      </c>
      <c r="E118" s="46" t="s">
        <v>526</v>
      </c>
      <c r="F118" s="47">
        <v>42229</v>
      </c>
      <c r="G118" s="46" t="s">
        <v>527</v>
      </c>
      <c r="H118" s="46" t="s">
        <v>528</v>
      </c>
      <c r="I118" s="46" t="s">
        <v>529</v>
      </c>
      <c r="J118" s="46" t="s">
        <v>530</v>
      </c>
      <c r="K118" s="46" t="s">
        <v>531</v>
      </c>
      <c r="L118" s="46" t="s">
        <v>532</v>
      </c>
      <c r="M118" s="46" t="str">
        <f t="shared" si="2"/>
        <v>RefgFrz-TM_Large-Tier2</v>
      </c>
      <c r="N118" s="46" t="s">
        <v>533</v>
      </c>
      <c r="O118" s="46" t="s">
        <v>533</v>
      </c>
      <c r="P118" s="46" t="s">
        <v>534</v>
      </c>
      <c r="Q118" s="46" t="s">
        <v>533</v>
      </c>
      <c r="R118" s="46" t="s">
        <v>533</v>
      </c>
      <c r="S118" s="46" t="s">
        <v>533</v>
      </c>
      <c r="T118" s="46" t="s">
        <v>533</v>
      </c>
      <c r="U118" s="46" t="s">
        <v>533</v>
      </c>
      <c r="V118" s="46" t="s">
        <v>535</v>
      </c>
      <c r="W118" s="46"/>
      <c r="X118" s="46"/>
      <c r="Y118" s="10">
        <f>VLOOKUP(B118,'RefgFrzr Technology'!$A$8:$AF$196,32,FALSE)</f>
        <v>755</v>
      </c>
      <c r="Z118" s="46"/>
      <c r="AA118" s="46"/>
      <c r="AB118" s="46"/>
      <c r="AC118" s="46" t="s">
        <v>536</v>
      </c>
      <c r="AD118" s="46" t="s">
        <v>537</v>
      </c>
      <c r="AE118" s="47">
        <v>42005</v>
      </c>
      <c r="AF118" s="46"/>
      <c r="AG118" s="46" t="s">
        <v>538</v>
      </c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2:52">
      <c r="B119" s="46" t="s">
        <v>443</v>
      </c>
      <c r="C119" s="46" t="s">
        <v>524</v>
      </c>
      <c r="D119" s="46" t="s">
        <v>525</v>
      </c>
      <c r="E119" s="46" t="s">
        <v>526</v>
      </c>
      <c r="F119" s="47">
        <v>42229</v>
      </c>
      <c r="G119" s="46" t="s">
        <v>527</v>
      </c>
      <c r="H119" s="46" t="s">
        <v>528</v>
      </c>
      <c r="I119" s="46" t="s">
        <v>529</v>
      </c>
      <c r="J119" s="46" t="s">
        <v>530</v>
      </c>
      <c r="K119" s="46" t="s">
        <v>531</v>
      </c>
      <c r="L119" s="46" t="s">
        <v>532</v>
      </c>
      <c r="M119" s="46" t="str">
        <f t="shared" si="2"/>
        <v>RefgFrz-TM_Med-Code</v>
      </c>
      <c r="N119" s="46" t="s">
        <v>533</v>
      </c>
      <c r="O119" s="46" t="s">
        <v>533</v>
      </c>
      <c r="P119" s="46" t="s">
        <v>534</v>
      </c>
      <c r="Q119" s="46" t="s">
        <v>533</v>
      </c>
      <c r="R119" s="46" t="s">
        <v>533</v>
      </c>
      <c r="S119" s="46" t="s">
        <v>533</v>
      </c>
      <c r="T119" s="46" t="s">
        <v>533</v>
      </c>
      <c r="U119" s="46" t="s">
        <v>533</v>
      </c>
      <c r="V119" s="46" t="s">
        <v>535</v>
      </c>
      <c r="W119" s="46"/>
      <c r="X119" s="46"/>
      <c r="Y119" s="10">
        <f>VLOOKUP(B119,'RefgFrzr Technology'!$A$8:$AF$196,32,FALSE)</f>
        <v>635</v>
      </c>
      <c r="Z119" s="46"/>
      <c r="AA119" s="46"/>
      <c r="AB119" s="46"/>
      <c r="AC119" s="46" t="s">
        <v>536</v>
      </c>
      <c r="AD119" s="46" t="s">
        <v>537</v>
      </c>
      <c r="AE119" s="47">
        <v>42005</v>
      </c>
      <c r="AF119" s="46"/>
      <c r="AG119" s="46" t="s">
        <v>538</v>
      </c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2:52">
      <c r="B120" s="46" t="s">
        <v>445</v>
      </c>
      <c r="C120" s="46" t="s">
        <v>524</v>
      </c>
      <c r="D120" s="46" t="s">
        <v>525</v>
      </c>
      <c r="E120" s="46" t="s">
        <v>526</v>
      </c>
      <c r="F120" s="47">
        <v>42229</v>
      </c>
      <c r="G120" s="46" t="s">
        <v>527</v>
      </c>
      <c r="H120" s="46" t="s">
        <v>528</v>
      </c>
      <c r="I120" s="46" t="s">
        <v>529</v>
      </c>
      <c r="J120" s="46" t="s">
        <v>530</v>
      </c>
      <c r="K120" s="46" t="s">
        <v>531</v>
      </c>
      <c r="L120" s="46" t="s">
        <v>532</v>
      </c>
      <c r="M120" s="46" t="str">
        <f t="shared" si="2"/>
        <v>RefgFrz-TM_Med-Tier1</v>
      </c>
      <c r="N120" s="46" t="s">
        <v>533</v>
      </c>
      <c r="O120" s="46" t="s">
        <v>533</v>
      </c>
      <c r="P120" s="46" t="s">
        <v>534</v>
      </c>
      <c r="Q120" s="46" t="s">
        <v>533</v>
      </c>
      <c r="R120" s="46" t="s">
        <v>533</v>
      </c>
      <c r="S120" s="46" t="s">
        <v>533</v>
      </c>
      <c r="T120" s="46" t="s">
        <v>533</v>
      </c>
      <c r="U120" s="46" t="s">
        <v>533</v>
      </c>
      <c r="V120" s="46" t="s">
        <v>535</v>
      </c>
      <c r="W120" s="46"/>
      <c r="X120" s="46"/>
      <c r="Y120" s="10">
        <f>VLOOKUP(B120,'RefgFrzr Technology'!$A$8:$AF$196,32,FALSE)</f>
        <v>655</v>
      </c>
      <c r="Z120" s="46"/>
      <c r="AA120" s="46"/>
      <c r="AB120" s="46"/>
      <c r="AC120" s="46" t="s">
        <v>536</v>
      </c>
      <c r="AD120" s="46" t="s">
        <v>537</v>
      </c>
      <c r="AE120" s="47">
        <v>42005</v>
      </c>
      <c r="AF120" s="46"/>
      <c r="AG120" s="46" t="s">
        <v>538</v>
      </c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2:52">
      <c r="B121" s="46" t="s">
        <v>447</v>
      </c>
      <c r="C121" s="46" t="s">
        <v>524</v>
      </c>
      <c r="D121" s="46" t="s">
        <v>525</v>
      </c>
      <c r="E121" s="46" t="s">
        <v>526</v>
      </c>
      <c r="F121" s="47">
        <v>42229</v>
      </c>
      <c r="G121" s="46" t="s">
        <v>527</v>
      </c>
      <c r="H121" s="46" t="s">
        <v>528</v>
      </c>
      <c r="I121" s="46" t="s">
        <v>529</v>
      </c>
      <c r="J121" s="46" t="s">
        <v>530</v>
      </c>
      <c r="K121" s="46" t="s">
        <v>531</v>
      </c>
      <c r="L121" s="46" t="s">
        <v>532</v>
      </c>
      <c r="M121" s="46" t="str">
        <f t="shared" si="2"/>
        <v>RefgFrz-TM_Med-Tier2</v>
      </c>
      <c r="N121" s="46" t="s">
        <v>533</v>
      </c>
      <c r="O121" s="46" t="s">
        <v>533</v>
      </c>
      <c r="P121" s="46" t="s">
        <v>534</v>
      </c>
      <c r="Q121" s="46" t="s">
        <v>533</v>
      </c>
      <c r="R121" s="46" t="s">
        <v>533</v>
      </c>
      <c r="S121" s="46" t="s">
        <v>533</v>
      </c>
      <c r="T121" s="46" t="s">
        <v>533</v>
      </c>
      <c r="U121" s="46" t="s">
        <v>533</v>
      </c>
      <c r="V121" s="46" t="s">
        <v>535</v>
      </c>
      <c r="W121" s="46"/>
      <c r="X121" s="46"/>
      <c r="Y121" s="10">
        <f>VLOOKUP(B121,'RefgFrzr Technology'!$A$8:$AF$196,32,FALSE)</f>
        <v>694</v>
      </c>
      <c r="Z121" s="46"/>
      <c r="AA121" s="46"/>
      <c r="AB121" s="46"/>
      <c r="AC121" s="46" t="s">
        <v>536</v>
      </c>
      <c r="AD121" s="46" t="s">
        <v>537</v>
      </c>
      <c r="AE121" s="47">
        <v>42005</v>
      </c>
      <c r="AF121" s="46"/>
      <c r="AG121" s="46" t="s">
        <v>538</v>
      </c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2:52">
      <c r="B122" s="46" t="s">
        <v>449</v>
      </c>
      <c r="C122" s="46" t="s">
        <v>524</v>
      </c>
      <c r="D122" s="46" t="s">
        <v>525</v>
      </c>
      <c r="E122" s="46" t="s">
        <v>526</v>
      </c>
      <c r="F122" s="47">
        <v>42229</v>
      </c>
      <c r="G122" s="46" t="s">
        <v>527</v>
      </c>
      <c r="H122" s="46" t="s">
        <v>528</v>
      </c>
      <c r="I122" s="46" t="s">
        <v>529</v>
      </c>
      <c r="J122" s="46" t="s">
        <v>530</v>
      </c>
      <c r="K122" s="46" t="s">
        <v>531</v>
      </c>
      <c r="L122" s="46" t="s">
        <v>532</v>
      </c>
      <c r="M122" s="46" t="str">
        <f t="shared" si="2"/>
        <v>RefgFrz-TM_Mini-Code</v>
      </c>
      <c r="N122" s="46" t="s">
        <v>533</v>
      </c>
      <c r="O122" s="46" t="s">
        <v>533</v>
      </c>
      <c r="P122" s="46" t="s">
        <v>534</v>
      </c>
      <c r="Q122" s="46" t="s">
        <v>533</v>
      </c>
      <c r="R122" s="46" t="s">
        <v>533</v>
      </c>
      <c r="S122" s="46" t="s">
        <v>533</v>
      </c>
      <c r="T122" s="46" t="s">
        <v>533</v>
      </c>
      <c r="U122" s="46" t="s">
        <v>533</v>
      </c>
      <c r="V122" s="46" t="s">
        <v>535</v>
      </c>
      <c r="W122" s="46"/>
      <c r="X122" s="46"/>
      <c r="Y122" s="10">
        <f>VLOOKUP(B122,'RefgFrzr Technology'!$A$8:$AF$196,32,FALSE)</f>
        <v>481</v>
      </c>
      <c r="Z122" s="46"/>
      <c r="AA122" s="46"/>
      <c r="AB122" s="46"/>
      <c r="AC122" s="46" t="s">
        <v>536</v>
      </c>
      <c r="AD122" s="46" t="s">
        <v>537</v>
      </c>
      <c r="AE122" s="47">
        <v>42005</v>
      </c>
      <c r="AF122" s="46"/>
      <c r="AG122" s="46" t="s">
        <v>538</v>
      </c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2:52">
      <c r="B123" s="46" t="s">
        <v>451</v>
      </c>
      <c r="C123" s="46" t="s">
        <v>524</v>
      </c>
      <c r="D123" s="46" t="s">
        <v>525</v>
      </c>
      <c r="E123" s="46" t="s">
        <v>526</v>
      </c>
      <c r="F123" s="47">
        <v>42229</v>
      </c>
      <c r="G123" s="46" t="s">
        <v>527</v>
      </c>
      <c r="H123" s="46" t="s">
        <v>528</v>
      </c>
      <c r="I123" s="46" t="s">
        <v>529</v>
      </c>
      <c r="J123" s="46" t="s">
        <v>530</v>
      </c>
      <c r="K123" s="46" t="s">
        <v>531</v>
      </c>
      <c r="L123" s="46" t="s">
        <v>532</v>
      </c>
      <c r="M123" s="46" t="str">
        <f t="shared" si="2"/>
        <v>RefgFrz-TM_Mini-Tier1</v>
      </c>
      <c r="N123" s="46" t="s">
        <v>533</v>
      </c>
      <c r="O123" s="46" t="s">
        <v>533</v>
      </c>
      <c r="P123" s="46" t="s">
        <v>534</v>
      </c>
      <c r="Q123" s="46" t="s">
        <v>533</v>
      </c>
      <c r="R123" s="46" t="s">
        <v>533</v>
      </c>
      <c r="S123" s="46" t="s">
        <v>533</v>
      </c>
      <c r="T123" s="46" t="s">
        <v>533</v>
      </c>
      <c r="U123" s="46" t="s">
        <v>533</v>
      </c>
      <c r="V123" s="46" t="s">
        <v>535</v>
      </c>
      <c r="W123" s="46"/>
      <c r="X123" s="46"/>
      <c r="Y123" s="10">
        <f>VLOOKUP(B123,'RefgFrzr Technology'!$A$8:$AF$196,32,FALSE)</f>
        <v>497</v>
      </c>
      <c r="Z123" s="46"/>
      <c r="AA123" s="46"/>
      <c r="AB123" s="46"/>
      <c r="AC123" s="46" t="s">
        <v>536</v>
      </c>
      <c r="AD123" s="46" t="s">
        <v>537</v>
      </c>
      <c r="AE123" s="47">
        <v>42005</v>
      </c>
      <c r="AF123" s="46"/>
      <c r="AG123" s="46" t="s">
        <v>538</v>
      </c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2:52">
      <c r="B124" s="46" t="s">
        <v>454</v>
      </c>
      <c r="C124" s="46" t="s">
        <v>524</v>
      </c>
      <c r="D124" s="46" t="s">
        <v>525</v>
      </c>
      <c r="E124" s="46" t="s">
        <v>526</v>
      </c>
      <c r="F124" s="47">
        <v>42229</v>
      </c>
      <c r="G124" s="46" t="s">
        <v>527</v>
      </c>
      <c r="H124" s="46" t="s">
        <v>528</v>
      </c>
      <c r="I124" s="46" t="s">
        <v>529</v>
      </c>
      <c r="J124" s="46" t="s">
        <v>530</v>
      </c>
      <c r="K124" s="46" t="s">
        <v>531</v>
      </c>
      <c r="L124" s="46" t="s">
        <v>532</v>
      </c>
      <c r="M124" s="46" t="str">
        <f t="shared" si="2"/>
        <v>RefgFrz-TM_Small-Code</v>
      </c>
      <c r="N124" s="46" t="s">
        <v>533</v>
      </c>
      <c r="O124" s="46" t="s">
        <v>533</v>
      </c>
      <c r="P124" s="46" t="s">
        <v>534</v>
      </c>
      <c r="Q124" s="46" t="s">
        <v>533</v>
      </c>
      <c r="R124" s="46" t="s">
        <v>533</v>
      </c>
      <c r="S124" s="46" t="s">
        <v>533</v>
      </c>
      <c r="T124" s="46" t="s">
        <v>533</v>
      </c>
      <c r="U124" s="46" t="s">
        <v>533</v>
      </c>
      <c r="V124" s="46" t="s">
        <v>535</v>
      </c>
      <c r="W124" s="46"/>
      <c r="X124" s="46"/>
      <c r="Y124" s="10">
        <f>VLOOKUP(B124,'RefgFrzr Technology'!$A$8:$AF$196,32,FALSE)</f>
        <v>557</v>
      </c>
      <c r="Z124" s="46"/>
      <c r="AA124" s="46"/>
      <c r="AB124" s="46"/>
      <c r="AC124" s="46" t="s">
        <v>536</v>
      </c>
      <c r="AD124" s="46" t="s">
        <v>537</v>
      </c>
      <c r="AE124" s="47">
        <v>42005</v>
      </c>
      <c r="AF124" s="46"/>
      <c r="AG124" s="46" t="s">
        <v>538</v>
      </c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2:52">
      <c r="B125" s="46" t="s">
        <v>456</v>
      </c>
      <c r="C125" s="46" t="s">
        <v>524</v>
      </c>
      <c r="D125" s="46" t="s">
        <v>525</v>
      </c>
      <c r="E125" s="46" t="s">
        <v>526</v>
      </c>
      <c r="F125" s="47">
        <v>42229</v>
      </c>
      <c r="G125" s="46" t="s">
        <v>527</v>
      </c>
      <c r="H125" s="46" t="s">
        <v>528</v>
      </c>
      <c r="I125" s="46" t="s">
        <v>529</v>
      </c>
      <c r="J125" s="46" t="s">
        <v>530</v>
      </c>
      <c r="K125" s="46" t="s">
        <v>531</v>
      </c>
      <c r="L125" s="46" t="s">
        <v>532</v>
      </c>
      <c r="M125" s="46" t="str">
        <f t="shared" si="2"/>
        <v>RefgFrz-TM_Small-Tier1</v>
      </c>
      <c r="N125" s="46" t="s">
        <v>533</v>
      </c>
      <c r="O125" s="46" t="s">
        <v>533</v>
      </c>
      <c r="P125" s="46" t="s">
        <v>534</v>
      </c>
      <c r="Q125" s="46" t="s">
        <v>533</v>
      </c>
      <c r="R125" s="46" t="s">
        <v>533</v>
      </c>
      <c r="S125" s="46" t="s">
        <v>533</v>
      </c>
      <c r="T125" s="46" t="s">
        <v>533</v>
      </c>
      <c r="U125" s="46" t="s">
        <v>533</v>
      </c>
      <c r="V125" s="46" t="s">
        <v>535</v>
      </c>
      <c r="W125" s="46"/>
      <c r="X125" s="46"/>
      <c r="Y125" s="10">
        <f>VLOOKUP(B125,'RefgFrzr Technology'!$A$8:$AF$196,32,FALSE)</f>
        <v>575</v>
      </c>
      <c r="Z125" s="46"/>
      <c r="AA125" s="46"/>
      <c r="AB125" s="46"/>
      <c r="AC125" s="46" t="s">
        <v>536</v>
      </c>
      <c r="AD125" s="46" t="s">
        <v>537</v>
      </c>
      <c r="AE125" s="47">
        <v>42005</v>
      </c>
      <c r="AF125" s="46"/>
      <c r="AG125" s="46" t="s">
        <v>538</v>
      </c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2:52">
      <c r="B126" s="46" t="s">
        <v>458</v>
      </c>
      <c r="C126" s="46" t="s">
        <v>524</v>
      </c>
      <c r="D126" s="46" t="s">
        <v>525</v>
      </c>
      <c r="E126" s="46" t="s">
        <v>526</v>
      </c>
      <c r="F126" s="47">
        <v>42229</v>
      </c>
      <c r="G126" s="46" t="s">
        <v>527</v>
      </c>
      <c r="H126" s="46" t="s">
        <v>528</v>
      </c>
      <c r="I126" s="46" t="s">
        <v>529</v>
      </c>
      <c r="J126" s="46" t="s">
        <v>530</v>
      </c>
      <c r="K126" s="46" t="s">
        <v>531</v>
      </c>
      <c r="L126" s="46" t="s">
        <v>532</v>
      </c>
      <c r="M126" s="46" t="str">
        <f t="shared" si="2"/>
        <v>RefgFrz-TM_Small-Tier2</v>
      </c>
      <c r="N126" s="46" t="s">
        <v>533</v>
      </c>
      <c r="O126" s="46" t="s">
        <v>533</v>
      </c>
      <c r="P126" s="46" t="s">
        <v>534</v>
      </c>
      <c r="Q126" s="46" t="s">
        <v>533</v>
      </c>
      <c r="R126" s="46" t="s">
        <v>533</v>
      </c>
      <c r="S126" s="46" t="s">
        <v>533</v>
      </c>
      <c r="T126" s="46" t="s">
        <v>533</v>
      </c>
      <c r="U126" s="46" t="s">
        <v>533</v>
      </c>
      <c r="V126" s="46" t="s">
        <v>535</v>
      </c>
      <c r="W126" s="46"/>
      <c r="X126" s="46"/>
      <c r="Y126" s="10">
        <f>VLOOKUP(B126,'RefgFrzr Technology'!$A$8:$AF$196,32,FALSE)</f>
        <v>611</v>
      </c>
      <c r="Z126" s="46"/>
      <c r="AA126" s="46"/>
      <c r="AB126" s="46"/>
      <c r="AC126" s="46" t="s">
        <v>536</v>
      </c>
      <c r="AD126" s="46" t="s">
        <v>537</v>
      </c>
      <c r="AE126" s="47">
        <v>42005</v>
      </c>
      <c r="AF126" s="46"/>
      <c r="AG126" s="46" t="s">
        <v>538</v>
      </c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2:52">
      <c r="B127" s="46" t="s">
        <v>460</v>
      </c>
      <c r="C127" s="46" t="s">
        <v>524</v>
      </c>
      <c r="D127" s="46" t="s">
        <v>525</v>
      </c>
      <c r="E127" s="46" t="s">
        <v>526</v>
      </c>
      <c r="F127" s="47">
        <v>42229</v>
      </c>
      <c r="G127" s="46" t="s">
        <v>527</v>
      </c>
      <c r="H127" s="46" t="s">
        <v>528</v>
      </c>
      <c r="I127" s="46" t="s">
        <v>529</v>
      </c>
      <c r="J127" s="46" t="s">
        <v>530</v>
      </c>
      <c r="K127" s="46" t="s">
        <v>531</v>
      </c>
      <c r="L127" s="46" t="s">
        <v>532</v>
      </c>
      <c r="M127" s="46" t="str">
        <f t="shared" si="2"/>
        <v>RefgFrz-TM_VLarge-Code</v>
      </c>
      <c r="N127" s="46" t="s">
        <v>533</v>
      </c>
      <c r="O127" s="46" t="s">
        <v>533</v>
      </c>
      <c r="P127" s="46" t="s">
        <v>534</v>
      </c>
      <c r="Q127" s="46" t="s">
        <v>533</v>
      </c>
      <c r="R127" s="46" t="s">
        <v>533</v>
      </c>
      <c r="S127" s="46" t="s">
        <v>533</v>
      </c>
      <c r="T127" s="46" t="s">
        <v>533</v>
      </c>
      <c r="U127" s="46" t="s">
        <v>533</v>
      </c>
      <c r="V127" s="46" t="s">
        <v>535</v>
      </c>
      <c r="W127" s="46"/>
      <c r="X127" s="46"/>
      <c r="Y127" s="10">
        <f>VLOOKUP(B127,'RefgFrzr Technology'!$A$8:$AF$196,32,FALSE)</f>
        <v>770</v>
      </c>
      <c r="Z127" s="46"/>
      <c r="AA127" s="46"/>
      <c r="AB127" s="46"/>
      <c r="AC127" s="46" t="s">
        <v>536</v>
      </c>
      <c r="AD127" s="46" t="s">
        <v>537</v>
      </c>
      <c r="AE127" s="47">
        <v>42005</v>
      </c>
      <c r="AF127" s="46"/>
      <c r="AG127" s="46" t="s">
        <v>538</v>
      </c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2:52">
      <c r="B128" s="46" t="s">
        <v>462</v>
      </c>
      <c r="C128" s="46" t="s">
        <v>524</v>
      </c>
      <c r="D128" s="46" t="s">
        <v>525</v>
      </c>
      <c r="E128" s="46" t="s">
        <v>526</v>
      </c>
      <c r="F128" s="47">
        <v>42229</v>
      </c>
      <c r="G128" s="46" t="s">
        <v>527</v>
      </c>
      <c r="H128" s="46" t="s">
        <v>528</v>
      </c>
      <c r="I128" s="46" t="s">
        <v>529</v>
      </c>
      <c r="J128" s="46" t="s">
        <v>530</v>
      </c>
      <c r="K128" s="46" t="s">
        <v>531</v>
      </c>
      <c r="L128" s="46" t="s">
        <v>532</v>
      </c>
      <c r="M128" s="46" t="str">
        <f t="shared" si="2"/>
        <v>RefgFrz-TM_VLarge-Tier1</v>
      </c>
      <c r="N128" s="46" t="s">
        <v>533</v>
      </c>
      <c r="O128" s="46" t="s">
        <v>533</v>
      </c>
      <c r="P128" s="46" t="s">
        <v>534</v>
      </c>
      <c r="Q128" s="46" t="s">
        <v>533</v>
      </c>
      <c r="R128" s="46" t="s">
        <v>533</v>
      </c>
      <c r="S128" s="46" t="s">
        <v>533</v>
      </c>
      <c r="T128" s="46" t="s">
        <v>533</v>
      </c>
      <c r="U128" s="46" t="s">
        <v>533</v>
      </c>
      <c r="V128" s="46" t="s">
        <v>535</v>
      </c>
      <c r="W128" s="46"/>
      <c r="X128" s="46"/>
      <c r="Y128" s="10">
        <f>VLOOKUP(B128,'RefgFrzr Technology'!$A$8:$AF$196,32,FALSE)</f>
        <v>792</v>
      </c>
      <c r="Z128" s="46"/>
      <c r="AA128" s="46"/>
      <c r="AB128" s="46"/>
      <c r="AC128" s="46" t="s">
        <v>536</v>
      </c>
      <c r="AD128" s="46" t="s">
        <v>537</v>
      </c>
      <c r="AE128" s="47">
        <v>42005</v>
      </c>
      <c r="AF128" s="46"/>
      <c r="AG128" s="46" t="s">
        <v>538</v>
      </c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2:53">
      <c r="B129" s="46" t="s">
        <v>464</v>
      </c>
      <c r="C129" s="46" t="s">
        <v>524</v>
      </c>
      <c r="D129" s="46" t="s">
        <v>525</v>
      </c>
      <c r="E129" s="46" t="s">
        <v>526</v>
      </c>
      <c r="F129" s="47">
        <v>42229</v>
      </c>
      <c r="G129" s="46" t="s">
        <v>527</v>
      </c>
      <c r="H129" s="46" t="s">
        <v>528</v>
      </c>
      <c r="I129" s="46" t="s">
        <v>529</v>
      </c>
      <c r="J129" s="46" t="s">
        <v>530</v>
      </c>
      <c r="K129" s="46" t="s">
        <v>531</v>
      </c>
      <c r="L129" s="46" t="s">
        <v>532</v>
      </c>
      <c r="M129" s="46" t="str">
        <f t="shared" si="2"/>
        <v>RefgFrz-TM_VLarge-Tier2</v>
      </c>
      <c r="N129" s="46" t="s">
        <v>533</v>
      </c>
      <c r="O129" s="46" t="s">
        <v>533</v>
      </c>
      <c r="P129" s="46" t="s">
        <v>534</v>
      </c>
      <c r="Q129" s="46" t="s">
        <v>533</v>
      </c>
      <c r="R129" s="46" t="s">
        <v>533</v>
      </c>
      <c r="S129" s="46" t="s">
        <v>533</v>
      </c>
      <c r="T129" s="46" t="s">
        <v>533</v>
      </c>
      <c r="U129" s="46" t="s">
        <v>533</v>
      </c>
      <c r="V129" s="46" t="s">
        <v>535</v>
      </c>
      <c r="W129" s="46"/>
      <c r="X129" s="46"/>
      <c r="Y129" s="10">
        <f>VLOOKUP(B129,'RefgFrzr Technology'!$A$8:$AF$196,32,FALSE)</f>
        <v>838</v>
      </c>
      <c r="Z129" s="46"/>
      <c r="AA129" s="46"/>
      <c r="AB129" s="46"/>
      <c r="AC129" s="46" t="s">
        <v>536</v>
      </c>
      <c r="AD129" s="46" t="s">
        <v>537</v>
      </c>
      <c r="AE129" s="47">
        <v>42005</v>
      </c>
      <c r="AF129" s="46"/>
      <c r="AG129" s="46" t="s">
        <v>538</v>
      </c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</row>
    <row r="130" spans="2:53">
      <c r="B130" s="46" t="s">
        <v>466</v>
      </c>
      <c r="C130" s="46" t="s">
        <v>524</v>
      </c>
      <c r="D130" s="46" t="s">
        <v>525</v>
      </c>
      <c r="E130" s="46" t="s">
        <v>526</v>
      </c>
      <c r="F130" s="47">
        <v>42229</v>
      </c>
      <c r="G130" s="46" t="s">
        <v>527</v>
      </c>
      <c r="H130" s="46" t="s">
        <v>528</v>
      </c>
      <c r="I130" s="46" t="s">
        <v>529</v>
      </c>
      <c r="J130" s="46" t="s">
        <v>530</v>
      </c>
      <c r="K130" s="46" t="s">
        <v>531</v>
      </c>
      <c r="L130" s="46" t="s">
        <v>532</v>
      </c>
      <c r="M130" s="46" t="str">
        <f t="shared" si="2"/>
        <v>RefgFrz-TM_WtdSize-Code</v>
      </c>
      <c r="N130" s="46" t="s">
        <v>533</v>
      </c>
      <c r="O130" s="46" t="s">
        <v>533</v>
      </c>
      <c r="P130" s="46" t="s">
        <v>534</v>
      </c>
      <c r="Q130" s="46" t="s">
        <v>533</v>
      </c>
      <c r="R130" s="46" t="s">
        <v>533</v>
      </c>
      <c r="S130" s="46" t="s">
        <v>533</v>
      </c>
      <c r="T130" s="46" t="s">
        <v>533</v>
      </c>
      <c r="U130" s="46" t="s">
        <v>533</v>
      </c>
      <c r="V130" s="46" t="s">
        <v>535</v>
      </c>
      <c r="W130" s="46"/>
      <c r="X130" s="46"/>
      <c r="Y130" s="10">
        <f>VLOOKUP(B130,'RefgFrzr Technology'!$A$8:$AF$196,32,FALSE)</f>
        <v>644</v>
      </c>
      <c r="Z130" s="46"/>
      <c r="AA130" s="46"/>
      <c r="AB130" s="46"/>
      <c r="AC130" s="46" t="s">
        <v>536</v>
      </c>
      <c r="AD130" s="46" t="s">
        <v>537</v>
      </c>
      <c r="AE130" s="47">
        <v>42005</v>
      </c>
      <c r="AF130" s="46"/>
      <c r="AG130" s="46" t="s">
        <v>538</v>
      </c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</row>
    <row r="131" spans="2:53">
      <c r="B131" s="46" t="s">
        <v>468</v>
      </c>
      <c r="C131" s="46" t="s">
        <v>524</v>
      </c>
      <c r="D131" s="46" t="s">
        <v>525</v>
      </c>
      <c r="E131" s="46" t="s">
        <v>526</v>
      </c>
      <c r="F131" s="47">
        <v>42229</v>
      </c>
      <c r="G131" s="46" t="s">
        <v>527</v>
      </c>
      <c r="H131" s="46" t="s">
        <v>528</v>
      </c>
      <c r="I131" s="46" t="s">
        <v>529</v>
      </c>
      <c r="J131" s="46" t="s">
        <v>530</v>
      </c>
      <c r="K131" s="46" t="s">
        <v>531</v>
      </c>
      <c r="L131" s="46" t="s">
        <v>532</v>
      </c>
      <c r="M131" s="46" t="str">
        <f t="shared" si="2"/>
        <v>RefgFrz-TM_WtdSize-Tier1</v>
      </c>
      <c r="N131" s="46" t="s">
        <v>533</v>
      </c>
      <c r="O131" s="46" t="s">
        <v>533</v>
      </c>
      <c r="P131" s="46" t="s">
        <v>534</v>
      </c>
      <c r="Q131" s="46" t="s">
        <v>533</v>
      </c>
      <c r="R131" s="46" t="s">
        <v>533</v>
      </c>
      <c r="S131" s="46" t="s">
        <v>533</v>
      </c>
      <c r="T131" s="46" t="s">
        <v>533</v>
      </c>
      <c r="U131" s="46" t="s">
        <v>533</v>
      </c>
      <c r="V131" s="46" t="s">
        <v>535</v>
      </c>
      <c r="W131" s="46"/>
      <c r="X131" s="46"/>
      <c r="Y131" s="10">
        <f>VLOOKUP(B131,'RefgFrzr Technology'!$A$8:$AF$196,32,FALSE)</f>
        <v>664</v>
      </c>
      <c r="Z131" s="46"/>
      <c r="AA131" s="46"/>
      <c r="AB131" s="46"/>
      <c r="AC131" s="46" t="s">
        <v>536</v>
      </c>
      <c r="AD131" s="46" t="s">
        <v>537</v>
      </c>
      <c r="AE131" s="47">
        <v>42005</v>
      </c>
      <c r="AF131" s="46"/>
      <c r="AG131" s="46" t="s">
        <v>538</v>
      </c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</row>
    <row r="132" spans="2:53">
      <c r="B132" s="46" t="s">
        <v>470</v>
      </c>
      <c r="C132" s="46" t="s">
        <v>524</v>
      </c>
      <c r="D132" s="46" t="s">
        <v>525</v>
      </c>
      <c r="E132" s="46" t="s">
        <v>526</v>
      </c>
      <c r="F132" s="47">
        <v>42229</v>
      </c>
      <c r="G132" s="46" t="s">
        <v>527</v>
      </c>
      <c r="H132" s="46" t="s">
        <v>528</v>
      </c>
      <c r="I132" s="46" t="s">
        <v>529</v>
      </c>
      <c r="J132" s="46" t="s">
        <v>530</v>
      </c>
      <c r="K132" s="46" t="s">
        <v>531</v>
      </c>
      <c r="L132" s="46" t="s">
        <v>532</v>
      </c>
      <c r="M132" s="46" t="str">
        <f t="shared" si="2"/>
        <v>RefgFrz-TM_WtdSize-Tier2</v>
      </c>
      <c r="N132" s="46" t="s">
        <v>533</v>
      </c>
      <c r="O132" s="46" t="s">
        <v>533</v>
      </c>
      <c r="P132" s="46" t="s">
        <v>534</v>
      </c>
      <c r="Q132" s="46" t="s">
        <v>533</v>
      </c>
      <c r="R132" s="46" t="s">
        <v>533</v>
      </c>
      <c r="S132" s="46" t="s">
        <v>533</v>
      </c>
      <c r="T132" s="46" t="s">
        <v>533</v>
      </c>
      <c r="U132" s="46" t="s">
        <v>533</v>
      </c>
      <c r="V132" s="46" t="s">
        <v>535</v>
      </c>
      <c r="W132" s="46"/>
      <c r="X132" s="46"/>
      <c r="Y132" s="10">
        <f>VLOOKUP(B132,'RefgFrzr Technology'!$A$8:$AF$196,32,FALSE)</f>
        <v>704</v>
      </c>
      <c r="Z132" s="46"/>
      <c r="AA132" s="46"/>
      <c r="AB132" s="46"/>
      <c r="AC132" s="46" t="s">
        <v>536</v>
      </c>
      <c r="AD132" s="46" t="s">
        <v>537</v>
      </c>
      <c r="AE132" s="47">
        <v>42005</v>
      </c>
      <c r="AF132" s="46"/>
      <c r="AG132" s="46" t="s">
        <v>538</v>
      </c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</row>
    <row r="133" spans="2:53">
      <c r="B133" s="46" t="s">
        <v>389</v>
      </c>
      <c r="C133" s="46" t="s">
        <v>524</v>
      </c>
      <c r="D133" s="46" t="s">
        <v>525</v>
      </c>
      <c r="E133" s="46" t="s">
        <v>526</v>
      </c>
      <c r="F133" s="47">
        <v>42229</v>
      </c>
      <c r="G133" s="46" t="s">
        <v>527</v>
      </c>
      <c r="H133" s="46" t="s">
        <v>528</v>
      </c>
      <c r="I133" s="46" t="s">
        <v>529</v>
      </c>
      <c r="J133" s="46" t="s">
        <v>530</v>
      </c>
      <c r="K133" s="46" t="s">
        <v>531</v>
      </c>
      <c r="L133" s="46" t="s">
        <v>532</v>
      </c>
      <c r="M133" s="46" t="str">
        <f t="shared" si="2"/>
        <v>RefgFrz-TM-Ice_Large-Code</v>
      </c>
      <c r="N133" s="46" t="s">
        <v>533</v>
      </c>
      <c r="O133" s="46" t="s">
        <v>533</v>
      </c>
      <c r="P133" s="46" t="s">
        <v>534</v>
      </c>
      <c r="Q133" s="46" t="s">
        <v>533</v>
      </c>
      <c r="R133" s="46" t="s">
        <v>533</v>
      </c>
      <c r="S133" s="46" t="s">
        <v>533</v>
      </c>
      <c r="T133" s="46" t="s">
        <v>533</v>
      </c>
      <c r="U133" s="46" t="s">
        <v>533</v>
      </c>
      <c r="V133" s="46" t="s">
        <v>535</v>
      </c>
      <c r="W133" s="46"/>
      <c r="X133" s="46"/>
      <c r="Y133" s="10">
        <f>VLOOKUP(B133,'RefgFrzr Technology'!$A$8:$AF$196,32,FALSE)</f>
        <v>653</v>
      </c>
      <c r="Z133" s="46"/>
      <c r="AA133" s="46"/>
      <c r="AB133" s="46"/>
      <c r="AC133" s="46" t="s">
        <v>536</v>
      </c>
      <c r="AD133" s="46" t="s">
        <v>537</v>
      </c>
      <c r="AE133" s="47">
        <v>42005</v>
      </c>
      <c r="AF133" s="46"/>
      <c r="AG133" s="46" t="s">
        <v>538</v>
      </c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</row>
    <row r="134" spans="2:53">
      <c r="B134" s="46" t="s">
        <v>391</v>
      </c>
      <c r="C134" s="46" t="s">
        <v>524</v>
      </c>
      <c r="D134" s="46" t="s">
        <v>525</v>
      </c>
      <c r="E134" s="46" t="s">
        <v>526</v>
      </c>
      <c r="F134" s="47">
        <v>42229</v>
      </c>
      <c r="G134" s="46" t="s">
        <v>527</v>
      </c>
      <c r="H134" s="46" t="s">
        <v>528</v>
      </c>
      <c r="I134" s="46" t="s">
        <v>529</v>
      </c>
      <c r="J134" s="46" t="s">
        <v>530</v>
      </c>
      <c r="K134" s="46" t="s">
        <v>531</v>
      </c>
      <c r="L134" s="46" t="s">
        <v>532</v>
      </c>
      <c r="M134" s="46" t="str">
        <f t="shared" si="2"/>
        <v>RefgFrz-TM-Ice_Large-Tier1</v>
      </c>
      <c r="N134" s="46" t="s">
        <v>533</v>
      </c>
      <c r="O134" s="46" t="s">
        <v>533</v>
      </c>
      <c r="P134" s="46" t="s">
        <v>534</v>
      </c>
      <c r="Q134" s="46" t="s">
        <v>533</v>
      </c>
      <c r="R134" s="46" t="s">
        <v>533</v>
      </c>
      <c r="S134" s="46" t="s">
        <v>533</v>
      </c>
      <c r="T134" s="46" t="s">
        <v>533</v>
      </c>
      <c r="U134" s="46" t="s">
        <v>533</v>
      </c>
      <c r="V134" s="46" t="s">
        <v>535</v>
      </c>
      <c r="W134" s="46"/>
      <c r="X134" s="46"/>
      <c r="Y134" s="10">
        <f>VLOOKUP(B134,'RefgFrzr Technology'!$A$8:$AF$196,32,FALSE)</f>
        <v>678</v>
      </c>
      <c r="Z134" s="46"/>
      <c r="AA134" s="46"/>
      <c r="AB134" s="46"/>
      <c r="AC134" s="46" t="s">
        <v>536</v>
      </c>
      <c r="AD134" s="46" t="s">
        <v>537</v>
      </c>
      <c r="AE134" s="47">
        <v>42005</v>
      </c>
      <c r="AF134" s="46"/>
      <c r="AG134" s="46" t="s">
        <v>538</v>
      </c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</row>
    <row r="135" spans="2:53">
      <c r="B135" s="46" t="s">
        <v>393</v>
      </c>
      <c r="C135" s="46" t="s">
        <v>524</v>
      </c>
      <c r="D135" s="46" t="s">
        <v>525</v>
      </c>
      <c r="E135" s="46" t="s">
        <v>526</v>
      </c>
      <c r="F135" s="47">
        <v>42229</v>
      </c>
      <c r="G135" s="46" t="s">
        <v>527</v>
      </c>
      <c r="H135" s="46" t="s">
        <v>528</v>
      </c>
      <c r="I135" s="46" t="s">
        <v>529</v>
      </c>
      <c r="J135" s="46" t="s">
        <v>530</v>
      </c>
      <c r="K135" s="46" t="s">
        <v>531</v>
      </c>
      <c r="L135" s="46" t="s">
        <v>532</v>
      </c>
      <c r="M135" s="46" t="str">
        <f t="shared" si="2"/>
        <v>RefgFrz-TM-Ice_Large-Tier2</v>
      </c>
      <c r="N135" s="46" t="s">
        <v>533</v>
      </c>
      <c r="O135" s="46" t="s">
        <v>533</v>
      </c>
      <c r="P135" s="46" t="s">
        <v>534</v>
      </c>
      <c r="Q135" s="46" t="s">
        <v>533</v>
      </c>
      <c r="R135" s="46" t="s">
        <v>533</v>
      </c>
      <c r="S135" s="46" t="s">
        <v>533</v>
      </c>
      <c r="T135" s="46" t="s">
        <v>533</v>
      </c>
      <c r="U135" s="46" t="s">
        <v>533</v>
      </c>
      <c r="V135" s="46" t="s">
        <v>535</v>
      </c>
      <c r="W135" s="46"/>
      <c r="X135" s="46"/>
      <c r="Y135" s="10">
        <f>VLOOKUP(B135,'RefgFrzr Technology'!$A$8:$AF$196,32,FALSE)</f>
        <v>728</v>
      </c>
      <c r="Z135" s="46"/>
      <c r="AA135" s="46"/>
      <c r="AB135" s="46"/>
      <c r="AC135" s="46" t="s">
        <v>536</v>
      </c>
      <c r="AD135" s="46" t="s">
        <v>537</v>
      </c>
      <c r="AE135" s="47">
        <v>42005</v>
      </c>
      <c r="AF135" s="46"/>
      <c r="AG135" s="46" t="s">
        <v>538</v>
      </c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</row>
    <row r="136" spans="2:53">
      <c r="B136" s="46" t="s">
        <v>395</v>
      </c>
      <c r="C136" s="46" t="s">
        <v>524</v>
      </c>
      <c r="D136" s="46" t="s">
        <v>525</v>
      </c>
      <c r="E136" s="46" t="s">
        <v>526</v>
      </c>
      <c r="F136" s="47">
        <v>42229</v>
      </c>
      <c r="G136" s="46" t="s">
        <v>527</v>
      </c>
      <c r="H136" s="46" t="s">
        <v>528</v>
      </c>
      <c r="I136" s="46" t="s">
        <v>529</v>
      </c>
      <c r="J136" s="46" t="s">
        <v>530</v>
      </c>
      <c r="K136" s="46" t="s">
        <v>531</v>
      </c>
      <c r="L136" s="46" t="s">
        <v>532</v>
      </c>
      <c r="M136" s="46" t="str">
        <f t="shared" si="2"/>
        <v>RefgFrz-TM-Ice_Med-Code</v>
      </c>
      <c r="N136" s="46" t="s">
        <v>533</v>
      </c>
      <c r="O136" s="46" t="s">
        <v>533</v>
      </c>
      <c r="P136" s="46" t="s">
        <v>534</v>
      </c>
      <c r="Q136" s="46" t="s">
        <v>533</v>
      </c>
      <c r="R136" s="46" t="s">
        <v>533</v>
      </c>
      <c r="S136" s="46" t="s">
        <v>533</v>
      </c>
      <c r="T136" s="46" t="s">
        <v>533</v>
      </c>
      <c r="U136" s="46" t="s">
        <v>533</v>
      </c>
      <c r="V136" s="46" t="s">
        <v>535</v>
      </c>
      <c r="W136" s="46"/>
      <c r="X136" s="46"/>
      <c r="Y136" s="10">
        <f>VLOOKUP(B136,'RefgFrzr Technology'!$A$8:$AF$196,32,FALSE)</f>
        <v>595</v>
      </c>
      <c r="Z136" s="46"/>
      <c r="AA136" s="46"/>
      <c r="AB136" s="46"/>
      <c r="AC136" s="46" t="s">
        <v>536</v>
      </c>
      <c r="AD136" s="46" t="s">
        <v>537</v>
      </c>
      <c r="AE136" s="47">
        <v>42005</v>
      </c>
      <c r="AF136" s="46"/>
      <c r="AG136" s="46" t="s">
        <v>538</v>
      </c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</row>
    <row r="137" spans="2:53">
      <c r="B137" s="46" t="s">
        <v>397</v>
      </c>
      <c r="C137" s="46" t="s">
        <v>524</v>
      </c>
      <c r="D137" s="46" t="s">
        <v>525</v>
      </c>
      <c r="E137" s="46" t="s">
        <v>526</v>
      </c>
      <c r="F137" s="47">
        <v>42229</v>
      </c>
      <c r="G137" s="46" t="s">
        <v>527</v>
      </c>
      <c r="H137" s="46" t="s">
        <v>528</v>
      </c>
      <c r="I137" s="46" t="s">
        <v>529</v>
      </c>
      <c r="J137" s="46" t="s">
        <v>530</v>
      </c>
      <c r="K137" s="46" t="s">
        <v>531</v>
      </c>
      <c r="L137" s="46" t="s">
        <v>532</v>
      </c>
      <c r="M137" s="46" t="str">
        <f t="shared" si="2"/>
        <v>RefgFrz-TM-Ice_Med-Tier1</v>
      </c>
      <c r="N137" s="46" t="s">
        <v>533</v>
      </c>
      <c r="O137" s="46" t="s">
        <v>533</v>
      </c>
      <c r="P137" s="46" t="s">
        <v>534</v>
      </c>
      <c r="Q137" s="46" t="s">
        <v>533</v>
      </c>
      <c r="R137" s="46" t="s">
        <v>533</v>
      </c>
      <c r="S137" s="46" t="s">
        <v>533</v>
      </c>
      <c r="T137" s="46" t="s">
        <v>533</v>
      </c>
      <c r="U137" s="46" t="s">
        <v>533</v>
      </c>
      <c r="V137" s="46" t="s">
        <v>535</v>
      </c>
      <c r="W137" s="46"/>
      <c r="X137" s="46"/>
      <c r="Y137" s="10">
        <f>VLOOKUP(B137,'RefgFrzr Technology'!$A$8:$AF$196,32,FALSE)</f>
        <v>619</v>
      </c>
      <c r="Z137" s="46"/>
      <c r="AA137" s="46"/>
      <c r="AB137" s="46"/>
      <c r="AC137" s="46" t="s">
        <v>536</v>
      </c>
      <c r="AD137" s="46" t="s">
        <v>537</v>
      </c>
      <c r="AE137" s="47">
        <v>42005</v>
      </c>
      <c r="AF137" s="46"/>
      <c r="AG137" s="46" t="s">
        <v>538</v>
      </c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</row>
    <row r="138" spans="2:53">
      <c r="B138" s="46" t="s">
        <v>399</v>
      </c>
      <c r="C138" s="46" t="s">
        <v>524</v>
      </c>
      <c r="D138" s="46" t="s">
        <v>525</v>
      </c>
      <c r="E138" s="46" t="s">
        <v>526</v>
      </c>
      <c r="F138" s="47">
        <v>42229</v>
      </c>
      <c r="G138" s="46" t="s">
        <v>527</v>
      </c>
      <c r="H138" s="46" t="s">
        <v>528</v>
      </c>
      <c r="I138" s="46" t="s">
        <v>529</v>
      </c>
      <c r="J138" s="46" t="s">
        <v>530</v>
      </c>
      <c r="K138" s="46" t="s">
        <v>531</v>
      </c>
      <c r="L138" s="46" t="s">
        <v>532</v>
      </c>
      <c r="M138" s="46" t="str">
        <f t="shared" si="2"/>
        <v>RefgFrz-TM-Ice_Med-Tier2</v>
      </c>
      <c r="N138" s="46" t="s">
        <v>533</v>
      </c>
      <c r="O138" s="46" t="s">
        <v>533</v>
      </c>
      <c r="P138" s="46" t="s">
        <v>534</v>
      </c>
      <c r="Q138" s="46" t="s">
        <v>533</v>
      </c>
      <c r="R138" s="46" t="s">
        <v>533</v>
      </c>
      <c r="S138" s="46" t="s">
        <v>533</v>
      </c>
      <c r="T138" s="46" t="s">
        <v>533</v>
      </c>
      <c r="U138" s="46" t="s">
        <v>533</v>
      </c>
      <c r="V138" s="46" t="s">
        <v>535</v>
      </c>
      <c r="W138" s="46"/>
      <c r="X138" s="46"/>
      <c r="Y138" s="10">
        <f>VLOOKUP(B138,'RefgFrzr Technology'!$A$8:$AF$196,32,FALSE)</f>
        <v>666</v>
      </c>
      <c r="Z138" s="46"/>
      <c r="AA138" s="46"/>
      <c r="AB138" s="46"/>
      <c r="AC138" s="46" t="s">
        <v>536</v>
      </c>
      <c r="AD138" s="46" t="s">
        <v>537</v>
      </c>
      <c r="AE138" s="47">
        <v>42005</v>
      </c>
      <c r="AF138" s="46"/>
      <c r="AG138" s="46" t="s">
        <v>538</v>
      </c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</row>
    <row r="139" spans="2:53">
      <c r="B139" s="46" t="s">
        <v>401</v>
      </c>
      <c r="C139" s="46" t="s">
        <v>524</v>
      </c>
      <c r="D139" s="46" t="s">
        <v>525</v>
      </c>
      <c r="E139" s="46" t="s">
        <v>526</v>
      </c>
      <c r="F139" s="47">
        <v>42229</v>
      </c>
      <c r="G139" s="46" t="s">
        <v>527</v>
      </c>
      <c r="H139" s="46" t="s">
        <v>528</v>
      </c>
      <c r="I139" s="46" t="s">
        <v>529</v>
      </c>
      <c r="J139" s="46" t="s">
        <v>530</v>
      </c>
      <c r="K139" s="46" t="s">
        <v>531</v>
      </c>
      <c r="L139" s="46" t="s">
        <v>532</v>
      </c>
      <c r="M139" s="46" t="str">
        <f t="shared" si="2"/>
        <v>RefgFrz-TM-Ice_Mini-Code</v>
      </c>
      <c r="N139" s="46" t="s">
        <v>533</v>
      </c>
      <c r="O139" s="46" t="s">
        <v>533</v>
      </c>
      <c r="P139" s="46" t="s">
        <v>534</v>
      </c>
      <c r="Q139" s="46" t="s">
        <v>533</v>
      </c>
      <c r="R139" s="46" t="s">
        <v>533</v>
      </c>
      <c r="S139" s="46" t="s">
        <v>533</v>
      </c>
      <c r="T139" s="46" t="s">
        <v>533</v>
      </c>
      <c r="U139" s="46" t="s">
        <v>533</v>
      </c>
      <c r="V139" s="46" t="s">
        <v>535</v>
      </c>
      <c r="W139" s="46"/>
      <c r="X139" s="46"/>
      <c r="Y139" s="10">
        <f>VLOOKUP(B139,'RefgFrzr Technology'!$A$8:$AF$196,32,FALSE)</f>
        <v>441</v>
      </c>
      <c r="Z139" s="46"/>
      <c r="AA139" s="46"/>
      <c r="AB139" s="46"/>
      <c r="AC139" s="46" t="s">
        <v>536</v>
      </c>
      <c r="AD139" s="46" t="s">
        <v>537</v>
      </c>
      <c r="AE139" s="47">
        <v>42005</v>
      </c>
      <c r="AF139" s="46"/>
      <c r="AG139" s="46" t="s">
        <v>538</v>
      </c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</row>
    <row r="140" spans="2:53">
      <c r="B140" s="46" t="s">
        <v>403</v>
      </c>
      <c r="C140" s="46" t="s">
        <v>524</v>
      </c>
      <c r="D140" s="46" t="s">
        <v>525</v>
      </c>
      <c r="E140" s="46" t="s">
        <v>526</v>
      </c>
      <c r="F140" s="47">
        <v>42229</v>
      </c>
      <c r="G140" s="46" t="s">
        <v>527</v>
      </c>
      <c r="H140" s="46" t="s">
        <v>528</v>
      </c>
      <c r="I140" s="46" t="s">
        <v>529</v>
      </c>
      <c r="J140" s="46" t="s">
        <v>530</v>
      </c>
      <c r="K140" s="46" t="s">
        <v>531</v>
      </c>
      <c r="L140" s="46" t="s">
        <v>532</v>
      </c>
      <c r="M140" s="46" t="str">
        <f t="shared" si="2"/>
        <v>RefgFrz-TM-Ice_Mini-Tier1</v>
      </c>
      <c r="N140" s="46" t="s">
        <v>533</v>
      </c>
      <c r="O140" s="46" t="s">
        <v>533</v>
      </c>
      <c r="P140" s="46" t="s">
        <v>534</v>
      </c>
      <c r="Q140" s="46" t="s">
        <v>533</v>
      </c>
      <c r="R140" s="46" t="s">
        <v>533</v>
      </c>
      <c r="S140" s="46" t="s">
        <v>533</v>
      </c>
      <c r="T140" s="46" t="s">
        <v>533</v>
      </c>
      <c r="U140" s="46" t="s">
        <v>533</v>
      </c>
      <c r="V140" s="46" t="s">
        <v>535</v>
      </c>
      <c r="W140" s="46"/>
      <c r="X140" s="46"/>
      <c r="Y140" s="10">
        <f>VLOOKUP(B140,'RefgFrzr Technology'!$A$8:$AF$196,32,FALSE)</f>
        <v>461</v>
      </c>
      <c r="Z140" s="46"/>
      <c r="AA140" s="46"/>
      <c r="AB140" s="46"/>
      <c r="AC140" s="46" t="s">
        <v>536</v>
      </c>
      <c r="AD140" s="46" t="s">
        <v>537</v>
      </c>
      <c r="AE140" s="47">
        <v>42005</v>
      </c>
      <c r="AF140" s="46"/>
      <c r="AG140" s="46" t="s">
        <v>538</v>
      </c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</row>
    <row r="141" spans="2:53">
      <c r="B141" s="46" t="s">
        <v>405</v>
      </c>
      <c r="C141" s="46" t="s">
        <v>524</v>
      </c>
      <c r="D141" s="46" t="s">
        <v>525</v>
      </c>
      <c r="E141" s="46" t="s">
        <v>526</v>
      </c>
      <c r="F141" s="47">
        <v>42229</v>
      </c>
      <c r="G141" s="46" t="s">
        <v>527</v>
      </c>
      <c r="H141" s="46" t="s">
        <v>528</v>
      </c>
      <c r="I141" s="46" t="s">
        <v>529</v>
      </c>
      <c r="J141" s="46" t="s">
        <v>530</v>
      </c>
      <c r="K141" s="46" t="s">
        <v>531</v>
      </c>
      <c r="L141" s="46" t="s">
        <v>532</v>
      </c>
      <c r="M141" s="46" t="str">
        <f t="shared" ref="M141:M150" si="3">+B141</f>
        <v>RefgFrz-TM-Ice_Mini-Tier2</v>
      </c>
      <c r="N141" s="46" t="s">
        <v>533</v>
      </c>
      <c r="O141" s="46" t="s">
        <v>533</v>
      </c>
      <c r="P141" s="46" t="s">
        <v>534</v>
      </c>
      <c r="Q141" s="46" t="s">
        <v>533</v>
      </c>
      <c r="R141" s="46" t="s">
        <v>533</v>
      </c>
      <c r="S141" s="46" t="s">
        <v>533</v>
      </c>
      <c r="T141" s="46" t="s">
        <v>533</v>
      </c>
      <c r="U141" s="46" t="s">
        <v>533</v>
      </c>
      <c r="V141" s="46" t="s">
        <v>535</v>
      </c>
      <c r="W141" s="46"/>
      <c r="X141" s="46"/>
      <c r="Y141" s="10">
        <f>VLOOKUP(B141,'RefgFrzr Technology'!$A$8:$AF$196,32,FALSE)</f>
        <v>501</v>
      </c>
      <c r="Z141" s="46"/>
      <c r="AA141" s="46"/>
      <c r="AB141" s="46"/>
      <c r="AC141" s="46" t="s">
        <v>536</v>
      </c>
      <c r="AD141" s="46" t="s">
        <v>537</v>
      </c>
      <c r="AE141" s="47">
        <v>42005</v>
      </c>
      <c r="AF141" s="46"/>
      <c r="AG141" s="46" t="s">
        <v>538</v>
      </c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</row>
    <row r="142" spans="2:53">
      <c r="B142" s="46" t="s">
        <v>407</v>
      </c>
      <c r="C142" s="46" t="s">
        <v>524</v>
      </c>
      <c r="D142" s="46" t="s">
        <v>525</v>
      </c>
      <c r="E142" s="46" t="s">
        <v>526</v>
      </c>
      <c r="F142" s="47">
        <v>42229</v>
      </c>
      <c r="G142" s="46" t="s">
        <v>527</v>
      </c>
      <c r="H142" s="46" t="s">
        <v>528</v>
      </c>
      <c r="I142" s="46" t="s">
        <v>529</v>
      </c>
      <c r="J142" s="46" t="s">
        <v>530</v>
      </c>
      <c r="K142" s="46" t="s">
        <v>531</v>
      </c>
      <c r="L142" s="46" t="s">
        <v>532</v>
      </c>
      <c r="M142" s="46" t="str">
        <f t="shared" si="3"/>
        <v>RefgFrz-TM-Ice_Small-Code</v>
      </c>
      <c r="N142" s="46" t="s">
        <v>533</v>
      </c>
      <c r="O142" s="46" t="s">
        <v>533</v>
      </c>
      <c r="P142" s="46" t="s">
        <v>534</v>
      </c>
      <c r="Q142" s="46" t="s">
        <v>533</v>
      </c>
      <c r="R142" s="46" t="s">
        <v>533</v>
      </c>
      <c r="S142" s="46" t="s">
        <v>533</v>
      </c>
      <c r="T142" s="46" t="s">
        <v>533</v>
      </c>
      <c r="U142" s="46" t="s">
        <v>533</v>
      </c>
      <c r="V142" s="46" t="s">
        <v>535</v>
      </c>
      <c r="W142" s="46"/>
      <c r="X142" s="46"/>
      <c r="Y142" s="10">
        <f>VLOOKUP(B142,'RefgFrzr Technology'!$A$8:$AF$196,32,FALSE)</f>
        <v>518</v>
      </c>
      <c r="Z142" s="46"/>
      <c r="AA142" s="46"/>
      <c r="AB142" s="46"/>
      <c r="AC142" s="46" t="s">
        <v>536</v>
      </c>
      <c r="AD142" s="46" t="s">
        <v>537</v>
      </c>
      <c r="AE142" s="47">
        <v>42005</v>
      </c>
      <c r="AF142" s="46"/>
      <c r="AG142" s="46" t="s">
        <v>538</v>
      </c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</row>
    <row r="143" spans="2:53">
      <c r="B143" s="46" t="s">
        <v>409</v>
      </c>
      <c r="C143" s="46" t="s">
        <v>524</v>
      </c>
      <c r="D143" s="46" t="s">
        <v>525</v>
      </c>
      <c r="E143" s="46" t="s">
        <v>526</v>
      </c>
      <c r="F143" s="47">
        <v>42229</v>
      </c>
      <c r="G143" s="46" t="s">
        <v>527</v>
      </c>
      <c r="H143" s="46" t="s">
        <v>528</v>
      </c>
      <c r="I143" s="46" t="s">
        <v>529</v>
      </c>
      <c r="J143" s="46" t="s">
        <v>530</v>
      </c>
      <c r="K143" s="46" t="s">
        <v>531</v>
      </c>
      <c r="L143" s="46" t="s">
        <v>532</v>
      </c>
      <c r="M143" s="46" t="str">
        <f t="shared" si="3"/>
        <v>RefgFrz-TM-Ice_Small-Tier1</v>
      </c>
      <c r="N143" s="46" t="s">
        <v>533</v>
      </c>
      <c r="O143" s="46" t="s">
        <v>533</v>
      </c>
      <c r="P143" s="46" t="s">
        <v>534</v>
      </c>
      <c r="Q143" s="46" t="s">
        <v>533</v>
      </c>
      <c r="R143" s="46" t="s">
        <v>533</v>
      </c>
      <c r="S143" s="46" t="s">
        <v>533</v>
      </c>
      <c r="T143" s="46" t="s">
        <v>533</v>
      </c>
      <c r="U143" s="46" t="s">
        <v>533</v>
      </c>
      <c r="V143" s="46" t="s">
        <v>535</v>
      </c>
      <c r="W143" s="46"/>
      <c r="X143" s="46"/>
      <c r="Y143" s="10">
        <f>VLOOKUP(B143,'RefgFrzr Technology'!$A$8:$AF$196,32,FALSE)</f>
        <v>540</v>
      </c>
      <c r="Z143" s="46"/>
      <c r="AA143" s="46"/>
      <c r="AB143" s="46"/>
      <c r="AC143" s="46" t="s">
        <v>536</v>
      </c>
      <c r="AD143" s="46" t="s">
        <v>537</v>
      </c>
      <c r="AE143" s="47">
        <v>42005</v>
      </c>
      <c r="AF143" s="46"/>
      <c r="AG143" s="46" t="s">
        <v>538</v>
      </c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</row>
    <row r="144" spans="2:53">
      <c r="B144" s="46" t="s">
        <v>411</v>
      </c>
      <c r="C144" s="46" t="s">
        <v>524</v>
      </c>
      <c r="D144" s="46" t="s">
        <v>525</v>
      </c>
      <c r="E144" s="46" t="s">
        <v>526</v>
      </c>
      <c r="F144" s="47">
        <v>42229</v>
      </c>
      <c r="G144" s="46" t="s">
        <v>527</v>
      </c>
      <c r="H144" s="46" t="s">
        <v>528</v>
      </c>
      <c r="I144" s="46" t="s">
        <v>529</v>
      </c>
      <c r="J144" s="46" t="s">
        <v>530</v>
      </c>
      <c r="K144" s="46" t="s">
        <v>531</v>
      </c>
      <c r="L144" s="46" t="s">
        <v>532</v>
      </c>
      <c r="M144" s="46" t="str">
        <f t="shared" si="3"/>
        <v>RefgFrz-TM-Ice_Small-Tier2</v>
      </c>
      <c r="N144" s="46" t="s">
        <v>533</v>
      </c>
      <c r="O144" s="46" t="s">
        <v>533</v>
      </c>
      <c r="P144" s="46" t="s">
        <v>534</v>
      </c>
      <c r="Q144" s="46" t="s">
        <v>533</v>
      </c>
      <c r="R144" s="46" t="s">
        <v>533</v>
      </c>
      <c r="S144" s="46" t="s">
        <v>533</v>
      </c>
      <c r="T144" s="46" t="s">
        <v>533</v>
      </c>
      <c r="U144" s="46" t="s">
        <v>533</v>
      </c>
      <c r="V144" s="46" t="s">
        <v>535</v>
      </c>
      <c r="W144" s="46"/>
      <c r="X144" s="46"/>
      <c r="Y144" s="10">
        <f>VLOOKUP(B144,'RefgFrzr Technology'!$A$8:$AF$196,32,FALSE)</f>
        <v>583</v>
      </c>
      <c r="Z144" s="46"/>
      <c r="AA144" s="46"/>
      <c r="AB144" s="46"/>
      <c r="AC144" s="46" t="s">
        <v>536</v>
      </c>
      <c r="AD144" s="46" t="s">
        <v>537</v>
      </c>
      <c r="AE144" s="47">
        <v>42005</v>
      </c>
      <c r="AF144" s="46"/>
      <c r="AG144" s="46" t="s">
        <v>538</v>
      </c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</row>
    <row r="145" spans="2:53">
      <c r="B145" s="46" t="s">
        <v>413</v>
      </c>
      <c r="C145" s="46" t="s">
        <v>524</v>
      </c>
      <c r="D145" s="46" t="s">
        <v>525</v>
      </c>
      <c r="E145" s="46" t="s">
        <v>526</v>
      </c>
      <c r="F145" s="47">
        <v>42229</v>
      </c>
      <c r="G145" s="46" t="s">
        <v>527</v>
      </c>
      <c r="H145" s="46" t="s">
        <v>528</v>
      </c>
      <c r="I145" s="46" t="s">
        <v>529</v>
      </c>
      <c r="J145" s="46" t="s">
        <v>530</v>
      </c>
      <c r="K145" s="46" t="s">
        <v>531</v>
      </c>
      <c r="L145" s="46" t="s">
        <v>532</v>
      </c>
      <c r="M145" s="46" t="str">
        <f t="shared" si="3"/>
        <v>RefgFrz-TM-Ice_VLarge-Code</v>
      </c>
      <c r="N145" s="46" t="s">
        <v>533</v>
      </c>
      <c r="O145" s="46" t="s">
        <v>533</v>
      </c>
      <c r="P145" s="46" t="s">
        <v>534</v>
      </c>
      <c r="Q145" s="46" t="s">
        <v>533</v>
      </c>
      <c r="R145" s="46" t="s">
        <v>533</v>
      </c>
      <c r="S145" s="46" t="s">
        <v>533</v>
      </c>
      <c r="T145" s="46" t="s">
        <v>533</v>
      </c>
      <c r="U145" s="46" t="s">
        <v>533</v>
      </c>
      <c r="V145" s="46" t="s">
        <v>535</v>
      </c>
      <c r="W145" s="46"/>
      <c r="X145" s="46"/>
      <c r="Y145" s="10">
        <f>VLOOKUP(B145,'RefgFrzr Technology'!$A$8:$AF$196,32,FALSE)</f>
        <v>730</v>
      </c>
      <c r="Z145" s="46"/>
      <c r="AA145" s="46"/>
      <c r="AB145" s="46"/>
      <c r="AC145" s="46" t="s">
        <v>536</v>
      </c>
      <c r="AD145" s="46" t="s">
        <v>537</v>
      </c>
      <c r="AE145" s="47">
        <v>42005</v>
      </c>
      <c r="AF145" s="46"/>
      <c r="AG145" s="46" t="s">
        <v>538</v>
      </c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</row>
    <row r="146" spans="2:53">
      <c r="B146" s="46" t="s">
        <v>415</v>
      </c>
      <c r="C146" s="46" t="s">
        <v>524</v>
      </c>
      <c r="D146" s="46" t="s">
        <v>525</v>
      </c>
      <c r="E146" s="46" t="s">
        <v>526</v>
      </c>
      <c r="F146" s="47">
        <v>42229</v>
      </c>
      <c r="G146" s="46" t="s">
        <v>527</v>
      </c>
      <c r="H146" s="46" t="s">
        <v>528</v>
      </c>
      <c r="I146" s="46" t="s">
        <v>529</v>
      </c>
      <c r="J146" s="46" t="s">
        <v>530</v>
      </c>
      <c r="K146" s="46" t="s">
        <v>531</v>
      </c>
      <c r="L146" s="46" t="s">
        <v>532</v>
      </c>
      <c r="M146" s="46" t="str">
        <f t="shared" si="3"/>
        <v>RefgFrz-TM-Ice_VLarge-Tier1</v>
      </c>
      <c r="N146" s="46" t="s">
        <v>533</v>
      </c>
      <c r="O146" s="46" t="s">
        <v>533</v>
      </c>
      <c r="P146" s="46" t="s">
        <v>534</v>
      </c>
      <c r="Q146" s="46" t="s">
        <v>533</v>
      </c>
      <c r="R146" s="46" t="s">
        <v>533</v>
      </c>
      <c r="S146" s="46" t="s">
        <v>533</v>
      </c>
      <c r="T146" s="46" t="s">
        <v>533</v>
      </c>
      <c r="U146" s="46" t="s">
        <v>533</v>
      </c>
      <c r="V146" s="46" t="s">
        <v>535</v>
      </c>
      <c r="W146" s="46"/>
      <c r="X146" s="46"/>
      <c r="Y146" s="10">
        <f>VLOOKUP(B146,'RefgFrzr Technology'!$A$8:$AF$196,32,FALSE)</f>
        <v>757</v>
      </c>
      <c r="Z146" s="46"/>
      <c r="AA146" s="46"/>
      <c r="AB146" s="46"/>
      <c r="AC146" s="46" t="s">
        <v>536</v>
      </c>
      <c r="AD146" s="46" t="s">
        <v>537</v>
      </c>
      <c r="AE146" s="47">
        <v>42005</v>
      </c>
      <c r="AF146" s="46"/>
      <c r="AG146" s="46" t="s">
        <v>538</v>
      </c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</row>
    <row r="147" spans="2:53">
      <c r="B147" s="46" t="s">
        <v>417</v>
      </c>
      <c r="C147" s="46" t="s">
        <v>524</v>
      </c>
      <c r="D147" s="46" t="s">
        <v>525</v>
      </c>
      <c r="E147" s="46" t="s">
        <v>526</v>
      </c>
      <c r="F147" s="47">
        <v>42229</v>
      </c>
      <c r="G147" s="46" t="s">
        <v>527</v>
      </c>
      <c r="H147" s="46" t="s">
        <v>528</v>
      </c>
      <c r="I147" s="46" t="s">
        <v>529</v>
      </c>
      <c r="J147" s="46" t="s">
        <v>530</v>
      </c>
      <c r="K147" s="46" t="s">
        <v>531</v>
      </c>
      <c r="L147" s="46" t="s">
        <v>532</v>
      </c>
      <c r="M147" s="46" t="str">
        <f t="shared" si="3"/>
        <v>RefgFrz-TM-Ice_VLarge-Tier2</v>
      </c>
      <c r="N147" s="46" t="s">
        <v>533</v>
      </c>
      <c r="O147" s="46" t="s">
        <v>533</v>
      </c>
      <c r="P147" s="46" t="s">
        <v>534</v>
      </c>
      <c r="Q147" s="46" t="s">
        <v>533</v>
      </c>
      <c r="R147" s="46" t="s">
        <v>533</v>
      </c>
      <c r="S147" s="46" t="s">
        <v>533</v>
      </c>
      <c r="T147" s="46" t="s">
        <v>533</v>
      </c>
      <c r="U147" s="46" t="s">
        <v>533</v>
      </c>
      <c r="V147" s="46" t="s">
        <v>535</v>
      </c>
      <c r="W147" s="46"/>
      <c r="X147" s="46"/>
      <c r="Y147" s="10">
        <f>VLOOKUP(B147,'RefgFrzr Technology'!$A$8:$AF$196,32,FALSE)</f>
        <v>810</v>
      </c>
      <c r="Z147" s="46"/>
      <c r="AA147" s="46"/>
      <c r="AB147" s="46"/>
      <c r="AC147" s="46" t="s">
        <v>536</v>
      </c>
      <c r="AD147" s="46" t="s">
        <v>537</v>
      </c>
      <c r="AE147" s="47">
        <v>42005</v>
      </c>
      <c r="AF147" s="46"/>
      <c r="AG147" s="46" t="s">
        <v>538</v>
      </c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</row>
    <row r="148" spans="2:53">
      <c r="B148" s="46" t="s">
        <v>419</v>
      </c>
      <c r="C148" s="46" t="s">
        <v>524</v>
      </c>
      <c r="D148" s="46" t="s">
        <v>525</v>
      </c>
      <c r="E148" s="46" t="s">
        <v>526</v>
      </c>
      <c r="F148" s="47">
        <v>42229</v>
      </c>
      <c r="G148" s="46" t="s">
        <v>527</v>
      </c>
      <c r="H148" s="46" t="s">
        <v>528</v>
      </c>
      <c r="I148" s="46" t="s">
        <v>529</v>
      </c>
      <c r="J148" s="46" t="s">
        <v>530</v>
      </c>
      <c r="K148" s="46" t="s">
        <v>531</v>
      </c>
      <c r="L148" s="46" t="s">
        <v>532</v>
      </c>
      <c r="M148" s="46" t="str">
        <f t="shared" si="3"/>
        <v>RefgFrz-TM-Ice_WtdSize-Code</v>
      </c>
      <c r="N148" s="46" t="s">
        <v>533</v>
      </c>
      <c r="O148" s="46" t="s">
        <v>533</v>
      </c>
      <c r="P148" s="46" t="s">
        <v>534</v>
      </c>
      <c r="Q148" s="46" t="s">
        <v>533</v>
      </c>
      <c r="R148" s="46" t="s">
        <v>533</v>
      </c>
      <c r="S148" s="46" t="s">
        <v>533</v>
      </c>
      <c r="T148" s="46" t="s">
        <v>533</v>
      </c>
      <c r="U148" s="46" t="s">
        <v>533</v>
      </c>
      <c r="V148" s="46" t="s">
        <v>535</v>
      </c>
      <c r="W148" s="46"/>
      <c r="X148" s="46"/>
      <c r="Y148" s="10">
        <f>VLOOKUP(B148,'RefgFrzr Technology'!$A$8:$AF$196,32,FALSE)</f>
        <v>630</v>
      </c>
      <c r="Z148" s="46"/>
      <c r="AA148" s="46"/>
      <c r="AB148" s="46"/>
      <c r="AC148" s="46" t="s">
        <v>536</v>
      </c>
      <c r="AD148" s="46" t="s">
        <v>537</v>
      </c>
      <c r="AE148" s="47">
        <v>42005</v>
      </c>
      <c r="AF148" s="46"/>
      <c r="AG148" s="46" t="s">
        <v>538</v>
      </c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</row>
    <row r="149" spans="2:53">
      <c r="B149" s="46" t="s">
        <v>421</v>
      </c>
      <c r="C149" s="46" t="s">
        <v>524</v>
      </c>
      <c r="D149" s="46" t="s">
        <v>525</v>
      </c>
      <c r="E149" s="46" t="s">
        <v>526</v>
      </c>
      <c r="F149" s="47">
        <v>42229</v>
      </c>
      <c r="G149" s="46" t="s">
        <v>527</v>
      </c>
      <c r="H149" s="46" t="s">
        <v>528</v>
      </c>
      <c r="I149" s="46" t="s">
        <v>529</v>
      </c>
      <c r="J149" s="46" t="s">
        <v>530</v>
      </c>
      <c r="K149" s="46" t="s">
        <v>531</v>
      </c>
      <c r="L149" s="46" t="s">
        <v>532</v>
      </c>
      <c r="M149" s="46" t="str">
        <f t="shared" si="3"/>
        <v>RefgFrz-TM-Ice_WtdSize-Tier1</v>
      </c>
      <c r="N149" s="46" t="s">
        <v>533</v>
      </c>
      <c r="O149" s="46" t="s">
        <v>533</v>
      </c>
      <c r="P149" s="46" t="s">
        <v>534</v>
      </c>
      <c r="Q149" s="46" t="s">
        <v>533</v>
      </c>
      <c r="R149" s="46" t="s">
        <v>533</v>
      </c>
      <c r="S149" s="46" t="s">
        <v>533</v>
      </c>
      <c r="T149" s="46" t="s">
        <v>533</v>
      </c>
      <c r="U149" s="46" t="s">
        <v>533</v>
      </c>
      <c r="V149" s="46" t="s">
        <v>535</v>
      </c>
      <c r="W149" s="46"/>
      <c r="X149" s="46"/>
      <c r="Y149" s="10">
        <f>VLOOKUP(B149,'RefgFrzr Technology'!$A$8:$AF$196,32,FALSE)</f>
        <v>654</v>
      </c>
      <c r="Z149" s="46"/>
      <c r="AA149" s="46"/>
      <c r="AB149" s="46"/>
      <c r="AC149" s="46" t="s">
        <v>536</v>
      </c>
      <c r="AD149" s="46" t="s">
        <v>537</v>
      </c>
      <c r="AE149" s="47">
        <v>42005</v>
      </c>
      <c r="AF149" s="46"/>
      <c r="AG149" s="46" t="s">
        <v>538</v>
      </c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</row>
    <row r="150" spans="2:53">
      <c r="B150" s="46" t="s">
        <v>423</v>
      </c>
      <c r="C150" s="46" t="s">
        <v>524</v>
      </c>
      <c r="D150" s="46" t="s">
        <v>525</v>
      </c>
      <c r="E150" s="46" t="s">
        <v>526</v>
      </c>
      <c r="F150" s="47">
        <v>42229</v>
      </c>
      <c r="G150" s="46" t="s">
        <v>527</v>
      </c>
      <c r="H150" s="46" t="s">
        <v>528</v>
      </c>
      <c r="I150" s="46" t="s">
        <v>529</v>
      </c>
      <c r="J150" s="46" t="s">
        <v>530</v>
      </c>
      <c r="K150" s="46" t="s">
        <v>531</v>
      </c>
      <c r="L150" s="46" t="s">
        <v>532</v>
      </c>
      <c r="M150" s="46" t="str">
        <f t="shared" si="3"/>
        <v>RefgFrz-TM-Ice_WtdSize-Tier2</v>
      </c>
      <c r="N150" s="46" t="s">
        <v>533</v>
      </c>
      <c r="O150" s="46" t="s">
        <v>533</v>
      </c>
      <c r="P150" s="46" t="s">
        <v>534</v>
      </c>
      <c r="Q150" s="46" t="s">
        <v>533</v>
      </c>
      <c r="R150" s="46" t="s">
        <v>533</v>
      </c>
      <c r="S150" s="46" t="s">
        <v>533</v>
      </c>
      <c r="T150" s="46" t="s">
        <v>533</v>
      </c>
      <c r="U150" s="46" t="s">
        <v>533</v>
      </c>
      <c r="V150" s="46" t="s">
        <v>535</v>
      </c>
      <c r="W150" s="46"/>
      <c r="X150" s="46"/>
      <c r="Y150" s="10">
        <f>VLOOKUP(B150,'RefgFrzr Technology'!$A$8:$AF$196,32,FALSE)</f>
        <v>703</v>
      </c>
      <c r="Z150" s="46"/>
      <c r="AA150" s="46"/>
      <c r="AB150" s="46"/>
      <c r="AC150" s="46" t="s">
        <v>536</v>
      </c>
      <c r="AD150" s="46" t="s">
        <v>537</v>
      </c>
      <c r="AE150" s="47">
        <v>42005</v>
      </c>
      <c r="AF150" s="46"/>
      <c r="AG150" s="46" t="s">
        <v>538</v>
      </c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</row>
    <row r="151" spans="2:53"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</row>
    <row r="152" spans="2:53"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</row>
    <row r="153" spans="2:53"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</row>
    <row r="154" spans="2:53"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</row>
    <row r="155" spans="2:53"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</row>
    <row r="156" spans="2:53"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</row>
    <row r="157" spans="2:53"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</row>
    <row r="158" spans="2:53"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</row>
    <row r="159" spans="2:53"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</row>
    <row r="160" spans="2:53"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</row>
    <row r="161" spans="2:2">
      <c r="B161" s="46"/>
    </row>
    <row r="162" spans="2:2">
      <c r="B162" s="46"/>
    </row>
    <row r="163" spans="2:2">
      <c r="B163" s="46"/>
    </row>
    <row r="164" spans="2:2">
      <c r="B164" s="46"/>
    </row>
    <row r="165" spans="2:2">
      <c r="B165" s="46"/>
    </row>
    <row r="166" spans="2:2">
      <c r="B166" s="46"/>
    </row>
    <row r="167" spans="2:2">
      <c r="B167" s="46"/>
    </row>
    <row r="168" spans="2:2">
      <c r="B168" s="46"/>
    </row>
    <row r="169" spans="2:2">
      <c r="B169" s="46"/>
    </row>
    <row r="170" spans="2:2">
      <c r="B170" s="46"/>
    </row>
    <row r="171" spans="2:2">
      <c r="B171" s="46"/>
    </row>
    <row r="172" spans="2:2">
      <c r="B172" s="46"/>
    </row>
    <row r="173" spans="2:2">
      <c r="B173" s="46"/>
    </row>
    <row r="174" spans="2:2">
      <c r="B174" s="46"/>
    </row>
    <row r="175" spans="2:2">
      <c r="B175" s="46"/>
    </row>
    <row r="176" spans="2:2">
      <c r="B176" s="46"/>
    </row>
    <row r="177" spans="2:2">
      <c r="B177" s="46"/>
    </row>
    <row r="178" spans="2:2">
      <c r="B178" s="46"/>
    </row>
    <row r="179" spans="2:2">
      <c r="B179" s="46"/>
    </row>
    <row r="180" spans="2:2">
      <c r="B180" s="46"/>
    </row>
    <row r="181" spans="2:2">
      <c r="B181" s="46"/>
    </row>
    <row r="182" spans="2:2">
      <c r="B182" s="46"/>
    </row>
    <row r="183" spans="2:2">
      <c r="B183" s="46"/>
    </row>
    <row r="184" spans="2:2">
      <c r="B184" s="46"/>
    </row>
    <row r="185" spans="2:2">
      <c r="B185" s="46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137"/>
  <sheetViews>
    <sheetView workbookViewId="0">
      <pane ySplit="7" topLeftCell="A8" activePane="bottomLeft" state="frozen"/>
      <selection pane="bottomLeft" activeCell="A8" sqref="A8"/>
    </sheetView>
  </sheetViews>
  <sheetFormatPr defaultRowHeight="15"/>
  <cols>
    <col min="2" max="2" width="32.28515625" customWidth="1"/>
    <col min="3" max="3" width="20.5703125" customWidth="1"/>
    <col min="6" max="6" width="10.7109375" bestFit="1" customWidth="1"/>
    <col min="24" max="24" width="29.140625" bestFit="1" customWidth="1"/>
    <col min="25" max="25" width="29.28515625" bestFit="1" customWidth="1"/>
    <col min="31" max="31" width="29.28515625" bestFit="1" customWidth="1"/>
    <col min="32" max="32" width="29.140625" bestFit="1" customWidth="1"/>
  </cols>
  <sheetData>
    <row r="1" spans="1:55">
      <c r="A1" s="48" t="s">
        <v>539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</row>
    <row r="3" spans="1:55">
      <c r="A3" s="48" t="s">
        <v>540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</row>
    <row r="4" spans="1:55">
      <c r="A4" s="49" t="s">
        <v>541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</row>
    <row r="5" spans="1:55">
      <c r="A5" s="49" t="s">
        <v>494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</row>
    <row r="6" spans="1:5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79" t="s">
        <v>542</v>
      </c>
      <c r="AZ6" s="79"/>
      <c r="BA6" s="79"/>
      <c r="BB6" s="79"/>
      <c r="BC6" s="79"/>
    </row>
    <row r="7" spans="1:55" ht="15.75" thickBot="1">
      <c r="A7" s="50" t="s">
        <v>82</v>
      </c>
      <c r="B7" s="50" t="s">
        <v>543</v>
      </c>
      <c r="C7" s="50" t="s">
        <v>4</v>
      </c>
      <c r="D7" s="50" t="s">
        <v>497</v>
      </c>
      <c r="E7" s="50" t="s">
        <v>498</v>
      </c>
      <c r="F7" s="50" t="s">
        <v>499</v>
      </c>
      <c r="G7" s="50" t="s">
        <v>544</v>
      </c>
      <c r="H7" s="50" t="s">
        <v>545</v>
      </c>
      <c r="I7" s="50" t="s">
        <v>546</v>
      </c>
      <c r="J7" s="50" t="s">
        <v>547</v>
      </c>
      <c r="K7" s="50" t="s">
        <v>548</v>
      </c>
      <c r="L7" s="50" t="s">
        <v>549</v>
      </c>
      <c r="M7" s="50" t="s">
        <v>550</v>
      </c>
      <c r="N7" s="50" t="s">
        <v>551</v>
      </c>
      <c r="O7" s="50" t="s">
        <v>552</v>
      </c>
      <c r="P7" s="50" t="s">
        <v>553</v>
      </c>
      <c r="Q7" s="50" t="s">
        <v>554</v>
      </c>
      <c r="R7" s="50" t="s">
        <v>500</v>
      </c>
      <c r="S7" s="50" t="s">
        <v>508</v>
      </c>
      <c r="T7" s="50" t="s">
        <v>501</v>
      </c>
      <c r="U7" s="50" t="s">
        <v>502</v>
      </c>
      <c r="V7" s="50" t="s">
        <v>503</v>
      </c>
      <c r="W7" s="50" t="s">
        <v>504</v>
      </c>
      <c r="X7" s="52" t="s">
        <v>495</v>
      </c>
      <c r="Y7" s="52" t="s">
        <v>555</v>
      </c>
      <c r="Z7" s="50" t="s">
        <v>556</v>
      </c>
      <c r="AA7" s="50" t="s">
        <v>557</v>
      </c>
      <c r="AB7" s="50" t="s">
        <v>558</v>
      </c>
      <c r="AC7" s="50" t="s">
        <v>559</v>
      </c>
      <c r="AD7" s="50" t="s">
        <v>560</v>
      </c>
      <c r="AE7" s="50" t="s">
        <v>561</v>
      </c>
      <c r="AF7" s="50" t="s">
        <v>562</v>
      </c>
      <c r="AG7" s="50" t="s">
        <v>519</v>
      </c>
      <c r="AH7" s="50" t="s">
        <v>523</v>
      </c>
      <c r="AI7" s="50" t="s">
        <v>563</v>
      </c>
      <c r="AJ7" s="50" t="s">
        <v>564</v>
      </c>
      <c r="AK7" s="50" t="s">
        <v>507</v>
      </c>
      <c r="AL7" s="50" t="s">
        <v>565</v>
      </c>
      <c r="AM7" s="50" t="s">
        <v>566</v>
      </c>
      <c r="AN7" s="50" t="s">
        <v>567</v>
      </c>
      <c r="AO7" s="50" t="s">
        <v>568</v>
      </c>
      <c r="AP7" s="50" t="s">
        <v>521</v>
      </c>
      <c r="AQ7" s="50" t="s">
        <v>522</v>
      </c>
      <c r="AR7" s="50" t="s">
        <v>520</v>
      </c>
      <c r="AS7" s="50" t="s">
        <v>569</v>
      </c>
      <c r="AT7" s="50" t="s">
        <v>570</v>
      </c>
      <c r="AU7" s="50" t="s">
        <v>571</v>
      </c>
      <c r="AV7" s="50" t="s">
        <v>572</v>
      </c>
      <c r="AW7" s="50" t="s">
        <v>573</v>
      </c>
      <c r="AX7" s="46"/>
      <c r="AY7" s="46" t="s">
        <v>574</v>
      </c>
      <c r="AZ7" s="11" t="s">
        <v>575</v>
      </c>
      <c r="BA7" s="46"/>
      <c r="BB7" s="46" t="s">
        <v>576</v>
      </c>
      <c r="BC7" s="46"/>
    </row>
    <row r="8" spans="1:55">
      <c r="A8" s="49">
        <v>601</v>
      </c>
      <c r="B8" s="49" t="s">
        <v>577</v>
      </c>
      <c r="C8" s="49" t="s">
        <v>578</v>
      </c>
      <c r="D8" s="49" t="s">
        <v>85</v>
      </c>
      <c r="E8" s="49" t="s">
        <v>579</v>
      </c>
      <c r="F8" s="51">
        <v>41965</v>
      </c>
      <c r="G8" s="49" t="s">
        <v>580</v>
      </c>
      <c r="H8" s="49" t="s">
        <v>537</v>
      </c>
      <c r="I8" s="49" t="s">
        <v>581</v>
      </c>
      <c r="J8" s="49" t="s">
        <v>582</v>
      </c>
      <c r="K8" s="49">
        <v>34</v>
      </c>
      <c r="L8" s="46"/>
      <c r="M8" s="49" t="s">
        <v>53</v>
      </c>
      <c r="N8" s="46"/>
      <c r="O8" s="49" t="b">
        <v>0</v>
      </c>
      <c r="P8" s="46"/>
      <c r="Q8" s="49" t="b">
        <v>1</v>
      </c>
      <c r="R8" s="49" t="s">
        <v>528</v>
      </c>
      <c r="S8" s="49" t="s">
        <v>533</v>
      </c>
      <c r="T8" s="49" t="s">
        <v>529</v>
      </c>
      <c r="U8" s="49" t="s">
        <v>530</v>
      </c>
      <c r="V8" s="49" t="s">
        <v>531</v>
      </c>
      <c r="W8" s="49" t="s">
        <v>532</v>
      </c>
      <c r="X8" s="49" t="str">
        <f>IFERROR(VLOOKUP(AF8,MeasureCost!$B$6:$B$150,1,FALSE),"")</f>
        <v>RefgFrz-TM_Mini-Tier1</v>
      </c>
      <c r="Y8" s="49" t="str">
        <f>IFERROR(VLOOKUP(AE8,MeasureCost!$B$6:$B$150,1,FALSE),"")</f>
        <v>RefgFrz-TM_Mini-Code</v>
      </c>
      <c r="Z8" s="49" t="s">
        <v>583</v>
      </c>
      <c r="AA8" s="46"/>
      <c r="AB8" s="46"/>
      <c r="AC8" s="46"/>
      <c r="AD8" s="46"/>
      <c r="AE8" s="49" t="s">
        <v>449</v>
      </c>
      <c r="AF8" s="49" t="s">
        <v>451</v>
      </c>
      <c r="AG8" s="49" t="s">
        <v>584</v>
      </c>
      <c r="AH8" s="46"/>
      <c r="AI8" s="49" t="b">
        <v>0</v>
      </c>
      <c r="AJ8" s="49" t="b">
        <v>0</v>
      </c>
      <c r="AK8" s="46"/>
      <c r="AL8" s="49" t="s">
        <v>585</v>
      </c>
      <c r="AM8" s="49" t="s">
        <v>583</v>
      </c>
      <c r="AN8" s="46"/>
      <c r="AO8" s="46"/>
      <c r="AP8" s="51">
        <v>42005</v>
      </c>
      <c r="AQ8" s="46"/>
      <c r="AR8" s="49" t="s">
        <v>537</v>
      </c>
      <c r="AS8" s="46"/>
      <c r="AT8" s="46"/>
      <c r="AU8" s="46"/>
      <c r="AV8" s="46"/>
      <c r="AW8" s="49" t="s">
        <v>586</v>
      </c>
      <c r="AX8" s="46"/>
      <c r="AY8" s="46">
        <f>IFERROR(VLOOKUP(AF8,MeasureCost!$B$6:$Y$150,24,FALSE),"")</f>
        <v>497</v>
      </c>
      <c r="AZ8" s="46">
        <f>IFERROR(VLOOKUP(AE8,MeasureCost!$B$6:$Y$150,24,FALSE),"")</f>
        <v>481</v>
      </c>
      <c r="BA8" s="46"/>
      <c r="BB8" s="72">
        <f>IFERROR(AY8-AZ8,"")</f>
        <v>16</v>
      </c>
      <c r="BC8" s="46"/>
    </row>
    <row r="9" spans="1:55">
      <c r="A9" s="49">
        <v>602</v>
      </c>
      <c r="B9" s="49" t="s">
        <v>587</v>
      </c>
      <c r="C9" s="49" t="s">
        <v>588</v>
      </c>
      <c r="D9" s="49" t="s">
        <v>85</v>
      </c>
      <c r="E9" s="49" t="s">
        <v>579</v>
      </c>
      <c r="F9" s="51">
        <v>41965</v>
      </c>
      <c r="G9" s="49" t="s">
        <v>580</v>
      </c>
      <c r="H9" s="49" t="s">
        <v>537</v>
      </c>
      <c r="I9" s="49" t="s">
        <v>581</v>
      </c>
      <c r="J9" s="49" t="s">
        <v>582</v>
      </c>
      <c r="K9" s="49">
        <v>102</v>
      </c>
      <c r="L9" s="46"/>
      <c r="M9" s="49" t="s">
        <v>53</v>
      </c>
      <c r="N9" s="46"/>
      <c r="O9" s="49" t="b">
        <v>0</v>
      </c>
      <c r="P9" s="46"/>
      <c r="Q9" s="49" t="b">
        <v>1</v>
      </c>
      <c r="R9" s="49" t="s">
        <v>528</v>
      </c>
      <c r="S9" s="49" t="s">
        <v>533</v>
      </c>
      <c r="T9" s="49" t="s">
        <v>529</v>
      </c>
      <c r="U9" s="49" t="s">
        <v>530</v>
      </c>
      <c r="V9" s="49" t="s">
        <v>531</v>
      </c>
      <c r="W9" s="49" t="s">
        <v>532</v>
      </c>
      <c r="X9" s="49" t="str">
        <f>IFERROR(VLOOKUP(AF9,MeasureCost!$B$6:$B$150,1,FALSE),"")</f>
        <v/>
      </c>
      <c r="Y9" s="49" t="str">
        <f>IFERROR(VLOOKUP(AE9,MeasureCost!$B$6:$B$150,1,FALSE),"")</f>
        <v>RefgFrz-TM_Mini-Code</v>
      </c>
      <c r="Z9" s="49" t="s">
        <v>583</v>
      </c>
      <c r="AA9" s="46"/>
      <c r="AB9" s="46"/>
      <c r="AC9" s="46"/>
      <c r="AD9" s="46"/>
      <c r="AE9" s="49" t="s">
        <v>449</v>
      </c>
      <c r="AF9" s="49" t="s">
        <v>28</v>
      </c>
      <c r="AG9" s="49" t="s">
        <v>584</v>
      </c>
      <c r="AH9" s="46"/>
      <c r="AI9" s="49" t="b">
        <v>0</v>
      </c>
      <c r="AJ9" s="49" t="b">
        <v>0</v>
      </c>
      <c r="AK9" s="46"/>
      <c r="AL9" s="49" t="s">
        <v>585</v>
      </c>
      <c r="AM9" s="49" t="s">
        <v>583</v>
      </c>
      <c r="AN9" s="46"/>
      <c r="AO9" s="46"/>
      <c r="AP9" s="51">
        <v>42005</v>
      </c>
      <c r="AQ9" s="46"/>
      <c r="AR9" s="49" t="s">
        <v>537</v>
      </c>
      <c r="AS9" s="46"/>
      <c r="AT9" s="46"/>
      <c r="AU9" s="46"/>
      <c r="AV9" s="46"/>
      <c r="AW9" s="49" t="s">
        <v>586</v>
      </c>
      <c r="AX9" s="46"/>
      <c r="AY9" s="46" t="str">
        <f>IFERROR(VLOOKUP(AF9,MeasureCost!$B$6:$Y$150,24,FALSE),"")</f>
        <v/>
      </c>
      <c r="AZ9" s="46">
        <f>IFERROR(VLOOKUP(AE9,MeasureCost!$B$6:$Y$150,24,FALSE),"")</f>
        <v>481</v>
      </c>
      <c r="BA9" s="46"/>
      <c r="BB9" s="72" t="str">
        <f t="shared" ref="BB9:BB72" si="0">IFERROR(AY9-AZ9,"")</f>
        <v/>
      </c>
      <c r="BC9" s="46"/>
    </row>
    <row r="10" spans="1:55">
      <c r="A10" s="49">
        <v>603</v>
      </c>
      <c r="B10" s="49" t="s">
        <v>589</v>
      </c>
      <c r="C10" s="49" t="s">
        <v>590</v>
      </c>
      <c r="D10" s="49" t="s">
        <v>85</v>
      </c>
      <c r="E10" s="49" t="s">
        <v>579</v>
      </c>
      <c r="F10" s="51">
        <v>41965</v>
      </c>
      <c r="G10" s="49" t="s">
        <v>580</v>
      </c>
      <c r="H10" s="49" t="s">
        <v>537</v>
      </c>
      <c r="I10" s="49" t="s">
        <v>581</v>
      </c>
      <c r="J10" s="49" t="s">
        <v>582</v>
      </c>
      <c r="K10" s="49">
        <v>38</v>
      </c>
      <c r="L10" s="46"/>
      <c r="M10" s="49" t="s">
        <v>53</v>
      </c>
      <c r="N10" s="46"/>
      <c r="O10" s="49" t="b">
        <v>0</v>
      </c>
      <c r="P10" s="46"/>
      <c r="Q10" s="49" t="b">
        <v>1</v>
      </c>
      <c r="R10" s="49" t="s">
        <v>528</v>
      </c>
      <c r="S10" s="49" t="s">
        <v>533</v>
      </c>
      <c r="T10" s="49" t="s">
        <v>529</v>
      </c>
      <c r="U10" s="49" t="s">
        <v>530</v>
      </c>
      <c r="V10" s="49" t="s">
        <v>531</v>
      </c>
      <c r="W10" s="49" t="s">
        <v>532</v>
      </c>
      <c r="X10" s="49" t="str">
        <f>IFERROR(VLOOKUP(AF10,MeasureCost!$B$6:$B$150,1,FALSE),"")</f>
        <v>RefgFrz-TM_Small-Tier1</v>
      </c>
      <c r="Y10" s="49" t="str">
        <f>IFERROR(VLOOKUP(AE10,MeasureCost!$B$6:$B$150,1,FALSE),"")</f>
        <v>RefgFrz-TM_Small-Code</v>
      </c>
      <c r="Z10" s="49" t="s">
        <v>583</v>
      </c>
      <c r="AA10" s="46"/>
      <c r="AB10" s="46"/>
      <c r="AC10" s="46"/>
      <c r="AD10" s="46"/>
      <c r="AE10" s="49" t="s">
        <v>454</v>
      </c>
      <c r="AF10" s="49" t="s">
        <v>456</v>
      </c>
      <c r="AG10" s="49" t="s">
        <v>584</v>
      </c>
      <c r="AH10" s="46"/>
      <c r="AI10" s="49" t="b">
        <v>0</v>
      </c>
      <c r="AJ10" s="49" t="b">
        <v>0</v>
      </c>
      <c r="AK10" s="46"/>
      <c r="AL10" s="49" t="s">
        <v>585</v>
      </c>
      <c r="AM10" s="49" t="s">
        <v>583</v>
      </c>
      <c r="AN10" s="46"/>
      <c r="AO10" s="46"/>
      <c r="AP10" s="51">
        <v>42005</v>
      </c>
      <c r="AQ10" s="46"/>
      <c r="AR10" s="49" t="s">
        <v>537</v>
      </c>
      <c r="AS10" s="46"/>
      <c r="AT10" s="46"/>
      <c r="AU10" s="46"/>
      <c r="AV10" s="46"/>
      <c r="AW10" s="49" t="s">
        <v>586</v>
      </c>
      <c r="AX10" s="46"/>
      <c r="AY10" s="46">
        <f>IFERROR(VLOOKUP(AF10,MeasureCost!$B$6:$Y$150,24,FALSE),"")</f>
        <v>575</v>
      </c>
      <c r="AZ10" s="46">
        <f>IFERROR(VLOOKUP(AE10,MeasureCost!$B$6:$Y$150,24,FALSE),"")</f>
        <v>557</v>
      </c>
      <c r="BA10" s="46"/>
      <c r="BB10" s="72">
        <f t="shared" si="0"/>
        <v>18</v>
      </c>
      <c r="BC10" s="46"/>
    </row>
    <row r="11" spans="1:55">
      <c r="A11" s="49">
        <v>604</v>
      </c>
      <c r="B11" s="49" t="s">
        <v>591</v>
      </c>
      <c r="C11" s="49" t="s">
        <v>592</v>
      </c>
      <c r="D11" s="49" t="s">
        <v>85</v>
      </c>
      <c r="E11" s="49" t="s">
        <v>579</v>
      </c>
      <c r="F11" s="51">
        <v>41965</v>
      </c>
      <c r="G11" s="49" t="s">
        <v>580</v>
      </c>
      <c r="H11" s="49" t="s">
        <v>537</v>
      </c>
      <c r="I11" s="49" t="s">
        <v>581</v>
      </c>
      <c r="J11" s="49" t="s">
        <v>582</v>
      </c>
      <c r="K11" s="49">
        <v>113</v>
      </c>
      <c r="L11" s="46"/>
      <c r="M11" s="49" t="s">
        <v>53</v>
      </c>
      <c r="N11" s="46"/>
      <c r="O11" s="49" t="b">
        <v>0</v>
      </c>
      <c r="P11" s="46"/>
      <c r="Q11" s="49" t="b">
        <v>1</v>
      </c>
      <c r="R11" s="49" t="s">
        <v>528</v>
      </c>
      <c r="S11" s="49" t="s">
        <v>533</v>
      </c>
      <c r="T11" s="49" t="s">
        <v>529</v>
      </c>
      <c r="U11" s="49" t="s">
        <v>530</v>
      </c>
      <c r="V11" s="49" t="s">
        <v>531</v>
      </c>
      <c r="W11" s="49" t="s">
        <v>532</v>
      </c>
      <c r="X11" s="49" t="str">
        <f>IFERROR(VLOOKUP(AF11,MeasureCost!$B$6:$B$150,1,FALSE),"")</f>
        <v>RefgFrz-TM_Small-Tier2</v>
      </c>
      <c r="Y11" s="49" t="str">
        <f>IFERROR(VLOOKUP(AE11,MeasureCost!$B$6:$B$150,1,FALSE),"")</f>
        <v>RefgFrz-TM_Small-Code</v>
      </c>
      <c r="Z11" s="49" t="s">
        <v>583</v>
      </c>
      <c r="AA11" s="46"/>
      <c r="AB11" s="46"/>
      <c r="AC11" s="46"/>
      <c r="AD11" s="46"/>
      <c r="AE11" s="49" t="s">
        <v>454</v>
      </c>
      <c r="AF11" s="49" t="s">
        <v>458</v>
      </c>
      <c r="AG11" s="49" t="s">
        <v>584</v>
      </c>
      <c r="AH11" s="46"/>
      <c r="AI11" s="49" t="b">
        <v>0</v>
      </c>
      <c r="AJ11" s="49" t="b">
        <v>0</v>
      </c>
      <c r="AK11" s="46"/>
      <c r="AL11" s="49" t="s">
        <v>585</v>
      </c>
      <c r="AM11" s="49" t="s">
        <v>583</v>
      </c>
      <c r="AN11" s="46"/>
      <c r="AO11" s="46"/>
      <c r="AP11" s="51">
        <v>42005</v>
      </c>
      <c r="AQ11" s="46"/>
      <c r="AR11" s="49" t="s">
        <v>537</v>
      </c>
      <c r="AS11" s="46"/>
      <c r="AT11" s="46"/>
      <c r="AU11" s="46"/>
      <c r="AV11" s="46"/>
      <c r="AW11" s="49" t="s">
        <v>586</v>
      </c>
      <c r="AX11" s="46"/>
      <c r="AY11" s="46">
        <f>IFERROR(VLOOKUP(AF11,MeasureCost!$B$6:$Y$150,24,FALSE),"")</f>
        <v>611</v>
      </c>
      <c r="AZ11" s="46">
        <f>IFERROR(VLOOKUP(AE11,MeasureCost!$B$6:$Y$150,24,FALSE),"")</f>
        <v>557</v>
      </c>
      <c r="BA11" s="46"/>
      <c r="BB11" s="72">
        <f t="shared" si="0"/>
        <v>54</v>
      </c>
      <c r="BC11" s="46"/>
    </row>
    <row r="12" spans="1:55">
      <c r="A12" s="49">
        <v>605</v>
      </c>
      <c r="B12" s="49" t="s">
        <v>593</v>
      </c>
      <c r="C12" s="49" t="s">
        <v>594</v>
      </c>
      <c r="D12" s="49" t="s">
        <v>85</v>
      </c>
      <c r="E12" s="49" t="s">
        <v>579</v>
      </c>
      <c r="F12" s="51">
        <v>41965</v>
      </c>
      <c r="G12" s="49" t="s">
        <v>580</v>
      </c>
      <c r="H12" s="49" t="s">
        <v>537</v>
      </c>
      <c r="I12" s="49" t="s">
        <v>581</v>
      </c>
      <c r="J12" s="49" t="s">
        <v>582</v>
      </c>
      <c r="K12" s="49">
        <v>42</v>
      </c>
      <c r="L12" s="46"/>
      <c r="M12" s="49" t="s">
        <v>53</v>
      </c>
      <c r="N12" s="46"/>
      <c r="O12" s="49" t="b">
        <v>0</v>
      </c>
      <c r="P12" s="46"/>
      <c r="Q12" s="49" t="b">
        <v>1</v>
      </c>
      <c r="R12" s="49" t="s">
        <v>528</v>
      </c>
      <c r="S12" s="49" t="s">
        <v>533</v>
      </c>
      <c r="T12" s="49" t="s">
        <v>529</v>
      </c>
      <c r="U12" s="49" t="s">
        <v>530</v>
      </c>
      <c r="V12" s="49" t="s">
        <v>531</v>
      </c>
      <c r="W12" s="49" t="s">
        <v>532</v>
      </c>
      <c r="X12" s="49" t="str">
        <f>IFERROR(VLOOKUP(AF12,MeasureCost!$B$6:$B$150,1,FALSE),"")</f>
        <v>RefgFrz-TM_Med-Tier1</v>
      </c>
      <c r="Y12" s="49" t="str">
        <f>IFERROR(VLOOKUP(AE12,MeasureCost!$B$6:$B$150,1,FALSE),"")</f>
        <v>RefgFrz-TM_Med-Code</v>
      </c>
      <c r="Z12" s="49" t="s">
        <v>583</v>
      </c>
      <c r="AA12" s="46"/>
      <c r="AB12" s="46"/>
      <c r="AC12" s="46"/>
      <c r="AD12" s="46"/>
      <c r="AE12" s="49" t="s">
        <v>443</v>
      </c>
      <c r="AF12" s="49" t="s">
        <v>445</v>
      </c>
      <c r="AG12" s="49" t="s">
        <v>584</v>
      </c>
      <c r="AH12" s="46"/>
      <c r="AI12" s="49" t="b">
        <v>0</v>
      </c>
      <c r="AJ12" s="49" t="b">
        <v>0</v>
      </c>
      <c r="AK12" s="46"/>
      <c r="AL12" s="49" t="s">
        <v>585</v>
      </c>
      <c r="AM12" s="49" t="s">
        <v>583</v>
      </c>
      <c r="AN12" s="46"/>
      <c r="AO12" s="46"/>
      <c r="AP12" s="51">
        <v>42005</v>
      </c>
      <c r="AQ12" s="46"/>
      <c r="AR12" s="49" t="s">
        <v>537</v>
      </c>
      <c r="AS12" s="46"/>
      <c r="AT12" s="46"/>
      <c r="AU12" s="46"/>
      <c r="AV12" s="46"/>
      <c r="AW12" s="49" t="s">
        <v>586</v>
      </c>
      <c r="AX12" s="46"/>
      <c r="AY12" s="46">
        <f>IFERROR(VLOOKUP(AF12,MeasureCost!$B$6:$Y$150,24,FALSE),"")</f>
        <v>655</v>
      </c>
      <c r="AZ12" s="46">
        <f>IFERROR(VLOOKUP(AE12,MeasureCost!$B$6:$Y$150,24,FALSE),"")</f>
        <v>635</v>
      </c>
      <c r="BA12" s="46"/>
      <c r="BB12" s="72">
        <f t="shared" si="0"/>
        <v>20</v>
      </c>
      <c r="BC12" s="46"/>
    </row>
    <row r="13" spans="1:55">
      <c r="A13" s="49">
        <v>606</v>
      </c>
      <c r="B13" s="49" t="s">
        <v>595</v>
      </c>
      <c r="C13" s="49" t="s">
        <v>596</v>
      </c>
      <c r="D13" s="49" t="s">
        <v>85</v>
      </c>
      <c r="E13" s="49" t="s">
        <v>579</v>
      </c>
      <c r="F13" s="51">
        <v>41965</v>
      </c>
      <c r="G13" s="49" t="s">
        <v>580</v>
      </c>
      <c r="H13" s="49" t="s">
        <v>537</v>
      </c>
      <c r="I13" s="49" t="s">
        <v>581</v>
      </c>
      <c r="J13" s="49" t="s">
        <v>582</v>
      </c>
      <c r="K13" s="49">
        <v>125</v>
      </c>
      <c r="L13" s="46"/>
      <c r="M13" s="49" t="s">
        <v>53</v>
      </c>
      <c r="N13" s="46"/>
      <c r="O13" s="49" t="b">
        <v>0</v>
      </c>
      <c r="P13" s="46"/>
      <c r="Q13" s="49" t="b">
        <v>1</v>
      </c>
      <c r="R13" s="49" t="s">
        <v>528</v>
      </c>
      <c r="S13" s="49" t="s">
        <v>533</v>
      </c>
      <c r="T13" s="49" t="s">
        <v>529</v>
      </c>
      <c r="U13" s="49" t="s">
        <v>530</v>
      </c>
      <c r="V13" s="49" t="s">
        <v>531</v>
      </c>
      <c r="W13" s="49" t="s">
        <v>532</v>
      </c>
      <c r="X13" s="49" t="str">
        <f>IFERROR(VLOOKUP(AF13,MeasureCost!$B$6:$B$150,1,FALSE),"")</f>
        <v>RefgFrz-TM_Med-Tier2</v>
      </c>
      <c r="Y13" s="49" t="str">
        <f>IFERROR(VLOOKUP(AE13,MeasureCost!$B$6:$B$150,1,FALSE),"")</f>
        <v>RefgFrz-TM_Med-Code</v>
      </c>
      <c r="Z13" s="49" t="s">
        <v>583</v>
      </c>
      <c r="AA13" s="46"/>
      <c r="AB13" s="46"/>
      <c r="AC13" s="46"/>
      <c r="AD13" s="46"/>
      <c r="AE13" s="49" t="s">
        <v>443</v>
      </c>
      <c r="AF13" s="49" t="s">
        <v>447</v>
      </c>
      <c r="AG13" s="49" t="s">
        <v>584</v>
      </c>
      <c r="AH13" s="46"/>
      <c r="AI13" s="49" t="b">
        <v>0</v>
      </c>
      <c r="AJ13" s="49" t="b">
        <v>0</v>
      </c>
      <c r="AK13" s="46"/>
      <c r="AL13" s="49" t="s">
        <v>585</v>
      </c>
      <c r="AM13" s="49" t="s">
        <v>583</v>
      </c>
      <c r="AN13" s="46"/>
      <c r="AO13" s="46"/>
      <c r="AP13" s="51">
        <v>42005</v>
      </c>
      <c r="AQ13" s="46"/>
      <c r="AR13" s="49" t="s">
        <v>537</v>
      </c>
      <c r="AS13" s="46"/>
      <c r="AT13" s="46"/>
      <c r="AU13" s="46"/>
      <c r="AV13" s="46"/>
      <c r="AW13" s="49" t="s">
        <v>586</v>
      </c>
      <c r="AX13" s="46"/>
      <c r="AY13" s="46">
        <f>IFERROR(VLOOKUP(AF13,MeasureCost!$B$6:$Y$150,24,FALSE),"")</f>
        <v>694</v>
      </c>
      <c r="AZ13" s="46">
        <f>IFERROR(VLOOKUP(AE13,MeasureCost!$B$6:$Y$150,24,FALSE),"")</f>
        <v>635</v>
      </c>
      <c r="BA13" s="46"/>
      <c r="BB13" s="72">
        <f t="shared" si="0"/>
        <v>59</v>
      </c>
      <c r="BC13" s="46"/>
    </row>
    <row r="14" spans="1:55">
      <c r="A14" s="49">
        <v>607</v>
      </c>
      <c r="B14" s="49" t="s">
        <v>597</v>
      </c>
      <c r="C14" s="49" t="s">
        <v>598</v>
      </c>
      <c r="D14" s="49" t="s">
        <v>85</v>
      </c>
      <c r="E14" s="49" t="s">
        <v>579</v>
      </c>
      <c r="F14" s="51">
        <v>41965</v>
      </c>
      <c r="G14" s="49" t="s">
        <v>580</v>
      </c>
      <c r="H14" s="49" t="s">
        <v>537</v>
      </c>
      <c r="I14" s="49" t="s">
        <v>581</v>
      </c>
      <c r="J14" s="49" t="s">
        <v>582</v>
      </c>
      <c r="K14" s="49">
        <v>44</v>
      </c>
      <c r="L14" s="46"/>
      <c r="M14" s="49" t="s">
        <v>53</v>
      </c>
      <c r="N14" s="46"/>
      <c r="O14" s="49" t="b">
        <v>0</v>
      </c>
      <c r="P14" s="46"/>
      <c r="Q14" s="49" t="b">
        <v>1</v>
      </c>
      <c r="R14" s="49" t="s">
        <v>528</v>
      </c>
      <c r="S14" s="49" t="s">
        <v>533</v>
      </c>
      <c r="T14" s="49" t="s">
        <v>529</v>
      </c>
      <c r="U14" s="49" t="s">
        <v>530</v>
      </c>
      <c r="V14" s="49" t="s">
        <v>531</v>
      </c>
      <c r="W14" s="49" t="s">
        <v>532</v>
      </c>
      <c r="X14" s="49" t="str">
        <f>IFERROR(VLOOKUP(AF14,MeasureCost!$B$6:$B$150,1,FALSE),"")</f>
        <v>RefgFrz-TM_Large-Tier1</v>
      </c>
      <c r="Y14" s="49" t="str">
        <f>IFERROR(VLOOKUP(AE14,MeasureCost!$B$6:$B$150,1,FALSE),"")</f>
        <v>RefgFrz-TM_Large-Code</v>
      </c>
      <c r="Z14" s="49" t="s">
        <v>583</v>
      </c>
      <c r="AA14" s="46"/>
      <c r="AB14" s="46"/>
      <c r="AC14" s="46"/>
      <c r="AD14" s="46"/>
      <c r="AE14" s="49" t="s">
        <v>437</v>
      </c>
      <c r="AF14" s="49" t="s">
        <v>439</v>
      </c>
      <c r="AG14" s="49" t="s">
        <v>584</v>
      </c>
      <c r="AH14" s="46"/>
      <c r="AI14" s="49" t="b">
        <v>0</v>
      </c>
      <c r="AJ14" s="49" t="b">
        <v>0</v>
      </c>
      <c r="AK14" s="46"/>
      <c r="AL14" s="49" t="s">
        <v>585</v>
      </c>
      <c r="AM14" s="49" t="s">
        <v>583</v>
      </c>
      <c r="AN14" s="46"/>
      <c r="AO14" s="46"/>
      <c r="AP14" s="51">
        <v>42005</v>
      </c>
      <c r="AQ14" s="46"/>
      <c r="AR14" s="49" t="s">
        <v>537</v>
      </c>
      <c r="AS14" s="46"/>
      <c r="AT14" s="46"/>
      <c r="AU14" s="46"/>
      <c r="AV14" s="46"/>
      <c r="AW14" s="49" t="s">
        <v>586</v>
      </c>
      <c r="AX14" s="46"/>
      <c r="AY14" s="46">
        <f>IFERROR(VLOOKUP(AF14,MeasureCost!$B$6:$Y$150,24,FALSE),"")</f>
        <v>713</v>
      </c>
      <c r="AZ14" s="46">
        <f>IFERROR(VLOOKUP(AE14,MeasureCost!$B$6:$Y$150,24,FALSE),"")</f>
        <v>692</v>
      </c>
      <c r="BA14" s="46"/>
      <c r="BB14" s="72">
        <f t="shared" si="0"/>
        <v>21</v>
      </c>
      <c r="BC14" s="46"/>
    </row>
    <row r="15" spans="1:55">
      <c r="A15" s="49">
        <v>608</v>
      </c>
      <c r="B15" s="49" t="s">
        <v>599</v>
      </c>
      <c r="C15" s="49" t="s">
        <v>600</v>
      </c>
      <c r="D15" s="49" t="s">
        <v>85</v>
      </c>
      <c r="E15" s="49" t="s">
        <v>579</v>
      </c>
      <c r="F15" s="51">
        <v>41965</v>
      </c>
      <c r="G15" s="49" t="s">
        <v>580</v>
      </c>
      <c r="H15" s="49" t="s">
        <v>537</v>
      </c>
      <c r="I15" s="49" t="s">
        <v>581</v>
      </c>
      <c r="J15" s="49" t="s">
        <v>582</v>
      </c>
      <c r="K15" s="49">
        <v>133</v>
      </c>
      <c r="L15" s="46"/>
      <c r="M15" s="49" t="s">
        <v>53</v>
      </c>
      <c r="N15" s="46"/>
      <c r="O15" s="49" t="b">
        <v>0</v>
      </c>
      <c r="P15" s="46"/>
      <c r="Q15" s="49" t="b">
        <v>1</v>
      </c>
      <c r="R15" s="49" t="s">
        <v>528</v>
      </c>
      <c r="S15" s="49" t="s">
        <v>533</v>
      </c>
      <c r="T15" s="49" t="s">
        <v>529</v>
      </c>
      <c r="U15" s="49" t="s">
        <v>530</v>
      </c>
      <c r="V15" s="49" t="s">
        <v>531</v>
      </c>
      <c r="W15" s="49" t="s">
        <v>532</v>
      </c>
      <c r="X15" s="49" t="str">
        <f>IFERROR(VLOOKUP(AF15,MeasureCost!$B$6:$B$150,1,FALSE),"")</f>
        <v>RefgFrz-TM_Large-Tier2</v>
      </c>
      <c r="Y15" s="49" t="str">
        <f>IFERROR(VLOOKUP(AE15,MeasureCost!$B$6:$B$150,1,FALSE),"")</f>
        <v>RefgFrz-TM_Large-Code</v>
      </c>
      <c r="Z15" s="49" t="s">
        <v>583</v>
      </c>
      <c r="AA15" s="46"/>
      <c r="AB15" s="46"/>
      <c r="AC15" s="46"/>
      <c r="AD15" s="46"/>
      <c r="AE15" s="49" t="s">
        <v>437</v>
      </c>
      <c r="AF15" s="49" t="s">
        <v>441</v>
      </c>
      <c r="AG15" s="49" t="s">
        <v>584</v>
      </c>
      <c r="AH15" s="46"/>
      <c r="AI15" s="49" t="b">
        <v>0</v>
      </c>
      <c r="AJ15" s="49" t="b">
        <v>0</v>
      </c>
      <c r="AK15" s="46"/>
      <c r="AL15" s="49" t="s">
        <v>585</v>
      </c>
      <c r="AM15" s="49" t="s">
        <v>583</v>
      </c>
      <c r="AN15" s="46"/>
      <c r="AO15" s="46"/>
      <c r="AP15" s="51">
        <v>42005</v>
      </c>
      <c r="AQ15" s="46"/>
      <c r="AR15" s="49" t="s">
        <v>537</v>
      </c>
      <c r="AS15" s="46"/>
      <c r="AT15" s="46"/>
      <c r="AU15" s="46"/>
      <c r="AV15" s="46"/>
      <c r="AW15" s="49" t="s">
        <v>586</v>
      </c>
      <c r="AX15" s="46"/>
      <c r="AY15" s="46">
        <f>IFERROR(VLOOKUP(AF15,MeasureCost!$B$6:$Y$150,24,FALSE),"")</f>
        <v>755</v>
      </c>
      <c r="AZ15" s="46">
        <f>IFERROR(VLOOKUP(AE15,MeasureCost!$B$6:$Y$150,24,FALSE),"")</f>
        <v>692</v>
      </c>
      <c r="BA15" s="46"/>
      <c r="BB15" s="72">
        <f t="shared" si="0"/>
        <v>63</v>
      </c>
      <c r="BC15" s="46"/>
    </row>
    <row r="16" spans="1:55">
      <c r="A16" s="49">
        <v>609</v>
      </c>
      <c r="B16" s="49" t="s">
        <v>601</v>
      </c>
      <c r="C16" s="49" t="s">
        <v>602</v>
      </c>
      <c r="D16" s="49" t="s">
        <v>85</v>
      </c>
      <c r="E16" s="49" t="s">
        <v>579</v>
      </c>
      <c r="F16" s="51">
        <v>41965</v>
      </c>
      <c r="G16" s="49" t="s">
        <v>580</v>
      </c>
      <c r="H16" s="49" t="s">
        <v>537</v>
      </c>
      <c r="I16" s="49" t="s">
        <v>581</v>
      </c>
      <c r="J16" s="49" t="s">
        <v>582</v>
      </c>
      <c r="K16" s="49">
        <v>48</v>
      </c>
      <c r="L16" s="46"/>
      <c r="M16" s="49" t="s">
        <v>53</v>
      </c>
      <c r="N16" s="46"/>
      <c r="O16" s="49" t="b">
        <v>0</v>
      </c>
      <c r="P16" s="46"/>
      <c r="Q16" s="49" t="b">
        <v>1</v>
      </c>
      <c r="R16" s="49" t="s">
        <v>528</v>
      </c>
      <c r="S16" s="49" t="s">
        <v>533</v>
      </c>
      <c r="T16" s="49" t="s">
        <v>529</v>
      </c>
      <c r="U16" s="49" t="s">
        <v>530</v>
      </c>
      <c r="V16" s="49" t="s">
        <v>531</v>
      </c>
      <c r="W16" s="49" t="s">
        <v>532</v>
      </c>
      <c r="X16" s="49" t="str">
        <f>IFERROR(VLOOKUP(AF16,MeasureCost!$B$6:$B$150,1,FALSE),"")</f>
        <v>RefgFrz-TM_VLarge-Tier1</v>
      </c>
      <c r="Y16" s="49" t="str">
        <f>IFERROR(VLOOKUP(AE16,MeasureCost!$B$6:$B$150,1,FALSE),"")</f>
        <v>RefgFrz-TM_VLarge-Code</v>
      </c>
      <c r="Z16" s="49" t="s">
        <v>583</v>
      </c>
      <c r="AA16" s="46"/>
      <c r="AB16" s="46"/>
      <c r="AC16" s="46"/>
      <c r="AD16" s="46"/>
      <c r="AE16" s="49" t="s">
        <v>460</v>
      </c>
      <c r="AF16" s="49" t="s">
        <v>462</v>
      </c>
      <c r="AG16" s="49" t="s">
        <v>584</v>
      </c>
      <c r="AH16" s="46"/>
      <c r="AI16" s="49" t="b">
        <v>0</v>
      </c>
      <c r="AJ16" s="49" t="b">
        <v>0</v>
      </c>
      <c r="AK16" s="46"/>
      <c r="AL16" s="49" t="s">
        <v>585</v>
      </c>
      <c r="AM16" s="49" t="s">
        <v>583</v>
      </c>
      <c r="AN16" s="46"/>
      <c r="AO16" s="46"/>
      <c r="AP16" s="51">
        <v>42005</v>
      </c>
      <c r="AQ16" s="46"/>
      <c r="AR16" s="49" t="s">
        <v>537</v>
      </c>
      <c r="AS16" s="46"/>
      <c r="AT16" s="46"/>
      <c r="AU16" s="46"/>
      <c r="AV16" s="46"/>
      <c r="AW16" s="49" t="s">
        <v>586</v>
      </c>
      <c r="AX16" s="46"/>
      <c r="AY16" s="46">
        <f>IFERROR(VLOOKUP(AF16,MeasureCost!$B$6:$Y$150,24,FALSE),"")</f>
        <v>792</v>
      </c>
      <c r="AZ16" s="46">
        <f>IFERROR(VLOOKUP(AE16,MeasureCost!$B$6:$Y$150,24,FALSE),"")</f>
        <v>770</v>
      </c>
      <c r="BA16" s="46"/>
      <c r="BB16" s="72">
        <f t="shared" si="0"/>
        <v>22</v>
      </c>
      <c r="BC16" s="46"/>
    </row>
    <row r="17" spans="1:54">
      <c r="A17" s="49">
        <v>610</v>
      </c>
      <c r="B17" s="49" t="s">
        <v>603</v>
      </c>
      <c r="C17" s="49" t="s">
        <v>604</v>
      </c>
      <c r="D17" s="49" t="s">
        <v>85</v>
      </c>
      <c r="E17" s="49" t="s">
        <v>579</v>
      </c>
      <c r="F17" s="51">
        <v>41965</v>
      </c>
      <c r="G17" s="49" t="s">
        <v>580</v>
      </c>
      <c r="H17" s="49" t="s">
        <v>537</v>
      </c>
      <c r="I17" s="49" t="s">
        <v>581</v>
      </c>
      <c r="J17" s="49" t="s">
        <v>582</v>
      </c>
      <c r="K17" s="49">
        <v>145</v>
      </c>
      <c r="L17" s="46"/>
      <c r="M17" s="49" t="s">
        <v>53</v>
      </c>
      <c r="N17" s="46"/>
      <c r="O17" s="49" t="b">
        <v>0</v>
      </c>
      <c r="P17" s="46"/>
      <c r="Q17" s="49" t="b">
        <v>1</v>
      </c>
      <c r="R17" s="49" t="s">
        <v>528</v>
      </c>
      <c r="S17" s="49" t="s">
        <v>533</v>
      </c>
      <c r="T17" s="49" t="s">
        <v>529</v>
      </c>
      <c r="U17" s="49" t="s">
        <v>530</v>
      </c>
      <c r="V17" s="49" t="s">
        <v>531</v>
      </c>
      <c r="W17" s="49" t="s">
        <v>532</v>
      </c>
      <c r="X17" s="49" t="str">
        <f>IFERROR(VLOOKUP(AF17,MeasureCost!$B$6:$B$150,1,FALSE),"")</f>
        <v>RefgFrz-TM_VLarge-Tier2</v>
      </c>
      <c r="Y17" s="49" t="str">
        <f>IFERROR(VLOOKUP(AE17,MeasureCost!$B$6:$B$150,1,FALSE),"")</f>
        <v>RefgFrz-TM_VLarge-Code</v>
      </c>
      <c r="Z17" s="49" t="s">
        <v>583</v>
      </c>
      <c r="AA17" s="46"/>
      <c r="AB17" s="46"/>
      <c r="AC17" s="46"/>
      <c r="AD17" s="46"/>
      <c r="AE17" s="49" t="s">
        <v>460</v>
      </c>
      <c r="AF17" s="49" t="s">
        <v>464</v>
      </c>
      <c r="AG17" s="49" t="s">
        <v>584</v>
      </c>
      <c r="AH17" s="46"/>
      <c r="AI17" s="49" t="b">
        <v>0</v>
      </c>
      <c r="AJ17" s="49" t="b">
        <v>0</v>
      </c>
      <c r="AK17" s="46"/>
      <c r="AL17" s="49" t="s">
        <v>585</v>
      </c>
      <c r="AM17" s="49" t="s">
        <v>583</v>
      </c>
      <c r="AN17" s="46"/>
      <c r="AO17" s="46"/>
      <c r="AP17" s="51">
        <v>42005</v>
      </c>
      <c r="AQ17" s="46"/>
      <c r="AR17" s="49" t="s">
        <v>537</v>
      </c>
      <c r="AS17" s="46"/>
      <c r="AT17" s="46"/>
      <c r="AU17" s="46"/>
      <c r="AV17" s="46"/>
      <c r="AW17" s="49" t="s">
        <v>586</v>
      </c>
      <c r="AX17" s="46"/>
      <c r="AY17" s="46">
        <f>IFERROR(VLOOKUP(AF17,MeasureCost!$B$6:$Y$150,24,FALSE),"")</f>
        <v>838</v>
      </c>
      <c r="AZ17" s="46">
        <f>IFERROR(VLOOKUP(AE17,MeasureCost!$B$6:$Y$150,24,FALSE),"")</f>
        <v>770</v>
      </c>
      <c r="BA17" s="46"/>
      <c r="BB17" s="72">
        <f t="shared" si="0"/>
        <v>68</v>
      </c>
    </row>
    <row r="18" spans="1:54">
      <c r="A18" s="49">
        <v>611</v>
      </c>
      <c r="B18" s="49" t="s">
        <v>605</v>
      </c>
      <c r="C18" s="49" t="s">
        <v>606</v>
      </c>
      <c r="D18" s="49" t="s">
        <v>85</v>
      </c>
      <c r="E18" s="49" t="s">
        <v>579</v>
      </c>
      <c r="F18" s="51">
        <v>41965</v>
      </c>
      <c r="G18" s="49" t="s">
        <v>580</v>
      </c>
      <c r="H18" s="49" t="s">
        <v>537</v>
      </c>
      <c r="I18" s="49" t="s">
        <v>581</v>
      </c>
      <c r="J18" s="49" t="s">
        <v>582</v>
      </c>
      <c r="K18" s="49">
        <v>42</v>
      </c>
      <c r="L18" s="46"/>
      <c r="M18" s="49" t="s">
        <v>53</v>
      </c>
      <c r="N18" s="46"/>
      <c r="O18" s="49" t="b">
        <v>0</v>
      </c>
      <c r="P18" s="46"/>
      <c r="Q18" s="49" t="b">
        <v>1</v>
      </c>
      <c r="R18" s="49" t="s">
        <v>528</v>
      </c>
      <c r="S18" s="49" t="s">
        <v>533</v>
      </c>
      <c r="T18" s="49" t="s">
        <v>529</v>
      </c>
      <c r="U18" s="49" t="s">
        <v>530</v>
      </c>
      <c r="V18" s="49" t="s">
        <v>531</v>
      </c>
      <c r="W18" s="49" t="s">
        <v>532</v>
      </c>
      <c r="X18" s="49" t="str">
        <f>IFERROR(VLOOKUP(AF18,MeasureCost!$B$6:$B$150,1,FALSE),"")</f>
        <v>RefgFrz-TM_WtdSize-Tier1</v>
      </c>
      <c r="Y18" s="49" t="str">
        <f>IFERROR(VLOOKUP(AE18,MeasureCost!$B$6:$B$150,1,FALSE),"")</f>
        <v>RefgFrz-TM_WtdSize-Code</v>
      </c>
      <c r="Z18" s="49" t="s">
        <v>583</v>
      </c>
      <c r="AA18" s="46"/>
      <c r="AB18" s="46"/>
      <c r="AC18" s="46"/>
      <c r="AD18" s="46"/>
      <c r="AE18" s="49" t="s">
        <v>466</v>
      </c>
      <c r="AF18" s="49" t="s">
        <v>468</v>
      </c>
      <c r="AG18" s="49" t="s">
        <v>584</v>
      </c>
      <c r="AH18" s="46"/>
      <c r="AI18" s="49" t="b">
        <v>0</v>
      </c>
      <c r="AJ18" s="49" t="b">
        <v>0</v>
      </c>
      <c r="AK18" s="46"/>
      <c r="AL18" s="49" t="s">
        <v>585</v>
      </c>
      <c r="AM18" s="49" t="s">
        <v>583</v>
      </c>
      <c r="AN18" s="46"/>
      <c r="AO18" s="46"/>
      <c r="AP18" s="51">
        <v>42005</v>
      </c>
      <c r="AQ18" s="46"/>
      <c r="AR18" s="49" t="s">
        <v>537</v>
      </c>
      <c r="AS18" s="46"/>
      <c r="AT18" s="46"/>
      <c r="AU18" s="46"/>
      <c r="AV18" s="46"/>
      <c r="AW18" s="49" t="s">
        <v>586</v>
      </c>
      <c r="AX18" s="46"/>
      <c r="AY18" s="46">
        <f>IFERROR(VLOOKUP(AF18,MeasureCost!$B$6:$Y$150,24,FALSE),"")</f>
        <v>664</v>
      </c>
      <c r="AZ18" s="46">
        <f>IFERROR(VLOOKUP(AE18,MeasureCost!$B$6:$Y$150,24,FALSE),"")</f>
        <v>644</v>
      </c>
      <c r="BA18" s="46"/>
      <c r="BB18" s="72">
        <f t="shared" si="0"/>
        <v>20</v>
      </c>
    </row>
    <row r="19" spans="1:54">
      <c r="A19" s="49">
        <v>612</v>
      </c>
      <c r="B19" s="49" t="s">
        <v>607</v>
      </c>
      <c r="C19" s="49" t="s">
        <v>608</v>
      </c>
      <c r="D19" s="49" t="s">
        <v>85</v>
      </c>
      <c r="E19" s="49" t="s">
        <v>579</v>
      </c>
      <c r="F19" s="51">
        <v>41965</v>
      </c>
      <c r="G19" s="49" t="s">
        <v>580</v>
      </c>
      <c r="H19" s="49" t="s">
        <v>537</v>
      </c>
      <c r="I19" s="49" t="s">
        <v>581</v>
      </c>
      <c r="J19" s="49" t="s">
        <v>582</v>
      </c>
      <c r="K19" s="49">
        <v>126</v>
      </c>
      <c r="L19" s="46"/>
      <c r="M19" s="49" t="s">
        <v>53</v>
      </c>
      <c r="N19" s="46"/>
      <c r="O19" s="49" t="b">
        <v>0</v>
      </c>
      <c r="P19" s="46"/>
      <c r="Q19" s="49" t="b">
        <v>1</v>
      </c>
      <c r="R19" s="49" t="s">
        <v>528</v>
      </c>
      <c r="S19" s="49" t="s">
        <v>533</v>
      </c>
      <c r="T19" s="49" t="s">
        <v>529</v>
      </c>
      <c r="U19" s="49" t="s">
        <v>530</v>
      </c>
      <c r="V19" s="49" t="s">
        <v>531</v>
      </c>
      <c r="W19" s="49" t="s">
        <v>532</v>
      </c>
      <c r="X19" s="49" t="str">
        <f>IFERROR(VLOOKUP(AF19,MeasureCost!$B$6:$B$150,1,FALSE),"")</f>
        <v>RefgFrz-TM_WtdSize-Tier2</v>
      </c>
      <c r="Y19" s="49" t="str">
        <f>IFERROR(VLOOKUP(AE19,MeasureCost!$B$6:$B$150,1,FALSE),"")</f>
        <v>RefgFrz-TM_WtdSize-Code</v>
      </c>
      <c r="Z19" s="49" t="s">
        <v>583</v>
      </c>
      <c r="AA19" s="46"/>
      <c r="AB19" s="46"/>
      <c r="AC19" s="46"/>
      <c r="AD19" s="46"/>
      <c r="AE19" s="49" t="s">
        <v>466</v>
      </c>
      <c r="AF19" s="49" t="s">
        <v>470</v>
      </c>
      <c r="AG19" s="49" t="s">
        <v>584</v>
      </c>
      <c r="AH19" s="46"/>
      <c r="AI19" s="49" t="b">
        <v>0</v>
      </c>
      <c r="AJ19" s="49" t="b">
        <v>0</v>
      </c>
      <c r="AK19" s="46"/>
      <c r="AL19" s="49" t="s">
        <v>585</v>
      </c>
      <c r="AM19" s="49" t="s">
        <v>583</v>
      </c>
      <c r="AN19" s="46"/>
      <c r="AO19" s="46"/>
      <c r="AP19" s="51">
        <v>42005</v>
      </c>
      <c r="AQ19" s="46"/>
      <c r="AR19" s="49" t="s">
        <v>537</v>
      </c>
      <c r="AS19" s="46"/>
      <c r="AT19" s="46"/>
      <c r="AU19" s="46"/>
      <c r="AV19" s="46"/>
      <c r="AW19" s="49" t="s">
        <v>586</v>
      </c>
      <c r="AX19" s="46"/>
      <c r="AY19" s="46">
        <f>IFERROR(VLOOKUP(AF19,MeasureCost!$B$6:$Y$150,24,FALSE),"")</f>
        <v>704</v>
      </c>
      <c r="AZ19" s="46">
        <f>IFERROR(VLOOKUP(AE19,MeasureCost!$B$6:$Y$150,24,FALSE),"")</f>
        <v>644</v>
      </c>
      <c r="BA19" s="46"/>
      <c r="BB19" s="72">
        <f t="shared" si="0"/>
        <v>60</v>
      </c>
    </row>
    <row r="20" spans="1:54">
      <c r="A20" s="49">
        <v>613</v>
      </c>
      <c r="B20" s="49" t="s">
        <v>609</v>
      </c>
      <c r="C20" s="49" t="s">
        <v>610</v>
      </c>
      <c r="D20" s="49" t="s">
        <v>85</v>
      </c>
      <c r="E20" s="49" t="s">
        <v>579</v>
      </c>
      <c r="F20" s="51">
        <v>41965</v>
      </c>
      <c r="G20" s="49" t="s">
        <v>580</v>
      </c>
      <c r="H20" s="49" t="s">
        <v>537</v>
      </c>
      <c r="I20" s="49" t="s">
        <v>581</v>
      </c>
      <c r="J20" s="49" t="s">
        <v>582</v>
      </c>
      <c r="K20" s="49">
        <v>28</v>
      </c>
      <c r="L20" s="46"/>
      <c r="M20" s="49" t="s">
        <v>53</v>
      </c>
      <c r="N20" s="46"/>
      <c r="O20" s="49" t="b">
        <v>0</v>
      </c>
      <c r="P20" s="46"/>
      <c r="Q20" s="49" t="b">
        <v>1</v>
      </c>
      <c r="R20" s="49" t="s">
        <v>528</v>
      </c>
      <c r="S20" s="49" t="s">
        <v>533</v>
      </c>
      <c r="T20" s="49" t="s">
        <v>529</v>
      </c>
      <c r="U20" s="49" t="s">
        <v>530</v>
      </c>
      <c r="V20" s="49" t="s">
        <v>531</v>
      </c>
      <c r="W20" s="49" t="s">
        <v>532</v>
      </c>
      <c r="X20" s="49" t="str">
        <f>IFERROR(VLOOKUP(AF20,MeasureCost!$B$6:$B$150,1,FALSE),"")</f>
        <v/>
      </c>
      <c r="Y20" s="49" t="str">
        <f>IFERROR(VLOOKUP(AE20,MeasureCost!$B$6:$B$150,1,FALSE),"")</f>
        <v/>
      </c>
      <c r="Z20" s="49" t="s">
        <v>583</v>
      </c>
      <c r="AA20" s="46"/>
      <c r="AB20" s="46"/>
      <c r="AC20" s="46"/>
      <c r="AD20" s="46"/>
      <c r="AE20" s="49" t="s">
        <v>122</v>
      </c>
      <c r="AF20" s="49" t="s">
        <v>125</v>
      </c>
      <c r="AG20" s="49" t="s">
        <v>584</v>
      </c>
      <c r="AH20" s="46"/>
      <c r="AI20" s="49" t="b">
        <v>0</v>
      </c>
      <c r="AJ20" s="49" t="b">
        <v>0</v>
      </c>
      <c r="AK20" s="46"/>
      <c r="AL20" s="49" t="s">
        <v>585</v>
      </c>
      <c r="AM20" s="49" t="s">
        <v>583</v>
      </c>
      <c r="AN20" s="46"/>
      <c r="AO20" s="46"/>
      <c r="AP20" s="51">
        <v>42005</v>
      </c>
      <c r="AQ20" s="46"/>
      <c r="AR20" s="49" t="s">
        <v>537</v>
      </c>
      <c r="AS20" s="46"/>
      <c r="AT20" s="46"/>
      <c r="AU20" s="46"/>
      <c r="AV20" s="46"/>
      <c r="AW20" s="49" t="s">
        <v>586</v>
      </c>
      <c r="AX20" s="46"/>
      <c r="AY20" s="46" t="str">
        <f>IFERROR(VLOOKUP(AF20,MeasureCost!$B$6:$Y$150,24,FALSE),"")</f>
        <v/>
      </c>
      <c r="AZ20" s="46" t="str">
        <f>IFERROR(VLOOKUP(AE20,MeasureCost!$B$6:$Y$150,24,FALSE),"")</f>
        <v/>
      </c>
      <c r="BA20" s="46"/>
      <c r="BB20" s="72" t="str">
        <f t="shared" si="0"/>
        <v/>
      </c>
    </row>
    <row r="21" spans="1:54">
      <c r="A21" s="49">
        <v>614</v>
      </c>
      <c r="B21" s="49" t="s">
        <v>611</v>
      </c>
      <c r="C21" s="49" t="s">
        <v>612</v>
      </c>
      <c r="D21" s="49" t="s">
        <v>85</v>
      </c>
      <c r="E21" s="49" t="s">
        <v>579</v>
      </c>
      <c r="F21" s="51">
        <v>41965</v>
      </c>
      <c r="G21" s="49" t="s">
        <v>580</v>
      </c>
      <c r="H21" s="49" t="s">
        <v>537</v>
      </c>
      <c r="I21" s="49" t="s">
        <v>581</v>
      </c>
      <c r="J21" s="49" t="s">
        <v>582</v>
      </c>
      <c r="K21" s="49">
        <v>84</v>
      </c>
      <c r="L21" s="46"/>
      <c r="M21" s="49" t="s">
        <v>53</v>
      </c>
      <c r="N21" s="46"/>
      <c r="O21" s="49" t="b">
        <v>0</v>
      </c>
      <c r="P21" s="46"/>
      <c r="Q21" s="49" t="b">
        <v>1</v>
      </c>
      <c r="R21" s="49" t="s">
        <v>528</v>
      </c>
      <c r="S21" s="49" t="s">
        <v>533</v>
      </c>
      <c r="T21" s="49" t="s">
        <v>529</v>
      </c>
      <c r="U21" s="49" t="s">
        <v>530</v>
      </c>
      <c r="V21" s="49" t="s">
        <v>531</v>
      </c>
      <c r="W21" s="49" t="s">
        <v>532</v>
      </c>
      <c r="X21" s="49" t="str">
        <f>IFERROR(VLOOKUP(AF21,MeasureCost!$B$6:$B$150,1,FALSE),"")</f>
        <v/>
      </c>
      <c r="Y21" s="49" t="str">
        <f>IFERROR(VLOOKUP(AE21,MeasureCost!$B$6:$B$150,1,FALSE),"")</f>
        <v/>
      </c>
      <c r="Z21" s="49" t="s">
        <v>583</v>
      </c>
      <c r="AA21" s="46"/>
      <c r="AB21" s="46"/>
      <c r="AC21" s="46"/>
      <c r="AD21" s="46"/>
      <c r="AE21" s="49" t="s">
        <v>122</v>
      </c>
      <c r="AF21" s="49" t="s">
        <v>127</v>
      </c>
      <c r="AG21" s="49" t="s">
        <v>584</v>
      </c>
      <c r="AH21" s="46"/>
      <c r="AI21" s="49" t="b">
        <v>0</v>
      </c>
      <c r="AJ21" s="49" t="b">
        <v>0</v>
      </c>
      <c r="AK21" s="46"/>
      <c r="AL21" s="49" t="s">
        <v>585</v>
      </c>
      <c r="AM21" s="49" t="s">
        <v>583</v>
      </c>
      <c r="AN21" s="46"/>
      <c r="AO21" s="46"/>
      <c r="AP21" s="51">
        <v>42005</v>
      </c>
      <c r="AQ21" s="46"/>
      <c r="AR21" s="49" t="s">
        <v>537</v>
      </c>
      <c r="AS21" s="46"/>
      <c r="AT21" s="46"/>
      <c r="AU21" s="46"/>
      <c r="AV21" s="46"/>
      <c r="AW21" s="49" t="s">
        <v>586</v>
      </c>
      <c r="AX21" s="46"/>
      <c r="AY21" s="46" t="str">
        <f>IFERROR(VLOOKUP(AF21,MeasureCost!$B$6:$Y$150,24,FALSE),"")</f>
        <v/>
      </c>
      <c r="AZ21" s="46" t="str">
        <f>IFERROR(VLOOKUP(AE21,MeasureCost!$B$6:$Y$150,24,FALSE),"")</f>
        <v/>
      </c>
      <c r="BA21" s="46"/>
      <c r="BB21" s="72" t="str">
        <f t="shared" si="0"/>
        <v/>
      </c>
    </row>
    <row r="22" spans="1:54">
      <c r="A22" s="49">
        <v>615</v>
      </c>
      <c r="B22" s="49" t="s">
        <v>613</v>
      </c>
      <c r="C22" s="49" t="s">
        <v>614</v>
      </c>
      <c r="D22" s="49" t="s">
        <v>85</v>
      </c>
      <c r="E22" s="49" t="s">
        <v>579</v>
      </c>
      <c r="F22" s="51">
        <v>41965</v>
      </c>
      <c r="G22" s="49" t="s">
        <v>580</v>
      </c>
      <c r="H22" s="49" t="s">
        <v>537</v>
      </c>
      <c r="I22" s="49" t="s">
        <v>581</v>
      </c>
      <c r="J22" s="49" t="s">
        <v>582</v>
      </c>
      <c r="K22" s="49">
        <v>31</v>
      </c>
      <c r="L22" s="46"/>
      <c r="M22" s="49" t="s">
        <v>53</v>
      </c>
      <c r="N22" s="46"/>
      <c r="O22" s="49" t="b">
        <v>0</v>
      </c>
      <c r="P22" s="46"/>
      <c r="Q22" s="49" t="b">
        <v>1</v>
      </c>
      <c r="R22" s="49" t="s">
        <v>528</v>
      </c>
      <c r="S22" s="49" t="s">
        <v>533</v>
      </c>
      <c r="T22" s="49" t="s">
        <v>529</v>
      </c>
      <c r="U22" s="49" t="s">
        <v>530</v>
      </c>
      <c r="V22" s="49" t="s">
        <v>531</v>
      </c>
      <c r="W22" s="49" t="s">
        <v>532</v>
      </c>
      <c r="X22" s="49" t="str">
        <f>IFERROR(VLOOKUP(AF22,MeasureCost!$B$6:$B$150,1,FALSE),"")</f>
        <v/>
      </c>
      <c r="Y22" s="49" t="str">
        <f>IFERROR(VLOOKUP(AE22,MeasureCost!$B$6:$B$150,1,FALSE),"")</f>
        <v/>
      </c>
      <c r="Z22" s="49" t="s">
        <v>583</v>
      </c>
      <c r="AA22" s="46"/>
      <c r="AB22" s="46"/>
      <c r="AC22" s="46"/>
      <c r="AD22" s="46"/>
      <c r="AE22" s="49" t="s">
        <v>129</v>
      </c>
      <c r="AF22" s="49" t="s">
        <v>132</v>
      </c>
      <c r="AG22" s="49" t="s">
        <v>584</v>
      </c>
      <c r="AH22" s="46"/>
      <c r="AI22" s="49" t="b">
        <v>0</v>
      </c>
      <c r="AJ22" s="49" t="b">
        <v>0</v>
      </c>
      <c r="AK22" s="46"/>
      <c r="AL22" s="49" t="s">
        <v>585</v>
      </c>
      <c r="AM22" s="49" t="s">
        <v>583</v>
      </c>
      <c r="AN22" s="46"/>
      <c r="AO22" s="46"/>
      <c r="AP22" s="51">
        <v>42005</v>
      </c>
      <c r="AQ22" s="46"/>
      <c r="AR22" s="49" t="s">
        <v>537</v>
      </c>
      <c r="AS22" s="46"/>
      <c r="AT22" s="46"/>
      <c r="AU22" s="46"/>
      <c r="AV22" s="46"/>
      <c r="AW22" s="49" t="s">
        <v>586</v>
      </c>
      <c r="AX22" s="46"/>
      <c r="AY22" s="46" t="str">
        <f>IFERROR(VLOOKUP(AF22,MeasureCost!$B$6:$Y$150,24,FALSE),"")</f>
        <v/>
      </c>
      <c r="AZ22" s="46" t="str">
        <f>IFERROR(VLOOKUP(AE22,MeasureCost!$B$6:$Y$150,24,FALSE),"")</f>
        <v/>
      </c>
      <c r="BA22" s="46"/>
      <c r="BB22" s="72" t="str">
        <f t="shared" si="0"/>
        <v/>
      </c>
    </row>
    <row r="23" spans="1:54">
      <c r="A23" s="49">
        <v>616</v>
      </c>
      <c r="B23" s="49" t="s">
        <v>615</v>
      </c>
      <c r="C23" s="49" t="s">
        <v>616</v>
      </c>
      <c r="D23" s="49" t="s">
        <v>85</v>
      </c>
      <c r="E23" s="49" t="s">
        <v>579</v>
      </c>
      <c r="F23" s="51">
        <v>41965</v>
      </c>
      <c r="G23" s="49" t="s">
        <v>580</v>
      </c>
      <c r="H23" s="49" t="s">
        <v>537</v>
      </c>
      <c r="I23" s="49" t="s">
        <v>581</v>
      </c>
      <c r="J23" s="49" t="s">
        <v>582</v>
      </c>
      <c r="K23" s="49">
        <v>92</v>
      </c>
      <c r="L23" s="46"/>
      <c r="M23" s="49" t="s">
        <v>53</v>
      </c>
      <c r="N23" s="46"/>
      <c r="O23" s="49" t="b">
        <v>0</v>
      </c>
      <c r="P23" s="46"/>
      <c r="Q23" s="49" t="b">
        <v>1</v>
      </c>
      <c r="R23" s="49" t="s">
        <v>528</v>
      </c>
      <c r="S23" s="49" t="s">
        <v>533</v>
      </c>
      <c r="T23" s="49" t="s">
        <v>529</v>
      </c>
      <c r="U23" s="49" t="s">
        <v>530</v>
      </c>
      <c r="V23" s="49" t="s">
        <v>531</v>
      </c>
      <c r="W23" s="49" t="s">
        <v>532</v>
      </c>
      <c r="X23" s="49" t="str">
        <f>IFERROR(VLOOKUP(AF23,MeasureCost!$B$6:$B$150,1,FALSE),"")</f>
        <v/>
      </c>
      <c r="Y23" s="49" t="str">
        <f>IFERROR(VLOOKUP(AE23,MeasureCost!$B$6:$B$150,1,FALSE),"")</f>
        <v/>
      </c>
      <c r="Z23" s="49" t="s">
        <v>583</v>
      </c>
      <c r="AA23" s="46"/>
      <c r="AB23" s="46"/>
      <c r="AC23" s="46"/>
      <c r="AD23" s="46"/>
      <c r="AE23" s="49" t="s">
        <v>129</v>
      </c>
      <c r="AF23" s="49" t="s">
        <v>134</v>
      </c>
      <c r="AG23" s="49" t="s">
        <v>584</v>
      </c>
      <c r="AH23" s="46"/>
      <c r="AI23" s="49" t="b">
        <v>0</v>
      </c>
      <c r="AJ23" s="49" t="b">
        <v>0</v>
      </c>
      <c r="AK23" s="46"/>
      <c r="AL23" s="49" t="s">
        <v>585</v>
      </c>
      <c r="AM23" s="49" t="s">
        <v>583</v>
      </c>
      <c r="AN23" s="46"/>
      <c r="AO23" s="46"/>
      <c r="AP23" s="51">
        <v>42005</v>
      </c>
      <c r="AQ23" s="46"/>
      <c r="AR23" s="49" t="s">
        <v>537</v>
      </c>
      <c r="AS23" s="46"/>
      <c r="AT23" s="46"/>
      <c r="AU23" s="46"/>
      <c r="AV23" s="46"/>
      <c r="AW23" s="49" t="s">
        <v>586</v>
      </c>
      <c r="AX23" s="46"/>
      <c r="AY23" s="46" t="str">
        <f>IFERROR(VLOOKUP(AF23,MeasureCost!$B$6:$Y$150,24,FALSE),"")</f>
        <v/>
      </c>
      <c r="AZ23" s="46" t="str">
        <f>IFERROR(VLOOKUP(AE23,MeasureCost!$B$6:$Y$150,24,FALSE),"")</f>
        <v/>
      </c>
      <c r="BA23" s="46"/>
      <c r="BB23" s="72" t="str">
        <f t="shared" si="0"/>
        <v/>
      </c>
    </row>
    <row r="24" spans="1:54">
      <c r="A24" s="49">
        <v>617</v>
      </c>
      <c r="B24" s="49" t="s">
        <v>617</v>
      </c>
      <c r="C24" s="49" t="s">
        <v>618</v>
      </c>
      <c r="D24" s="49" t="s">
        <v>85</v>
      </c>
      <c r="E24" s="49" t="s">
        <v>579</v>
      </c>
      <c r="F24" s="51">
        <v>41965</v>
      </c>
      <c r="G24" s="49" t="s">
        <v>580</v>
      </c>
      <c r="H24" s="49" t="s">
        <v>537</v>
      </c>
      <c r="I24" s="49" t="s">
        <v>581</v>
      </c>
      <c r="J24" s="49" t="s">
        <v>582</v>
      </c>
      <c r="K24" s="49">
        <v>34</v>
      </c>
      <c r="L24" s="46"/>
      <c r="M24" s="49" t="s">
        <v>53</v>
      </c>
      <c r="N24" s="46"/>
      <c r="O24" s="49" t="b">
        <v>0</v>
      </c>
      <c r="P24" s="46"/>
      <c r="Q24" s="49" t="b">
        <v>1</v>
      </c>
      <c r="R24" s="49" t="s">
        <v>528</v>
      </c>
      <c r="S24" s="49" t="s">
        <v>533</v>
      </c>
      <c r="T24" s="49" t="s">
        <v>529</v>
      </c>
      <c r="U24" s="49" t="s">
        <v>530</v>
      </c>
      <c r="V24" s="49" t="s">
        <v>531</v>
      </c>
      <c r="W24" s="49" t="s">
        <v>532</v>
      </c>
      <c r="X24" s="49" t="str">
        <f>IFERROR(VLOOKUP(AF24,MeasureCost!$B$6:$B$150,1,FALSE),"")</f>
        <v/>
      </c>
      <c r="Y24" s="49" t="str">
        <f>IFERROR(VLOOKUP(AE24,MeasureCost!$B$6:$B$150,1,FALSE),"")</f>
        <v/>
      </c>
      <c r="Z24" s="49" t="s">
        <v>583</v>
      </c>
      <c r="AA24" s="46"/>
      <c r="AB24" s="46"/>
      <c r="AC24" s="46"/>
      <c r="AD24" s="46"/>
      <c r="AE24" s="49" t="s">
        <v>115</v>
      </c>
      <c r="AF24" s="49" t="s">
        <v>118</v>
      </c>
      <c r="AG24" s="49" t="s">
        <v>584</v>
      </c>
      <c r="AH24" s="46"/>
      <c r="AI24" s="49" t="b">
        <v>0</v>
      </c>
      <c r="AJ24" s="49" t="b">
        <v>0</v>
      </c>
      <c r="AK24" s="46"/>
      <c r="AL24" s="49" t="s">
        <v>585</v>
      </c>
      <c r="AM24" s="49" t="s">
        <v>583</v>
      </c>
      <c r="AN24" s="46"/>
      <c r="AO24" s="46"/>
      <c r="AP24" s="51">
        <v>42005</v>
      </c>
      <c r="AQ24" s="46"/>
      <c r="AR24" s="49" t="s">
        <v>537</v>
      </c>
      <c r="AS24" s="46"/>
      <c r="AT24" s="46"/>
      <c r="AU24" s="46"/>
      <c r="AV24" s="46"/>
      <c r="AW24" s="49" t="s">
        <v>586</v>
      </c>
      <c r="AX24" s="46"/>
      <c r="AY24" s="46" t="str">
        <f>IFERROR(VLOOKUP(AF24,MeasureCost!$B$6:$Y$150,24,FALSE),"")</f>
        <v/>
      </c>
      <c r="AZ24" s="46" t="str">
        <f>IFERROR(VLOOKUP(AE24,MeasureCost!$B$6:$Y$150,24,FALSE),"")</f>
        <v/>
      </c>
      <c r="BA24" s="46"/>
      <c r="BB24" s="72" t="str">
        <f t="shared" si="0"/>
        <v/>
      </c>
    </row>
    <row r="25" spans="1:54">
      <c r="A25" s="49">
        <v>618</v>
      </c>
      <c r="B25" s="49" t="s">
        <v>619</v>
      </c>
      <c r="C25" s="49" t="s">
        <v>620</v>
      </c>
      <c r="D25" s="49" t="s">
        <v>85</v>
      </c>
      <c r="E25" s="49" t="s">
        <v>579</v>
      </c>
      <c r="F25" s="51">
        <v>41965</v>
      </c>
      <c r="G25" s="49" t="s">
        <v>580</v>
      </c>
      <c r="H25" s="49" t="s">
        <v>537</v>
      </c>
      <c r="I25" s="49" t="s">
        <v>581</v>
      </c>
      <c r="J25" s="49" t="s">
        <v>582</v>
      </c>
      <c r="K25" s="49">
        <v>101</v>
      </c>
      <c r="L25" s="46"/>
      <c r="M25" s="49" t="s">
        <v>53</v>
      </c>
      <c r="N25" s="46"/>
      <c r="O25" s="49" t="b">
        <v>0</v>
      </c>
      <c r="P25" s="46"/>
      <c r="Q25" s="49" t="b">
        <v>1</v>
      </c>
      <c r="R25" s="49" t="s">
        <v>528</v>
      </c>
      <c r="S25" s="49" t="s">
        <v>533</v>
      </c>
      <c r="T25" s="49" t="s">
        <v>529</v>
      </c>
      <c r="U25" s="49" t="s">
        <v>530</v>
      </c>
      <c r="V25" s="49" t="s">
        <v>531</v>
      </c>
      <c r="W25" s="49" t="s">
        <v>532</v>
      </c>
      <c r="X25" s="49" t="str">
        <f>IFERROR(VLOOKUP(AF25,MeasureCost!$B$6:$B$150,1,FALSE),"")</f>
        <v/>
      </c>
      <c r="Y25" s="49" t="str">
        <f>IFERROR(VLOOKUP(AE25,MeasureCost!$B$6:$B$150,1,FALSE),"")</f>
        <v/>
      </c>
      <c r="Z25" s="49" t="s">
        <v>583</v>
      </c>
      <c r="AA25" s="46"/>
      <c r="AB25" s="46"/>
      <c r="AC25" s="46"/>
      <c r="AD25" s="46"/>
      <c r="AE25" s="49" t="s">
        <v>115</v>
      </c>
      <c r="AF25" s="49" t="s">
        <v>120</v>
      </c>
      <c r="AG25" s="49" t="s">
        <v>584</v>
      </c>
      <c r="AH25" s="46"/>
      <c r="AI25" s="49" t="b">
        <v>0</v>
      </c>
      <c r="AJ25" s="49" t="b">
        <v>0</v>
      </c>
      <c r="AK25" s="46"/>
      <c r="AL25" s="49" t="s">
        <v>585</v>
      </c>
      <c r="AM25" s="49" t="s">
        <v>583</v>
      </c>
      <c r="AN25" s="46"/>
      <c r="AO25" s="46"/>
      <c r="AP25" s="51">
        <v>42005</v>
      </c>
      <c r="AQ25" s="46"/>
      <c r="AR25" s="49" t="s">
        <v>537</v>
      </c>
      <c r="AS25" s="46"/>
      <c r="AT25" s="46"/>
      <c r="AU25" s="46"/>
      <c r="AV25" s="46"/>
      <c r="AW25" s="49" t="s">
        <v>586</v>
      </c>
      <c r="AX25" s="46"/>
      <c r="AY25" s="46" t="str">
        <f>IFERROR(VLOOKUP(AF25,MeasureCost!$B$6:$Y$150,24,FALSE),"")</f>
        <v/>
      </c>
      <c r="AZ25" s="46" t="str">
        <f>IFERROR(VLOOKUP(AE25,MeasureCost!$B$6:$Y$150,24,FALSE),"")</f>
        <v/>
      </c>
      <c r="BA25" s="46"/>
      <c r="BB25" s="72" t="str">
        <f t="shared" si="0"/>
        <v/>
      </c>
    </row>
    <row r="26" spans="1:54">
      <c r="A26" s="49">
        <v>619</v>
      </c>
      <c r="B26" s="49" t="s">
        <v>621</v>
      </c>
      <c r="C26" s="49" t="s">
        <v>622</v>
      </c>
      <c r="D26" s="49" t="s">
        <v>85</v>
      </c>
      <c r="E26" s="49" t="s">
        <v>579</v>
      </c>
      <c r="F26" s="51">
        <v>41965</v>
      </c>
      <c r="G26" s="49" t="s">
        <v>580</v>
      </c>
      <c r="H26" s="49" t="s">
        <v>537</v>
      </c>
      <c r="I26" s="49" t="s">
        <v>581</v>
      </c>
      <c r="J26" s="49" t="s">
        <v>582</v>
      </c>
      <c r="K26" s="49">
        <v>36</v>
      </c>
      <c r="L26" s="46"/>
      <c r="M26" s="49" t="s">
        <v>53</v>
      </c>
      <c r="N26" s="46"/>
      <c r="O26" s="49" t="b">
        <v>0</v>
      </c>
      <c r="P26" s="46"/>
      <c r="Q26" s="49" t="b">
        <v>1</v>
      </c>
      <c r="R26" s="49" t="s">
        <v>528</v>
      </c>
      <c r="S26" s="49" t="s">
        <v>533</v>
      </c>
      <c r="T26" s="49" t="s">
        <v>529</v>
      </c>
      <c r="U26" s="49" t="s">
        <v>530</v>
      </c>
      <c r="V26" s="49" t="s">
        <v>531</v>
      </c>
      <c r="W26" s="49" t="s">
        <v>532</v>
      </c>
      <c r="X26" s="49" t="str">
        <f>IFERROR(VLOOKUP(AF26,MeasureCost!$B$6:$B$150,1,FALSE),"")</f>
        <v/>
      </c>
      <c r="Y26" s="49" t="str">
        <f>IFERROR(VLOOKUP(AE26,MeasureCost!$B$6:$B$150,1,FALSE),"")</f>
        <v/>
      </c>
      <c r="Z26" s="49" t="s">
        <v>583</v>
      </c>
      <c r="AA26" s="46"/>
      <c r="AB26" s="46"/>
      <c r="AC26" s="46"/>
      <c r="AD26" s="46"/>
      <c r="AE26" s="49" t="s">
        <v>106</v>
      </c>
      <c r="AF26" s="49" t="s">
        <v>111</v>
      </c>
      <c r="AG26" s="49" t="s">
        <v>584</v>
      </c>
      <c r="AH26" s="46"/>
      <c r="AI26" s="49" t="b">
        <v>0</v>
      </c>
      <c r="AJ26" s="49" t="b">
        <v>0</v>
      </c>
      <c r="AK26" s="46"/>
      <c r="AL26" s="49" t="s">
        <v>585</v>
      </c>
      <c r="AM26" s="49" t="s">
        <v>583</v>
      </c>
      <c r="AN26" s="46"/>
      <c r="AO26" s="46"/>
      <c r="AP26" s="51">
        <v>42005</v>
      </c>
      <c r="AQ26" s="46"/>
      <c r="AR26" s="49" t="s">
        <v>537</v>
      </c>
      <c r="AS26" s="46"/>
      <c r="AT26" s="46"/>
      <c r="AU26" s="46"/>
      <c r="AV26" s="46"/>
      <c r="AW26" s="49" t="s">
        <v>586</v>
      </c>
      <c r="AX26" s="46"/>
      <c r="AY26" s="46" t="str">
        <f>IFERROR(VLOOKUP(AF26,MeasureCost!$B$6:$Y$150,24,FALSE),"")</f>
        <v/>
      </c>
      <c r="AZ26" s="46" t="str">
        <f>IFERROR(VLOOKUP(AE26,MeasureCost!$B$6:$Y$150,24,FALSE),"")</f>
        <v/>
      </c>
      <c r="BA26" s="46"/>
      <c r="BB26" s="72" t="str">
        <f t="shared" si="0"/>
        <v/>
      </c>
    </row>
    <row r="27" spans="1:54">
      <c r="A27" s="49">
        <v>620</v>
      </c>
      <c r="B27" s="49" t="s">
        <v>623</v>
      </c>
      <c r="C27" s="49" t="s">
        <v>624</v>
      </c>
      <c r="D27" s="49" t="s">
        <v>85</v>
      </c>
      <c r="E27" s="49" t="s">
        <v>579</v>
      </c>
      <c r="F27" s="51">
        <v>41965</v>
      </c>
      <c r="G27" s="49" t="s">
        <v>580</v>
      </c>
      <c r="H27" s="49" t="s">
        <v>537</v>
      </c>
      <c r="I27" s="49" t="s">
        <v>581</v>
      </c>
      <c r="J27" s="49" t="s">
        <v>582</v>
      </c>
      <c r="K27" s="49">
        <v>107</v>
      </c>
      <c r="L27" s="46"/>
      <c r="M27" s="49" t="s">
        <v>53</v>
      </c>
      <c r="N27" s="46"/>
      <c r="O27" s="49" t="b">
        <v>0</v>
      </c>
      <c r="P27" s="46"/>
      <c r="Q27" s="49" t="b">
        <v>1</v>
      </c>
      <c r="R27" s="49" t="s">
        <v>528</v>
      </c>
      <c r="S27" s="49" t="s">
        <v>533</v>
      </c>
      <c r="T27" s="49" t="s">
        <v>529</v>
      </c>
      <c r="U27" s="49" t="s">
        <v>530</v>
      </c>
      <c r="V27" s="49" t="s">
        <v>531</v>
      </c>
      <c r="W27" s="49" t="s">
        <v>532</v>
      </c>
      <c r="X27" s="49" t="str">
        <f>IFERROR(VLOOKUP(AF27,MeasureCost!$B$6:$B$150,1,FALSE),"")</f>
        <v/>
      </c>
      <c r="Y27" s="49" t="str">
        <f>IFERROR(VLOOKUP(AE27,MeasureCost!$B$6:$B$150,1,FALSE),"")</f>
        <v/>
      </c>
      <c r="Z27" s="49" t="s">
        <v>583</v>
      </c>
      <c r="AA27" s="46"/>
      <c r="AB27" s="46"/>
      <c r="AC27" s="46"/>
      <c r="AD27" s="46"/>
      <c r="AE27" s="49" t="s">
        <v>106</v>
      </c>
      <c r="AF27" s="49" t="s">
        <v>113</v>
      </c>
      <c r="AG27" s="49" t="s">
        <v>584</v>
      </c>
      <c r="AH27" s="46"/>
      <c r="AI27" s="49" t="b">
        <v>0</v>
      </c>
      <c r="AJ27" s="49" t="b">
        <v>0</v>
      </c>
      <c r="AK27" s="46"/>
      <c r="AL27" s="49" t="s">
        <v>585</v>
      </c>
      <c r="AM27" s="49" t="s">
        <v>583</v>
      </c>
      <c r="AN27" s="46"/>
      <c r="AO27" s="46"/>
      <c r="AP27" s="51">
        <v>42005</v>
      </c>
      <c r="AQ27" s="46"/>
      <c r="AR27" s="49" t="s">
        <v>537</v>
      </c>
      <c r="AS27" s="46"/>
      <c r="AT27" s="46"/>
      <c r="AU27" s="46"/>
      <c r="AV27" s="46"/>
      <c r="AW27" s="49" t="s">
        <v>586</v>
      </c>
      <c r="AX27" s="46"/>
      <c r="AY27" s="46" t="str">
        <f>IFERROR(VLOOKUP(AF27,MeasureCost!$B$6:$Y$150,24,FALSE),"")</f>
        <v/>
      </c>
      <c r="AZ27" s="46" t="str">
        <f>IFERROR(VLOOKUP(AE27,MeasureCost!$B$6:$Y$150,24,FALSE),"")</f>
        <v/>
      </c>
      <c r="BA27" s="46"/>
      <c r="BB27" s="72" t="str">
        <f t="shared" si="0"/>
        <v/>
      </c>
    </row>
    <row r="28" spans="1:54">
      <c r="A28" s="49">
        <v>621</v>
      </c>
      <c r="B28" s="49" t="s">
        <v>625</v>
      </c>
      <c r="C28" s="49" t="s">
        <v>626</v>
      </c>
      <c r="D28" s="49" t="s">
        <v>85</v>
      </c>
      <c r="E28" s="49" t="s">
        <v>579</v>
      </c>
      <c r="F28" s="51">
        <v>41965</v>
      </c>
      <c r="G28" s="49" t="s">
        <v>580</v>
      </c>
      <c r="H28" s="49" t="s">
        <v>537</v>
      </c>
      <c r="I28" s="49" t="s">
        <v>581</v>
      </c>
      <c r="J28" s="49" t="s">
        <v>582</v>
      </c>
      <c r="K28" s="49">
        <v>38</v>
      </c>
      <c r="L28" s="46"/>
      <c r="M28" s="49" t="s">
        <v>53</v>
      </c>
      <c r="N28" s="46"/>
      <c r="O28" s="49" t="b">
        <v>0</v>
      </c>
      <c r="P28" s="46"/>
      <c r="Q28" s="49" t="b">
        <v>1</v>
      </c>
      <c r="R28" s="49" t="s">
        <v>528</v>
      </c>
      <c r="S28" s="49" t="s">
        <v>533</v>
      </c>
      <c r="T28" s="49" t="s">
        <v>529</v>
      </c>
      <c r="U28" s="49" t="s">
        <v>530</v>
      </c>
      <c r="V28" s="49" t="s">
        <v>531</v>
      </c>
      <c r="W28" s="49" t="s">
        <v>532</v>
      </c>
      <c r="X28" s="49" t="str">
        <f>IFERROR(VLOOKUP(AF28,MeasureCost!$B$6:$B$150,1,FALSE),"")</f>
        <v/>
      </c>
      <c r="Y28" s="49" t="str">
        <f>IFERROR(VLOOKUP(AE28,MeasureCost!$B$6:$B$150,1,FALSE),"")</f>
        <v/>
      </c>
      <c r="Z28" s="49" t="s">
        <v>583</v>
      </c>
      <c r="AA28" s="46"/>
      <c r="AB28" s="46"/>
      <c r="AC28" s="46"/>
      <c r="AD28" s="46"/>
      <c r="AE28" s="49" t="s">
        <v>136</v>
      </c>
      <c r="AF28" s="49" t="s">
        <v>139</v>
      </c>
      <c r="AG28" s="49" t="s">
        <v>584</v>
      </c>
      <c r="AH28" s="46"/>
      <c r="AI28" s="49" t="b">
        <v>0</v>
      </c>
      <c r="AJ28" s="49" t="b">
        <v>0</v>
      </c>
      <c r="AK28" s="46"/>
      <c r="AL28" s="49" t="s">
        <v>585</v>
      </c>
      <c r="AM28" s="49" t="s">
        <v>583</v>
      </c>
      <c r="AN28" s="46"/>
      <c r="AO28" s="46"/>
      <c r="AP28" s="51">
        <v>42005</v>
      </c>
      <c r="AQ28" s="46"/>
      <c r="AR28" s="49" t="s">
        <v>537</v>
      </c>
      <c r="AS28" s="46"/>
      <c r="AT28" s="46"/>
      <c r="AU28" s="46"/>
      <c r="AV28" s="46"/>
      <c r="AW28" s="49" t="s">
        <v>586</v>
      </c>
      <c r="AX28" s="46"/>
      <c r="AY28" s="46" t="str">
        <f>IFERROR(VLOOKUP(AF28,MeasureCost!$B$6:$Y$150,24,FALSE),"")</f>
        <v/>
      </c>
      <c r="AZ28" s="46" t="str">
        <f>IFERROR(VLOOKUP(AE28,MeasureCost!$B$6:$Y$150,24,FALSE),"")</f>
        <v/>
      </c>
      <c r="BA28" s="46"/>
      <c r="BB28" s="72" t="str">
        <f t="shared" si="0"/>
        <v/>
      </c>
    </row>
    <row r="29" spans="1:54">
      <c r="A29" s="49">
        <v>622</v>
      </c>
      <c r="B29" s="49" t="s">
        <v>627</v>
      </c>
      <c r="C29" s="49" t="s">
        <v>628</v>
      </c>
      <c r="D29" s="49" t="s">
        <v>85</v>
      </c>
      <c r="E29" s="49" t="s">
        <v>579</v>
      </c>
      <c r="F29" s="51">
        <v>41965</v>
      </c>
      <c r="G29" s="49" t="s">
        <v>580</v>
      </c>
      <c r="H29" s="49" t="s">
        <v>537</v>
      </c>
      <c r="I29" s="49" t="s">
        <v>581</v>
      </c>
      <c r="J29" s="49" t="s">
        <v>582</v>
      </c>
      <c r="K29" s="49">
        <v>115</v>
      </c>
      <c r="L29" s="46"/>
      <c r="M29" s="49" t="s">
        <v>53</v>
      </c>
      <c r="N29" s="46"/>
      <c r="O29" s="49" t="b">
        <v>0</v>
      </c>
      <c r="P29" s="46"/>
      <c r="Q29" s="49" t="b">
        <v>1</v>
      </c>
      <c r="R29" s="49" t="s">
        <v>528</v>
      </c>
      <c r="S29" s="49" t="s">
        <v>533</v>
      </c>
      <c r="T29" s="49" t="s">
        <v>529</v>
      </c>
      <c r="U29" s="49" t="s">
        <v>530</v>
      </c>
      <c r="V29" s="49" t="s">
        <v>531</v>
      </c>
      <c r="W29" s="49" t="s">
        <v>532</v>
      </c>
      <c r="X29" s="49" t="str">
        <f>IFERROR(VLOOKUP(AF29,MeasureCost!$B$6:$B$150,1,FALSE),"")</f>
        <v/>
      </c>
      <c r="Y29" s="49" t="str">
        <f>IFERROR(VLOOKUP(AE29,MeasureCost!$B$6:$B$150,1,FALSE),"")</f>
        <v/>
      </c>
      <c r="Z29" s="49" t="s">
        <v>583</v>
      </c>
      <c r="AA29" s="46"/>
      <c r="AB29" s="46"/>
      <c r="AC29" s="46"/>
      <c r="AD29" s="46"/>
      <c r="AE29" s="49" t="s">
        <v>136</v>
      </c>
      <c r="AF29" s="49" t="s">
        <v>141</v>
      </c>
      <c r="AG29" s="49" t="s">
        <v>584</v>
      </c>
      <c r="AH29" s="46"/>
      <c r="AI29" s="49" t="b">
        <v>0</v>
      </c>
      <c r="AJ29" s="49" t="b">
        <v>0</v>
      </c>
      <c r="AK29" s="46"/>
      <c r="AL29" s="49" t="s">
        <v>585</v>
      </c>
      <c r="AM29" s="49" t="s">
        <v>583</v>
      </c>
      <c r="AN29" s="46"/>
      <c r="AO29" s="46"/>
      <c r="AP29" s="51">
        <v>42005</v>
      </c>
      <c r="AQ29" s="46"/>
      <c r="AR29" s="49" t="s">
        <v>537</v>
      </c>
      <c r="AS29" s="46"/>
      <c r="AT29" s="46"/>
      <c r="AU29" s="46"/>
      <c r="AV29" s="46"/>
      <c r="AW29" s="49" t="s">
        <v>586</v>
      </c>
      <c r="AX29" s="46"/>
      <c r="AY29" s="46" t="str">
        <f>IFERROR(VLOOKUP(AF29,MeasureCost!$B$6:$Y$150,24,FALSE),"")</f>
        <v/>
      </c>
      <c r="AZ29" s="46" t="str">
        <f>IFERROR(VLOOKUP(AE29,MeasureCost!$B$6:$Y$150,24,FALSE),"")</f>
        <v/>
      </c>
      <c r="BA29" s="46"/>
      <c r="BB29" s="72" t="str">
        <f t="shared" si="0"/>
        <v/>
      </c>
    </row>
    <row r="30" spans="1:54">
      <c r="A30" s="49">
        <v>623</v>
      </c>
      <c r="B30" s="49" t="s">
        <v>629</v>
      </c>
      <c r="C30" s="49" t="s">
        <v>630</v>
      </c>
      <c r="D30" s="49" t="s">
        <v>85</v>
      </c>
      <c r="E30" s="49" t="s">
        <v>579</v>
      </c>
      <c r="F30" s="51">
        <v>41965</v>
      </c>
      <c r="G30" s="49" t="s">
        <v>580</v>
      </c>
      <c r="H30" s="49" t="s">
        <v>537</v>
      </c>
      <c r="I30" s="49" t="s">
        <v>581</v>
      </c>
      <c r="J30" s="49" t="s">
        <v>582</v>
      </c>
      <c r="K30" s="49">
        <v>30</v>
      </c>
      <c r="L30" s="46"/>
      <c r="M30" s="49" t="s">
        <v>53</v>
      </c>
      <c r="N30" s="46"/>
      <c r="O30" s="49" t="b">
        <v>0</v>
      </c>
      <c r="P30" s="46"/>
      <c r="Q30" s="49" t="b">
        <v>1</v>
      </c>
      <c r="R30" s="49" t="s">
        <v>528</v>
      </c>
      <c r="S30" s="49" t="s">
        <v>533</v>
      </c>
      <c r="T30" s="49" t="s">
        <v>529</v>
      </c>
      <c r="U30" s="49" t="s">
        <v>530</v>
      </c>
      <c r="V30" s="49" t="s">
        <v>531</v>
      </c>
      <c r="W30" s="49" t="s">
        <v>532</v>
      </c>
      <c r="X30" s="49" t="str">
        <f>IFERROR(VLOOKUP(AF30,MeasureCost!$B$6:$B$150,1,FALSE),"")</f>
        <v/>
      </c>
      <c r="Y30" s="49" t="str">
        <f>IFERROR(VLOOKUP(AE30,MeasureCost!$B$6:$B$150,1,FALSE),"")</f>
        <v/>
      </c>
      <c r="Z30" s="49" t="s">
        <v>583</v>
      </c>
      <c r="AA30" s="46"/>
      <c r="AB30" s="46"/>
      <c r="AC30" s="46"/>
      <c r="AD30" s="46"/>
      <c r="AE30" s="49" t="s">
        <v>143</v>
      </c>
      <c r="AF30" s="49" t="s">
        <v>146</v>
      </c>
      <c r="AG30" s="49" t="s">
        <v>584</v>
      </c>
      <c r="AH30" s="46"/>
      <c r="AI30" s="49" t="b">
        <v>0</v>
      </c>
      <c r="AJ30" s="49" t="b">
        <v>0</v>
      </c>
      <c r="AK30" s="46"/>
      <c r="AL30" s="49" t="s">
        <v>585</v>
      </c>
      <c r="AM30" s="49" t="s">
        <v>583</v>
      </c>
      <c r="AN30" s="46"/>
      <c r="AO30" s="46"/>
      <c r="AP30" s="51">
        <v>42005</v>
      </c>
      <c r="AQ30" s="46"/>
      <c r="AR30" s="49" t="s">
        <v>537</v>
      </c>
      <c r="AS30" s="46"/>
      <c r="AT30" s="46"/>
      <c r="AU30" s="46"/>
      <c r="AV30" s="46"/>
      <c r="AW30" s="49" t="s">
        <v>586</v>
      </c>
      <c r="AX30" s="46"/>
      <c r="AY30" s="46" t="str">
        <f>IFERROR(VLOOKUP(AF30,MeasureCost!$B$6:$Y$150,24,FALSE),"")</f>
        <v/>
      </c>
      <c r="AZ30" s="46" t="str">
        <f>IFERROR(VLOOKUP(AE30,MeasureCost!$B$6:$Y$150,24,FALSE),"")</f>
        <v/>
      </c>
      <c r="BA30" s="46"/>
      <c r="BB30" s="72" t="str">
        <f t="shared" si="0"/>
        <v/>
      </c>
    </row>
    <row r="31" spans="1:54">
      <c r="A31" s="49">
        <v>624</v>
      </c>
      <c r="B31" s="49" t="s">
        <v>631</v>
      </c>
      <c r="C31" s="49" t="s">
        <v>632</v>
      </c>
      <c r="D31" s="49" t="s">
        <v>85</v>
      </c>
      <c r="E31" s="49" t="s">
        <v>579</v>
      </c>
      <c r="F31" s="51">
        <v>41965</v>
      </c>
      <c r="G31" s="49" t="s">
        <v>580</v>
      </c>
      <c r="H31" s="49" t="s">
        <v>537</v>
      </c>
      <c r="I31" s="49" t="s">
        <v>581</v>
      </c>
      <c r="J31" s="49" t="s">
        <v>582</v>
      </c>
      <c r="K31" s="49">
        <v>91</v>
      </c>
      <c r="L31" s="46"/>
      <c r="M31" s="49" t="s">
        <v>53</v>
      </c>
      <c r="N31" s="46"/>
      <c r="O31" s="49" t="b">
        <v>0</v>
      </c>
      <c r="P31" s="46"/>
      <c r="Q31" s="49" t="b">
        <v>1</v>
      </c>
      <c r="R31" s="49" t="s">
        <v>528</v>
      </c>
      <c r="S31" s="49" t="s">
        <v>533</v>
      </c>
      <c r="T31" s="49" t="s">
        <v>529</v>
      </c>
      <c r="U31" s="49" t="s">
        <v>530</v>
      </c>
      <c r="V31" s="49" t="s">
        <v>531</v>
      </c>
      <c r="W31" s="49" t="s">
        <v>532</v>
      </c>
      <c r="X31" s="49" t="str">
        <f>IFERROR(VLOOKUP(AF31,MeasureCost!$B$6:$B$150,1,FALSE),"")</f>
        <v/>
      </c>
      <c r="Y31" s="49" t="str">
        <f>IFERROR(VLOOKUP(AE31,MeasureCost!$B$6:$B$150,1,FALSE),"")</f>
        <v/>
      </c>
      <c r="Z31" s="49" t="s">
        <v>583</v>
      </c>
      <c r="AA31" s="46"/>
      <c r="AB31" s="46"/>
      <c r="AC31" s="46"/>
      <c r="AD31" s="46"/>
      <c r="AE31" s="49" t="s">
        <v>143</v>
      </c>
      <c r="AF31" s="49" t="s">
        <v>148</v>
      </c>
      <c r="AG31" s="49" t="s">
        <v>584</v>
      </c>
      <c r="AH31" s="46"/>
      <c r="AI31" s="49" t="b">
        <v>0</v>
      </c>
      <c r="AJ31" s="49" t="b">
        <v>0</v>
      </c>
      <c r="AK31" s="46"/>
      <c r="AL31" s="49" t="s">
        <v>585</v>
      </c>
      <c r="AM31" s="49" t="s">
        <v>583</v>
      </c>
      <c r="AN31" s="46"/>
      <c r="AO31" s="46"/>
      <c r="AP31" s="51">
        <v>42005</v>
      </c>
      <c r="AQ31" s="46"/>
      <c r="AR31" s="49" t="s">
        <v>537</v>
      </c>
      <c r="AS31" s="46"/>
      <c r="AT31" s="46"/>
      <c r="AU31" s="46"/>
      <c r="AV31" s="46"/>
      <c r="AW31" s="49" t="s">
        <v>586</v>
      </c>
      <c r="AX31" s="46"/>
      <c r="AY31" s="46" t="str">
        <f>IFERROR(VLOOKUP(AF31,MeasureCost!$B$6:$Y$150,24,FALSE),"")</f>
        <v/>
      </c>
      <c r="AZ31" s="46" t="str">
        <f>IFERROR(VLOOKUP(AE31,MeasureCost!$B$6:$Y$150,24,FALSE),"")</f>
        <v/>
      </c>
      <c r="BA31" s="46"/>
      <c r="BB31" s="72" t="str">
        <f t="shared" si="0"/>
        <v/>
      </c>
    </row>
    <row r="32" spans="1:54">
      <c r="A32" s="49">
        <v>625</v>
      </c>
      <c r="B32" s="49" t="s">
        <v>633</v>
      </c>
      <c r="C32" s="49" t="s">
        <v>634</v>
      </c>
      <c r="D32" s="49" t="s">
        <v>85</v>
      </c>
      <c r="E32" s="49" t="s">
        <v>579</v>
      </c>
      <c r="F32" s="51">
        <v>41965</v>
      </c>
      <c r="G32" s="49" t="s">
        <v>580</v>
      </c>
      <c r="H32" s="49" t="s">
        <v>537</v>
      </c>
      <c r="I32" s="49" t="s">
        <v>581</v>
      </c>
      <c r="J32" s="49" t="s">
        <v>582</v>
      </c>
      <c r="K32" s="49">
        <v>42</v>
      </c>
      <c r="L32" s="46"/>
      <c r="M32" s="49" t="s">
        <v>53</v>
      </c>
      <c r="N32" s="46"/>
      <c r="O32" s="49" t="b">
        <v>0</v>
      </c>
      <c r="P32" s="46"/>
      <c r="Q32" s="49" t="b">
        <v>1</v>
      </c>
      <c r="R32" s="49" t="s">
        <v>528</v>
      </c>
      <c r="S32" s="49" t="s">
        <v>533</v>
      </c>
      <c r="T32" s="49" t="s">
        <v>529</v>
      </c>
      <c r="U32" s="49" t="s">
        <v>530</v>
      </c>
      <c r="V32" s="49" t="s">
        <v>531</v>
      </c>
      <c r="W32" s="49" t="s">
        <v>532</v>
      </c>
      <c r="X32" s="49" t="str">
        <f>IFERROR(VLOOKUP(AF32,MeasureCost!$B$6:$B$150,1,FALSE),"")</f>
        <v>RefgFrz-TM-Ice_Mini-Tier1</v>
      </c>
      <c r="Y32" s="49" t="str">
        <f>IFERROR(VLOOKUP(AE32,MeasureCost!$B$6:$B$150,1,FALSE),"")</f>
        <v>RefgFrz-TM-Ice_Mini-Code</v>
      </c>
      <c r="Z32" s="49" t="s">
        <v>583</v>
      </c>
      <c r="AA32" s="46"/>
      <c r="AB32" s="46"/>
      <c r="AC32" s="46"/>
      <c r="AD32" s="46"/>
      <c r="AE32" s="49" t="s">
        <v>401</v>
      </c>
      <c r="AF32" s="49" t="s">
        <v>403</v>
      </c>
      <c r="AG32" s="49" t="s">
        <v>584</v>
      </c>
      <c r="AH32" s="46"/>
      <c r="AI32" s="49" t="b">
        <v>0</v>
      </c>
      <c r="AJ32" s="49" t="b">
        <v>0</v>
      </c>
      <c r="AK32" s="46"/>
      <c r="AL32" s="49" t="s">
        <v>585</v>
      </c>
      <c r="AM32" s="49" t="s">
        <v>583</v>
      </c>
      <c r="AN32" s="46"/>
      <c r="AO32" s="46"/>
      <c r="AP32" s="51">
        <v>42005</v>
      </c>
      <c r="AQ32" s="46"/>
      <c r="AR32" s="49" t="s">
        <v>537</v>
      </c>
      <c r="AS32" s="46"/>
      <c r="AT32" s="46"/>
      <c r="AU32" s="46"/>
      <c r="AV32" s="46"/>
      <c r="AW32" s="49" t="s">
        <v>586</v>
      </c>
      <c r="AX32" s="46"/>
      <c r="AY32" s="46">
        <f>IFERROR(VLOOKUP(AF32,MeasureCost!$B$6:$Y$150,24,FALSE),"")</f>
        <v>461</v>
      </c>
      <c r="AZ32" s="46">
        <f>IFERROR(VLOOKUP(AE32,MeasureCost!$B$6:$Y$150,24,FALSE),"")</f>
        <v>441</v>
      </c>
      <c r="BA32" s="46"/>
      <c r="BB32" s="72">
        <f t="shared" si="0"/>
        <v>20</v>
      </c>
    </row>
    <row r="33" spans="1:54">
      <c r="A33" s="49">
        <v>626</v>
      </c>
      <c r="B33" s="49" t="s">
        <v>635</v>
      </c>
      <c r="C33" s="49" t="s">
        <v>636</v>
      </c>
      <c r="D33" s="49" t="s">
        <v>85</v>
      </c>
      <c r="E33" s="49" t="s">
        <v>579</v>
      </c>
      <c r="F33" s="51">
        <v>41965</v>
      </c>
      <c r="G33" s="49" t="s">
        <v>580</v>
      </c>
      <c r="H33" s="49" t="s">
        <v>537</v>
      </c>
      <c r="I33" s="49" t="s">
        <v>581</v>
      </c>
      <c r="J33" s="49" t="s">
        <v>582</v>
      </c>
      <c r="K33" s="49">
        <v>127</v>
      </c>
      <c r="L33" s="46"/>
      <c r="M33" s="49" t="s">
        <v>53</v>
      </c>
      <c r="N33" s="46"/>
      <c r="O33" s="49" t="b">
        <v>0</v>
      </c>
      <c r="P33" s="46"/>
      <c r="Q33" s="49" t="b">
        <v>1</v>
      </c>
      <c r="R33" s="49" t="s">
        <v>528</v>
      </c>
      <c r="S33" s="49" t="s">
        <v>533</v>
      </c>
      <c r="T33" s="49" t="s">
        <v>529</v>
      </c>
      <c r="U33" s="49" t="s">
        <v>530</v>
      </c>
      <c r="V33" s="49" t="s">
        <v>531</v>
      </c>
      <c r="W33" s="49" t="s">
        <v>532</v>
      </c>
      <c r="X33" s="49" t="str">
        <f>IFERROR(VLOOKUP(AF33,MeasureCost!$B$6:$B$150,1,FALSE),"")</f>
        <v>RefgFrz-TM-Ice_Mini-Tier2</v>
      </c>
      <c r="Y33" s="49" t="str">
        <f>IFERROR(VLOOKUP(AE33,MeasureCost!$B$6:$B$150,1,FALSE),"")</f>
        <v>RefgFrz-TM-Ice_Mini-Code</v>
      </c>
      <c r="Z33" s="49" t="s">
        <v>583</v>
      </c>
      <c r="AA33" s="46"/>
      <c r="AB33" s="46"/>
      <c r="AC33" s="46"/>
      <c r="AD33" s="46"/>
      <c r="AE33" s="49" t="s">
        <v>401</v>
      </c>
      <c r="AF33" s="49" t="s">
        <v>405</v>
      </c>
      <c r="AG33" s="49" t="s">
        <v>584</v>
      </c>
      <c r="AH33" s="46"/>
      <c r="AI33" s="49" t="b">
        <v>0</v>
      </c>
      <c r="AJ33" s="49" t="b">
        <v>0</v>
      </c>
      <c r="AK33" s="46"/>
      <c r="AL33" s="49" t="s">
        <v>585</v>
      </c>
      <c r="AM33" s="49" t="s">
        <v>583</v>
      </c>
      <c r="AN33" s="46"/>
      <c r="AO33" s="46"/>
      <c r="AP33" s="51">
        <v>42005</v>
      </c>
      <c r="AQ33" s="46"/>
      <c r="AR33" s="49" t="s">
        <v>537</v>
      </c>
      <c r="AS33" s="46"/>
      <c r="AT33" s="46"/>
      <c r="AU33" s="46"/>
      <c r="AV33" s="46"/>
      <c r="AW33" s="49" t="s">
        <v>586</v>
      </c>
      <c r="AX33" s="46"/>
      <c r="AY33" s="46">
        <f>IFERROR(VLOOKUP(AF33,MeasureCost!$B$6:$Y$150,24,FALSE),"")</f>
        <v>501</v>
      </c>
      <c r="AZ33" s="46">
        <f>IFERROR(VLOOKUP(AE33,MeasureCost!$B$6:$Y$150,24,FALSE),"")</f>
        <v>441</v>
      </c>
      <c r="BA33" s="46"/>
      <c r="BB33" s="72">
        <f t="shared" si="0"/>
        <v>60</v>
      </c>
    </row>
    <row r="34" spans="1:54">
      <c r="A34" s="49">
        <v>627</v>
      </c>
      <c r="B34" s="49" t="s">
        <v>637</v>
      </c>
      <c r="C34" s="49" t="s">
        <v>638</v>
      </c>
      <c r="D34" s="49" t="s">
        <v>85</v>
      </c>
      <c r="E34" s="49" t="s">
        <v>579</v>
      </c>
      <c r="F34" s="51">
        <v>41965</v>
      </c>
      <c r="G34" s="49" t="s">
        <v>580</v>
      </c>
      <c r="H34" s="49" t="s">
        <v>537</v>
      </c>
      <c r="I34" s="49" t="s">
        <v>581</v>
      </c>
      <c r="J34" s="49" t="s">
        <v>582</v>
      </c>
      <c r="K34" s="49">
        <v>46</v>
      </c>
      <c r="L34" s="46"/>
      <c r="M34" s="49" t="s">
        <v>53</v>
      </c>
      <c r="N34" s="46"/>
      <c r="O34" s="49" t="b">
        <v>0</v>
      </c>
      <c r="P34" s="46"/>
      <c r="Q34" s="49" t="b">
        <v>1</v>
      </c>
      <c r="R34" s="49" t="s">
        <v>528</v>
      </c>
      <c r="S34" s="49" t="s">
        <v>533</v>
      </c>
      <c r="T34" s="49" t="s">
        <v>529</v>
      </c>
      <c r="U34" s="49" t="s">
        <v>530</v>
      </c>
      <c r="V34" s="49" t="s">
        <v>531</v>
      </c>
      <c r="W34" s="49" t="s">
        <v>532</v>
      </c>
      <c r="X34" s="49" t="str">
        <f>IFERROR(VLOOKUP(AF34,MeasureCost!$B$6:$B$150,1,FALSE),"")</f>
        <v>RefgFrz-TM-Ice_Small-Tier1</v>
      </c>
      <c r="Y34" s="49" t="str">
        <f>IFERROR(VLOOKUP(AE34,MeasureCost!$B$6:$B$150,1,FALSE),"")</f>
        <v>RefgFrz-TM-Ice_Small-Code</v>
      </c>
      <c r="Z34" s="49" t="s">
        <v>583</v>
      </c>
      <c r="AA34" s="46"/>
      <c r="AB34" s="46"/>
      <c r="AC34" s="46"/>
      <c r="AD34" s="46"/>
      <c r="AE34" s="49" t="s">
        <v>407</v>
      </c>
      <c r="AF34" s="49" t="s">
        <v>409</v>
      </c>
      <c r="AG34" s="49" t="s">
        <v>584</v>
      </c>
      <c r="AH34" s="46"/>
      <c r="AI34" s="49" t="b">
        <v>0</v>
      </c>
      <c r="AJ34" s="49" t="b">
        <v>0</v>
      </c>
      <c r="AK34" s="46"/>
      <c r="AL34" s="49" t="s">
        <v>585</v>
      </c>
      <c r="AM34" s="49" t="s">
        <v>583</v>
      </c>
      <c r="AN34" s="46"/>
      <c r="AO34" s="46"/>
      <c r="AP34" s="51">
        <v>42005</v>
      </c>
      <c r="AQ34" s="46"/>
      <c r="AR34" s="49" t="s">
        <v>537</v>
      </c>
      <c r="AS34" s="46"/>
      <c r="AT34" s="46"/>
      <c r="AU34" s="46"/>
      <c r="AV34" s="46"/>
      <c r="AW34" s="49" t="s">
        <v>586</v>
      </c>
      <c r="AX34" s="46"/>
      <c r="AY34" s="46">
        <f>IFERROR(VLOOKUP(AF34,MeasureCost!$B$6:$Y$150,24,FALSE),"")</f>
        <v>540</v>
      </c>
      <c r="AZ34" s="46">
        <f>IFERROR(VLOOKUP(AE34,MeasureCost!$B$6:$Y$150,24,FALSE),"")</f>
        <v>518</v>
      </c>
      <c r="BA34" s="46"/>
      <c r="BB34" s="72">
        <f t="shared" si="0"/>
        <v>22</v>
      </c>
    </row>
    <row r="35" spans="1:54">
      <c r="A35" s="49">
        <v>628</v>
      </c>
      <c r="B35" s="49" t="s">
        <v>639</v>
      </c>
      <c r="C35" s="49" t="s">
        <v>640</v>
      </c>
      <c r="D35" s="49" t="s">
        <v>85</v>
      </c>
      <c r="E35" s="49" t="s">
        <v>579</v>
      </c>
      <c r="F35" s="51">
        <v>41965</v>
      </c>
      <c r="G35" s="49" t="s">
        <v>580</v>
      </c>
      <c r="H35" s="49" t="s">
        <v>537</v>
      </c>
      <c r="I35" s="49" t="s">
        <v>581</v>
      </c>
      <c r="J35" s="49" t="s">
        <v>582</v>
      </c>
      <c r="K35" s="49">
        <v>139</v>
      </c>
      <c r="L35" s="46"/>
      <c r="M35" s="49" t="s">
        <v>53</v>
      </c>
      <c r="N35" s="46"/>
      <c r="O35" s="49" t="b">
        <v>0</v>
      </c>
      <c r="P35" s="46"/>
      <c r="Q35" s="49" t="b">
        <v>1</v>
      </c>
      <c r="R35" s="49" t="s">
        <v>528</v>
      </c>
      <c r="S35" s="49" t="s">
        <v>533</v>
      </c>
      <c r="T35" s="49" t="s">
        <v>529</v>
      </c>
      <c r="U35" s="49" t="s">
        <v>530</v>
      </c>
      <c r="V35" s="49" t="s">
        <v>531</v>
      </c>
      <c r="W35" s="49" t="s">
        <v>532</v>
      </c>
      <c r="X35" s="49" t="str">
        <f>IFERROR(VLOOKUP(AF35,MeasureCost!$B$6:$B$150,1,FALSE),"")</f>
        <v>RefgFrz-TM-Ice_Small-Tier2</v>
      </c>
      <c r="Y35" s="49" t="str">
        <f>IFERROR(VLOOKUP(AE35,MeasureCost!$B$6:$B$150,1,FALSE),"")</f>
        <v>RefgFrz-TM-Ice_Small-Code</v>
      </c>
      <c r="Z35" s="49" t="s">
        <v>583</v>
      </c>
      <c r="AA35" s="46"/>
      <c r="AB35" s="46"/>
      <c r="AC35" s="46"/>
      <c r="AD35" s="46"/>
      <c r="AE35" s="49" t="s">
        <v>407</v>
      </c>
      <c r="AF35" s="49" t="s">
        <v>411</v>
      </c>
      <c r="AG35" s="49" t="s">
        <v>584</v>
      </c>
      <c r="AH35" s="46"/>
      <c r="AI35" s="49" t="b">
        <v>0</v>
      </c>
      <c r="AJ35" s="49" t="b">
        <v>0</v>
      </c>
      <c r="AK35" s="46"/>
      <c r="AL35" s="49" t="s">
        <v>585</v>
      </c>
      <c r="AM35" s="49" t="s">
        <v>583</v>
      </c>
      <c r="AN35" s="46"/>
      <c r="AO35" s="46"/>
      <c r="AP35" s="51">
        <v>42005</v>
      </c>
      <c r="AQ35" s="46"/>
      <c r="AR35" s="49" t="s">
        <v>537</v>
      </c>
      <c r="AS35" s="46"/>
      <c r="AT35" s="46"/>
      <c r="AU35" s="46"/>
      <c r="AV35" s="46"/>
      <c r="AW35" s="49" t="s">
        <v>586</v>
      </c>
      <c r="AX35" s="46"/>
      <c r="AY35" s="46">
        <f>IFERROR(VLOOKUP(AF35,MeasureCost!$B$6:$Y$150,24,FALSE),"")</f>
        <v>583</v>
      </c>
      <c r="AZ35" s="46">
        <f>IFERROR(VLOOKUP(AE35,MeasureCost!$B$6:$Y$150,24,FALSE),"")</f>
        <v>518</v>
      </c>
      <c r="BA35" s="46"/>
      <c r="BB35" s="72">
        <f t="shared" si="0"/>
        <v>65</v>
      </c>
    </row>
    <row r="36" spans="1:54">
      <c r="A36" s="49">
        <v>629</v>
      </c>
      <c r="B36" s="49" t="s">
        <v>641</v>
      </c>
      <c r="C36" s="49" t="s">
        <v>642</v>
      </c>
      <c r="D36" s="49" t="s">
        <v>85</v>
      </c>
      <c r="E36" s="49" t="s">
        <v>579</v>
      </c>
      <c r="F36" s="51">
        <v>41965</v>
      </c>
      <c r="G36" s="49" t="s">
        <v>580</v>
      </c>
      <c r="H36" s="49" t="s">
        <v>537</v>
      </c>
      <c r="I36" s="49" t="s">
        <v>581</v>
      </c>
      <c r="J36" s="49" t="s">
        <v>582</v>
      </c>
      <c r="K36" s="49">
        <v>50</v>
      </c>
      <c r="L36" s="46"/>
      <c r="M36" s="49" t="s">
        <v>53</v>
      </c>
      <c r="N36" s="46"/>
      <c r="O36" s="49" t="b">
        <v>0</v>
      </c>
      <c r="P36" s="46"/>
      <c r="Q36" s="49" t="b">
        <v>1</v>
      </c>
      <c r="R36" s="49" t="s">
        <v>528</v>
      </c>
      <c r="S36" s="49" t="s">
        <v>533</v>
      </c>
      <c r="T36" s="49" t="s">
        <v>529</v>
      </c>
      <c r="U36" s="49" t="s">
        <v>530</v>
      </c>
      <c r="V36" s="49" t="s">
        <v>531</v>
      </c>
      <c r="W36" s="49" t="s">
        <v>532</v>
      </c>
      <c r="X36" s="49" t="str">
        <f>IFERROR(VLOOKUP(AF36,MeasureCost!$B$6:$B$150,1,FALSE),"")</f>
        <v>RefgFrz-TM-Ice_Med-Tier1</v>
      </c>
      <c r="Y36" s="49" t="str">
        <f>IFERROR(VLOOKUP(AE36,MeasureCost!$B$6:$B$150,1,FALSE),"")</f>
        <v>RefgFrz-TM-Ice_Med-Code</v>
      </c>
      <c r="Z36" s="49" t="s">
        <v>583</v>
      </c>
      <c r="AA36" s="46"/>
      <c r="AB36" s="46"/>
      <c r="AC36" s="46"/>
      <c r="AD36" s="46"/>
      <c r="AE36" s="49" t="s">
        <v>395</v>
      </c>
      <c r="AF36" s="49" t="s">
        <v>397</v>
      </c>
      <c r="AG36" s="49" t="s">
        <v>584</v>
      </c>
      <c r="AH36" s="46"/>
      <c r="AI36" s="49" t="b">
        <v>0</v>
      </c>
      <c r="AJ36" s="49" t="b">
        <v>0</v>
      </c>
      <c r="AK36" s="46"/>
      <c r="AL36" s="49" t="s">
        <v>585</v>
      </c>
      <c r="AM36" s="49" t="s">
        <v>583</v>
      </c>
      <c r="AN36" s="46"/>
      <c r="AO36" s="46"/>
      <c r="AP36" s="51">
        <v>42005</v>
      </c>
      <c r="AQ36" s="46"/>
      <c r="AR36" s="49" t="s">
        <v>537</v>
      </c>
      <c r="AS36" s="46"/>
      <c r="AT36" s="46"/>
      <c r="AU36" s="46"/>
      <c r="AV36" s="46"/>
      <c r="AW36" s="49" t="s">
        <v>586</v>
      </c>
      <c r="AX36" s="46"/>
      <c r="AY36" s="46">
        <f>IFERROR(VLOOKUP(AF36,MeasureCost!$B$6:$Y$150,24,FALSE),"")</f>
        <v>619</v>
      </c>
      <c r="AZ36" s="46">
        <f>IFERROR(VLOOKUP(AE36,MeasureCost!$B$6:$Y$150,24,FALSE),"")</f>
        <v>595</v>
      </c>
      <c r="BA36" s="46"/>
      <c r="BB36" s="72">
        <f t="shared" si="0"/>
        <v>24</v>
      </c>
    </row>
    <row r="37" spans="1:54">
      <c r="A37" s="49">
        <v>630</v>
      </c>
      <c r="B37" s="49" t="s">
        <v>643</v>
      </c>
      <c r="C37" s="49" t="s">
        <v>644</v>
      </c>
      <c r="D37" s="49" t="s">
        <v>85</v>
      </c>
      <c r="E37" s="49" t="s">
        <v>579</v>
      </c>
      <c r="F37" s="51">
        <v>41965</v>
      </c>
      <c r="G37" s="49" t="s">
        <v>580</v>
      </c>
      <c r="H37" s="49" t="s">
        <v>537</v>
      </c>
      <c r="I37" s="49" t="s">
        <v>581</v>
      </c>
      <c r="J37" s="49" t="s">
        <v>582</v>
      </c>
      <c r="K37" s="49">
        <v>150</v>
      </c>
      <c r="L37" s="46"/>
      <c r="M37" s="49" t="s">
        <v>53</v>
      </c>
      <c r="N37" s="46"/>
      <c r="O37" s="49" t="b">
        <v>0</v>
      </c>
      <c r="P37" s="46"/>
      <c r="Q37" s="49" t="b">
        <v>1</v>
      </c>
      <c r="R37" s="49" t="s">
        <v>528</v>
      </c>
      <c r="S37" s="49" t="s">
        <v>533</v>
      </c>
      <c r="T37" s="49" t="s">
        <v>529</v>
      </c>
      <c r="U37" s="49" t="s">
        <v>530</v>
      </c>
      <c r="V37" s="49" t="s">
        <v>531</v>
      </c>
      <c r="W37" s="49" t="s">
        <v>532</v>
      </c>
      <c r="X37" s="49" t="str">
        <f>IFERROR(VLOOKUP(AF37,MeasureCost!$B$6:$B$150,1,FALSE),"")</f>
        <v>RefgFrz-TM-Ice_Med-Tier2</v>
      </c>
      <c r="Y37" s="49" t="str">
        <f>IFERROR(VLOOKUP(AE37,MeasureCost!$B$6:$B$150,1,FALSE),"")</f>
        <v>RefgFrz-TM-Ice_Med-Code</v>
      </c>
      <c r="Z37" s="49" t="s">
        <v>583</v>
      </c>
      <c r="AA37" s="46"/>
      <c r="AB37" s="46"/>
      <c r="AC37" s="46"/>
      <c r="AD37" s="46"/>
      <c r="AE37" s="49" t="s">
        <v>395</v>
      </c>
      <c r="AF37" s="49" t="s">
        <v>399</v>
      </c>
      <c r="AG37" s="49" t="s">
        <v>584</v>
      </c>
      <c r="AH37" s="46"/>
      <c r="AI37" s="49" t="b">
        <v>0</v>
      </c>
      <c r="AJ37" s="49" t="b">
        <v>0</v>
      </c>
      <c r="AK37" s="46"/>
      <c r="AL37" s="49" t="s">
        <v>585</v>
      </c>
      <c r="AM37" s="49" t="s">
        <v>583</v>
      </c>
      <c r="AN37" s="46"/>
      <c r="AO37" s="46"/>
      <c r="AP37" s="51">
        <v>42005</v>
      </c>
      <c r="AQ37" s="46"/>
      <c r="AR37" s="49" t="s">
        <v>537</v>
      </c>
      <c r="AS37" s="46"/>
      <c r="AT37" s="46"/>
      <c r="AU37" s="46"/>
      <c r="AV37" s="46"/>
      <c r="AW37" s="49" t="s">
        <v>586</v>
      </c>
      <c r="AX37" s="46"/>
      <c r="AY37" s="46">
        <f>IFERROR(VLOOKUP(AF37,MeasureCost!$B$6:$Y$150,24,FALSE),"")</f>
        <v>666</v>
      </c>
      <c r="AZ37" s="46">
        <f>IFERROR(VLOOKUP(AE37,MeasureCost!$B$6:$Y$150,24,FALSE),"")</f>
        <v>595</v>
      </c>
      <c r="BA37" s="46"/>
      <c r="BB37" s="72">
        <f t="shared" si="0"/>
        <v>71</v>
      </c>
    </row>
    <row r="38" spans="1:54">
      <c r="A38" s="49">
        <v>631</v>
      </c>
      <c r="B38" s="49" t="s">
        <v>645</v>
      </c>
      <c r="C38" s="49" t="s">
        <v>646</v>
      </c>
      <c r="D38" s="49" t="s">
        <v>85</v>
      </c>
      <c r="E38" s="49" t="s">
        <v>579</v>
      </c>
      <c r="F38" s="51">
        <v>41965</v>
      </c>
      <c r="G38" s="49" t="s">
        <v>580</v>
      </c>
      <c r="H38" s="49" t="s">
        <v>537</v>
      </c>
      <c r="I38" s="49" t="s">
        <v>581</v>
      </c>
      <c r="J38" s="49" t="s">
        <v>582</v>
      </c>
      <c r="K38" s="49">
        <v>53</v>
      </c>
      <c r="L38" s="46"/>
      <c r="M38" s="49" t="s">
        <v>53</v>
      </c>
      <c r="N38" s="46"/>
      <c r="O38" s="49" t="b">
        <v>0</v>
      </c>
      <c r="P38" s="46"/>
      <c r="Q38" s="49" t="b">
        <v>1</v>
      </c>
      <c r="R38" s="49" t="s">
        <v>528</v>
      </c>
      <c r="S38" s="49" t="s">
        <v>533</v>
      </c>
      <c r="T38" s="49" t="s">
        <v>529</v>
      </c>
      <c r="U38" s="49" t="s">
        <v>530</v>
      </c>
      <c r="V38" s="49" t="s">
        <v>531</v>
      </c>
      <c r="W38" s="49" t="s">
        <v>532</v>
      </c>
      <c r="X38" s="49" t="str">
        <f>IFERROR(VLOOKUP(AF38,MeasureCost!$B$6:$B$150,1,FALSE),"")</f>
        <v>RefgFrz-TM-Ice_Large-Tier1</v>
      </c>
      <c r="Y38" s="49" t="str">
        <f>IFERROR(VLOOKUP(AE38,MeasureCost!$B$6:$B$150,1,FALSE),"")</f>
        <v>RefgFrz-TM-Ice_Large-Code</v>
      </c>
      <c r="Z38" s="49" t="s">
        <v>583</v>
      </c>
      <c r="AA38" s="46"/>
      <c r="AB38" s="46"/>
      <c r="AC38" s="46"/>
      <c r="AD38" s="46"/>
      <c r="AE38" s="49" t="s">
        <v>389</v>
      </c>
      <c r="AF38" s="49" t="s">
        <v>391</v>
      </c>
      <c r="AG38" s="49" t="s">
        <v>584</v>
      </c>
      <c r="AH38" s="46"/>
      <c r="AI38" s="49" t="b">
        <v>0</v>
      </c>
      <c r="AJ38" s="49" t="b">
        <v>0</v>
      </c>
      <c r="AK38" s="46"/>
      <c r="AL38" s="49" t="s">
        <v>585</v>
      </c>
      <c r="AM38" s="49" t="s">
        <v>583</v>
      </c>
      <c r="AN38" s="46"/>
      <c r="AO38" s="46"/>
      <c r="AP38" s="51">
        <v>42005</v>
      </c>
      <c r="AQ38" s="46"/>
      <c r="AR38" s="49" t="s">
        <v>537</v>
      </c>
      <c r="AS38" s="46"/>
      <c r="AT38" s="46"/>
      <c r="AU38" s="46"/>
      <c r="AV38" s="46"/>
      <c r="AW38" s="49" t="s">
        <v>586</v>
      </c>
      <c r="AX38" s="46"/>
      <c r="AY38" s="46">
        <f>IFERROR(VLOOKUP(AF38,MeasureCost!$B$6:$Y$150,24,FALSE),"")</f>
        <v>678</v>
      </c>
      <c r="AZ38" s="46">
        <f>IFERROR(VLOOKUP(AE38,MeasureCost!$B$6:$Y$150,24,FALSE),"")</f>
        <v>653</v>
      </c>
      <c r="BA38" s="46"/>
      <c r="BB38" s="72">
        <f t="shared" si="0"/>
        <v>25</v>
      </c>
    </row>
    <row r="39" spans="1:54">
      <c r="A39" s="49">
        <v>632</v>
      </c>
      <c r="B39" s="49" t="s">
        <v>647</v>
      </c>
      <c r="C39" s="49" t="s">
        <v>648</v>
      </c>
      <c r="D39" s="49" t="s">
        <v>85</v>
      </c>
      <c r="E39" s="49" t="s">
        <v>579</v>
      </c>
      <c r="F39" s="51">
        <v>41965</v>
      </c>
      <c r="G39" s="49" t="s">
        <v>580</v>
      </c>
      <c r="H39" s="49" t="s">
        <v>537</v>
      </c>
      <c r="I39" s="49" t="s">
        <v>581</v>
      </c>
      <c r="J39" s="49" t="s">
        <v>582</v>
      </c>
      <c r="K39" s="49">
        <v>159</v>
      </c>
      <c r="L39" s="46"/>
      <c r="M39" s="49" t="s">
        <v>53</v>
      </c>
      <c r="N39" s="46"/>
      <c r="O39" s="49" t="b">
        <v>0</v>
      </c>
      <c r="P39" s="46"/>
      <c r="Q39" s="49" t="b">
        <v>1</v>
      </c>
      <c r="R39" s="49" t="s">
        <v>528</v>
      </c>
      <c r="S39" s="49" t="s">
        <v>533</v>
      </c>
      <c r="T39" s="49" t="s">
        <v>529</v>
      </c>
      <c r="U39" s="49" t="s">
        <v>530</v>
      </c>
      <c r="V39" s="49" t="s">
        <v>531</v>
      </c>
      <c r="W39" s="49" t="s">
        <v>532</v>
      </c>
      <c r="X39" s="49" t="str">
        <f>IFERROR(VLOOKUP(AF39,MeasureCost!$B$6:$B$150,1,FALSE),"")</f>
        <v>RefgFrz-TM-Ice_Large-Tier2</v>
      </c>
      <c r="Y39" s="49" t="str">
        <f>IFERROR(VLOOKUP(AE39,MeasureCost!$B$6:$B$150,1,FALSE),"")</f>
        <v>RefgFrz-TM-Ice_Large-Code</v>
      </c>
      <c r="Z39" s="49" t="s">
        <v>583</v>
      </c>
      <c r="AA39" s="46"/>
      <c r="AB39" s="46"/>
      <c r="AC39" s="46"/>
      <c r="AD39" s="46"/>
      <c r="AE39" s="49" t="s">
        <v>389</v>
      </c>
      <c r="AF39" s="49" t="s">
        <v>393</v>
      </c>
      <c r="AG39" s="49" t="s">
        <v>584</v>
      </c>
      <c r="AH39" s="46"/>
      <c r="AI39" s="49" t="b">
        <v>0</v>
      </c>
      <c r="AJ39" s="49" t="b">
        <v>0</v>
      </c>
      <c r="AK39" s="46"/>
      <c r="AL39" s="49" t="s">
        <v>585</v>
      </c>
      <c r="AM39" s="49" t="s">
        <v>583</v>
      </c>
      <c r="AN39" s="46"/>
      <c r="AO39" s="46"/>
      <c r="AP39" s="51">
        <v>42005</v>
      </c>
      <c r="AQ39" s="46"/>
      <c r="AR39" s="49" t="s">
        <v>537</v>
      </c>
      <c r="AS39" s="46"/>
      <c r="AT39" s="46"/>
      <c r="AU39" s="46"/>
      <c r="AV39" s="46"/>
      <c r="AW39" s="49" t="s">
        <v>586</v>
      </c>
      <c r="AX39" s="46"/>
      <c r="AY39" s="46">
        <f>IFERROR(VLOOKUP(AF39,MeasureCost!$B$6:$Y$150,24,FALSE),"")</f>
        <v>728</v>
      </c>
      <c r="AZ39" s="46">
        <f>IFERROR(VLOOKUP(AE39,MeasureCost!$B$6:$Y$150,24,FALSE),"")</f>
        <v>653</v>
      </c>
      <c r="BA39" s="46"/>
      <c r="BB39" s="72">
        <f t="shared" si="0"/>
        <v>75</v>
      </c>
    </row>
    <row r="40" spans="1:54">
      <c r="A40" s="49">
        <v>633</v>
      </c>
      <c r="B40" s="49" t="s">
        <v>649</v>
      </c>
      <c r="C40" s="49" t="s">
        <v>650</v>
      </c>
      <c r="D40" s="49" t="s">
        <v>85</v>
      </c>
      <c r="E40" s="49" t="s">
        <v>579</v>
      </c>
      <c r="F40" s="51">
        <v>41965</v>
      </c>
      <c r="G40" s="49" t="s">
        <v>580</v>
      </c>
      <c r="H40" s="49" t="s">
        <v>537</v>
      </c>
      <c r="I40" s="49" t="s">
        <v>581</v>
      </c>
      <c r="J40" s="49" t="s">
        <v>582</v>
      </c>
      <c r="K40" s="49">
        <v>57</v>
      </c>
      <c r="L40" s="46"/>
      <c r="M40" s="49" t="s">
        <v>53</v>
      </c>
      <c r="N40" s="46"/>
      <c r="O40" s="49" t="b">
        <v>0</v>
      </c>
      <c r="P40" s="46"/>
      <c r="Q40" s="49" t="b">
        <v>1</v>
      </c>
      <c r="R40" s="49" t="s">
        <v>528</v>
      </c>
      <c r="S40" s="49" t="s">
        <v>533</v>
      </c>
      <c r="T40" s="49" t="s">
        <v>529</v>
      </c>
      <c r="U40" s="49" t="s">
        <v>530</v>
      </c>
      <c r="V40" s="49" t="s">
        <v>531</v>
      </c>
      <c r="W40" s="49" t="s">
        <v>532</v>
      </c>
      <c r="X40" s="49" t="str">
        <f>IFERROR(VLOOKUP(AF40,MeasureCost!$B$6:$B$150,1,FALSE),"")</f>
        <v>RefgFrz-TM-Ice_VLarge-Tier1</v>
      </c>
      <c r="Y40" s="49" t="str">
        <f>IFERROR(VLOOKUP(AE40,MeasureCost!$B$6:$B$150,1,FALSE),"")</f>
        <v>RefgFrz-TM-Ice_VLarge-Code</v>
      </c>
      <c r="Z40" s="49" t="s">
        <v>583</v>
      </c>
      <c r="AA40" s="46"/>
      <c r="AB40" s="46"/>
      <c r="AC40" s="46"/>
      <c r="AD40" s="46"/>
      <c r="AE40" s="49" t="s">
        <v>413</v>
      </c>
      <c r="AF40" s="49" t="s">
        <v>415</v>
      </c>
      <c r="AG40" s="49" t="s">
        <v>584</v>
      </c>
      <c r="AH40" s="46"/>
      <c r="AI40" s="49" t="b">
        <v>0</v>
      </c>
      <c r="AJ40" s="49" t="b">
        <v>0</v>
      </c>
      <c r="AK40" s="46"/>
      <c r="AL40" s="49" t="s">
        <v>585</v>
      </c>
      <c r="AM40" s="49" t="s">
        <v>583</v>
      </c>
      <c r="AN40" s="46"/>
      <c r="AO40" s="46"/>
      <c r="AP40" s="51">
        <v>42005</v>
      </c>
      <c r="AQ40" s="46"/>
      <c r="AR40" s="49" t="s">
        <v>537</v>
      </c>
      <c r="AS40" s="46"/>
      <c r="AT40" s="46"/>
      <c r="AU40" s="46"/>
      <c r="AV40" s="46"/>
      <c r="AW40" s="49" t="s">
        <v>586</v>
      </c>
      <c r="AX40" s="46"/>
      <c r="AY40" s="46">
        <f>IFERROR(VLOOKUP(AF40,MeasureCost!$B$6:$Y$150,24,FALSE),"")</f>
        <v>757</v>
      </c>
      <c r="AZ40" s="46">
        <f>IFERROR(VLOOKUP(AE40,MeasureCost!$B$6:$Y$150,24,FALSE),"")</f>
        <v>730</v>
      </c>
      <c r="BA40" s="46"/>
      <c r="BB40" s="72">
        <f t="shared" si="0"/>
        <v>27</v>
      </c>
    </row>
    <row r="41" spans="1:54">
      <c r="A41" s="49">
        <v>634</v>
      </c>
      <c r="B41" s="49" t="s">
        <v>651</v>
      </c>
      <c r="C41" s="49" t="s">
        <v>652</v>
      </c>
      <c r="D41" s="49" t="s">
        <v>85</v>
      </c>
      <c r="E41" s="49" t="s">
        <v>579</v>
      </c>
      <c r="F41" s="51">
        <v>41965</v>
      </c>
      <c r="G41" s="49" t="s">
        <v>580</v>
      </c>
      <c r="H41" s="49" t="s">
        <v>537</v>
      </c>
      <c r="I41" s="49" t="s">
        <v>581</v>
      </c>
      <c r="J41" s="49" t="s">
        <v>582</v>
      </c>
      <c r="K41" s="49">
        <v>170</v>
      </c>
      <c r="L41" s="46"/>
      <c r="M41" s="49" t="s">
        <v>53</v>
      </c>
      <c r="N41" s="46"/>
      <c r="O41" s="49" t="b">
        <v>0</v>
      </c>
      <c r="P41" s="46"/>
      <c r="Q41" s="49" t="b">
        <v>1</v>
      </c>
      <c r="R41" s="49" t="s">
        <v>528</v>
      </c>
      <c r="S41" s="49" t="s">
        <v>533</v>
      </c>
      <c r="T41" s="49" t="s">
        <v>529</v>
      </c>
      <c r="U41" s="49" t="s">
        <v>530</v>
      </c>
      <c r="V41" s="49" t="s">
        <v>531</v>
      </c>
      <c r="W41" s="49" t="s">
        <v>532</v>
      </c>
      <c r="X41" s="49" t="str">
        <f>IFERROR(VLOOKUP(AF41,MeasureCost!$B$6:$B$150,1,FALSE),"")</f>
        <v>RefgFrz-TM-Ice_VLarge-Tier2</v>
      </c>
      <c r="Y41" s="49" t="str">
        <f>IFERROR(VLOOKUP(AE41,MeasureCost!$B$6:$B$150,1,FALSE),"")</f>
        <v>RefgFrz-TM-Ice_VLarge-Code</v>
      </c>
      <c r="Z41" s="49" t="s">
        <v>583</v>
      </c>
      <c r="AA41" s="46"/>
      <c r="AB41" s="46"/>
      <c r="AC41" s="46"/>
      <c r="AD41" s="46"/>
      <c r="AE41" s="49" t="s">
        <v>413</v>
      </c>
      <c r="AF41" s="49" t="s">
        <v>417</v>
      </c>
      <c r="AG41" s="49" t="s">
        <v>584</v>
      </c>
      <c r="AH41" s="46"/>
      <c r="AI41" s="49" t="b">
        <v>0</v>
      </c>
      <c r="AJ41" s="49" t="b">
        <v>0</v>
      </c>
      <c r="AK41" s="46"/>
      <c r="AL41" s="49" t="s">
        <v>585</v>
      </c>
      <c r="AM41" s="49" t="s">
        <v>583</v>
      </c>
      <c r="AN41" s="46"/>
      <c r="AO41" s="46"/>
      <c r="AP41" s="51">
        <v>42005</v>
      </c>
      <c r="AQ41" s="46"/>
      <c r="AR41" s="49" t="s">
        <v>537</v>
      </c>
      <c r="AS41" s="46"/>
      <c r="AT41" s="46"/>
      <c r="AU41" s="46"/>
      <c r="AV41" s="46"/>
      <c r="AW41" s="49" t="s">
        <v>586</v>
      </c>
      <c r="AX41" s="46"/>
      <c r="AY41" s="46">
        <f>IFERROR(VLOOKUP(AF41,MeasureCost!$B$6:$Y$150,24,FALSE),"")</f>
        <v>810</v>
      </c>
      <c r="AZ41" s="46">
        <f>IFERROR(VLOOKUP(AE41,MeasureCost!$B$6:$Y$150,24,FALSE),"")</f>
        <v>730</v>
      </c>
      <c r="BA41" s="46"/>
      <c r="BB41" s="72">
        <f t="shared" si="0"/>
        <v>80</v>
      </c>
    </row>
    <row r="42" spans="1:54">
      <c r="A42" s="49">
        <v>635</v>
      </c>
      <c r="B42" s="49" t="s">
        <v>653</v>
      </c>
      <c r="C42" s="49" t="s">
        <v>654</v>
      </c>
      <c r="D42" s="49" t="s">
        <v>85</v>
      </c>
      <c r="E42" s="49" t="s">
        <v>579</v>
      </c>
      <c r="F42" s="51">
        <v>41965</v>
      </c>
      <c r="G42" s="49" t="s">
        <v>580</v>
      </c>
      <c r="H42" s="49" t="s">
        <v>537</v>
      </c>
      <c r="I42" s="49" t="s">
        <v>581</v>
      </c>
      <c r="J42" s="49" t="s">
        <v>582</v>
      </c>
      <c r="K42" s="49">
        <v>52</v>
      </c>
      <c r="L42" s="46"/>
      <c r="M42" s="49" t="s">
        <v>53</v>
      </c>
      <c r="N42" s="46"/>
      <c r="O42" s="49" t="b">
        <v>0</v>
      </c>
      <c r="P42" s="46"/>
      <c r="Q42" s="49" t="b">
        <v>1</v>
      </c>
      <c r="R42" s="49" t="s">
        <v>528</v>
      </c>
      <c r="S42" s="49" t="s">
        <v>533</v>
      </c>
      <c r="T42" s="49" t="s">
        <v>529</v>
      </c>
      <c r="U42" s="49" t="s">
        <v>530</v>
      </c>
      <c r="V42" s="49" t="s">
        <v>531</v>
      </c>
      <c r="W42" s="49" t="s">
        <v>532</v>
      </c>
      <c r="X42" s="49" t="str">
        <f>IFERROR(VLOOKUP(AF42,MeasureCost!$B$6:$B$150,1,FALSE),"")</f>
        <v>RefgFrz-TM-Ice_WtdSize-Tier1</v>
      </c>
      <c r="Y42" s="49" t="str">
        <f>IFERROR(VLOOKUP(AE42,MeasureCost!$B$6:$B$150,1,FALSE),"")</f>
        <v>RefgFrz-TM-Ice_WtdSize-Code</v>
      </c>
      <c r="Z42" s="49" t="s">
        <v>583</v>
      </c>
      <c r="AA42" s="46"/>
      <c r="AB42" s="46"/>
      <c r="AC42" s="46"/>
      <c r="AD42" s="46"/>
      <c r="AE42" s="49" t="s">
        <v>419</v>
      </c>
      <c r="AF42" s="49" t="s">
        <v>421</v>
      </c>
      <c r="AG42" s="49" t="s">
        <v>584</v>
      </c>
      <c r="AH42" s="46"/>
      <c r="AI42" s="49" t="b">
        <v>0</v>
      </c>
      <c r="AJ42" s="49" t="b">
        <v>0</v>
      </c>
      <c r="AK42" s="46"/>
      <c r="AL42" s="49" t="s">
        <v>585</v>
      </c>
      <c r="AM42" s="49" t="s">
        <v>583</v>
      </c>
      <c r="AN42" s="46"/>
      <c r="AO42" s="46"/>
      <c r="AP42" s="51">
        <v>42005</v>
      </c>
      <c r="AQ42" s="46"/>
      <c r="AR42" s="49" t="s">
        <v>537</v>
      </c>
      <c r="AS42" s="46"/>
      <c r="AT42" s="46"/>
      <c r="AU42" s="46"/>
      <c r="AV42" s="46"/>
      <c r="AW42" s="49" t="s">
        <v>586</v>
      </c>
      <c r="AX42" s="46"/>
      <c r="AY42" s="46">
        <f>IFERROR(VLOOKUP(AF42,MeasureCost!$B$6:$Y$150,24,FALSE),"")</f>
        <v>654</v>
      </c>
      <c r="AZ42" s="46">
        <f>IFERROR(VLOOKUP(AE42,MeasureCost!$B$6:$Y$150,24,FALSE),"")</f>
        <v>630</v>
      </c>
      <c r="BA42" s="46"/>
      <c r="BB42" s="72">
        <f t="shared" si="0"/>
        <v>24</v>
      </c>
    </row>
    <row r="43" spans="1:54">
      <c r="A43" s="49">
        <v>636</v>
      </c>
      <c r="B43" s="49" t="s">
        <v>655</v>
      </c>
      <c r="C43" s="49" t="s">
        <v>656</v>
      </c>
      <c r="D43" s="49" t="s">
        <v>85</v>
      </c>
      <c r="E43" s="49" t="s">
        <v>579</v>
      </c>
      <c r="F43" s="51">
        <v>41965</v>
      </c>
      <c r="G43" s="49" t="s">
        <v>580</v>
      </c>
      <c r="H43" s="49" t="s">
        <v>537</v>
      </c>
      <c r="I43" s="49" t="s">
        <v>581</v>
      </c>
      <c r="J43" s="49" t="s">
        <v>582</v>
      </c>
      <c r="K43" s="49">
        <v>155</v>
      </c>
      <c r="L43" s="46"/>
      <c r="M43" s="49" t="s">
        <v>53</v>
      </c>
      <c r="N43" s="46"/>
      <c r="O43" s="49" t="b">
        <v>0</v>
      </c>
      <c r="P43" s="46"/>
      <c r="Q43" s="49" t="b">
        <v>1</v>
      </c>
      <c r="R43" s="49" t="s">
        <v>528</v>
      </c>
      <c r="S43" s="49" t="s">
        <v>533</v>
      </c>
      <c r="T43" s="49" t="s">
        <v>529</v>
      </c>
      <c r="U43" s="49" t="s">
        <v>530</v>
      </c>
      <c r="V43" s="49" t="s">
        <v>531</v>
      </c>
      <c r="W43" s="49" t="s">
        <v>532</v>
      </c>
      <c r="X43" s="49" t="str">
        <f>IFERROR(VLOOKUP(AF43,MeasureCost!$B$6:$B$150,1,FALSE),"")</f>
        <v>RefgFrz-TM-Ice_WtdSize-Tier2</v>
      </c>
      <c r="Y43" s="49" t="str">
        <f>IFERROR(VLOOKUP(AE43,MeasureCost!$B$6:$B$150,1,FALSE),"")</f>
        <v>RefgFrz-TM-Ice_WtdSize-Code</v>
      </c>
      <c r="Z43" s="49" t="s">
        <v>583</v>
      </c>
      <c r="AA43" s="46"/>
      <c r="AB43" s="46"/>
      <c r="AC43" s="46"/>
      <c r="AD43" s="46"/>
      <c r="AE43" s="49" t="s">
        <v>419</v>
      </c>
      <c r="AF43" s="49" t="s">
        <v>423</v>
      </c>
      <c r="AG43" s="49" t="s">
        <v>584</v>
      </c>
      <c r="AH43" s="46"/>
      <c r="AI43" s="49" t="b">
        <v>0</v>
      </c>
      <c r="AJ43" s="49" t="b">
        <v>0</v>
      </c>
      <c r="AK43" s="46"/>
      <c r="AL43" s="49" t="s">
        <v>585</v>
      </c>
      <c r="AM43" s="49" t="s">
        <v>583</v>
      </c>
      <c r="AN43" s="46"/>
      <c r="AO43" s="46"/>
      <c r="AP43" s="51">
        <v>42005</v>
      </c>
      <c r="AQ43" s="46"/>
      <c r="AR43" s="49" t="s">
        <v>537</v>
      </c>
      <c r="AS43" s="46"/>
      <c r="AT43" s="46"/>
      <c r="AU43" s="46"/>
      <c r="AV43" s="46"/>
      <c r="AW43" s="49" t="s">
        <v>586</v>
      </c>
      <c r="AX43" s="46"/>
      <c r="AY43" s="46">
        <f>IFERROR(VLOOKUP(AF43,MeasureCost!$B$6:$Y$150,24,FALSE),"")</f>
        <v>703</v>
      </c>
      <c r="AZ43" s="46">
        <f>IFERROR(VLOOKUP(AE43,MeasureCost!$B$6:$Y$150,24,FALSE),"")</f>
        <v>630</v>
      </c>
      <c r="BA43" s="46"/>
      <c r="BB43" s="72">
        <f t="shared" si="0"/>
        <v>73</v>
      </c>
    </row>
    <row r="44" spans="1:54">
      <c r="A44" s="49">
        <v>637</v>
      </c>
      <c r="B44" s="49" t="s">
        <v>657</v>
      </c>
      <c r="C44" s="49" t="s">
        <v>658</v>
      </c>
      <c r="D44" s="49" t="s">
        <v>85</v>
      </c>
      <c r="E44" s="49" t="s">
        <v>579</v>
      </c>
      <c r="F44" s="51">
        <v>41965</v>
      </c>
      <c r="G44" s="49" t="s">
        <v>580</v>
      </c>
      <c r="H44" s="49" t="s">
        <v>537</v>
      </c>
      <c r="I44" s="49" t="s">
        <v>581</v>
      </c>
      <c r="J44" s="49" t="s">
        <v>582</v>
      </c>
      <c r="K44" s="49">
        <v>42</v>
      </c>
      <c r="L44" s="46"/>
      <c r="M44" s="49" t="s">
        <v>53</v>
      </c>
      <c r="N44" s="46"/>
      <c r="O44" s="49" t="b">
        <v>0</v>
      </c>
      <c r="P44" s="46"/>
      <c r="Q44" s="49" t="b">
        <v>1</v>
      </c>
      <c r="R44" s="49" t="s">
        <v>528</v>
      </c>
      <c r="S44" s="49" t="s">
        <v>533</v>
      </c>
      <c r="T44" s="49" t="s">
        <v>529</v>
      </c>
      <c r="U44" s="49" t="s">
        <v>530</v>
      </c>
      <c r="V44" s="49" t="s">
        <v>531</v>
      </c>
      <c r="W44" s="49" t="s">
        <v>532</v>
      </c>
      <c r="X44" s="49" t="str">
        <f>IFERROR(VLOOKUP(AF44,MeasureCost!$B$6:$B$150,1,FALSE),"")</f>
        <v>RefgFrz-SM_Mini-Tier1</v>
      </c>
      <c r="Y44" s="49" t="str">
        <f>IFERROR(VLOOKUP(AE44,MeasureCost!$B$6:$B$150,1,FALSE),"")</f>
        <v>RefgFrz-SM_Mini-Code</v>
      </c>
      <c r="Z44" s="49" t="s">
        <v>583</v>
      </c>
      <c r="AA44" s="46"/>
      <c r="AB44" s="46"/>
      <c r="AC44" s="46"/>
      <c r="AD44" s="46"/>
      <c r="AE44" s="49" t="s">
        <v>365</v>
      </c>
      <c r="AF44" s="49" t="s">
        <v>367</v>
      </c>
      <c r="AG44" s="49" t="s">
        <v>584</v>
      </c>
      <c r="AH44" s="46"/>
      <c r="AI44" s="49" t="b">
        <v>0</v>
      </c>
      <c r="AJ44" s="49" t="b">
        <v>0</v>
      </c>
      <c r="AK44" s="46"/>
      <c r="AL44" s="49" t="s">
        <v>585</v>
      </c>
      <c r="AM44" s="49" t="s">
        <v>583</v>
      </c>
      <c r="AN44" s="46"/>
      <c r="AO44" s="46"/>
      <c r="AP44" s="51">
        <v>42005</v>
      </c>
      <c r="AQ44" s="46"/>
      <c r="AR44" s="49" t="s">
        <v>537</v>
      </c>
      <c r="AS44" s="46"/>
      <c r="AT44" s="46"/>
      <c r="AU44" s="46"/>
      <c r="AV44" s="46"/>
      <c r="AW44" s="49" t="s">
        <v>586</v>
      </c>
      <c r="AX44" s="46"/>
      <c r="AY44" s="46">
        <f>IFERROR(VLOOKUP(AF44,MeasureCost!$B$6:$Y$150,24,FALSE),"")</f>
        <v>306</v>
      </c>
      <c r="AZ44" s="46">
        <f>IFERROR(VLOOKUP(AE44,MeasureCost!$B$6:$Y$150,24,FALSE),"")</f>
        <v>286</v>
      </c>
      <c r="BA44" s="46"/>
      <c r="BB44" s="72">
        <f t="shared" si="0"/>
        <v>20</v>
      </c>
    </row>
    <row r="45" spans="1:54">
      <c r="A45" s="49">
        <v>638</v>
      </c>
      <c r="B45" s="49" t="s">
        <v>659</v>
      </c>
      <c r="C45" s="49" t="s">
        <v>660</v>
      </c>
      <c r="D45" s="49" t="s">
        <v>85</v>
      </c>
      <c r="E45" s="49" t="s">
        <v>579</v>
      </c>
      <c r="F45" s="51">
        <v>41965</v>
      </c>
      <c r="G45" s="49" t="s">
        <v>580</v>
      </c>
      <c r="H45" s="49" t="s">
        <v>537</v>
      </c>
      <c r="I45" s="49" t="s">
        <v>581</v>
      </c>
      <c r="J45" s="49" t="s">
        <v>582</v>
      </c>
      <c r="K45" s="49">
        <v>125</v>
      </c>
      <c r="L45" s="46"/>
      <c r="M45" s="49" t="s">
        <v>53</v>
      </c>
      <c r="N45" s="46"/>
      <c r="O45" s="49" t="b">
        <v>0</v>
      </c>
      <c r="P45" s="46"/>
      <c r="Q45" s="49" t="b">
        <v>1</v>
      </c>
      <c r="R45" s="49" t="s">
        <v>528</v>
      </c>
      <c r="S45" s="49" t="s">
        <v>533</v>
      </c>
      <c r="T45" s="49" t="s">
        <v>529</v>
      </c>
      <c r="U45" s="49" t="s">
        <v>530</v>
      </c>
      <c r="V45" s="49" t="s">
        <v>531</v>
      </c>
      <c r="W45" s="49" t="s">
        <v>532</v>
      </c>
      <c r="X45" s="49" t="str">
        <f>IFERROR(VLOOKUP(AF45,MeasureCost!$B$6:$B$150,1,FALSE),"")</f>
        <v>RefgFrz-SM_Mini-Tier2</v>
      </c>
      <c r="Y45" s="49" t="str">
        <f>IFERROR(VLOOKUP(AE45,MeasureCost!$B$6:$B$150,1,FALSE),"")</f>
        <v>RefgFrz-SM_Mini-Code</v>
      </c>
      <c r="Z45" s="49" t="s">
        <v>583</v>
      </c>
      <c r="AA45" s="46"/>
      <c r="AB45" s="46"/>
      <c r="AC45" s="46"/>
      <c r="AD45" s="46"/>
      <c r="AE45" s="49" t="s">
        <v>365</v>
      </c>
      <c r="AF45" s="49" t="s">
        <v>369</v>
      </c>
      <c r="AG45" s="49" t="s">
        <v>584</v>
      </c>
      <c r="AH45" s="46"/>
      <c r="AI45" s="49" t="b">
        <v>0</v>
      </c>
      <c r="AJ45" s="49" t="b">
        <v>0</v>
      </c>
      <c r="AK45" s="46"/>
      <c r="AL45" s="49" t="s">
        <v>585</v>
      </c>
      <c r="AM45" s="49" t="s">
        <v>583</v>
      </c>
      <c r="AN45" s="46"/>
      <c r="AO45" s="46"/>
      <c r="AP45" s="51">
        <v>42005</v>
      </c>
      <c r="AQ45" s="46"/>
      <c r="AR45" s="49" t="s">
        <v>537</v>
      </c>
      <c r="AS45" s="46"/>
      <c r="AT45" s="46"/>
      <c r="AU45" s="46"/>
      <c r="AV45" s="46"/>
      <c r="AW45" s="49" t="s">
        <v>586</v>
      </c>
      <c r="AX45" s="46"/>
      <c r="AY45" s="46">
        <f>IFERROR(VLOOKUP(AF45,MeasureCost!$B$6:$Y$150,24,FALSE),"")</f>
        <v>345</v>
      </c>
      <c r="AZ45" s="46">
        <f>IFERROR(VLOOKUP(AE45,MeasureCost!$B$6:$Y$150,24,FALSE),"")</f>
        <v>286</v>
      </c>
      <c r="BA45" s="46"/>
      <c r="BB45" s="72">
        <f t="shared" si="0"/>
        <v>59</v>
      </c>
    </row>
    <row r="46" spans="1:54">
      <c r="A46" s="49">
        <v>639</v>
      </c>
      <c r="B46" s="49" t="s">
        <v>661</v>
      </c>
      <c r="C46" s="49" t="s">
        <v>662</v>
      </c>
      <c r="D46" s="49" t="s">
        <v>85</v>
      </c>
      <c r="E46" s="49" t="s">
        <v>579</v>
      </c>
      <c r="F46" s="51">
        <v>41965</v>
      </c>
      <c r="G46" s="49" t="s">
        <v>580</v>
      </c>
      <c r="H46" s="49" t="s">
        <v>537</v>
      </c>
      <c r="I46" s="49" t="s">
        <v>581</v>
      </c>
      <c r="J46" s="49" t="s">
        <v>582</v>
      </c>
      <c r="K46" s="49">
        <v>46</v>
      </c>
      <c r="L46" s="46"/>
      <c r="M46" s="49" t="s">
        <v>53</v>
      </c>
      <c r="N46" s="46"/>
      <c r="O46" s="49" t="b">
        <v>0</v>
      </c>
      <c r="P46" s="46"/>
      <c r="Q46" s="49" t="b">
        <v>1</v>
      </c>
      <c r="R46" s="49" t="s">
        <v>528</v>
      </c>
      <c r="S46" s="49" t="s">
        <v>533</v>
      </c>
      <c r="T46" s="49" t="s">
        <v>529</v>
      </c>
      <c r="U46" s="49" t="s">
        <v>530</v>
      </c>
      <c r="V46" s="49" t="s">
        <v>531</v>
      </c>
      <c r="W46" s="49" t="s">
        <v>532</v>
      </c>
      <c r="X46" s="49" t="str">
        <f>IFERROR(VLOOKUP(AF46,MeasureCost!$B$6:$B$150,1,FALSE),"")</f>
        <v>RefgFrz-SM_Small-Tier1</v>
      </c>
      <c r="Y46" s="49" t="str">
        <f>IFERROR(VLOOKUP(AE46,MeasureCost!$B$6:$B$150,1,FALSE),"")</f>
        <v>RefgFrz-SM_Small-Code</v>
      </c>
      <c r="Z46" s="49" t="s">
        <v>583</v>
      </c>
      <c r="AA46" s="46"/>
      <c r="AB46" s="46"/>
      <c r="AC46" s="46"/>
      <c r="AD46" s="46"/>
      <c r="AE46" s="49" t="s">
        <v>371</v>
      </c>
      <c r="AF46" s="49" t="s">
        <v>373</v>
      </c>
      <c r="AG46" s="49" t="s">
        <v>584</v>
      </c>
      <c r="AH46" s="46"/>
      <c r="AI46" s="49" t="b">
        <v>0</v>
      </c>
      <c r="AJ46" s="49" t="b">
        <v>0</v>
      </c>
      <c r="AK46" s="46"/>
      <c r="AL46" s="49" t="s">
        <v>585</v>
      </c>
      <c r="AM46" s="49" t="s">
        <v>583</v>
      </c>
      <c r="AN46" s="46"/>
      <c r="AO46" s="46"/>
      <c r="AP46" s="51">
        <v>42005</v>
      </c>
      <c r="AQ46" s="46"/>
      <c r="AR46" s="49" t="s">
        <v>537</v>
      </c>
      <c r="AS46" s="46"/>
      <c r="AT46" s="46"/>
      <c r="AU46" s="46"/>
      <c r="AV46" s="46"/>
      <c r="AW46" s="49" t="s">
        <v>586</v>
      </c>
      <c r="AX46" s="46"/>
      <c r="AY46" s="46">
        <f>IFERROR(VLOOKUP(AF46,MeasureCost!$B$6:$Y$150,24,FALSE),"")</f>
        <v>383</v>
      </c>
      <c r="AZ46" s="46">
        <f>IFERROR(VLOOKUP(AE46,MeasureCost!$B$6:$Y$150,24,FALSE),"")</f>
        <v>361</v>
      </c>
      <c r="BA46" s="46"/>
      <c r="BB46" s="72">
        <f t="shared" si="0"/>
        <v>22</v>
      </c>
    </row>
    <row r="47" spans="1:54">
      <c r="A47" s="49">
        <v>640</v>
      </c>
      <c r="B47" s="49" t="s">
        <v>663</v>
      </c>
      <c r="C47" s="49" t="s">
        <v>664</v>
      </c>
      <c r="D47" s="49" t="s">
        <v>85</v>
      </c>
      <c r="E47" s="49" t="s">
        <v>579</v>
      </c>
      <c r="F47" s="51">
        <v>41965</v>
      </c>
      <c r="G47" s="49" t="s">
        <v>580</v>
      </c>
      <c r="H47" s="49" t="s">
        <v>537</v>
      </c>
      <c r="I47" s="49" t="s">
        <v>581</v>
      </c>
      <c r="J47" s="49" t="s">
        <v>582</v>
      </c>
      <c r="K47" s="49">
        <v>138</v>
      </c>
      <c r="L47" s="46"/>
      <c r="M47" s="49" t="s">
        <v>53</v>
      </c>
      <c r="N47" s="46"/>
      <c r="O47" s="49" t="b">
        <v>0</v>
      </c>
      <c r="P47" s="46"/>
      <c r="Q47" s="49" t="b">
        <v>1</v>
      </c>
      <c r="R47" s="49" t="s">
        <v>528</v>
      </c>
      <c r="S47" s="49" t="s">
        <v>533</v>
      </c>
      <c r="T47" s="49" t="s">
        <v>529</v>
      </c>
      <c r="U47" s="49" t="s">
        <v>530</v>
      </c>
      <c r="V47" s="49" t="s">
        <v>531</v>
      </c>
      <c r="W47" s="49" t="s">
        <v>532</v>
      </c>
      <c r="X47" s="49" t="str">
        <f>IFERROR(VLOOKUP(AF47,MeasureCost!$B$6:$B$150,1,FALSE),"")</f>
        <v>RefgFrz-SM_Small-Tier2</v>
      </c>
      <c r="Y47" s="49" t="str">
        <f>IFERROR(VLOOKUP(AE47,MeasureCost!$B$6:$B$150,1,FALSE),"")</f>
        <v>RefgFrz-SM_Small-Code</v>
      </c>
      <c r="Z47" s="49" t="s">
        <v>583</v>
      </c>
      <c r="AA47" s="46"/>
      <c r="AB47" s="46"/>
      <c r="AC47" s="46"/>
      <c r="AD47" s="46"/>
      <c r="AE47" s="49" t="s">
        <v>371</v>
      </c>
      <c r="AF47" s="49" t="s">
        <v>375</v>
      </c>
      <c r="AG47" s="49" t="s">
        <v>584</v>
      </c>
      <c r="AH47" s="46"/>
      <c r="AI47" s="49" t="b">
        <v>0</v>
      </c>
      <c r="AJ47" s="49" t="b">
        <v>0</v>
      </c>
      <c r="AK47" s="46"/>
      <c r="AL47" s="49" t="s">
        <v>585</v>
      </c>
      <c r="AM47" s="49" t="s">
        <v>583</v>
      </c>
      <c r="AN47" s="46"/>
      <c r="AO47" s="46"/>
      <c r="AP47" s="51">
        <v>42005</v>
      </c>
      <c r="AQ47" s="46"/>
      <c r="AR47" s="49" t="s">
        <v>537</v>
      </c>
      <c r="AS47" s="46"/>
      <c r="AT47" s="46"/>
      <c r="AU47" s="46"/>
      <c r="AV47" s="46"/>
      <c r="AW47" s="49" t="s">
        <v>586</v>
      </c>
      <c r="AX47" s="46"/>
      <c r="AY47" s="46">
        <f>IFERROR(VLOOKUP(AF47,MeasureCost!$B$6:$Y$150,24,FALSE),"")</f>
        <v>426</v>
      </c>
      <c r="AZ47" s="46">
        <f>IFERROR(VLOOKUP(AE47,MeasureCost!$B$6:$Y$150,24,FALSE),"")</f>
        <v>361</v>
      </c>
      <c r="BA47" s="46"/>
      <c r="BB47" s="72">
        <f t="shared" si="0"/>
        <v>65</v>
      </c>
    </row>
    <row r="48" spans="1:54">
      <c r="A48" s="49">
        <v>641</v>
      </c>
      <c r="B48" s="49" t="s">
        <v>665</v>
      </c>
      <c r="C48" s="49" t="s">
        <v>666</v>
      </c>
      <c r="D48" s="49" t="s">
        <v>85</v>
      </c>
      <c r="E48" s="49" t="s">
        <v>579</v>
      </c>
      <c r="F48" s="51">
        <v>41965</v>
      </c>
      <c r="G48" s="49" t="s">
        <v>580</v>
      </c>
      <c r="H48" s="49" t="s">
        <v>537</v>
      </c>
      <c r="I48" s="49" t="s">
        <v>581</v>
      </c>
      <c r="J48" s="49" t="s">
        <v>582</v>
      </c>
      <c r="K48" s="49">
        <v>50</v>
      </c>
      <c r="L48" s="46"/>
      <c r="M48" s="49" t="s">
        <v>53</v>
      </c>
      <c r="N48" s="46"/>
      <c r="O48" s="49" t="b">
        <v>0</v>
      </c>
      <c r="P48" s="46"/>
      <c r="Q48" s="49" t="b">
        <v>1</v>
      </c>
      <c r="R48" s="49" t="s">
        <v>528</v>
      </c>
      <c r="S48" s="49" t="s">
        <v>533</v>
      </c>
      <c r="T48" s="49" t="s">
        <v>529</v>
      </c>
      <c r="U48" s="49" t="s">
        <v>530</v>
      </c>
      <c r="V48" s="49" t="s">
        <v>531</v>
      </c>
      <c r="W48" s="49" t="s">
        <v>532</v>
      </c>
      <c r="X48" s="49" t="str">
        <f>IFERROR(VLOOKUP(AF48,MeasureCost!$B$6:$B$150,1,FALSE),"")</f>
        <v>RefgFrz-SM_Med-Tier1</v>
      </c>
      <c r="Y48" s="49" t="str">
        <f>IFERROR(VLOOKUP(AE48,MeasureCost!$B$6:$B$150,1,FALSE),"")</f>
        <v>RefgFrz-SM_Med-Code</v>
      </c>
      <c r="Z48" s="49" t="s">
        <v>583</v>
      </c>
      <c r="AA48" s="46"/>
      <c r="AB48" s="46"/>
      <c r="AC48" s="46"/>
      <c r="AD48" s="46"/>
      <c r="AE48" s="49" t="s">
        <v>359</v>
      </c>
      <c r="AF48" s="49" t="s">
        <v>361</v>
      </c>
      <c r="AG48" s="49" t="s">
        <v>584</v>
      </c>
      <c r="AH48" s="46"/>
      <c r="AI48" s="49" t="b">
        <v>0</v>
      </c>
      <c r="AJ48" s="49" t="b">
        <v>0</v>
      </c>
      <c r="AK48" s="46"/>
      <c r="AL48" s="49" t="s">
        <v>585</v>
      </c>
      <c r="AM48" s="49" t="s">
        <v>583</v>
      </c>
      <c r="AN48" s="46"/>
      <c r="AO48" s="46"/>
      <c r="AP48" s="51">
        <v>42005</v>
      </c>
      <c r="AQ48" s="46"/>
      <c r="AR48" s="49" t="s">
        <v>537</v>
      </c>
      <c r="AS48" s="46"/>
      <c r="AT48" s="46"/>
      <c r="AU48" s="46"/>
      <c r="AV48" s="46"/>
      <c r="AW48" s="49" t="s">
        <v>586</v>
      </c>
      <c r="AX48" s="46"/>
      <c r="AY48" s="46">
        <f>IFERROR(VLOOKUP(AF48,MeasureCost!$B$6:$Y$150,24,FALSE),"")</f>
        <v>459</v>
      </c>
      <c r="AZ48" s="46">
        <f>IFERROR(VLOOKUP(AE48,MeasureCost!$B$6:$Y$150,24,FALSE),"")</f>
        <v>436</v>
      </c>
      <c r="BA48" s="46"/>
      <c r="BB48" s="72">
        <f t="shared" si="0"/>
        <v>23</v>
      </c>
    </row>
    <row r="49" spans="1:54">
      <c r="A49" s="49">
        <v>642</v>
      </c>
      <c r="B49" s="49" t="s">
        <v>667</v>
      </c>
      <c r="C49" s="49" t="s">
        <v>668</v>
      </c>
      <c r="D49" s="49" t="s">
        <v>85</v>
      </c>
      <c r="E49" s="49" t="s">
        <v>579</v>
      </c>
      <c r="F49" s="51">
        <v>41965</v>
      </c>
      <c r="G49" s="49" t="s">
        <v>580</v>
      </c>
      <c r="H49" s="49" t="s">
        <v>537</v>
      </c>
      <c r="I49" s="49" t="s">
        <v>581</v>
      </c>
      <c r="J49" s="49" t="s">
        <v>582</v>
      </c>
      <c r="K49" s="49">
        <v>151</v>
      </c>
      <c r="L49" s="46"/>
      <c r="M49" s="49" t="s">
        <v>53</v>
      </c>
      <c r="N49" s="46"/>
      <c r="O49" s="49" t="b">
        <v>0</v>
      </c>
      <c r="P49" s="46"/>
      <c r="Q49" s="49" t="b">
        <v>1</v>
      </c>
      <c r="R49" s="49" t="s">
        <v>528</v>
      </c>
      <c r="S49" s="49" t="s">
        <v>533</v>
      </c>
      <c r="T49" s="49" t="s">
        <v>529</v>
      </c>
      <c r="U49" s="49" t="s">
        <v>530</v>
      </c>
      <c r="V49" s="49" t="s">
        <v>531</v>
      </c>
      <c r="W49" s="49" t="s">
        <v>532</v>
      </c>
      <c r="X49" s="49" t="str">
        <f>IFERROR(VLOOKUP(AF49,MeasureCost!$B$6:$B$150,1,FALSE),"")</f>
        <v>RefgFrz-SM_Med-Tier2</v>
      </c>
      <c r="Y49" s="49" t="str">
        <f>IFERROR(VLOOKUP(AE49,MeasureCost!$B$6:$B$150,1,FALSE),"")</f>
        <v>RefgFrz-SM_Med-Code</v>
      </c>
      <c r="Z49" s="49" t="s">
        <v>583</v>
      </c>
      <c r="AA49" s="46"/>
      <c r="AB49" s="46"/>
      <c r="AC49" s="46"/>
      <c r="AD49" s="46"/>
      <c r="AE49" s="49" t="s">
        <v>359</v>
      </c>
      <c r="AF49" s="49" t="s">
        <v>363</v>
      </c>
      <c r="AG49" s="49" t="s">
        <v>584</v>
      </c>
      <c r="AH49" s="46"/>
      <c r="AI49" s="49" t="b">
        <v>0</v>
      </c>
      <c r="AJ49" s="49" t="b">
        <v>0</v>
      </c>
      <c r="AK49" s="46"/>
      <c r="AL49" s="49" t="s">
        <v>585</v>
      </c>
      <c r="AM49" s="49" t="s">
        <v>583</v>
      </c>
      <c r="AN49" s="46"/>
      <c r="AO49" s="46"/>
      <c r="AP49" s="51">
        <v>42005</v>
      </c>
      <c r="AQ49" s="46"/>
      <c r="AR49" s="49" t="s">
        <v>537</v>
      </c>
      <c r="AS49" s="46"/>
      <c r="AT49" s="46"/>
      <c r="AU49" s="46"/>
      <c r="AV49" s="46"/>
      <c r="AW49" s="49" t="s">
        <v>586</v>
      </c>
      <c r="AX49" s="46"/>
      <c r="AY49" s="46">
        <f>IFERROR(VLOOKUP(AF49,MeasureCost!$B$6:$Y$150,24,FALSE),"")</f>
        <v>507</v>
      </c>
      <c r="AZ49" s="46">
        <f>IFERROR(VLOOKUP(AE49,MeasureCost!$B$6:$Y$150,24,FALSE),"")</f>
        <v>436</v>
      </c>
      <c r="BA49" s="46"/>
      <c r="BB49" s="72">
        <f t="shared" si="0"/>
        <v>71</v>
      </c>
    </row>
    <row r="50" spans="1:54">
      <c r="A50" s="49">
        <v>643</v>
      </c>
      <c r="B50" s="49" t="s">
        <v>669</v>
      </c>
      <c r="C50" s="49" t="s">
        <v>670</v>
      </c>
      <c r="D50" s="49" t="s">
        <v>85</v>
      </c>
      <c r="E50" s="49" t="s">
        <v>579</v>
      </c>
      <c r="F50" s="51">
        <v>41965</v>
      </c>
      <c r="G50" s="49" t="s">
        <v>580</v>
      </c>
      <c r="H50" s="49" t="s">
        <v>537</v>
      </c>
      <c r="I50" s="49" t="s">
        <v>581</v>
      </c>
      <c r="J50" s="49" t="s">
        <v>582</v>
      </c>
      <c r="K50" s="49">
        <v>54</v>
      </c>
      <c r="L50" s="46"/>
      <c r="M50" s="49" t="s">
        <v>53</v>
      </c>
      <c r="N50" s="46"/>
      <c r="O50" s="49" t="b">
        <v>0</v>
      </c>
      <c r="P50" s="46"/>
      <c r="Q50" s="49" t="b">
        <v>1</v>
      </c>
      <c r="R50" s="49" t="s">
        <v>528</v>
      </c>
      <c r="S50" s="49" t="s">
        <v>533</v>
      </c>
      <c r="T50" s="49" t="s">
        <v>529</v>
      </c>
      <c r="U50" s="49" t="s">
        <v>530</v>
      </c>
      <c r="V50" s="49" t="s">
        <v>531</v>
      </c>
      <c r="W50" s="49" t="s">
        <v>532</v>
      </c>
      <c r="X50" s="49" t="str">
        <f>IFERROR(VLOOKUP(AF50,MeasureCost!$B$6:$B$150,1,FALSE),"")</f>
        <v>RefgFrz-SM_Large-Tier1</v>
      </c>
      <c r="Y50" s="49" t="str">
        <f>IFERROR(VLOOKUP(AE50,MeasureCost!$B$6:$B$150,1,FALSE),"")</f>
        <v>RefgFrz-SM_Large-Code</v>
      </c>
      <c r="Z50" s="49" t="s">
        <v>583</v>
      </c>
      <c r="AA50" s="46"/>
      <c r="AB50" s="46"/>
      <c r="AC50" s="46"/>
      <c r="AD50" s="46"/>
      <c r="AE50" s="49" t="s">
        <v>353</v>
      </c>
      <c r="AF50" s="49" t="s">
        <v>355</v>
      </c>
      <c r="AG50" s="49" t="s">
        <v>584</v>
      </c>
      <c r="AH50" s="46"/>
      <c r="AI50" s="49" t="b">
        <v>0</v>
      </c>
      <c r="AJ50" s="49" t="b">
        <v>0</v>
      </c>
      <c r="AK50" s="46"/>
      <c r="AL50" s="49" t="s">
        <v>585</v>
      </c>
      <c r="AM50" s="49" t="s">
        <v>583</v>
      </c>
      <c r="AN50" s="46"/>
      <c r="AO50" s="46"/>
      <c r="AP50" s="51">
        <v>42005</v>
      </c>
      <c r="AQ50" s="46"/>
      <c r="AR50" s="49" t="s">
        <v>537</v>
      </c>
      <c r="AS50" s="46"/>
      <c r="AT50" s="46"/>
      <c r="AU50" s="46"/>
      <c r="AV50" s="46"/>
      <c r="AW50" s="49" t="s">
        <v>586</v>
      </c>
      <c r="AX50" s="46"/>
      <c r="AY50" s="46">
        <f>IFERROR(VLOOKUP(AF50,MeasureCost!$B$6:$Y$150,24,FALSE),"")</f>
        <v>517</v>
      </c>
      <c r="AZ50" s="46">
        <f>IFERROR(VLOOKUP(AE50,MeasureCost!$B$6:$Y$150,24,FALSE),"")</f>
        <v>491</v>
      </c>
      <c r="BA50" s="46"/>
      <c r="BB50" s="72">
        <f t="shared" si="0"/>
        <v>26</v>
      </c>
    </row>
    <row r="51" spans="1:54">
      <c r="A51" s="49">
        <v>644</v>
      </c>
      <c r="B51" s="49" t="s">
        <v>671</v>
      </c>
      <c r="C51" s="49" t="s">
        <v>672</v>
      </c>
      <c r="D51" s="49" t="s">
        <v>85</v>
      </c>
      <c r="E51" s="49" t="s">
        <v>579</v>
      </c>
      <c r="F51" s="51">
        <v>41965</v>
      </c>
      <c r="G51" s="49" t="s">
        <v>580</v>
      </c>
      <c r="H51" s="49" t="s">
        <v>537</v>
      </c>
      <c r="I51" s="49" t="s">
        <v>581</v>
      </c>
      <c r="J51" s="49" t="s">
        <v>582</v>
      </c>
      <c r="K51" s="49">
        <v>161</v>
      </c>
      <c r="L51" s="46"/>
      <c r="M51" s="49" t="s">
        <v>53</v>
      </c>
      <c r="N51" s="46"/>
      <c r="O51" s="49" t="b">
        <v>0</v>
      </c>
      <c r="P51" s="46"/>
      <c r="Q51" s="49" t="b">
        <v>1</v>
      </c>
      <c r="R51" s="49" t="s">
        <v>528</v>
      </c>
      <c r="S51" s="49" t="s">
        <v>533</v>
      </c>
      <c r="T51" s="49" t="s">
        <v>529</v>
      </c>
      <c r="U51" s="49" t="s">
        <v>530</v>
      </c>
      <c r="V51" s="49" t="s">
        <v>531</v>
      </c>
      <c r="W51" s="49" t="s">
        <v>532</v>
      </c>
      <c r="X51" s="49" t="str">
        <f>IFERROR(VLOOKUP(AF51,MeasureCost!$B$6:$B$150,1,FALSE),"")</f>
        <v>RefgFrz-SM_Large-Tier2</v>
      </c>
      <c r="Y51" s="49" t="str">
        <f>IFERROR(VLOOKUP(AE51,MeasureCost!$B$6:$B$150,1,FALSE),"")</f>
        <v>RefgFrz-SM_Large-Code</v>
      </c>
      <c r="Z51" s="49" t="s">
        <v>583</v>
      </c>
      <c r="AA51" s="46"/>
      <c r="AB51" s="46"/>
      <c r="AC51" s="46"/>
      <c r="AD51" s="46"/>
      <c r="AE51" s="49" t="s">
        <v>353</v>
      </c>
      <c r="AF51" s="49" t="s">
        <v>357</v>
      </c>
      <c r="AG51" s="49" t="s">
        <v>584</v>
      </c>
      <c r="AH51" s="46"/>
      <c r="AI51" s="49" t="b">
        <v>0</v>
      </c>
      <c r="AJ51" s="49" t="b">
        <v>0</v>
      </c>
      <c r="AK51" s="46"/>
      <c r="AL51" s="49" t="s">
        <v>585</v>
      </c>
      <c r="AM51" s="49" t="s">
        <v>583</v>
      </c>
      <c r="AN51" s="46"/>
      <c r="AO51" s="46"/>
      <c r="AP51" s="51">
        <v>42005</v>
      </c>
      <c r="AQ51" s="46"/>
      <c r="AR51" s="49" t="s">
        <v>537</v>
      </c>
      <c r="AS51" s="46"/>
      <c r="AT51" s="46"/>
      <c r="AU51" s="46"/>
      <c r="AV51" s="46"/>
      <c r="AW51" s="49" t="s">
        <v>586</v>
      </c>
      <c r="AX51" s="46"/>
      <c r="AY51" s="46">
        <f>IFERROR(VLOOKUP(AF51,MeasureCost!$B$6:$Y$150,24,FALSE),"")</f>
        <v>567</v>
      </c>
      <c r="AZ51" s="46">
        <f>IFERROR(VLOOKUP(AE51,MeasureCost!$B$6:$Y$150,24,FALSE),"")</f>
        <v>491</v>
      </c>
      <c r="BA51" s="46"/>
      <c r="BB51" s="72">
        <f t="shared" si="0"/>
        <v>76</v>
      </c>
    </row>
    <row r="52" spans="1:54">
      <c r="A52" s="49">
        <v>645</v>
      </c>
      <c r="B52" s="49" t="s">
        <v>673</v>
      </c>
      <c r="C52" s="49" t="s">
        <v>674</v>
      </c>
      <c r="D52" s="49" t="s">
        <v>85</v>
      </c>
      <c r="E52" s="49" t="s">
        <v>579</v>
      </c>
      <c r="F52" s="51">
        <v>41965</v>
      </c>
      <c r="G52" s="49" t="s">
        <v>580</v>
      </c>
      <c r="H52" s="49" t="s">
        <v>537</v>
      </c>
      <c r="I52" s="49" t="s">
        <v>581</v>
      </c>
      <c r="J52" s="49" t="s">
        <v>582</v>
      </c>
      <c r="K52" s="49">
        <v>58</v>
      </c>
      <c r="L52" s="46"/>
      <c r="M52" s="49" t="s">
        <v>53</v>
      </c>
      <c r="N52" s="46"/>
      <c r="O52" s="49" t="b">
        <v>0</v>
      </c>
      <c r="P52" s="46"/>
      <c r="Q52" s="49" t="b">
        <v>1</v>
      </c>
      <c r="R52" s="49" t="s">
        <v>528</v>
      </c>
      <c r="S52" s="49" t="s">
        <v>533</v>
      </c>
      <c r="T52" s="49" t="s">
        <v>529</v>
      </c>
      <c r="U52" s="49" t="s">
        <v>530</v>
      </c>
      <c r="V52" s="49" t="s">
        <v>531</v>
      </c>
      <c r="W52" s="49" t="s">
        <v>532</v>
      </c>
      <c r="X52" s="49" t="str">
        <f>IFERROR(VLOOKUP(AF52,MeasureCost!$B$6:$B$150,1,FALSE),"")</f>
        <v>RefgFrz-SM_VLarge-Tier1</v>
      </c>
      <c r="Y52" s="49" t="str">
        <f>IFERROR(VLOOKUP(AE52,MeasureCost!$B$6:$B$150,1,FALSE),"")</f>
        <v>RefgFrz-SM_VLarge-Code</v>
      </c>
      <c r="Z52" s="49" t="s">
        <v>583</v>
      </c>
      <c r="AA52" s="46"/>
      <c r="AB52" s="46"/>
      <c r="AC52" s="46"/>
      <c r="AD52" s="46"/>
      <c r="AE52" s="49" t="s">
        <v>377</v>
      </c>
      <c r="AF52" s="49" t="s">
        <v>379</v>
      </c>
      <c r="AG52" s="49" t="s">
        <v>584</v>
      </c>
      <c r="AH52" s="46"/>
      <c r="AI52" s="49" t="b">
        <v>0</v>
      </c>
      <c r="AJ52" s="49" t="b">
        <v>0</v>
      </c>
      <c r="AK52" s="46"/>
      <c r="AL52" s="49" t="s">
        <v>585</v>
      </c>
      <c r="AM52" s="49" t="s">
        <v>583</v>
      </c>
      <c r="AN52" s="46"/>
      <c r="AO52" s="46"/>
      <c r="AP52" s="51">
        <v>42005</v>
      </c>
      <c r="AQ52" s="46"/>
      <c r="AR52" s="49" t="s">
        <v>537</v>
      </c>
      <c r="AS52" s="46"/>
      <c r="AT52" s="46"/>
      <c r="AU52" s="46"/>
      <c r="AV52" s="46"/>
      <c r="AW52" s="49" t="s">
        <v>586</v>
      </c>
      <c r="AX52" s="46"/>
      <c r="AY52" s="46">
        <f>IFERROR(VLOOKUP(AF52,MeasureCost!$B$6:$Y$150,24,FALSE),"")</f>
        <v>594</v>
      </c>
      <c r="AZ52" s="46">
        <f>IFERROR(VLOOKUP(AE52,MeasureCost!$B$6:$Y$150,24,FALSE),"")</f>
        <v>566</v>
      </c>
      <c r="BA52" s="46"/>
      <c r="BB52" s="72">
        <f t="shared" si="0"/>
        <v>28</v>
      </c>
    </row>
    <row r="53" spans="1:54">
      <c r="A53" s="49">
        <v>646</v>
      </c>
      <c r="B53" s="49" t="s">
        <v>675</v>
      </c>
      <c r="C53" s="49" t="s">
        <v>676</v>
      </c>
      <c r="D53" s="49" t="s">
        <v>85</v>
      </c>
      <c r="E53" s="49" t="s">
        <v>579</v>
      </c>
      <c r="F53" s="51">
        <v>41965</v>
      </c>
      <c r="G53" s="49" t="s">
        <v>580</v>
      </c>
      <c r="H53" s="49" t="s">
        <v>537</v>
      </c>
      <c r="I53" s="49" t="s">
        <v>581</v>
      </c>
      <c r="J53" s="49" t="s">
        <v>582</v>
      </c>
      <c r="K53" s="49">
        <v>174</v>
      </c>
      <c r="L53" s="46"/>
      <c r="M53" s="49" t="s">
        <v>53</v>
      </c>
      <c r="N53" s="46"/>
      <c r="O53" s="49" t="b">
        <v>0</v>
      </c>
      <c r="P53" s="46"/>
      <c r="Q53" s="49" t="b">
        <v>1</v>
      </c>
      <c r="R53" s="49" t="s">
        <v>528</v>
      </c>
      <c r="S53" s="49" t="s">
        <v>533</v>
      </c>
      <c r="T53" s="49" t="s">
        <v>529</v>
      </c>
      <c r="U53" s="49" t="s">
        <v>530</v>
      </c>
      <c r="V53" s="49" t="s">
        <v>531</v>
      </c>
      <c r="W53" s="49" t="s">
        <v>532</v>
      </c>
      <c r="X53" s="49" t="str">
        <f>IFERROR(VLOOKUP(AF53,MeasureCost!$B$6:$B$150,1,FALSE),"")</f>
        <v>RefgFrz-SM_VLarge-Tier2</v>
      </c>
      <c r="Y53" s="49" t="str">
        <f>IFERROR(VLOOKUP(AE53,MeasureCost!$B$6:$B$150,1,FALSE),"")</f>
        <v>RefgFrz-SM_VLarge-Code</v>
      </c>
      <c r="Z53" s="49" t="s">
        <v>583</v>
      </c>
      <c r="AA53" s="46"/>
      <c r="AB53" s="46"/>
      <c r="AC53" s="46"/>
      <c r="AD53" s="46"/>
      <c r="AE53" s="49" t="s">
        <v>377</v>
      </c>
      <c r="AF53" s="49" t="s">
        <v>381</v>
      </c>
      <c r="AG53" s="49" t="s">
        <v>584</v>
      </c>
      <c r="AH53" s="46"/>
      <c r="AI53" s="49" t="b">
        <v>0</v>
      </c>
      <c r="AJ53" s="49" t="b">
        <v>0</v>
      </c>
      <c r="AK53" s="46"/>
      <c r="AL53" s="49" t="s">
        <v>585</v>
      </c>
      <c r="AM53" s="49" t="s">
        <v>583</v>
      </c>
      <c r="AN53" s="46"/>
      <c r="AO53" s="46"/>
      <c r="AP53" s="51">
        <v>42005</v>
      </c>
      <c r="AQ53" s="46"/>
      <c r="AR53" s="49" t="s">
        <v>537</v>
      </c>
      <c r="AS53" s="46"/>
      <c r="AT53" s="46"/>
      <c r="AU53" s="46"/>
      <c r="AV53" s="46"/>
      <c r="AW53" s="49" t="s">
        <v>586</v>
      </c>
      <c r="AX53" s="46"/>
      <c r="AY53" s="46">
        <f>IFERROR(VLOOKUP(AF53,MeasureCost!$B$6:$Y$150,24,FALSE),"")</f>
        <v>648</v>
      </c>
      <c r="AZ53" s="46">
        <f>IFERROR(VLOOKUP(AE53,MeasureCost!$B$6:$Y$150,24,FALSE),"")</f>
        <v>566</v>
      </c>
      <c r="BA53" s="46"/>
      <c r="BB53" s="72">
        <f t="shared" si="0"/>
        <v>82</v>
      </c>
    </row>
    <row r="54" spans="1:54">
      <c r="A54" s="49">
        <v>647</v>
      </c>
      <c r="B54" s="49" t="s">
        <v>677</v>
      </c>
      <c r="C54" s="49" t="s">
        <v>678</v>
      </c>
      <c r="D54" s="49" t="s">
        <v>85</v>
      </c>
      <c r="E54" s="49" t="s">
        <v>579</v>
      </c>
      <c r="F54" s="51">
        <v>41965</v>
      </c>
      <c r="G54" s="49" t="s">
        <v>580</v>
      </c>
      <c r="H54" s="49" t="s">
        <v>537</v>
      </c>
      <c r="I54" s="49" t="s">
        <v>581</v>
      </c>
      <c r="J54" s="49" t="s">
        <v>582</v>
      </c>
      <c r="K54" s="49">
        <v>54</v>
      </c>
      <c r="L54" s="46"/>
      <c r="M54" s="49" t="s">
        <v>53</v>
      </c>
      <c r="N54" s="46"/>
      <c r="O54" s="49" t="b">
        <v>0</v>
      </c>
      <c r="P54" s="46"/>
      <c r="Q54" s="49" t="b">
        <v>1</v>
      </c>
      <c r="R54" s="49" t="s">
        <v>528</v>
      </c>
      <c r="S54" s="49" t="s">
        <v>533</v>
      </c>
      <c r="T54" s="49" t="s">
        <v>529</v>
      </c>
      <c r="U54" s="49" t="s">
        <v>530</v>
      </c>
      <c r="V54" s="49" t="s">
        <v>531</v>
      </c>
      <c r="W54" s="49" t="s">
        <v>532</v>
      </c>
      <c r="X54" s="49" t="str">
        <f>IFERROR(VLOOKUP(AF54,MeasureCost!$B$6:$B$150,1,FALSE),"")</f>
        <v>RefgFrz-SM_WtdSize-Tier1</v>
      </c>
      <c r="Y54" s="49" t="str">
        <f>IFERROR(VLOOKUP(AE54,MeasureCost!$B$6:$B$150,1,FALSE),"")</f>
        <v>RefgFrz-SM_WtdSize-Code</v>
      </c>
      <c r="Z54" s="49" t="s">
        <v>583</v>
      </c>
      <c r="AA54" s="46"/>
      <c r="AB54" s="46"/>
      <c r="AC54" s="46"/>
      <c r="AD54" s="46"/>
      <c r="AE54" s="49" t="s">
        <v>383</v>
      </c>
      <c r="AF54" s="49" t="s">
        <v>385</v>
      </c>
      <c r="AG54" s="49" t="s">
        <v>584</v>
      </c>
      <c r="AH54" s="46"/>
      <c r="AI54" s="49" t="b">
        <v>0</v>
      </c>
      <c r="AJ54" s="49" t="b">
        <v>0</v>
      </c>
      <c r="AK54" s="46"/>
      <c r="AL54" s="49" t="s">
        <v>585</v>
      </c>
      <c r="AM54" s="49" t="s">
        <v>583</v>
      </c>
      <c r="AN54" s="46"/>
      <c r="AO54" s="46"/>
      <c r="AP54" s="51">
        <v>42005</v>
      </c>
      <c r="AQ54" s="46"/>
      <c r="AR54" s="49" t="s">
        <v>537</v>
      </c>
      <c r="AS54" s="46"/>
      <c r="AT54" s="46"/>
      <c r="AU54" s="46"/>
      <c r="AV54" s="46"/>
      <c r="AW54" s="49" t="s">
        <v>586</v>
      </c>
      <c r="AX54" s="46"/>
      <c r="AY54" s="46">
        <f>IFERROR(VLOOKUP(AF54,MeasureCost!$B$6:$Y$150,24,FALSE),"")</f>
        <v>494</v>
      </c>
      <c r="AZ54" s="46">
        <f>IFERROR(VLOOKUP(AE54,MeasureCost!$B$6:$Y$150,24,FALSE),"")</f>
        <v>469</v>
      </c>
      <c r="BA54" s="46"/>
      <c r="BB54" s="72">
        <f t="shared" si="0"/>
        <v>25</v>
      </c>
    </row>
    <row r="55" spans="1:54">
      <c r="A55" s="49">
        <v>648</v>
      </c>
      <c r="B55" s="49" t="s">
        <v>679</v>
      </c>
      <c r="C55" s="49" t="s">
        <v>680</v>
      </c>
      <c r="D55" s="49" t="s">
        <v>85</v>
      </c>
      <c r="E55" s="49" t="s">
        <v>579</v>
      </c>
      <c r="F55" s="51">
        <v>41965</v>
      </c>
      <c r="G55" s="49" t="s">
        <v>580</v>
      </c>
      <c r="H55" s="49" t="s">
        <v>537</v>
      </c>
      <c r="I55" s="49" t="s">
        <v>581</v>
      </c>
      <c r="J55" s="49" t="s">
        <v>582</v>
      </c>
      <c r="K55" s="49">
        <v>161</v>
      </c>
      <c r="L55" s="46"/>
      <c r="M55" s="49" t="s">
        <v>53</v>
      </c>
      <c r="N55" s="46"/>
      <c r="O55" s="49" t="b">
        <v>0</v>
      </c>
      <c r="P55" s="46"/>
      <c r="Q55" s="49" t="b">
        <v>1</v>
      </c>
      <c r="R55" s="49" t="s">
        <v>528</v>
      </c>
      <c r="S55" s="49" t="s">
        <v>533</v>
      </c>
      <c r="T55" s="49" t="s">
        <v>529</v>
      </c>
      <c r="U55" s="49" t="s">
        <v>530</v>
      </c>
      <c r="V55" s="49" t="s">
        <v>531</v>
      </c>
      <c r="W55" s="49" t="s">
        <v>532</v>
      </c>
      <c r="X55" s="49" t="str">
        <f>IFERROR(VLOOKUP(AF55,MeasureCost!$B$6:$B$150,1,FALSE),"")</f>
        <v>RefgFrz-SM_WtdSize-Tier2</v>
      </c>
      <c r="Y55" s="49" t="str">
        <f>IFERROR(VLOOKUP(AE55,MeasureCost!$B$6:$B$150,1,FALSE),"")</f>
        <v>RefgFrz-SM_WtdSize-Code</v>
      </c>
      <c r="Z55" s="49" t="s">
        <v>583</v>
      </c>
      <c r="AA55" s="46"/>
      <c r="AB55" s="46"/>
      <c r="AC55" s="46"/>
      <c r="AD55" s="46"/>
      <c r="AE55" s="49" t="s">
        <v>383</v>
      </c>
      <c r="AF55" s="49" t="s">
        <v>387</v>
      </c>
      <c r="AG55" s="49" t="s">
        <v>584</v>
      </c>
      <c r="AH55" s="46"/>
      <c r="AI55" s="49" t="b">
        <v>0</v>
      </c>
      <c r="AJ55" s="49" t="b">
        <v>0</v>
      </c>
      <c r="AK55" s="46"/>
      <c r="AL55" s="49" t="s">
        <v>585</v>
      </c>
      <c r="AM55" s="49" t="s">
        <v>583</v>
      </c>
      <c r="AN55" s="46"/>
      <c r="AO55" s="46"/>
      <c r="AP55" s="51">
        <v>42005</v>
      </c>
      <c r="AQ55" s="46"/>
      <c r="AR55" s="49" t="s">
        <v>537</v>
      </c>
      <c r="AS55" s="46"/>
      <c r="AT55" s="46"/>
      <c r="AU55" s="46"/>
      <c r="AV55" s="46"/>
      <c r="AW55" s="49" t="s">
        <v>586</v>
      </c>
      <c r="AX55" s="46"/>
      <c r="AY55" s="46">
        <f>IFERROR(VLOOKUP(AF55,MeasureCost!$B$6:$Y$150,24,FALSE),"")</f>
        <v>544</v>
      </c>
      <c r="AZ55" s="46">
        <f>IFERROR(VLOOKUP(AE55,MeasureCost!$B$6:$Y$150,24,FALSE),"")</f>
        <v>469</v>
      </c>
      <c r="BA55" s="46"/>
      <c r="BB55" s="72">
        <f t="shared" si="0"/>
        <v>75</v>
      </c>
    </row>
    <row r="56" spans="1:54">
      <c r="A56" s="49">
        <v>649</v>
      </c>
      <c r="B56" s="49" t="s">
        <v>681</v>
      </c>
      <c r="C56" s="49" t="s">
        <v>682</v>
      </c>
      <c r="D56" s="49" t="s">
        <v>85</v>
      </c>
      <c r="E56" s="49" t="s">
        <v>579</v>
      </c>
      <c r="F56" s="51">
        <v>41965</v>
      </c>
      <c r="G56" s="49" t="s">
        <v>580</v>
      </c>
      <c r="H56" s="49" t="s">
        <v>537</v>
      </c>
      <c r="I56" s="49" t="s">
        <v>581</v>
      </c>
      <c r="J56" s="49" t="s">
        <v>582</v>
      </c>
      <c r="K56" s="49">
        <v>50</v>
      </c>
      <c r="L56" s="46"/>
      <c r="M56" s="49" t="s">
        <v>53</v>
      </c>
      <c r="N56" s="46"/>
      <c r="O56" s="49" t="b">
        <v>0</v>
      </c>
      <c r="P56" s="46"/>
      <c r="Q56" s="49" t="b">
        <v>1</v>
      </c>
      <c r="R56" s="49" t="s">
        <v>528</v>
      </c>
      <c r="S56" s="49" t="s">
        <v>533</v>
      </c>
      <c r="T56" s="49" t="s">
        <v>529</v>
      </c>
      <c r="U56" s="49" t="s">
        <v>530</v>
      </c>
      <c r="V56" s="49" t="s">
        <v>531</v>
      </c>
      <c r="W56" s="49" t="s">
        <v>532</v>
      </c>
      <c r="X56" s="49" t="str">
        <f>IFERROR(VLOOKUP(AF56,MeasureCost!$B$6:$B$150,1,FALSE),"")</f>
        <v>RefgFrz-SM-Ice_Mini-Tier1</v>
      </c>
      <c r="Y56" s="49" t="str">
        <f>IFERROR(VLOOKUP(AE56,MeasureCost!$B$6:$B$150,1,FALSE),"")</f>
        <v>RefgFrz-SM-Ice_Mini-Code</v>
      </c>
      <c r="Z56" s="49" t="s">
        <v>583</v>
      </c>
      <c r="AA56" s="46"/>
      <c r="AB56" s="46"/>
      <c r="AC56" s="46"/>
      <c r="AD56" s="46"/>
      <c r="AE56" s="49" t="s">
        <v>293</v>
      </c>
      <c r="AF56" s="49" t="s">
        <v>295</v>
      </c>
      <c r="AG56" s="49" t="s">
        <v>584</v>
      </c>
      <c r="AH56" s="46"/>
      <c r="AI56" s="49" t="b">
        <v>0</v>
      </c>
      <c r="AJ56" s="49" t="b">
        <v>0</v>
      </c>
      <c r="AK56" s="46"/>
      <c r="AL56" s="49" t="s">
        <v>585</v>
      </c>
      <c r="AM56" s="49" t="s">
        <v>583</v>
      </c>
      <c r="AN56" s="46"/>
      <c r="AO56" s="46"/>
      <c r="AP56" s="51">
        <v>42005</v>
      </c>
      <c r="AQ56" s="46"/>
      <c r="AR56" s="49" t="s">
        <v>537</v>
      </c>
      <c r="AS56" s="46"/>
      <c r="AT56" s="46"/>
      <c r="AU56" s="46"/>
      <c r="AV56" s="46"/>
      <c r="AW56" s="49" t="s">
        <v>586</v>
      </c>
      <c r="AX56" s="46"/>
      <c r="AY56" s="46">
        <f>IFERROR(VLOOKUP(AF56,MeasureCost!$B$6:$Y$150,24,FALSE),"")</f>
        <v>270</v>
      </c>
      <c r="AZ56" s="46">
        <f>IFERROR(VLOOKUP(AE56,MeasureCost!$B$6:$Y$150,24,FALSE),"")</f>
        <v>247</v>
      </c>
      <c r="BA56" s="46"/>
      <c r="BB56" s="72">
        <f t="shared" si="0"/>
        <v>23</v>
      </c>
    </row>
    <row r="57" spans="1:54">
      <c r="A57" s="49">
        <v>650</v>
      </c>
      <c r="B57" s="49" t="s">
        <v>683</v>
      </c>
      <c r="C57" s="49" t="s">
        <v>684</v>
      </c>
      <c r="D57" s="49" t="s">
        <v>85</v>
      </c>
      <c r="E57" s="49" t="s">
        <v>579</v>
      </c>
      <c r="F57" s="51">
        <v>41965</v>
      </c>
      <c r="G57" s="49" t="s">
        <v>580</v>
      </c>
      <c r="H57" s="49" t="s">
        <v>537</v>
      </c>
      <c r="I57" s="49" t="s">
        <v>581</v>
      </c>
      <c r="J57" s="49" t="s">
        <v>582</v>
      </c>
      <c r="K57" s="49">
        <v>151</v>
      </c>
      <c r="L57" s="46"/>
      <c r="M57" s="49" t="s">
        <v>53</v>
      </c>
      <c r="N57" s="46"/>
      <c r="O57" s="49" t="b">
        <v>0</v>
      </c>
      <c r="P57" s="46"/>
      <c r="Q57" s="49" t="b">
        <v>1</v>
      </c>
      <c r="R57" s="49" t="s">
        <v>528</v>
      </c>
      <c r="S57" s="49" t="s">
        <v>533</v>
      </c>
      <c r="T57" s="49" t="s">
        <v>529</v>
      </c>
      <c r="U57" s="49" t="s">
        <v>530</v>
      </c>
      <c r="V57" s="49" t="s">
        <v>531</v>
      </c>
      <c r="W57" s="49" t="s">
        <v>532</v>
      </c>
      <c r="X57" s="49" t="str">
        <f>IFERROR(VLOOKUP(AF57,MeasureCost!$B$6:$B$150,1,FALSE),"")</f>
        <v>RefgFrz-SM-Ice_Mini-Tier2</v>
      </c>
      <c r="Y57" s="49" t="str">
        <f>IFERROR(VLOOKUP(AE57,MeasureCost!$B$6:$B$150,1,FALSE),"")</f>
        <v>RefgFrz-SM-Ice_Mini-Code</v>
      </c>
      <c r="Z57" s="49" t="s">
        <v>583</v>
      </c>
      <c r="AA57" s="46"/>
      <c r="AB57" s="46"/>
      <c r="AC57" s="46"/>
      <c r="AD57" s="46"/>
      <c r="AE57" s="49" t="s">
        <v>293</v>
      </c>
      <c r="AF57" s="49" t="s">
        <v>297</v>
      </c>
      <c r="AG57" s="49" t="s">
        <v>584</v>
      </c>
      <c r="AH57" s="46"/>
      <c r="AI57" s="49" t="b">
        <v>0</v>
      </c>
      <c r="AJ57" s="49" t="b">
        <v>0</v>
      </c>
      <c r="AK57" s="46"/>
      <c r="AL57" s="49" t="s">
        <v>585</v>
      </c>
      <c r="AM57" s="49" t="s">
        <v>583</v>
      </c>
      <c r="AN57" s="46"/>
      <c r="AO57" s="46"/>
      <c r="AP57" s="51">
        <v>42005</v>
      </c>
      <c r="AQ57" s="46"/>
      <c r="AR57" s="49" t="s">
        <v>537</v>
      </c>
      <c r="AS57" s="46"/>
      <c r="AT57" s="46"/>
      <c r="AU57" s="46"/>
      <c r="AV57" s="46"/>
      <c r="AW57" s="49" t="s">
        <v>586</v>
      </c>
      <c r="AX57" s="46"/>
      <c r="AY57" s="46">
        <f>IFERROR(VLOOKUP(AF57,MeasureCost!$B$6:$Y$150,24,FALSE),"")</f>
        <v>318</v>
      </c>
      <c r="AZ57" s="46">
        <f>IFERROR(VLOOKUP(AE57,MeasureCost!$B$6:$Y$150,24,FALSE),"")</f>
        <v>247</v>
      </c>
      <c r="BA57" s="46"/>
      <c r="BB57" s="72">
        <f t="shared" si="0"/>
        <v>71</v>
      </c>
    </row>
    <row r="58" spans="1:54">
      <c r="A58" s="49">
        <v>651</v>
      </c>
      <c r="B58" s="49" t="s">
        <v>685</v>
      </c>
      <c r="C58" s="49" t="s">
        <v>686</v>
      </c>
      <c r="D58" s="49" t="s">
        <v>85</v>
      </c>
      <c r="E58" s="49" t="s">
        <v>579</v>
      </c>
      <c r="F58" s="51">
        <v>41965</v>
      </c>
      <c r="G58" s="49" t="s">
        <v>580</v>
      </c>
      <c r="H58" s="49" t="s">
        <v>537</v>
      </c>
      <c r="I58" s="49" t="s">
        <v>581</v>
      </c>
      <c r="J58" s="49" t="s">
        <v>582</v>
      </c>
      <c r="K58" s="49">
        <v>54</v>
      </c>
      <c r="L58" s="46"/>
      <c r="M58" s="49" t="s">
        <v>53</v>
      </c>
      <c r="N58" s="46"/>
      <c r="O58" s="49" t="b">
        <v>0</v>
      </c>
      <c r="P58" s="46"/>
      <c r="Q58" s="49" t="b">
        <v>1</v>
      </c>
      <c r="R58" s="49" t="s">
        <v>528</v>
      </c>
      <c r="S58" s="49" t="s">
        <v>533</v>
      </c>
      <c r="T58" s="49" t="s">
        <v>529</v>
      </c>
      <c r="U58" s="49" t="s">
        <v>530</v>
      </c>
      <c r="V58" s="49" t="s">
        <v>531</v>
      </c>
      <c r="W58" s="49" t="s">
        <v>532</v>
      </c>
      <c r="X58" s="49" t="str">
        <f>IFERROR(VLOOKUP(AF58,MeasureCost!$B$6:$B$150,1,FALSE),"")</f>
        <v>RefgFrz-SM-Ice_Small-Tier1</v>
      </c>
      <c r="Y58" s="49" t="str">
        <f>IFERROR(VLOOKUP(AE58,MeasureCost!$B$6:$B$150,1,FALSE),"")</f>
        <v>RefgFrz-SM-Ice_Small-Code</v>
      </c>
      <c r="Z58" s="49" t="s">
        <v>583</v>
      </c>
      <c r="AA58" s="46"/>
      <c r="AB58" s="46"/>
      <c r="AC58" s="46"/>
      <c r="AD58" s="46"/>
      <c r="AE58" s="49" t="s">
        <v>299</v>
      </c>
      <c r="AF58" s="49" t="s">
        <v>301</v>
      </c>
      <c r="AG58" s="49" t="s">
        <v>584</v>
      </c>
      <c r="AH58" s="46"/>
      <c r="AI58" s="49" t="b">
        <v>0</v>
      </c>
      <c r="AJ58" s="49" t="b">
        <v>0</v>
      </c>
      <c r="AK58" s="46"/>
      <c r="AL58" s="49" t="s">
        <v>585</v>
      </c>
      <c r="AM58" s="49" t="s">
        <v>583</v>
      </c>
      <c r="AN58" s="46"/>
      <c r="AO58" s="46"/>
      <c r="AP58" s="51">
        <v>42005</v>
      </c>
      <c r="AQ58" s="46"/>
      <c r="AR58" s="49" t="s">
        <v>537</v>
      </c>
      <c r="AS58" s="46"/>
      <c r="AT58" s="46"/>
      <c r="AU58" s="46"/>
      <c r="AV58" s="46"/>
      <c r="AW58" s="49" t="s">
        <v>586</v>
      </c>
      <c r="AX58" s="46"/>
      <c r="AY58" s="46">
        <f>IFERROR(VLOOKUP(AF58,MeasureCost!$B$6:$Y$150,24,FALSE),"")</f>
        <v>347</v>
      </c>
      <c r="AZ58" s="46">
        <f>IFERROR(VLOOKUP(AE58,MeasureCost!$B$6:$Y$150,24,FALSE),"")</f>
        <v>322</v>
      </c>
      <c r="BA58" s="46"/>
      <c r="BB58" s="72">
        <f t="shared" si="0"/>
        <v>25</v>
      </c>
    </row>
    <row r="59" spans="1:54">
      <c r="A59" s="49">
        <v>652</v>
      </c>
      <c r="B59" s="49" t="s">
        <v>687</v>
      </c>
      <c r="C59" s="49" t="s">
        <v>688</v>
      </c>
      <c r="D59" s="49" t="s">
        <v>85</v>
      </c>
      <c r="E59" s="49" t="s">
        <v>579</v>
      </c>
      <c r="F59" s="51">
        <v>41965</v>
      </c>
      <c r="G59" s="49" t="s">
        <v>580</v>
      </c>
      <c r="H59" s="49" t="s">
        <v>537</v>
      </c>
      <c r="I59" s="49" t="s">
        <v>581</v>
      </c>
      <c r="J59" s="49" t="s">
        <v>582</v>
      </c>
      <c r="K59" s="49">
        <v>163</v>
      </c>
      <c r="L59" s="46"/>
      <c r="M59" s="49" t="s">
        <v>53</v>
      </c>
      <c r="N59" s="46"/>
      <c r="O59" s="49" t="b">
        <v>0</v>
      </c>
      <c r="P59" s="46"/>
      <c r="Q59" s="49" t="b">
        <v>1</v>
      </c>
      <c r="R59" s="49" t="s">
        <v>528</v>
      </c>
      <c r="S59" s="49" t="s">
        <v>533</v>
      </c>
      <c r="T59" s="49" t="s">
        <v>529</v>
      </c>
      <c r="U59" s="49" t="s">
        <v>530</v>
      </c>
      <c r="V59" s="49" t="s">
        <v>531</v>
      </c>
      <c r="W59" s="49" t="s">
        <v>532</v>
      </c>
      <c r="X59" s="49" t="str">
        <f>IFERROR(VLOOKUP(AF59,MeasureCost!$B$6:$B$150,1,FALSE),"")</f>
        <v>RefgFrz-SM-Ice_Small-Tier2</v>
      </c>
      <c r="Y59" s="49" t="str">
        <f>IFERROR(VLOOKUP(AE59,MeasureCost!$B$6:$B$150,1,FALSE),"")</f>
        <v>RefgFrz-SM-Ice_Small-Code</v>
      </c>
      <c r="Z59" s="49" t="s">
        <v>583</v>
      </c>
      <c r="AA59" s="46"/>
      <c r="AB59" s="46"/>
      <c r="AC59" s="46"/>
      <c r="AD59" s="46"/>
      <c r="AE59" s="49" t="s">
        <v>299</v>
      </c>
      <c r="AF59" s="49" t="s">
        <v>303</v>
      </c>
      <c r="AG59" s="49" t="s">
        <v>584</v>
      </c>
      <c r="AH59" s="46"/>
      <c r="AI59" s="49" t="b">
        <v>0</v>
      </c>
      <c r="AJ59" s="49" t="b">
        <v>0</v>
      </c>
      <c r="AK59" s="46"/>
      <c r="AL59" s="49" t="s">
        <v>585</v>
      </c>
      <c r="AM59" s="49" t="s">
        <v>583</v>
      </c>
      <c r="AN59" s="46"/>
      <c r="AO59" s="46"/>
      <c r="AP59" s="51">
        <v>42005</v>
      </c>
      <c r="AQ59" s="46"/>
      <c r="AR59" s="49" t="s">
        <v>537</v>
      </c>
      <c r="AS59" s="46"/>
      <c r="AT59" s="46"/>
      <c r="AU59" s="46"/>
      <c r="AV59" s="46"/>
      <c r="AW59" s="49" t="s">
        <v>586</v>
      </c>
      <c r="AX59" s="46"/>
      <c r="AY59" s="46">
        <f>IFERROR(VLOOKUP(AF59,MeasureCost!$B$6:$Y$150,24,FALSE),"")</f>
        <v>398</v>
      </c>
      <c r="AZ59" s="46">
        <f>IFERROR(VLOOKUP(AE59,MeasureCost!$B$6:$Y$150,24,FALSE),"")</f>
        <v>322</v>
      </c>
      <c r="BA59" s="46"/>
      <c r="BB59" s="72">
        <f t="shared" si="0"/>
        <v>76</v>
      </c>
    </row>
    <row r="60" spans="1:54">
      <c r="A60" s="49">
        <v>653</v>
      </c>
      <c r="B60" s="49" t="s">
        <v>689</v>
      </c>
      <c r="C60" s="49" t="s">
        <v>690</v>
      </c>
      <c r="D60" s="49" t="s">
        <v>85</v>
      </c>
      <c r="E60" s="49" t="s">
        <v>579</v>
      </c>
      <c r="F60" s="51">
        <v>41965</v>
      </c>
      <c r="G60" s="49" t="s">
        <v>580</v>
      </c>
      <c r="H60" s="49" t="s">
        <v>537</v>
      </c>
      <c r="I60" s="49" t="s">
        <v>581</v>
      </c>
      <c r="J60" s="49" t="s">
        <v>582</v>
      </c>
      <c r="K60" s="49">
        <v>59</v>
      </c>
      <c r="L60" s="46"/>
      <c r="M60" s="49" t="s">
        <v>53</v>
      </c>
      <c r="N60" s="46"/>
      <c r="O60" s="49" t="b">
        <v>0</v>
      </c>
      <c r="P60" s="46"/>
      <c r="Q60" s="49" t="b">
        <v>1</v>
      </c>
      <c r="R60" s="49" t="s">
        <v>528</v>
      </c>
      <c r="S60" s="49" t="s">
        <v>533</v>
      </c>
      <c r="T60" s="49" t="s">
        <v>529</v>
      </c>
      <c r="U60" s="49" t="s">
        <v>530</v>
      </c>
      <c r="V60" s="49" t="s">
        <v>531</v>
      </c>
      <c r="W60" s="49" t="s">
        <v>532</v>
      </c>
      <c r="X60" s="49" t="str">
        <f>IFERROR(VLOOKUP(AF60,MeasureCost!$B$6:$B$150,1,FALSE),"")</f>
        <v>RefgFrz-SM-Ice_Med-Tier1</v>
      </c>
      <c r="Y60" s="49" t="str">
        <f>IFERROR(VLOOKUP(AE60,MeasureCost!$B$6:$B$150,1,FALSE),"")</f>
        <v>RefgFrz-SM-Ice_Med-Code</v>
      </c>
      <c r="Z60" s="49" t="s">
        <v>583</v>
      </c>
      <c r="AA60" s="46"/>
      <c r="AB60" s="46"/>
      <c r="AC60" s="46"/>
      <c r="AD60" s="46"/>
      <c r="AE60" s="49" t="s">
        <v>287</v>
      </c>
      <c r="AF60" s="49" t="s">
        <v>289</v>
      </c>
      <c r="AG60" s="49" t="s">
        <v>584</v>
      </c>
      <c r="AH60" s="46"/>
      <c r="AI60" s="49" t="b">
        <v>0</v>
      </c>
      <c r="AJ60" s="49" t="b">
        <v>0</v>
      </c>
      <c r="AK60" s="46"/>
      <c r="AL60" s="49" t="s">
        <v>585</v>
      </c>
      <c r="AM60" s="49" t="s">
        <v>583</v>
      </c>
      <c r="AN60" s="46"/>
      <c r="AO60" s="46"/>
      <c r="AP60" s="51">
        <v>42005</v>
      </c>
      <c r="AQ60" s="46"/>
      <c r="AR60" s="49" t="s">
        <v>537</v>
      </c>
      <c r="AS60" s="46"/>
      <c r="AT60" s="46"/>
      <c r="AU60" s="46"/>
      <c r="AV60" s="46"/>
      <c r="AW60" s="49" t="s">
        <v>586</v>
      </c>
      <c r="AX60" s="46"/>
      <c r="AY60" s="46">
        <f>IFERROR(VLOOKUP(AF60,MeasureCost!$B$6:$Y$150,24,FALSE),"")</f>
        <v>424</v>
      </c>
      <c r="AZ60" s="46">
        <f>IFERROR(VLOOKUP(AE60,MeasureCost!$B$6:$Y$150,24,FALSE),"")</f>
        <v>396</v>
      </c>
      <c r="BA60" s="46"/>
      <c r="BB60" s="72">
        <f t="shared" si="0"/>
        <v>28</v>
      </c>
    </row>
    <row r="61" spans="1:54">
      <c r="A61" s="49">
        <v>654</v>
      </c>
      <c r="B61" s="49" t="s">
        <v>691</v>
      </c>
      <c r="C61" s="49" t="s">
        <v>692</v>
      </c>
      <c r="D61" s="49" t="s">
        <v>85</v>
      </c>
      <c r="E61" s="49" t="s">
        <v>579</v>
      </c>
      <c r="F61" s="51">
        <v>41965</v>
      </c>
      <c r="G61" s="49" t="s">
        <v>580</v>
      </c>
      <c r="H61" s="49" t="s">
        <v>537</v>
      </c>
      <c r="I61" s="49" t="s">
        <v>581</v>
      </c>
      <c r="J61" s="49" t="s">
        <v>582</v>
      </c>
      <c r="K61" s="49">
        <v>177</v>
      </c>
      <c r="L61" s="46"/>
      <c r="M61" s="49" t="s">
        <v>53</v>
      </c>
      <c r="N61" s="46"/>
      <c r="O61" s="49" t="b">
        <v>0</v>
      </c>
      <c r="P61" s="46"/>
      <c r="Q61" s="49" t="b">
        <v>1</v>
      </c>
      <c r="R61" s="49" t="s">
        <v>528</v>
      </c>
      <c r="S61" s="49" t="s">
        <v>533</v>
      </c>
      <c r="T61" s="49" t="s">
        <v>529</v>
      </c>
      <c r="U61" s="49" t="s">
        <v>530</v>
      </c>
      <c r="V61" s="49" t="s">
        <v>531</v>
      </c>
      <c r="W61" s="49" t="s">
        <v>532</v>
      </c>
      <c r="X61" s="49" t="str">
        <f>IFERROR(VLOOKUP(AF61,MeasureCost!$B$6:$B$150,1,FALSE),"")</f>
        <v>RefgFrz-SM-Ice_Med-Tier2</v>
      </c>
      <c r="Y61" s="49" t="str">
        <f>IFERROR(VLOOKUP(AE61,MeasureCost!$B$6:$B$150,1,FALSE),"")</f>
        <v>RefgFrz-SM-Ice_Med-Code</v>
      </c>
      <c r="Z61" s="49" t="s">
        <v>583</v>
      </c>
      <c r="AA61" s="46"/>
      <c r="AB61" s="46"/>
      <c r="AC61" s="46"/>
      <c r="AD61" s="46"/>
      <c r="AE61" s="49" t="s">
        <v>287</v>
      </c>
      <c r="AF61" s="49" t="s">
        <v>291</v>
      </c>
      <c r="AG61" s="49" t="s">
        <v>584</v>
      </c>
      <c r="AH61" s="46"/>
      <c r="AI61" s="49" t="b">
        <v>0</v>
      </c>
      <c r="AJ61" s="49" t="b">
        <v>0</v>
      </c>
      <c r="AK61" s="46"/>
      <c r="AL61" s="49" t="s">
        <v>585</v>
      </c>
      <c r="AM61" s="49" t="s">
        <v>583</v>
      </c>
      <c r="AN61" s="46"/>
      <c r="AO61" s="46"/>
      <c r="AP61" s="51">
        <v>42005</v>
      </c>
      <c r="AQ61" s="46"/>
      <c r="AR61" s="49" t="s">
        <v>537</v>
      </c>
      <c r="AS61" s="46"/>
      <c r="AT61" s="46"/>
      <c r="AU61" s="46"/>
      <c r="AV61" s="46"/>
      <c r="AW61" s="49" t="s">
        <v>586</v>
      </c>
      <c r="AX61" s="46"/>
      <c r="AY61" s="46">
        <f>IFERROR(VLOOKUP(AF61,MeasureCost!$B$6:$Y$150,24,FALSE),"")</f>
        <v>479</v>
      </c>
      <c r="AZ61" s="46">
        <f>IFERROR(VLOOKUP(AE61,MeasureCost!$B$6:$Y$150,24,FALSE),"")</f>
        <v>396</v>
      </c>
      <c r="BA61" s="46"/>
      <c r="BB61" s="72">
        <f t="shared" si="0"/>
        <v>83</v>
      </c>
    </row>
    <row r="62" spans="1:54">
      <c r="A62" s="49">
        <v>655</v>
      </c>
      <c r="B62" s="49" t="s">
        <v>693</v>
      </c>
      <c r="C62" s="49" t="s">
        <v>694</v>
      </c>
      <c r="D62" s="49" t="s">
        <v>85</v>
      </c>
      <c r="E62" s="49" t="s">
        <v>579</v>
      </c>
      <c r="F62" s="51">
        <v>41965</v>
      </c>
      <c r="G62" s="49" t="s">
        <v>580</v>
      </c>
      <c r="H62" s="49" t="s">
        <v>537</v>
      </c>
      <c r="I62" s="49" t="s">
        <v>581</v>
      </c>
      <c r="J62" s="49" t="s">
        <v>582</v>
      </c>
      <c r="K62" s="49">
        <v>62</v>
      </c>
      <c r="L62" s="46"/>
      <c r="M62" s="49" t="s">
        <v>53</v>
      </c>
      <c r="N62" s="46"/>
      <c r="O62" s="49" t="b">
        <v>0</v>
      </c>
      <c r="P62" s="46"/>
      <c r="Q62" s="49" t="b">
        <v>1</v>
      </c>
      <c r="R62" s="49" t="s">
        <v>528</v>
      </c>
      <c r="S62" s="49" t="s">
        <v>533</v>
      </c>
      <c r="T62" s="49" t="s">
        <v>529</v>
      </c>
      <c r="U62" s="49" t="s">
        <v>530</v>
      </c>
      <c r="V62" s="49" t="s">
        <v>531</v>
      </c>
      <c r="W62" s="49" t="s">
        <v>532</v>
      </c>
      <c r="X62" s="49" t="str">
        <f>IFERROR(VLOOKUP(AF62,MeasureCost!$B$6:$B$150,1,FALSE),"")</f>
        <v>RefgFrz-SM-Ice_Large-Tier1</v>
      </c>
      <c r="Y62" s="49" t="str">
        <f>IFERROR(VLOOKUP(AE62,MeasureCost!$B$6:$B$150,1,FALSE),"")</f>
        <v>RefgFrz-SM-Ice_Large-Code</v>
      </c>
      <c r="Z62" s="49" t="s">
        <v>583</v>
      </c>
      <c r="AA62" s="46"/>
      <c r="AB62" s="46"/>
      <c r="AC62" s="46"/>
      <c r="AD62" s="46"/>
      <c r="AE62" s="49" t="s">
        <v>281</v>
      </c>
      <c r="AF62" s="49" t="s">
        <v>283</v>
      </c>
      <c r="AG62" s="49" t="s">
        <v>584</v>
      </c>
      <c r="AH62" s="46"/>
      <c r="AI62" s="49" t="b">
        <v>0</v>
      </c>
      <c r="AJ62" s="49" t="b">
        <v>0</v>
      </c>
      <c r="AK62" s="46"/>
      <c r="AL62" s="49" t="s">
        <v>585</v>
      </c>
      <c r="AM62" s="49" t="s">
        <v>583</v>
      </c>
      <c r="AN62" s="46"/>
      <c r="AO62" s="46"/>
      <c r="AP62" s="51">
        <v>42005</v>
      </c>
      <c r="AQ62" s="46"/>
      <c r="AR62" s="49" t="s">
        <v>537</v>
      </c>
      <c r="AS62" s="46"/>
      <c r="AT62" s="46"/>
      <c r="AU62" s="46"/>
      <c r="AV62" s="46"/>
      <c r="AW62" s="49" t="s">
        <v>586</v>
      </c>
      <c r="AX62" s="46"/>
      <c r="AY62" s="46">
        <f>IFERROR(VLOOKUP(AF62,MeasureCost!$B$6:$Y$150,24,FALSE),"")</f>
        <v>481</v>
      </c>
      <c r="AZ62" s="46">
        <f>IFERROR(VLOOKUP(AE62,MeasureCost!$B$6:$Y$150,24,FALSE),"")</f>
        <v>452</v>
      </c>
      <c r="BA62" s="46"/>
      <c r="BB62" s="72">
        <f t="shared" si="0"/>
        <v>29</v>
      </c>
    </row>
    <row r="63" spans="1:54">
      <c r="A63" s="49">
        <v>656</v>
      </c>
      <c r="B63" s="49" t="s">
        <v>695</v>
      </c>
      <c r="C63" s="49" t="s">
        <v>696</v>
      </c>
      <c r="D63" s="49" t="s">
        <v>85</v>
      </c>
      <c r="E63" s="49" t="s">
        <v>579</v>
      </c>
      <c r="F63" s="51">
        <v>41965</v>
      </c>
      <c r="G63" s="49" t="s">
        <v>580</v>
      </c>
      <c r="H63" s="49" t="s">
        <v>537</v>
      </c>
      <c r="I63" s="49" t="s">
        <v>581</v>
      </c>
      <c r="J63" s="49" t="s">
        <v>582</v>
      </c>
      <c r="K63" s="49">
        <v>187</v>
      </c>
      <c r="L63" s="46"/>
      <c r="M63" s="49" t="s">
        <v>53</v>
      </c>
      <c r="N63" s="46"/>
      <c r="O63" s="49" t="b">
        <v>0</v>
      </c>
      <c r="P63" s="46"/>
      <c r="Q63" s="49" t="b">
        <v>1</v>
      </c>
      <c r="R63" s="49" t="s">
        <v>528</v>
      </c>
      <c r="S63" s="49" t="s">
        <v>533</v>
      </c>
      <c r="T63" s="49" t="s">
        <v>529</v>
      </c>
      <c r="U63" s="49" t="s">
        <v>530</v>
      </c>
      <c r="V63" s="49" t="s">
        <v>531</v>
      </c>
      <c r="W63" s="49" t="s">
        <v>532</v>
      </c>
      <c r="X63" s="49" t="str">
        <f>IFERROR(VLOOKUP(AF63,MeasureCost!$B$6:$B$150,1,FALSE),"")</f>
        <v>RefgFrz-SM-Ice_Large-Tier2</v>
      </c>
      <c r="Y63" s="49" t="str">
        <f>IFERROR(VLOOKUP(AE63,MeasureCost!$B$6:$B$150,1,FALSE),"")</f>
        <v>RefgFrz-SM-Ice_Large-Code</v>
      </c>
      <c r="Z63" s="49" t="s">
        <v>583</v>
      </c>
      <c r="AA63" s="46"/>
      <c r="AB63" s="46"/>
      <c r="AC63" s="46"/>
      <c r="AD63" s="46"/>
      <c r="AE63" s="49" t="s">
        <v>281</v>
      </c>
      <c r="AF63" s="49" t="s">
        <v>285</v>
      </c>
      <c r="AG63" s="49" t="s">
        <v>584</v>
      </c>
      <c r="AH63" s="46"/>
      <c r="AI63" s="49" t="b">
        <v>0</v>
      </c>
      <c r="AJ63" s="49" t="b">
        <v>0</v>
      </c>
      <c r="AK63" s="46"/>
      <c r="AL63" s="49" t="s">
        <v>585</v>
      </c>
      <c r="AM63" s="49" t="s">
        <v>583</v>
      </c>
      <c r="AN63" s="46"/>
      <c r="AO63" s="46"/>
      <c r="AP63" s="51">
        <v>42005</v>
      </c>
      <c r="AQ63" s="46"/>
      <c r="AR63" s="49" t="s">
        <v>537</v>
      </c>
      <c r="AS63" s="46"/>
      <c r="AT63" s="46"/>
      <c r="AU63" s="46"/>
      <c r="AV63" s="46"/>
      <c r="AW63" s="49" t="s">
        <v>586</v>
      </c>
      <c r="AX63" s="46"/>
      <c r="AY63" s="46">
        <f>IFERROR(VLOOKUP(AF63,MeasureCost!$B$6:$Y$150,24,FALSE),"")</f>
        <v>540</v>
      </c>
      <c r="AZ63" s="46">
        <f>IFERROR(VLOOKUP(AE63,MeasureCost!$B$6:$Y$150,24,FALSE),"")</f>
        <v>452</v>
      </c>
      <c r="BA63" s="46"/>
      <c r="BB63" s="72">
        <f t="shared" si="0"/>
        <v>88</v>
      </c>
    </row>
    <row r="64" spans="1:54">
      <c r="A64" s="49">
        <v>657</v>
      </c>
      <c r="B64" s="49" t="s">
        <v>697</v>
      </c>
      <c r="C64" s="49" t="s">
        <v>698</v>
      </c>
      <c r="D64" s="49" t="s">
        <v>85</v>
      </c>
      <c r="E64" s="49" t="s">
        <v>579</v>
      </c>
      <c r="F64" s="51">
        <v>41965</v>
      </c>
      <c r="G64" s="49" t="s">
        <v>580</v>
      </c>
      <c r="H64" s="49" t="s">
        <v>537</v>
      </c>
      <c r="I64" s="49" t="s">
        <v>581</v>
      </c>
      <c r="J64" s="49" t="s">
        <v>582</v>
      </c>
      <c r="K64" s="49">
        <v>66</v>
      </c>
      <c r="L64" s="46"/>
      <c r="M64" s="49" t="s">
        <v>53</v>
      </c>
      <c r="N64" s="46"/>
      <c r="O64" s="49" t="b">
        <v>0</v>
      </c>
      <c r="P64" s="46"/>
      <c r="Q64" s="49" t="b">
        <v>1</v>
      </c>
      <c r="R64" s="49" t="s">
        <v>528</v>
      </c>
      <c r="S64" s="49" t="s">
        <v>533</v>
      </c>
      <c r="T64" s="49" t="s">
        <v>529</v>
      </c>
      <c r="U64" s="49" t="s">
        <v>530</v>
      </c>
      <c r="V64" s="49" t="s">
        <v>531</v>
      </c>
      <c r="W64" s="49" t="s">
        <v>532</v>
      </c>
      <c r="X64" s="49" t="str">
        <f>IFERROR(VLOOKUP(AF64,MeasureCost!$B$6:$B$150,1,FALSE),"")</f>
        <v>RefgFrz-SM-Ice_VLarge-Tier1</v>
      </c>
      <c r="Y64" s="49" t="str">
        <f>IFERROR(VLOOKUP(AE64,MeasureCost!$B$6:$B$150,1,FALSE),"")</f>
        <v>RefgFrz-SM-Ice_VLarge-Code</v>
      </c>
      <c r="Z64" s="49" t="s">
        <v>583</v>
      </c>
      <c r="AA64" s="46"/>
      <c r="AB64" s="46"/>
      <c r="AC64" s="46"/>
      <c r="AD64" s="46"/>
      <c r="AE64" s="49" t="s">
        <v>305</v>
      </c>
      <c r="AF64" s="49" t="s">
        <v>307</v>
      </c>
      <c r="AG64" s="49" t="s">
        <v>584</v>
      </c>
      <c r="AH64" s="46"/>
      <c r="AI64" s="49" t="b">
        <v>0</v>
      </c>
      <c r="AJ64" s="49" t="b">
        <v>0</v>
      </c>
      <c r="AK64" s="46"/>
      <c r="AL64" s="49" t="s">
        <v>585</v>
      </c>
      <c r="AM64" s="49" t="s">
        <v>583</v>
      </c>
      <c r="AN64" s="46"/>
      <c r="AO64" s="46"/>
      <c r="AP64" s="51">
        <v>42005</v>
      </c>
      <c r="AQ64" s="46"/>
      <c r="AR64" s="49" t="s">
        <v>537</v>
      </c>
      <c r="AS64" s="46"/>
      <c r="AT64" s="46"/>
      <c r="AU64" s="46"/>
      <c r="AV64" s="46"/>
      <c r="AW64" s="49" t="s">
        <v>586</v>
      </c>
      <c r="AX64" s="46"/>
      <c r="AY64" s="46">
        <f>IFERROR(VLOOKUP(AF64,MeasureCost!$B$6:$Y$150,24,FALSE),"")</f>
        <v>558</v>
      </c>
      <c r="AZ64" s="46">
        <f>IFERROR(VLOOKUP(AE64,MeasureCost!$B$6:$Y$150,24,FALSE),"")</f>
        <v>527</v>
      </c>
      <c r="BA64" s="46"/>
      <c r="BB64" s="72">
        <f t="shared" si="0"/>
        <v>31</v>
      </c>
    </row>
    <row r="65" spans="1:54">
      <c r="A65" s="49">
        <v>658</v>
      </c>
      <c r="B65" s="49" t="s">
        <v>699</v>
      </c>
      <c r="C65" s="49" t="s">
        <v>700</v>
      </c>
      <c r="D65" s="49" t="s">
        <v>85</v>
      </c>
      <c r="E65" s="49" t="s">
        <v>579</v>
      </c>
      <c r="F65" s="51">
        <v>41965</v>
      </c>
      <c r="G65" s="49" t="s">
        <v>580</v>
      </c>
      <c r="H65" s="49" t="s">
        <v>537</v>
      </c>
      <c r="I65" s="49" t="s">
        <v>581</v>
      </c>
      <c r="J65" s="49" t="s">
        <v>582</v>
      </c>
      <c r="K65" s="49">
        <v>199</v>
      </c>
      <c r="L65" s="46"/>
      <c r="M65" s="49" t="s">
        <v>53</v>
      </c>
      <c r="N65" s="46"/>
      <c r="O65" s="49" t="b">
        <v>0</v>
      </c>
      <c r="P65" s="46"/>
      <c r="Q65" s="49" t="b">
        <v>1</v>
      </c>
      <c r="R65" s="49" t="s">
        <v>528</v>
      </c>
      <c r="S65" s="49" t="s">
        <v>533</v>
      </c>
      <c r="T65" s="49" t="s">
        <v>529</v>
      </c>
      <c r="U65" s="49" t="s">
        <v>530</v>
      </c>
      <c r="V65" s="49" t="s">
        <v>531</v>
      </c>
      <c r="W65" s="49" t="s">
        <v>532</v>
      </c>
      <c r="X65" s="49" t="str">
        <f>IFERROR(VLOOKUP(AF65,MeasureCost!$B$6:$B$150,1,FALSE),"")</f>
        <v>RefgFrz-SM-Ice_VLarge-Tier2</v>
      </c>
      <c r="Y65" s="49" t="str">
        <f>IFERROR(VLOOKUP(AE65,MeasureCost!$B$6:$B$150,1,FALSE),"")</f>
        <v>RefgFrz-SM-Ice_VLarge-Code</v>
      </c>
      <c r="Z65" s="49" t="s">
        <v>583</v>
      </c>
      <c r="AA65" s="46"/>
      <c r="AB65" s="46"/>
      <c r="AC65" s="46"/>
      <c r="AD65" s="46"/>
      <c r="AE65" s="49" t="s">
        <v>305</v>
      </c>
      <c r="AF65" s="49" t="s">
        <v>309</v>
      </c>
      <c r="AG65" s="49" t="s">
        <v>584</v>
      </c>
      <c r="AH65" s="46"/>
      <c r="AI65" s="49" t="b">
        <v>0</v>
      </c>
      <c r="AJ65" s="49" t="b">
        <v>0</v>
      </c>
      <c r="AK65" s="46"/>
      <c r="AL65" s="49" t="s">
        <v>585</v>
      </c>
      <c r="AM65" s="49" t="s">
        <v>583</v>
      </c>
      <c r="AN65" s="46"/>
      <c r="AO65" s="46"/>
      <c r="AP65" s="51">
        <v>42005</v>
      </c>
      <c r="AQ65" s="46"/>
      <c r="AR65" s="49" t="s">
        <v>537</v>
      </c>
      <c r="AS65" s="46"/>
      <c r="AT65" s="46"/>
      <c r="AU65" s="46"/>
      <c r="AV65" s="46"/>
      <c r="AW65" s="49" t="s">
        <v>586</v>
      </c>
      <c r="AX65" s="46"/>
      <c r="AY65" s="46">
        <f>IFERROR(VLOOKUP(AF65,MeasureCost!$B$6:$Y$150,24,FALSE),"")</f>
        <v>621</v>
      </c>
      <c r="AZ65" s="46">
        <f>IFERROR(VLOOKUP(AE65,MeasureCost!$B$6:$Y$150,24,FALSE),"")</f>
        <v>527</v>
      </c>
      <c r="BA65" s="46"/>
      <c r="BB65" s="72">
        <f t="shared" si="0"/>
        <v>94</v>
      </c>
    </row>
    <row r="66" spans="1:54">
      <c r="A66" s="49">
        <v>659</v>
      </c>
      <c r="B66" s="49" t="s">
        <v>701</v>
      </c>
      <c r="C66" s="49" t="s">
        <v>702</v>
      </c>
      <c r="D66" s="49" t="s">
        <v>85</v>
      </c>
      <c r="E66" s="49" t="s">
        <v>579</v>
      </c>
      <c r="F66" s="51">
        <v>41965</v>
      </c>
      <c r="G66" s="49" t="s">
        <v>703</v>
      </c>
      <c r="H66" s="49" t="s">
        <v>537</v>
      </c>
      <c r="I66" s="49" t="s">
        <v>581</v>
      </c>
      <c r="J66" s="49" t="s">
        <v>582</v>
      </c>
      <c r="K66" s="49">
        <v>64</v>
      </c>
      <c r="L66" s="46"/>
      <c r="M66" s="49" t="s">
        <v>53</v>
      </c>
      <c r="N66" s="46"/>
      <c r="O66" s="49" t="b">
        <v>0</v>
      </c>
      <c r="P66" s="46"/>
      <c r="Q66" s="49" t="b">
        <v>1</v>
      </c>
      <c r="R66" s="49" t="s">
        <v>528</v>
      </c>
      <c r="S66" s="49" t="s">
        <v>533</v>
      </c>
      <c r="T66" s="49" t="s">
        <v>529</v>
      </c>
      <c r="U66" s="49" t="s">
        <v>530</v>
      </c>
      <c r="V66" s="49" t="s">
        <v>531</v>
      </c>
      <c r="W66" s="49" t="s">
        <v>532</v>
      </c>
      <c r="X66" s="49" t="str">
        <f>IFERROR(VLOOKUP(AF66,MeasureCost!$B$6:$B$150,1,FALSE),"")</f>
        <v>RefgFrz-SM-Ice_WtdSize-Tier1</v>
      </c>
      <c r="Y66" s="49" t="str">
        <f>IFERROR(VLOOKUP(AE66,MeasureCost!$B$6:$B$150,1,FALSE),"")</f>
        <v>RefgFrz-SM-Ice_WtdSize-Code</v>
      </c>
      <c r="Z66" s="49" t="s">
        <v>583</v>
      </c>
      <c r="AA66" s="46"/>
      <c r="AB66" s="46"/>
      <c r="AC66" s="46"/>
      <c r="AD66" s="46"/>
      <c r="AE66" s="49" t="s">
        <v>311</v>
      </c>
      <c r="AF66" s="49" t="s">
        <v>313</v>
      </c>
      <c r="AG66" s="49" t="s">
        <v>584</v>
      </c>
      <c r="AH66" s="46"/>
      <c r="AI66" s="49" t="b">
        <v>0</v>
      </c>
      <c r="AJ66" s="49" t="b">
        <v>0</v>
      </c>
      <c r="AK66" s="46"/>
      <c r="AL66" s="49" t="s">
        <v>585</v>
      </c>
      <c r="AM66" s="49" t="s">
        <v>583</v>
      </c>
      <c r="AN66" s="46"/>
      <c r="AO66" s="46"/>
      <c r="AP66" s="51">
        <v>42005</v>
      </c>
      <c r="AQ66" s="46"/>
      <c r="AR66" s="49" t="s">
        <v>537</v>
      </c>
      <c r="AS66" s="46"/>
      <c r="AT66" s="46"/>
      <c r="AU66" s="46"/>
      <c r="AV66" s="46"/>
      <c r="AW66" s="49" t="s">
        <v>586</v>
      </c>
      <c r="AX66" s="46"/>
      <c r="AY66" s="46">
        <f>IFERROR(VLOOKUP(AF66,MeasureCost!$B$6:$Y$150,24,FALSE),"")</f>
        <v>506</v>
      </c>
      <c r="AZ66" s="46">
        <f>IFERROR(VLOOKUP(AE66,MeasureCost!$B$6:$Y$150,24,FALSE),"")</f>
        <v>476</v>
      </c>
      <c r="BA66" s="46"/>
      <c r="BB66" s="72">
        <f t="shared" si="0"/>
        <v>30</v>
      </c>
    </row>
    <row r="67" spans="1:54">
      <c r="A67" s="49">
        <v>660</v>
      </c>
      <c r="B67" s="49" t="s">
        <v>704</v>
      </c>
      <c r="C67" s="49" t="s">
        <v>705</v>
      </c>
      <c r="D67" s="49" t="s">
        <v>85</v>
      </c>
      <c r="E67" s="49" t="s">
        <v>579</v>
      </c>
      <c r="F67" s="51">
        <v>41965</v>
      </c>
      <c r="G67" s="49" t="s">
        <v>703</v>
      </c>
      <c r="H67" s="49" t="s">
        <v>537</v>
      </c>
      <c r="I67" s="49" t="s">
        <v>581</v>
      </c>
      <c r="J67" s="49" t="s">
        <v>582</v>
      </c>
      <c r="K67" s="49">
        <v>191</v>
      </c>
      <c r="L67" s="46"/>
      <c r="M67" s="49" t="s">
        <v>53</v>
      </c>
      <c r="N67" s="46"/>
      <c r="O67" s="49" t="b">
        <v>0</v>
      </c>
      <c r="P67" s="46"/>
      <c r="Q67" s="49" t="b">
        <v>1</v>
      </c>
      <c r="R67" s="49" t="s">
        <v>528</v>
      </c>
      <c r="S67" s="49" t="s">
        <v>533</v>
      </c>
      <c r="T67" s="49" t="s">
        <v>529</v>
      </c>
      <c r="U67" s="49" t="s">
        <v>530</v>
      </c>
      <c r="V67" s="49" t="s">
        <v>531</v>
      </c>
      <c r="W67" s="49" t="s">
        <v>532</v>
      </c>
      <c r="X67" s="49" t="str">
        <f>IFERROR(VLOOKUP(AF67,MeasureCost!$B$6:$B$150,1,FALSE),"")</f>
        <v>RefgFrz-SM-Ice_WtdSize-Tier2</v>
      </c>
      <c r="Y67" s="49" t="str">
        <f>IFERROR(VLOOKUP(AE67,MeasureCost!$B$6:$B$150,1,FALSE),"")</f>
        <v>RefgFrz-SM-Ice_WtdSize-Code</v>
      </c>
      <c r="Z67" s="49" t="s">
        <v>583</v>
      </c>
      <c r="AA67" s="46"/>
      <c r="AB67" s="46"/>
      <c r="AC67" s="46"/>
      <c r="AD67" s="46"/>
      <c r="AE67" s="49" t="s">
        <v>311</v>
      </c>
      <c r="AF67" s="49" t="s">
        <v>315</v>
      </c>
      <c r="AG67" s="49" t="s">
        <v>584</v>
      </c>
      <c r="AH67" s="46"/>
      <c r="AI67" s="49" t="b">
        <v>0</v>
      </c>
      <c r="AJ67" s="49" t="b">
        <v>0</v>
      </c>
      <c r="AK67" s="46"/>
      <c r="AL67" s="49" t="s">
        <v>585</v>
      </c>
      <c r="AM67" s="49" t="s">
        <v>583</v>
      </c>
      <c r="AN67" s="46"/>
      <c r="AO67" s="46"/>
      <c r="AP67" s="51">
        <v>42005</v>
      </c>
      <c r="AQ67" s="46"/>
      <c r="AR67" s="49" t="s">
        <v>537</v>
      </c>
      <c r="AS67" s="46"/>
      <c r="AT67" s="46"/>
      <c r="AU67" s="46"/>
      <c r="AV67" s="46"/>
      <c r="AW67" s="49" t="s">
        <v>586</v>
      </c>
      <c r="AX67" s="46"/>
      <c r="AY67" s="46">
        <f>IFERROR(VLOOKUP(AF67,MeasureCost!$B$6:$Y$150,24,FALSE),"")</f>
        <v>566</v>
      </c>
      <c r="AZ67" s="46">
        <f>IFERROR(VLOOKUP(AE67,MeasureCost!$B$6:$Y$150,24,FALSE),"")</f>
        <v>476</v>
      </c>
      <c r="BA67" s="46"/>
      <c r="BB67" s="72">
        <f t="shared" si="0"/>
        <v>90</v>
      </c>
    </row>
    <row r="68" spans="1:54">
      <c r="A68" s="49">
        <v>661</v>
      </c>
      <c r="B68" s="49" t="s">
        <v>706</v>
      </c>
      <c r="C68" s="49" t="s">
        <v>707</v>
      </c>
      <c r="D68" s="49" t="s">
        <v>85</v>
      </c>
      <c r="E68" s="49" t="s">
        <v>579</v>
      </c>
      <c r="F68" s="51">
        <v>41965</v>
      </c>
      <c r="G68" s="49" t="s">
        <v>703</v>
      </c>
      <c r="H68" s="49" t="s">
        <v>537</v>
      </c>
      <c r="I68" s="49" t="s">
        <v>581</v>
      </c>
      <c r="J68" s="49" t="s">
        <v>582</v>
      </c>
      <c r="K68" s="49">
        <v>55</v>
      </c>
      <c r="L68" s="46"/>
      <c r="M68" s="49" t="s">
        <v>53</v>
      </c>
      <c r="N68" s="46"/>
      <c r="O68" s="49" t="b">
        <v>0</v>
      </c>
      <c r="P68" s="46"/>
      <c r="Q68" s="49" t="b">
        <v>1</v>
      </c>
      <c r="R68" s="49" t="s">
        <v>528</v>
      </c>
      <c r="S68" s="49" t="s">
        <v>533</v>
      </c>
      <c r="T68" s="49" t="s">
        <v>529</v>
      </c>
      <c r="U68" s="49" t="s">
        <v>530</v>
      </c>
      <c r="V68" s="49" t="s">
        <v>531</v>
      </c>
      <c r="W68" s="49" t="s">
        <v>532</v>
      </c>
      <c r="X68" s="49" t="str">
        <f>IFERROR(VLOOKUP(AF68,MeasureCost!$B$6:$B$150,1,FALSE),"")</f>
        <v>RefgFrz-SM-TTD_Mini-Tier1</v>
      </c>
      <c r="Y68" s="49" t="str">
        <f>IFERROR(VLOOKUP(AE68,MeasureCost!$B$6:$B$150,1,FALSE),"")</f>
        <v>RefgFrz-SM-TTD_Mini-Code</v>
      </c>
      <c r="Z68" s="49" t="s">
        <v>583</v>
      </c>
      <c r="AA68" s="46"/>
      <c r="AB68" s="46"/>
      <c r="AC68" s="46"/>
      <c r="AD68" s="46"/>
      <c r="AE68" s="49" t="s">
        <v>329</v>
      </c>
      <c r="AF68" s="49" t="s">
        <v>331</v>
      </c>
      <c r="AG68" s="49" t="s">
        <v>584</v>
      </c>
      <c r="AH68" s="46"/>
      <c r="AI68" s="49" t="b">
        <v>0</v>
      </c>
      <c r="AJ68" s="49" t="b">
        <v>0</v>
      </c>
      <c r="AK68" s="46"/>
      <c r="AL68" s="49" t="s">
        <v>585</v>
      </c>
      <c r="AM68" s="49" t="s">
        <v>583</v>
      </c>
      <c r="AN68" s="46"/>
      <c r="AO68" s="46"/>
      <c r="AP68" s="51">
        <v>42005</v>
      </c>
      <c r="AQ68" s="46"/>
      <c r="AR68" s="49" t="s">
        <v>537</v>
      </c>
      <c r="AS68" s="46"/>
      <c r="AT68" s="46"/>
      <c r="AU68" s="46"/>
      <c r="AV68" s="46"/>
      <c r="AW68" s="49" t="s">
        <v>586</v>
      </c>
      <c r="AX68" s="46"/>
      <c r="AY68" s="46">
        <f>IFERROR(VLOOKUP(AF68,MeasureCost!$B$6:$Y$150,24,FALSE),"")</f>
        <v>770</v>
      </c>
      <c r="AZ68" s="46">
        <f>IFERROR(VLOOKUP(AE68,MeasureCost!$B$6:$Y$150,24,FALSE),"")</f>
        <v>744</v>
      </c>
      <c r="BA68" s="46"/>
      <c r="BB68" s="72">
        <f t="shared" si="0"/>
        <v>26</v>
      </c>
    </row>
    <row r="69" spans="1:54">
      <c r="A69" s="49">
        <v>662</v>
      </c>
      <c r="B69" s="49" t="s">
        <v>708</v>
      </c>
      <c r="C69" s="49" t="s">
        <v>709</v>
      </c>
      <c r="D69" s="49" t="s">
        <v>85</v>
      </c>
      <c r="E69" s="49" t="s">
        <v>579</v>
      </c>
      <c r="F69" s="51">
        <v>41965</v>
      </c>
      <c r="G69" s="49" t="s">
        <v>703</v>
      </c>
      <c r="H69" s="49" t="s">
        <v>537</v>
      </c>
      <c r="I69" s="49" t="s">
        <v>581</v>
      </c>
      <c r="J69" s="49" t="s">
        <v>582</v>
      </c>
      <c r="K69" s="49">
        <v>166</v>
      </c>
      <c r="L69" s="46"/>
      <c r="M69" s="49" t="s">
        <v>53</v>
      </c>
      <c r="N69" s="46"/>
      <c r="O69" s="49" t="b">
        <v>0</v>
      </c>
      <c r="P69" s="46"/>
      <c r="Q69" s="49" t="b">
        <v>1</v>
      </c>
      <c r="R69" s="49" t="s">
        <v>528</v>
      </c>
      <c r="S69" s="49" t="s">
        <v>533</v>
      </c>
      <c r="T69" s="49" t="s">
        <v>529</v>
      </c>
      <c r="U69" s="49" t="s">
        <v>530</v>
      </c>
      <c r="V69" s="49" t="s">
        <v>531</v>
      </c>
      <c r="W69" s="49" t="s">
        <v>532</v>
      </c>
      <c r="X69" s="49" t="str">
        <f>IFERROR(VLOOKUP(AF69,MeasureCost!$B$6:$B$150,1,FALSE),"")</f>
        <v>RefgFrz-SM-TTD_Mini-Tier2</v>
      </c>
      <c r="Y69" s="49" t="str">
        <f>IFERROR(VLOOKUP(AE69,MeasureCost!$B$6:$B$150,1,FALSE),"")</f>
        <v>RefgFrz-SM-TTD_Mini-Code</v>
      </c>
      <c r="Z69" s="49" t="s">
        <v>583</v>
      </c>
      <c r="AA69" s="46"/>
      <c r="AB69" s="46"/>
      <c r="AC69" s="46"/>
      <c r="AD69" s="46"/>
      <c r="AE69" s="49" t="s">
        <v>329</v>
      </c>
      <c r="AF69" s="49" t="s">
        <v>333</v>
      </c>
      <c r="AG69" s="49" t="s">
        <v>584</v>
      </c>
      <c r="AH69" s="46"/>
      <c r="AI69" s="49" t="b">
        <v>0</v>
      </c>
      <c r="AJ69" s="49" t="b">
        <v>0</v>
      </c>
      <c r="AK69" s="46"/>
      <c r="AL69" s="49" t="s">
        <v>585</v>
      </c>
      <c r="AM69" s="49" t="s">
        <v>583</v>
      </c>
      <c r="AN69" s="46"/>
      <c r="AO69" s="46"/>
      <c r="AP69" s="51">
        <v>42005</v>
      </c>
      <c r="AQ69" s="46"/>
      <c r="AR69" s="49" t="s">
        <v>537</v>
      </c>
      <c r="AS69" s="46"/>
      <c r="AT69" s="46"/>
      <c r="AU69" s="46"/>
      <c r="AV69" s="46"/>
      <c r="AW69" s="49" t="s">
        <v>586</v>
      </c>
      <c r="AX69" s="46"/>
      <c r="AY69" s="46">
        <f>IFERROR(VLOOKUP(AF69,MeasureCost!$B$6:$Y$150,24,FALSE),"")</f>
        <v>822</v>
      </c>
      <c r="AZ69" s="46">
        <f>IFERROR(VLOOKUP(AE69,MeasureCost!$B$6:$Y$150,24,FALSE),"")</f>
        <v>744</v>
      </c>
      <c r="BA69" s="46"/>
      <c r="BB69" s="72">
        <f t="shared" si="0"/>
        <v>78</v>
      </c>
    </row>
    <row r="70" spans="1:54">
      <c r="A70" s="49">
        <v>663</v>
      </c>
      <c r="B70" s="49" t="s">
        <v>710</v>
      </c>
      <c r="C70" s="49" t="s">
        <v>711</v>
      </c>
      <c r="D70" s="49" t="s">
        <v>85</v>
      </c>
      <c r="E70" s="49" t="s">
        <v>579</v>
      </c>
      <c r="F70" s="51">
        <v>41965</v>
      </c>
      <c r="G70" s="49" t="s">
        <v>703</v>
      </c>
      <c r="H70" s="49" t="s">
        <v>537</v>
      </c>
      <c r="I70" s="49" t="s">
        <v>581</v>
      </c>
      <c r="J70" s="49" t="s">
        <v>582</v>
      </c>
      <c r="K70" s="49">
        <v>60</v>
      </c>
      <c r="L70" s="46"/>
      <c r="M70" s="49" t="s">
        <v>53</v>
      </c>
      <c r="N70" s="46"/>
      <c r="O70" s="49" t="b">
        <v>0</v>
      </c>
      <c r="P70" s="46"/>
      <c r="Q70" s="49" t="b">
        <v>1</v>
      </c>
      <c r="R70" s="49" t="s">
        <v>528</v>
      </c>
      <c r="S70" s="49" t="s">
        <v>533</v>
      </c>
      <c r="T70" s="49" t="s">
        <v>529</v>
      </c>
      <c r="U70" s="49" t="s">
        <v>530</v>
      </c>
      <c r="V70" s="49" t="s">
        <v>531</v>
      </c>
      <c r="W70" s="49" t="s">
        <v>532</v>
      </c>
      <c r="X70" s="49" t="str">
        <f>IFERROR(VLOOKUP(AF70,MeasureCost!$B$6:$B$150,1,FALSE),"")</f>
        <v>RefgFrz-SM-TTD_Small-Tier1</v>
      </c>
      <c r="Y70" s="49" t="str">
        <f>IFERROR(VLOOKUP(AE70,MeasureCost!$B$6:$B$150,1,FALSE),"")</f>
        <v>RefgFrz-SM-TTD_Small-Code</v>
      </c>
      <c r="Z70" s="49" t="s">
        <v>583</v>
      </c>
      <c r="AA70" s="46"/>
      <c r="AB70" s="46"/>
      <c r="AC70" s="46"/>
      <c r="AD70" s="46"/>
      <c r="AE70" s="49" t="s">
        <v>335</v>
      </c>
      <c r="AF70" s="49" t="s">
        <v>337</v>
      </c>
      <c r="AG70" s="49" t="s">
        <v>584</v>
      </c>
      <c r="AH70" s="46"/>
      <c r="AI70" s="49" t="b">
        <v>0</v>
      </c>
      <c r="AJ70" s="49" t="b">
        <v>0</v>
      </c>
      <c r="AK70" s="46"/>
      <c r="AL70" s="49" t="s">
        <v>585</v>
      </c>
      <c r="AM70" s="49" t="s">
        <v>583</v>
      </c>
      <c r="AN70" s="46"/>
      <c r="AO70" s="46"/>
      <c r="AP70" s="51">
        <v>42005</v>
      </c>
      <c r="AQ70" s="46"/>
      <c r="AR70" s="49" t="s">
        <v>537</v>
      </c>
      <c r="AS70" s="46"/>
      <c r="AT70" s="46"/>
      <c r="AU70" s="46"/>
      <c r="AV70" s="46"/>
      <c r="AW70" s="49" t="s">
        <v>586</v>
      </c>
      <c r="AX70" s="46"/>
      <c r="AY70" s="46">
        <f>IFERROR(VLOOKUP(AF70,MeasureCost!$B$6:$Y$150,24,FALSE),"")</f>
        <v>847</v>
      </c>
      <c r="AZ70" s="46">
        <f>IFERROR(VLOOKUP(AE70,MeasureCost!$B$6:$Y$150,24,FALSE),"")</f>
        <v>819</v>
      </c>
      <c r="BA70" s="46"/>
      <c r="BB70" s="72">
        <f t="shared" si="0"/>
        <v>28</v>
      </c>
    </row>
    <row r="71" spans="1:54">
      <c r="A71" s="49">
        <v>664</v>
      </c>
      <c r="B71" s="49" t="s">
        <v>712</v>
      </c>
      <c r="C71" s="49" t="s">
        <v>713</v>
      </c>
      <c r="D71" s="49" t="s">
        <v>85</v>
      </c>
      <c r="E71" s="49" t="s">
        <v>579</v>
      </c>
      <c r="F71" s="51">
        <v>41965</v>
      </c>
      <c r="G71" s="49" t="s">
        <v>703</v>
      </c>
      <c r="H71" s="49" t="s">
        <v>537</v>
      </c>
      <c r="I71" s="49" t="s">
        <v>581</v>
      </c>
      <c r="J71" s="49" t="s">
        <v>582</v>
      </c>
      <c r="K71" s="49">
        <v>179</v>
      </c>
      <c r="L71" s="46"/>
      <c r="M71" s="49" t="s">
        <v>53</v>
      </c>
      <c r="N71" s="46"/>
      <c r="O71" s="49" t="b">
        <v>0</v>
      </c>
      <c r="P71" s="46"/>
      <c r="Q71" s="49" t="b">
        <v>1</v>
      </c>
      <c r="R71" s="49" t="s">
        <v>528</v>
      </c>
      <c r="S71" s="49" t="s">
        <v>533</v>
      </c>
      <c r="T71" s="49" t="s">
        <v>529</v>
      </c>
      <c r="U71" s="49" t="s">
        <v>530</v>
      </c>
      <c r="V71" s="49" t="s">
        <v>531</v>
      </c>
      <c r="W71" s="49" t="s">
        <v>532</v>
      </c>
      <c r="X71" s="49" t="str">
        <f>IFERROR(VLOOKUP(AF71,MeasureCost!$B$6:$B$150,1,FALSE),"")</f>
        <v>RefgFrz-SM-TTD_Small-Tier2</v>
      </c>
      <c r="Y71" s="49" t="str">
        <f>IFERROR(VLOOKUP(AE71,MeasureCost!$B$6:$B$150,1,FALSE),"")</f>
        <v>RefgFrz-SM-TTD_Small-Code</v>
      </c>
      <c r="Z71" s="49" t="s">
        <v>583</v>
      </c>
      <c r="AA71" s="46"/>
      <c r="AB71" s="46"/>
      <c r="AC71" s="46"/>
      <c r="AD71" s="46"/>
      <c r="AE71" s="49" t="s">
        <v>335</v>
      </c>
      <c r="AF71" s="49" t="s">
        <v>339</v>
      </c>
      <c r="AG71" s="49" t="s">
        <v>584</v>
      </c>
      <c r="AH71" s="46"/>
      <c r="AI71" s="49" t="b">
        <v>0</v>
      </c>
      <c r="AJ71" s="49" t="b">
        <v>0</v>
      </c>
      <c r="AK71" s="46"/>
      <c r="AL71" s="49" t="s">
        <v>585</v>
      </c>
      <c r="AM71" s="49" t="s">
        <v>583</v>
      </c>
      <c r="AN71" s="46"/>
      <c r="AO71" s="46"/>
      <c r="AP71" s="51">
        <v>42005</v>
      </c>
      <c r="AQ71" s="46"/>
      <c r="AR71" s="49" t="s">
        <v>537</v>
      </c>
      <c r="AS71" s="46"/>
      <c r="AT71" s="46"/>
      <c r="AU71" s="46"/>
      <c r="AV71" s="46"/>
      <c r="AW71" s="49" t="s">
        <v>586</v>
      </c>
      <c r="AX71" s="46"/>
      <c r="AY71" s="46">
        <f>IFERROR(VLOOKUP(AF71,MeasureCost!$B$6:$Y$150,24,FALSE),"")</f>
        <v>903</v>
      </c>
      <c r="AZ71" s="46">
        <f>IFERROR(VLOOKUP(AE71,MeasureCost!$B$6:$Y$150,24,FALSE),"")</f>
        <v>819</v>
      </c>
      <c r="BA71" s="46"/>
      <c r="BB71" s="72">
        <f t="shared" si="0"/>
        <v>84</v>
      </c>
    </row>
    <row r="72" spans="1:54">
      <c r="A72" s="49">
        <v>665</v>
      </c>
      <c r="B72" s="49" t="s">
        <v>714</v>
      </c>
      <c r="C72" s="49" t="s">
        <v>715</v>
      </c>
      <c r="D72" s="49" t="s">
        <v>85</v>
      </c>
      <c r="E72" s="49" t="s">
        <v>579</v>
      </c>
      <c r="F72" s="51">
        <v>41965</v>
      </c>
      <c r="G72" s="49" t="s">
        <v>703</v>
      </c>
      <c r="H72" s="49" t="s">
        <v>537</v>
      </c>
      <c r="I72" s="49" t="s">
        <v>581</v>
      </c>
      <c r="J72" s="49" t="s">
        <v>582</v>
      </c>
      <c r="K72" s="49">
        <v>64</v>
      </c>
      <c r="L72" s="46"/>
      <c r="M72" s="49" t="s">
        <v>53</v>
      </c>
      <c r="N72" s="46"/>
      <c r="O72" s="49" t="b">
        <v>0</v>
      </c>
      <c r="P72" s="46"/>
      <c r="Q72" s="49" t="b">
        <v>1</v>
      </c>
      <c r="R72" s="49" t="s">
        <v>528</v>
      </c>
      <c r="S72" s="49" t="s">
        <v>533</v>
      </c>
      <c r="T72" s="49" t="s">
        <v>529</v>
      </c>
      <c r="U72" s="49" t="s">
        <v>530</v>
      </c>
      <c r="V72" s="49" t="s">
        <v>531</v>
      </c>
      <c r="W72" s="49" t="s">
        <v>532</v>
      </c>
      <c r="X72" s="49" t="str">
        <f>IFERROR(VLOOKUP(AF72,MeasureCost!$B$6:$B$150,1,FALSE),"")</f>
        <v>RefgFrz-SM-TTD_Med-Tier1</v>
      </c>
      <c r="Y72" s="49" t="str">
        <f>IFERROR(VLOOKUP(AE72,MeasureCost!$B$6:$B$150,1,FALSE),"")</f>
        <v>RefgFrz-SM-TTD_Med-Code</v>
      </c>
      <c r="Z72" s="49" t="s">
        <v>583</v>
      </c>
      <c r="AA72" s="46"/>
      <c r="AB72" s="46"/>
      <c r="AC72" s="46"/>
      <c r="AD72" s="46"/>
      <c r="AE72" s="49" t="s">
        <v>323</v>
      </c>
      <c r="AF72" s="49" t="s">
        <v>325</v>
      </c>
      <c r="AG72" s="49" t="s">
        <v>584</v>
      </c>
      <c r="AH72" s="46"/>
      <c r="AI72" s="49" t="b">
        <v>0</v>
      </c>
      <c r="AJ72" s="49" t="b">
        <v>0</v>
      </c>
      <c r="AK72" s="46"/>
      <c r="AL72" s="49" t="s">
        <v>585</v>
      </c>
      <c r="AM72" s="49" t="s">
        <v>583</v>
      </c>
      <c r="AN72" s="46"/>
      <c r="AO72" s="46"/>
      <c r="AP72" s="51">
        <v>42005</v>
      </c>
      <c r="AQ72" s="46"/>
      <c r="AR72" s="49" t="s">
        <v>537</v>
      </c>
      <c r="AS72" s="46"/>
      <c r="AT72" s="46"/>
      <c r="AU72" s="46"/>
      <c r="AV72" s="46"/>
      <c r="AW72" s="49" t="s">
        <v>586</v>
      </c>
      <c r="AX72" s="46"/>
      <c r="AY72" s="46">
        <f>IFERROR(VLOOKUP(AF72,MeasureCost!$B$6:$Y$150,24,FALSE),"")</f>
        <v>924</v>
      </c>
      <c r="AZ72" s="46">
        <f>IFERROR(VLOOKUP(AE72,MeasureCost!$B$6:$Y$150,24,FALSE),"")</f>
        <v>894</v>
      </c>
      <c r="BA72" s="46"/>
      <c r="BB72" s="72">
        <f t="shared" si="0"/>
        <v>30</v>
      </c>
    </row>
    <row r="73" spans="1:54">
      <c r="A73" s="49">
        <v>666</v>
      </c>
      <c r="B73" s="49" t="s">
        <v>716</v>
      </c>
      <c r="C73" s="49" t="s">
        <v>717</v>
      </c>
      <c r="D73" s="49" t="s">
        <v>85</v>
      </c>
      <c r="E73" s="49" t="s">
        <v>579</v>
      </c>
      <c r="F73" s="51">
        <v>41965</v>
      </c>
      <c r="G73" s="49" t="s">
        <v>703</v>
      </c>
      <c r="H73" s="49" t="s">
        <v>537</v>
      </c>
      <c r="I73" s="49" t="s">
        <v>581</v>
      </c>
      <c r="J73" s="49" t="s">
        <v>582</v>
      </c>
      <c r="K73" s="49">
        <v>192</v>
      </c>
      <c r="L73" s="46"/>
      <c r="M73" s="49" t="s">
        <v>53</v>
      </c>
      <c r="N73" s="46"/>
      <c r="O73" s="49" t="b">
        <v>0</v>
      </c>
      <c r="P73" s="46"/>
      <c r="Q73" s="49" t="b">
        <v>1</v>
      </c>
      <c r="R73" s="49" t="s">
        <v>528</v>
      </c>
      <c r="S73" s="49" t="s">
        <v>533</v>
      </c>
      <c r="T73" s="49" t="s">
        <v>529</v>
      </c>
      <c r="U73" s="49" t="s">
        <v>530</v>
      </c>
      <c r="V73" s="49" t="s">
        <v>531</v>
      </c>
      <c r="W73" s="49" t="s">
        <v>532</v>
      </c>
      <c r="X73" s="49" t="str">
        <f>IFERROR(VLOOKUP(AF73,MeasureCost!$B$6:$B$150,1,FALSE),"")</f>
        <v>RefgFrz-SM-TTD_Med-Tier2</v>
      </c>
      <c r="Y73" s="49" t="str">
        <f>IFERROR(VLOOKUP(AE73,MeasureCost!$B$6:$B$150,1,FALSE),"")</f>
        <v>RefgFrz-SM-TTD_Med-Code</v>
      </c>
      <c r="Z73" s="49" t="s">
        <v>583</v>
      </c>
      <c r="AA73" s="46"/>
      <c r="AB73" s="46"/>
      <c r="AC73" s="46"/>
      <c r="AD73" s="46"/>
      <c r="AE73" s="49" t="s">
        <v>323</v>
      </c>
      <c r="AF73" s="49" t="s">
        <v>327</v>
      </c>
      <c r="AG73" s="49" t="s">
        <v>584</v>
      </c>
      <c r="AH73" s="46"/>
      <c r="AI73" s="49" t="b">
        <v>0</v>
      </c>
      <c r="AJ73" s="49" t="b">
        <v>0</v>
      </c>
      <c r="AK73" s="46"/>
      <c r="AL73" s="49" t="s">
        <v>585</v>
      </c>
      <c r="AM73" s="49" t="s">
        <v>583</v>
      </c>
      <c r="AN73" s="46"/>
      <c r="AO73" s="46"/>
      <c r="AP73" s="51">
        <v>42005</v>
      </c>
      <c r="AQ73" s="46"/>
      <c r="AR73" s="49" t="s">
        <v>537</v>
      </c>
      <c r="AS73" s="46"/>
      <c r="AT73" s="46"/>
      <c r="AU73" s="46"/>
      <c r="AV73" s="46"/>
      <c r="AW73" s="49" t="s">
        <v>586</v>
      </c>
      <c r="AX73" s="46"/>
      <c r="AY73" s="46">
        <f>IFERROR(VLOOKUP(AF73,MeasureCost!$B$6:$Y$150,24,FALSE),"")</f>
        <v>984</v>
      </c>
      <c r="AZ73" s="46">
        <f>IFERROR(VLOOKUP(AE73,MeasureCost!$B$6:$Y$150,24,FALSE),"")</f>
        <v>894</v>
      </c>
      <c r="BA73" s="46"/>
      <c r="BB73" s="72">
        <f t="shared" ref="BB73:BB136" si="1">IFERROR(AY73-AZ73,"")</f>
        <v>90</v>
      </c>
    </row>
    <row r="74" spans="1:54">
      <c r="A74" s="49">
        <v>667</v>
      </c>
      <c r="B74" s="49" t="s">
        <v>718</v>
      </c>
      <c r="C74" s="49" t="s">
        <v>719</v>
      </c>
      <c r="D74" s="49" t="s">
        <v>85</v>
      </c>
      <c r="E74" s="49" t="s">
        <v>579</v>
      </c>
      <c r="F74" s="51">
        <v>41965</v>
      </c>
      <c r="G74" s="49" t="s">
        <v>703</v>
      </c>
      <c r="H74" s="49" t="s">
        <v>537</v>
      </c>
      <c r="I74" s="49" t="s">
        <v>581</v>
      </c>
      <c r="J74" s="49" t="s">
        <v>582</v>
      </c>
      <c r="K74" s="49">
        <v>67</v>
      </c>
      <c r="L74" s="46"/>
      <c r="M74" s="49" t="s">
        <v>53</v>
      </c>
      <c r="N74" s="46"/>
      <c r="O74" s="49" t="b">
        <v>0</v>
      </c>
      <c r="P74" s="46"/>
      <c r="Q74" s="49" t="b">
        <v>1</v>
      </c>
      <c r="R74" s="49" t="s">
        <v>528</v>
      </c>
      <c r="S74" s="49" t="s">
        <v>533</v>
      </c>
      <c r="T74" s="49" t="s">
        <v>529</v>
      </c>
      <c r="U74" s="49" t="s">
        <v>530</v>
      </c>
      <c r="V74" s="49" t="s">
        <v>531</v>
      </c>
      <c r="W74" s="49" t="s">
        <v>532</v>
      </c>
      <c r="X74" s="49" t="str">
        <f>IFERROR(VLOOKUP(AF74,MeasureCost!$B$6:$B$150,1,FALSE),"")</f>
        <v>RefgFrz-SM-TTD_Large-Tier1</v>
      </c>
      <c r="Y74" s="49" t="str">
        <f>IFERROR(VLOOKUP(AE74,MeasureCost!$B$6:$B$150,1,FALSE),"")</f>
        <v>RefgFrz-SM-TTD_Large-Code</v>
      </c>
      <c r="Z74" s="49" t="s">
        <v>583</v>
      </c>
      <c r="AA74" s="46"/>
      <c r="AB74" s="46"/>
      <c r="AC74" s="46"/>
      <c r="AD74" s="46"/>
      <c r="AE74" s="49" t="s">
        <v>317</v>
      </c>
      <c r="AF74" s="49" t="s">
        <v>319</v>
      </c>
      <c r="AG74" s="49" t="s">
        <v>584</v>
      </c>
      <c r="AH74" s="46"/>
      <c r="AI74" s="49" t="b">
        <v>0</v>
      </c>
      <c r="AJ74" s="49" t="b">
        <v>0</v>
      </c>
      <c r="AK74" s="46"/>
      <c r="AL74" s="49" t="s">
        <v>585</v>
      </c>
      <c r="AM74" s="49" t="s">
        <v>583</v>
      </c>
      <c r="AN74" s="46"/>
      <c r="AO74" s="46"/>
      <c r="AP74" s="51">
        <v>42005</v>
      </c>
      <c r="AQ74" s="46"/>
      <c r="AR74" s="49" t="s">
        <v>537</v>
      </c>
      <c r="AS74" s="46"/>
      <c r="AT74" s="46"/>
      <c r="AU74" s="46"/>
      <c r="AV74" s="46"/>
      <c r="AW74" s="49" t="s">
        <v>586</v>
      </c>
      <c r="AX74" s="46"/>
      <c r="AY74" s="46">
        <f>IFERROR(VLOOKUP(AF74,MeasureCost!$B$6:$Y$150,24,FALSE),"")</f>
        <v>980</v>
      </c>
      <c r="AZ74" s="46">
        <f>IFERROR(VLOOKUP(AE74,MeasureCost!$B$6:$Y$150,24,FALSE),"")</f>
        <v>949</v>
      </c>
      <c r="BA74" s="46"/>
      <c r="BB74" s="72">
        <f t="shared" si="1"/>
        <v>31</v>
      </c>
    </row>
    <row r="75" spans="1:54">
      <c r="A75" s="49">
        <v>668</v>
      </c>
      <c r="B75" s="49" t="s">
        <v>720</v>
      </c>
      <c r="C75" s="49" t="s">
        <v>721</v>
      </c>
      <c r="D75" s="49" t="s">
        <v>85</v>
      </c>
      <c r="E75" s="49" t="s">
        <v>579</v>
      </c>
      <c r="F75" s="51">
        <v>41965</v>
      </c>
      <c r="G75" s="49" t="s">
        <v>703</v>
      </c>
      <c r="H75" s="49" t="s">
        <v>537</v>
      </c>
      <c r="I75" s="49" t="s">
        <v>581</v>
      </c>
      <c r="J75" s="49" t="s">
        <v>582</v>
      </c>
      <c r="K75" s="49">
        <v>202</v>
      </c>
      <c r="L75" s="46"/>
      <c r="M75" s="49" t="s">
        <v>53</v>
      </c>
      <c r="N75" s="46"/>
      <c r="O75" s="49" t="b">
        <v>0</v>
      </c>
      <c r="P75" s="46"/>
      <c r="Q75" s="49" t="b">
        <v>1</v>
      </c>
      <c r="R75" s="49" t="s">
        <v>528</v>
      </c>
      <c r="S75" s="49" t="s">
        <v>533</v>
      </c>
      <c r="T75" s="49" t="s">
        <v>529</v>
      </c>
      <c r="U75" s="49" t="s">
        <v>530</v>
      </c>
      <c r="V75" s="49" t="s">
        <v>531</v>
      </c>
      <c r="W75" s="49" t="s">
        <v>532</v>
      </c>
      <c r="X75" s="49" t="str">
        <f>IFERROR(VLOOKUP(AF75,MeasureCost!$B$6:$B$150,1,FALSE),"")</f>
        <v>RefgFrz-SM-TTD_Large-Tier2</v>
      </c>
      <c r="Y75" s="49" t="str">
        <f>IFERROR(VLOOKUP(AE75,MeasureCost!$B$6:$B$150,1,FALSE),"")</f>
        <v>RefgFrz-SM-TTD_Large-Code</v>
      </c>
      <c r="Z75" s="49" t="s">
        <v>583</v>
      </c>
      <c r="AA75" s="46"/>
      <c r="AB75" s="46"/>
      <c r="AC75" s="46"/>
      <c r="AD75" s="46"/>
      <c r="AE75" s="49" t="s">
        <v>317</v>
      </c>
      <c r="AF75" s="49" t="s">
        <v>321</v>
      </c>
      <c r="AG75" s="49" t="s">
        <v>584</v>
      </c>
      <c r="AH75" s="46"/>
      <c r="AI75" s="49" t="b">
        <v>0</v>
      </c>
      <c r="AJ75" s="49" t="b">
        <v>0</v>
      </c>
      <c r="AK75" s="46"/>
      <c r="AL75" s="49" t="s">
        <v>585</v>
      </c>
      <c r="AM75" s="49" t="s">
        <v>583</v>
      </c>
      <c r="AN75" s="46"/>
      <c r="AO75" s="46"/>
      <c r="AP75" s="51">
        <v>42005</v>
      </c>
      <c r="AQ75" s="46"/>
      <c r="AR75" s="49" t="s">
        <v>537</v>
      </c>
      <c r="AS75" s="46"/>
      <c r="AT75" s="46"/>
      <c r="AU75" s="46"/>
      <c r="AV75" s="46"/>
      <c r="AW75" s="49" t="s">
        <v>586</v>
      </c>
      <c r="AX75" s="46"/>
      <c r="AY75" s="46">
        <f>IFERROR(VLOOKUP(AF75,MeasureCost!$B$6:$Y$150,24,FALSE),"")</f>
        <v>1044</v>
      </c>
      <c r="AZ75" s="46">
        <f>IFERROR(VLOOKUP(AE75,MeasureCost!$B$6:$Y$150,24,FALSE),"")</f>
        <v>949</v>
      </c>
      <c r="BA75" s="46"/>
      <c r="BB75" s="72">
        <f t="shared" si="1"/>
        <v>95</v>
      </c>
    </row>
    <row r="76" spans="1:54">
      <c r="A76" s="49">
        <v>669</v>
      </c>
      <c r="B76" s="49" t="s">
        <v>722</v>
      </c>
      <c r="C76" s="49" t="s">
        <v>723</v>
      </c>
      <c r="D76" s="49" t="s">
        <v>85</v>
      </c>
      <c r="E76" s="49" t="s">
        <v>579</v>
      </c>
      <c r="F76" s="51">
        <v>41965</v>
      </c>
      <c r="G76" s="49" t="s">
        <v>703</v>
      </c>
      <c r="H76" s="49" t="s">
        <v>537</v>
      </c>
      <c r="I76" s="49" t="s">
        <v>581</v>
      </c>
      <c r="J76" s="49" t="s">
        <v>582</v>
      </c>
      <c r="K76" s="49">
        <v>72</v>
      </c>
      <c r="L76" s="46"/>
      <c r="M76" s="49" t="s">
        <v>53</v>
      </c>
      <c r="N76" s="46"/>
      <c r="O76" s="49" t="b">
        <v>0</v>
      </c>
      <c r="P76" s="46"/>
      <c r="Q76" s="49" t="b">
        <v>1</v>
      </c>
      <c r="R76" s="49" t="s">
        <v>528</v>
      </c>
      <c r="S76" s="49" t="s">
        <v>533</v>
      </c>
      <c r="T76" s="49" t="s">
        <v>529</v>
      </c>
      <c r="U76" s="49" t="s">
        <v>530</v>
      </c>
      <c r="V76" s="49" t="s">
        <v>531</v>
      </c>
      <c r="W76" s="49" t="s">
        <v>532</v>
      </c>
      <c r="X76" s="49" t="str">
        <f>IFERROR(VLOOKUP(AF76,MeasureCost!$B$6:$B$150,1,FALSE),"")</f>
        <v>RefgFrz-SM-TTD_VLarge-Tier1</v>
      </c>
      <c r="Y76" s="49" t="str">
        <f>IFERROR(VLOOKUP(AE76,MeasureCost!$B$6:$B$150,1,FALSE),"")</f>
        <v>RefgFrz-SM-TTD_VLarge-Code</v>
      </c>
      <c r="Z76" s="49" t="s">
        <v>583</v>
      </c>
      <c r="AA76" s="46"/>
      <c r="AB76" s="46"/>
      <c r="AC76" s="46"/>
      <c r="AD76" s="46"/>
      <c r="AE76" s="49" t="s">
        <v>341</v>
      </c>
      <c r="AF76" s="49" t="s">
        <v>343</v>
      </c>
      <c r="AG76" s="49" t="s">
        <v>584</v>
      </c>
      <c r="AH76" s="46"/>
      <c r="AI76" s="49" t="b">
        <v>0</v>
      </c>
      <c r="AJ76" s="49" t="b">
        <v>0</v>
      </c>
      <c r="AK76" s="46"/>
      <c r="AL76" s="49" t="s">
        <v>585</v>
      </c>
      <c r="AM76" s="49" t="s">
        <v>583</v>
      </c>
      <c r="AN76" s="46"/>
      <c r="AO76" s="46"/>
      <c r="AP76" s="51">
        <v>42005</v>
      </c>
      <c r="AQ76" s="46"/>
      <c r="AR76" s="49" t="s">
        <v>537</v>
      </c>
      <c r="AS76" s="46"/>
      <c r="AT76" s="46"/>
      <c r="AU76" s="46"/>
      <c r="AV76" s="46"/>
      <c r="AW76" s="49" t="s">
        <v>586</v>
      </c>
      <c r="AX76" s="46"/>
      <c r="AY76" s="46">
        <f>IFERROR(VLOOKUP(AF76,MeasureCost!$B$6:$Y$150,24,FALSE),"")</f>
        <v>1058</v>
      </c>
      <c r="AZ76" s="46">
        <f>IFERROR(VLOOKUP(AE76,MeasureCost!$B$6:$Y$150,24,FALSE),"")</f>
        <v>1024</v>
      </c>
      <c r="BA76" s="46"/>
      <c r="BB76" s="72">
        <f t="shared" si="1"/>
        <v>34</v>
      </c>
    </row>
    <row r="77" spans="1:54">
      <c r="A77" s="49">
        <v>670</v>
      </c>
      <c r="B77" s="49" t="s">
        <v>724</v>
      </c>
      <c r="C77" s="49" t="s">
        <v>725</v>
      </c>
      <c r="D77" s="49" t="s">
        <v>85</v>
      </c>
      <c r="E77" s="49" t="s">
        <v>579</v>
      </c>
      <c r="F77" s="51">
        <v>41965</v>
      </c>
      <c r="G77" s="49" t="s">
        <v>703</v>
      </c>
      <c r="H77" s="49" t="s">
        <v>537</v>
      </c>
      <c r="I77" s="49" t="s">
        <v>581</v>
      </c>
      <c r="J77" s="49" t="s">
        <v>582</v>
      </c>
      <c r="K77" s="49">
        <v>215</v>
      </c>
      <c r="L77" s="46"/>
      <c r="M77" s="49" t="s">
        <v>53</v>
      </c>
      <c r="N77" s="46"/>
      <c r="O77" s="49" t="b">
        <v>0</v>
      </c>
      <c r="P77" s="46"/>
      <c r="Q77" s="49" t="b">
        <v>1</v>
      </c>
      <c r="R77" s="49" t="s">
        <v>528</v>
      </c>
      <c r="S77" s="49" t="s">
        <v>533</v>
      </c>
      <c r="T77" s="49" t="s">
        <v>529</v>
      </c>
      <c r="U77" s="49" t="s">
        <v>530</v>
      </c>
      <c r="V77" s="49" t="s">
        <v>531</v>
      </c>
      <c r="W77" s="49" t="s">
        <v>532</v>
      </c>
      <c r="X77" s="49" t="str">
        <f>IFERROR(VLOOKUP(AF77,MeasureCost!$B$6:$B$150,1,FALSE),"")</f>
        <v>RefgFrz-SM-TTD_VLarge-Tier2</v>
      </c>
      <c r="Y77" s="49" t="str">
        <f>IFERROR(VLOOKUP(AE77,MeasureCost!$B$6:$B$150,1,FALSE),"")</f>
        <v>RefgFrz-SM-TTD_VLarge-Code</v>
      </c>
      <c r="Z77" s="49" t="s">
        <v>583</v>
      </c>
      <c r="AA77" s="46"/>
      <c r="AB77" s="46"/>
      <c r="AC77" s="46"/>
      <c r="AD77" s="46"/>
      <c r="AE77" s="49" t="s">
        <v>341</v>
      </c>
      <c r="AF77" s="49" t="s">
        <v>345</v>
      </c>
      <c r="AG77" s="49" t="s">
        <v>584</v>
      </c>
      <c r="AH77" s="46"/>
      <c r="AI77" s="49" t="b">
        <v>0</v>
      </c>
      <c r="AJ77" s="49" t="b">
        <v>0</v>
      </c>
      <c r="AK77" s="46"/>
      <c r="AL77" s="49" t="s">
        <v>585</v>
      </c>
      <c r="AM77" s="49" t="s">
        <v>583</v>
      </c>
      <c r="AN77" s="46"/>
      <c r="AO77" s="46"/>
      <c r="AP77" s="51">
        <v>42005</v>
      </c>
      <c r="AQ77" s="46"/>
      <c r="AR77" s="49" t="s">
        <v>537</v>
      </c>
      <c r="AS77" s="46"/>
      <c r="AT77" s="46"/>
      <c r="AU77" s="46"/>
      <c r="AV77" s="46"/>
      <c r="AW77" s="49" t="s">
        <v>586</v>
      </c>
      <c r="AX77" s="46"/>
      <c r="AY77" s="46">
        <f>IFERROR(VLOOKUP(AF77,MeasureCost!$B$6:$Y$150,24,FALSE),"")</f>
        <v>1125</v>
      </c>
      <c r="AZ77" s="46">
        <f>IFERROR(VLOOKUP(AE77,MeasureCost!$B$6:$Y$150,24,FALSE),"")</f>
        <v>1024</v>
      </c>
      <c r="BA77" s="46"/>
      <c r="BB77" s="72">
        <f t="shared" si="1"/>
        <v>101</v>
      </c>
    </row>
    <row r="78" spans="1:54">
      <c r="A78" s="49">
        <v>671</v>
      </c>
      <c r="B78" s="49" t="s">
        <v>726</v>
      </c>
      <c r="C78" s="49" t="s">
        <v>727</v>
      </c>
      <c r="D78" s="49" t="s">
        <v>85</v>
      </c>
      <c r="E78" s="49" t="s">
        <v>579</v>
      </c>
      <c r="F78" s="51">
        <v>41965</v>
      </c>
      <c r="G78" s="49" t="s">
        <v>703</v>
      </c>
      <c r="H78" s="49" t="s">
        <v>537</v>
      </c>
      <c r="I78" s="49" t="s">
        <v>581</v>
      </c>
      <c r="J78" s="49" t="s">
        <v>582</v>
      </c>
      <c r="K78" s="49">
        <v>70</v>
      </c>
      <c r="L78" s="46"/>
      <c r="M78" s="49" t="s">
        <v>53</v>
      </c>
      <c r="N78" s="46"/>
      <c r="O78" s="49" t="b">
        <v>0</v>
      </c>
      <c r="P78" s="46"/>
      <c r="Q78" s="49" t="b">
        <v>1</v>
      </c>
      <c r="R78" s="49" t="s">
        <v>528</v>
      </c>
      <c r="S78" s="49" t="s">
        <v>533</v>
      </c>
      <c r="T78" s="49" t="s">
        <v>529</v>
      </c>
      <c r="U78" s="49" t="s">
        <v>530</v>
      </c>
      <c r="V78" s="49" t="s">
        <v>531</v>
      </c>
      <c r="W78" s="49" t="s">
        <v>532</v>
      </c>
      <c r="X78" s="49" t="str">
        <f>IFERROR(VLOOKUP(AF78,MeasureCost!$B$6:$B$150,1,FALSE),"")</f>
        <v>RefgFrz-SM-TTD_WtdSize-Tier1</v>
      </c>
      <c r="Y78" s="49" t="str">
        <f>IFERROR(VLOOKUP(AE78,MeasureCost!$B$6:$B$150,1,FALSE),"")</f>
        <v>RefgFrz-SM-TTD_WtdSize-Code</v>
      </c>
      <c r="Z78" s="49" t="s">
        <v>583</v>
      </c>
      <c r="AA78" s="46"/>
      <c r="AB78" s="46"/>
      <c r="AC78" s="46"/>
      <c r="AD78" s="46"/>
      <c r="AE78" s="49" t="s">
        <v>347</v>
      </c>
      <c r="AF78" s="49" t="s">
        <v>349</v>
      </c>
      <c r="AG78" s="49" t="s">
        <v>584</v>
      </c>
      <c r="AH78" s="46"/>
      <c r="AI78" s="49" t="b">
        <v>0</v>
      </c>
      <c r="AJ78" s="49" t="b">
        <v>0</v>
      </c>
      <c r="AK78" s="46"/>
      <c r="AL78" s="49" t="s">
        <v>585</v>
      </c>
      <c r="AM78" s="49" t="s">
        <v>583</v>
      </c>
      <c r="AN78" s="46"/>
      <c r="AO78" s="46"/>
      <c r="AP78" s="51">
        <v>42005</v>
      </c>
      <c r="AQ78" s="46"/>
      <c r="AR78" s="49" t="s">
        <v>537</v>
      </c>
      <c r="AS78" s="46"/>
      <c r="AT78" s="46"/>
      <c r="AU78" s="46"/>
      <c r="AV78" s="46"/>
      <c r="AW78" s="49" t="s">
        <v>586</v>
      </c>
      <c r="AX78" s="46"/>
      <c r="AY78" s="46">
        <f>IFERROR(VLOOKUP(AF78,MeasureCost!$B$6:$Y$150,24,FALSE),"")</f>
        <v>1025</v>
      </c>
      <c r="AZ78" s="46">
        <f>IFERROR(VLOOKUP(AE78,MeasureCost!$B$6:$Y$150,24,FALSE),"")</f>
        <v>992</v>
      </c>
      <c r="BA78" s="46"/>
      <c r="BB78" s="72">
        <f t="shared" si="1"/>
        <v>33</v>
      </c>
    </row>
    <row r="79" spans="1:54">
      <c r="A79" s="49">
        <v>672</v>
      </c>
      <c r="B79" s="49" t="s">
        <v>728</v>
      </c>
      <c r="C79" s="49" t="s">
        <v>729</v>
      </c>
      <c r="D79" s="49" t="s">
        <v>85</v>
      </c>
      <c r="E79" s="49" t="s">
        <v>579</v>
      </c>
      <c r="F79" s="51">
        <v>41965</v>
      </c>
      <c r="G79" s="49" t="s">
        <v>703</v>
      </c>
      <c r="H79" s="49" t="s">
        <v>537</v>
      </c>
      <c r="I79" s="49" t="s">
        <v>581</v>
      </c>
      <c r="J79" s="49" t="s">
        <v>582</v>
      </c>
      <c r="K79" s="49">
        <v>210</v>
      </c>
      <c r="L79" s="46"/>
      <c r="M79" s="49" t="s">
        <v>53</v>
      </c>
      <c r="N79" s="46"/>
      <c r="O79" s="49" t="b">
        <v>0</v>
      </c>
      <c r="P79" s="46"/>
      <c r="Q79" s="49" t="b">
        <v>1</v>
      </c>
      <c r="R79" s="49" t="s">
        <v>528</v>
      </c>
      <c r="S79" s="49" t="s">
        <v>533</v>
      </c>
      <c r="T79" s="49" t="s">
        <v>529</v>
      </c>
      <c r="U79" s="49" t="s">
        <v>530</v>
      </c>
      <c r="V79" s="49" t="s">
        <v>531</v>
      </c>
      <c r="W79" s="49" t="s">
        <v>532</v>
      </c>
      <c r="X79" s="49" t="str">
        <f>IFERROR(VLOOKUP(AF79,MeasureCost!$B$6:$B$150,1,FALSE),"")</f>
        <v>RefgFrz-SM-TTD_WtdSize-Tier2</v>
      </c>
      <c r="Y79" s="49" t="str">
        <f>IFERROR(VLOOKUP(AE79,MeasureCost!$B$6:$B$150,1,FALSE),"")</f>
        <v>RefgFrz-SM-TTD_WtdSize-Code</v>
      </c>
      <c r="Z79" s="49" t="s">
        <v>583</v>
      </c>
      <c r="AA79" s="46"/>
      <c r="AB79" s="46"/>
      <c r="AC79" s="46"/>
      <c r="AD79" s="46"/>
      <c r="AE79" s="49" t="s">
        <v>347</v>
      </c>
      <c r="AF79" s="49" t="s">
        <v>351</v>
      </c>
      <c r="AG79" s="49" t="s">
        <v>584</v>
      </c>
      <c r="AH79" s="46"/>
      <c r="AI79" s="49" t="b">
        <v>0</v>
      </c>
      <c r="AJ79" s="49" t="b">
        <v>0</v>
      </c>
      <c r="AK79" s="46"/>
      <c r="AL79" s="49" t="s">
        <v>585</v>
      </c>
      <c r="AM79" s="49" t="s">
        <v>583</v>
      </c>
      <c r="AN79" s="46"/>
      <c r="AO79" s="46"/>
      <c r="AP79" s="51">
        <v>42005</v>
      </c>
      <c r="AQ79" s="46"/>
      <c r="AR79" s="49" t="s">
        <v>537</v>
      </c>
      <c r="AS79" s="46"/>
      <c r="AT79" s="46"/>
      <c r="AU79" s="46"/>
      <c r="AV79" s="46"/>
      <c r="AW79" s="49" t="s">
        <v>586</v>
      </c>
      <c r="AX79" s="46"/>
      <c r="AY79" s="46">
        <f>IFERROR(VLOOKUP(AF79,MeasureCost!$B$6:$Y$150,24,FALSE),"")</f>
        <v>1091</v>
      </c>
      <c r="AZ79" s="46">
        <f>IFERROR(VLOOKUP(AE79,MeasureCost!$B$6:$Y$150,24,FALSE),"")</f>
        <v>992</v>
      </c>
      <c r="BA79" s="46"/>
      <c r="BB79" s="72">
        <f t="shared" si="1"/>
        <v>99</v>
      </c>
    </row>
    <row r="80" spans="1:54">
      <c r="A80" s="49">
        <v>673</v>
      </c>
      <c r="B80" s="49" t="s">
        <v>730</v>
      </c>
      <c r="C80" s="49" t="s">
        <v>731</v>
      </c>
      <c r="D80" s="49" t="s">
        <v>85</v>
      </c>
      <c r="E80" s="49" t="s">
        <v>579</v>
      </c>
      <c r="F80" s="51">
        <v>41965</v>
      </c>
      <c r="G80" s="49" t="s">
        <v>703</v>
      </c>
      <c r="H80" s="49" t="s">
        <v>537</v>
      </c>
      <c r="I80" s="49" t="s">
        <v>581</v>
      </c>
      <c r="J80" s="49" t="s">
        <v>582</v>
      </c>
      <c r="K80" s="49">
        <v>44</v>
      </c>
      <c r="L80" s="46"/>
      <c r="M80" s="49" t="s">
        <v>53</v>
      </c>
      <c r="N80" s="46"/>
      <c r="O80" s="49" t="b">
        <v>0</v>
      </c>
      <c r="P80" s="46"/>
      <c r="Q80" s="49" t="b">
        <v>1</v>
      </c>
      <c r="R80" s="49" t="s">
        <v>528</v>
      </c>
      <c r="S80" s="49" t="s">
        <v>533</v>
      </c>
      <c r="T80" s="49" t="s">
        <v>529</v>
      </c>
      <c r="U80" s="49" t="s">
        <v>530</v>
      </c>
      <c r="V80" s="49" t="s">
        <v>531</v>
      </c>
      <c r="W80" s="49" t="s">
        <v>532</v>
      </c>
      <c r="X80" s="49" t="str">
        <f>IFERROR(VLOOKUP(AF80,MeasureCost!$B$6:$B$150,1,FALSE),"")</f>
        <v>RefgFrz-BM_Mini-Tier1</v>
      </c>
      <c r="Y80" s="49" t="str">
        <f>IFERROR(VLOOKUP(AE80,MeasureCost!$B$6:$B$150,1,FALSE),"")</f>
        <v>RefgFrz-BM_Mini-Code</v>
      </c>
      <c r="Z80" s="49" t="s">
        <v>583</v>
      </c>
      <c r="AA80" s="46"/>
      <c r="AB80" s="46"/>
      <c r="AC80" s="46"/>
      <c r="AD80" s="46"/>
      <c r="AE80" s="49" t="s">
        <v>251</v>
      </c>
      <c r="AF80" s="49" t="s">
        <v>253</v>
      </c>
      <c r="AG80" s="49" t="s">
        <v>584</v>
      </c>
      <c r="AH80" s="46"/>
      <c r="AI80" s="49" t="b">
        <v>0</v>
      </c>
      <c r="AJ80" s="49" t="b">
        <v>0</v>
      </c>
      <c r="AK80" s="46"/>
      <c r="AL80" s="49" t="s">
        <v>585</v>
      </c>
      <c r="AM80" s="49" t="s">
        <v>583</v>
      </c>
      <c r="AN80" s="46"/>
      <c r="AO80" s="46"/>
      <c r="AP80" s="51">
        <v>42005</v>
      </c>
      <c r="AQ80" s="46"/>
      <c r="AR80" s="49" t="s">
        <v>537</v>
      </c>
      <c r="AS80" s="46"/>
      <c r="AT80" s="46"/>
      <c r="AU80" s="46"/>
      <c r="AV80" s="46"/>
      <c r="AW80" s="49" t="s">
        <v>586</v>
      </c>
      <c r="AX80" s="46"/>
      <c r="AY80" s="46">
        <f>IFERROR(VLOOKUP(AF80,MeasureCost!$B$6:$Y$150,24,FALSE),"")</f>
        <v>845</v>
      </c>
      <c r="AZ80" s="46">
        <f>IFERROR(VLOOKUP(AE80,MeasureCost!$B$6:$Y$150,24,FALSE),"")</f>
        <v>824</v>
      </c>
      <c r="BA80" s="46"/>
      <c r="BB80" s="72">
        <f t="shared" si="1"/>
        <v>21</v>
      </c>
    </row>
    <row r="81" spans="1:54">
      <c r="A81" s="49">
        <v>674</v>
      </c>
      <c r="B81" s="49" t="s">
        <v>732</v>
      </c>
      <c r="C81" s="49" t="s">
        <v>733</v>
      </c>
      <c r="D81" s="49" t="s">
        <v>85</v>
      </c>
      <c r="E81" s="49" t="s">
        <v>579</v>
      </c>
      <c r="F81" s="51">
        <v>41965</v>
      </c>
      <c r="G81" s="49" t="s">
        <v>703</v>
      </c>
      <c r="H81" s="49" t="s">
        <v>537</v>
      </c>
      <c r="I81" s="49" t="s">
        <v>581</v>
      </c>
      <c r="J81" s="49" t="s">
        <v>582</v>
      </c>
      <c r="K81" s="49">
        <v>132</v>
      </c>
      <c r="L81" s="46"/>
      <c r="M81" s="49" t="s">
        <v>53</v>
      </c>
      <c r="N81" s="46"/>
      <c r="O81" s="49" t="b">
        <v>0</v>
      </c>
      <c r="P81" s="46"/>
      <c r="Q81" s="49" t="b">
        <v>1</v>
      </c>
      <c r="R81" s="49" t="s">
        <v>528</v>
      </c>
      <c r="S81" s="49" t="s">
        <v>533</v>
      </c>
      <c r="T81" s="49" t="s">
        <v>529</v>
      </c>
      <c r="U81" s="49" t="s">
        <v>530</v>
      </c>
      <c r="V81" s="49" t="s">
        <v>531</v>
      </c>
      <c r="W81" s="49" t="s">
        <v>532</v>
      </c>
      <c r="X81" s="49" t="str">
        <f>IFERROR(VLOOKUP(AF81,MeasureCost!$B$6:$B$150,1,FALSE),"")</f>
        <v>RefgFrz-BM_Mini-Tier2</v>
      </c>
      <c r="Y81" s="49" t="str">
        <f>IFERROR(VLOOKUP(AE81,MeasureCost!$B$6:$B$150,1,FALSE),"")</f>
        <v>RefgFrz-BM_Mini-Code</v>
      </c>
      <c r="Z81" s="49" t="s">
        <v>583</v>
      </c>
      <c r="AA81" s="46"/>
      <c r="AB81" s="46"/>
      <c r="AC81" s="46"/>
      <c r="AD81" s="46"/>
      <c r="AE81" s="49" t="s">
        <v>251</v>
      </c>
      <c r="AF81" s="49" t="s">
        <v>255</v>
      </c>
      <c r="AG81" s="49" t="s">
        <v>584</v>
      </c>
      <c r="AH81" s="46"/>
      <c r="AI81" s="49" t="b">
        <v>0</v>
      </c>
      <c r="AJ81" s="49" t="b">
        <v>0</v>
      </c>
      <c r="AK81" s="46"/>
      <c r="AL81" s="49" t="s">
        <v>585</v>
      </c>
      <c r="AM81" s="49" t="s">
        <v>583</v>
      </c>
      <c r="AN81" s="46"/>
      <c r="AO81" s="46"/>
      <c r="AP81" s="51">
        <v>42005</v>
      </c>
      <c r="AQ81" s="46"/>
      <c r="AR81" s="49" t="s">
        <v>537</v>
      </c>
      <c r="AS81" s="46"/>
      <c r="AT81" s="46"/>
      <c r="AU81" s="46"/>
      <c r="AV81" s="46"/>
      <c r="AW81" s="49" t="s">
        <v>586</v>
      </c>
      <c r="AX81" s="46"/>
      <c r="AY81" s="46">
        <f>IFERROR(VLOOKUP(AF81,MeasureCost!$B$6:$Y$150,24,FALSE),"")</f>
        <v>886</v>
      </c>
      <c r="AZ81" s="46">
        <f>IFERROR(VLOOKUP(AE81,MeasureCost!$B$6:$Y$150,24,FALSE),"")</f>
        <v>824</v>
      </c>
      <c r="BA81" s="46"/>
      <c r="BB81" s="72">
        <f t="shared" si="1"/>
        <v>62</v>
      </c>
    </row>
    <row r="82" spans="1:54">
      <c r="A82" s="49">
        <v>675</v>
      </c>
      <c r="B82" s="49" t="s">
        <v>734</v>
      </c>
      <c r="C82" s="49" t="s">
        <v>735</v>
      </c>
      <c r="D82" s="49" t="s">
        <v>85</v>
      </c>
      <c r="E82" s="49" t="s">
        <v>579</v>
      </c>
      <c r="F82" s="51">
        <v>41965</v>
      </c>
      <c r="G82" s="49" t="s">
        <v>703</v>
      </c>
      <c r="H82" s="49" t="s">
        <v>537</v>
      </c>
      <c r="I82" s="49" t="s">
        <v>581</v>
      </c>
      <c r="J82" s="49" t="s">
        <v>582</v>
      </c>
      <c r="K82" s="49">
        <v>48</v>
      </c>
      <c r="L82" s="46"/>
      <c r="M82" s="49" t="s">
        <v>53</v>
      </c>
      <c r="N82" s="46"/>
      <c r="O82" s="49" t="b">
        <v>0</v>
      </c>
      <c r="P82" s="46"/>
      <c r="Q82" s="49" t="b">
        <v>1</v>
      </c>
      <c r="R82" s="49" t="s">
        <v>528</v>
      </c>
      <c r="S82" s="49" t="s">
        <v>533</v>
      </c>
      <c r="T82" s="49" t="s">
        <v>529</v>
      </c>
      <c r="U82" s="49" t="s">
        <v>530</v>
      </c>
      <c r="V82" s="49" t="s">
        <v>531</v>
      </c>
      <c r="W82" s="49" t="s">
        <v>532</v>
      </c>
      <c r="X82" s="49" t="str">
        <f>IFERROR(VLOOKUP(AF82,MeasureCost!$B$6:$B$150,1,FALSE),"")</f>
        <v>RefgFrz-BM_Small-Tier1</v>
      </c>
      <c r="Y82" s="49" t="str">
        <f>IFERROR(VLOOKUP(AE82,MeasureCost!$B$6:$B$150,1,FALSE),"")</f>
        <v>RefgFrz-BM_Small-Code</v>
      </c>
      <c r="Z82" s="49" t="s">
        <v>583</v>
      </c>
      <c r="AA82" s="46"/>
      <c r="AB82" s="46"/>
      <c r="AC82" s="46"/>
      <c r="AD82" s="46"/>
      <c r="AE82" s="49" t="s">
        <v>257</v>
      </c>
      <c r="AF82" s="49" t="s">
        <v>259</v>
      </c>
      <c r="AG82" s="49" t="s">
        <v>584</v>
      </c>
      <c r="AH82" s="46"/>
      <c r="AI82" s="49" t="b">
        <v>0</v>
      </c>
      <c r="AJ82" s="49" t="b">
        <v>0</v>
      </c>
      <c r="AK82" s="46"/>
      <c r="AL82" s="49" t="s">
        <v>585</v>
      </c>
      <c r="AM82" s="49" t="s">
        <v>583</v>
      </c>
      <c r="AN82" s="46"/>
      <c r="AO82" s="46"/>
      <c r="AP82" s="51">
        <v>42005</v>
      </c>
      <c r="AQ82" s="46"/>
      <c r="AR82" s="49" t="s">
        <v>537</v>
      </c>
      <c r="AS82" s="46"/>
      <c r="AT82" s="46"/>
      <c r="AU82" s="46"/>
      <c r="AV82" s="46"/>
      <c r="AW82" s="49" t="s">
        <v>586</v>
      </c>
      <c r="AX82" s="46"/>
      <c r="AY82" s="46">
        <f>IFERROR(VLOOKUP(AF82,MeasureCost!$B$6:$Y$150,24,FALSE),"")</f>
        <v>921</v>
      </c>
      <c r="AZ82" s="46">
        <f>IFERROR(VLOOKUP(AE82,MeasureCost!$B$6:$Y$150,24,FALSE),"")</f>
        <v>898</v>
      </c>
      <c r="BA82" s="46"/>
      <c r="BB82" s="72">
        <f t="shared" si="1"/>
        <v>23</v>
      </c>
    </row>
    <row r="83" spans="1:54">
      <c r="A83" s="49">
        <v>676</v>
      </c>
      <c r="B83" s="49" t="s">
        <v>736</v>
      </c>
      <c r="C83" s="49" t="s">
        <v>737</v>
      </c>
      <c r="D83" s="49" t="s">
        <v>85</v>
      </c>
      <c r="E83" s="49" t="s">
        <v>579</v>
      </c>
      <c r="F83" s="51">
        <v>41965</v>
      </c>
      <c r="G83" s="49" t="s">
        <v>703</v>
      </c>
      <c r="H83" s="49" t="s">
        <v>537</v>
      </c>
      <c r="I83" s="49" t="s">
        <v>581</v>
      </c>
      <c r="J83" s="49" t="s">
        <v>582</v>
      </c>
      <c r="K83" s="49">
        <v>145</v>
      </c>
      <c r="L83" s="46"/>
      <c r="M83" s="49" t="s">
        <v>53</v>
      </c>
      <c r="N83" s="46"/>
      <c r="O83" s="49" t="b">
        <v>0</v>
      </c>
      <c r="P83" s="46"/>
      <c r="Q83" s="49" t="b">
        <v>1</v>
      </c>
      <c r="R83" s="49" t="s">
        <v>528</v>
      </c>
      <c r="S83" s="49" t="s">
        <v>533</v>
      </c>
      <c r="T83" s="49" t="s">
        <v>529</v>
      </c>
      <c r="U83" s="49" t="s">
        <v>530</v>
      </c>
      <c r="V83" s="49" t="s">
        <v>531</v>
      </c>
      <c r="W83" s="49" t="s">
        <v>532</v>
      </c>
      <c r="X83" s="49" t="str">
        <f>IFERROR(VLOOKUP(AF83,MeasureCost!$B$6:$B$150,1,FALSE),"")</f>
        <v>RefgFrz-BM_Small-Tier2</v>
      </c>
      <c r="Y83" s="49" t="str">
        <f>IFERROR(VLOOKUP(AE83,MeasureCost!$B$6:$B$150,1,FALSE),"")</f>
        <v>RefgFrz-BM_Small-Code</v>
      </c>
      <c r="Z83" s="49" t="s">
        <v>583</v>
      </c>
      <c r="AA83" s="46"/>
      <c r="AB83" s="46"/>
      <c r="AC83" s="46"/>
      <c r="AD83" s="46"/>
      <c r="AE83" s="49" t="s">
        <v>257</v>
      </c>
      <c r="AF83" s="49" t="s">
        <v>261</v>
      </c>
      <c r="AG83" s="49" t="s">
        <v>584</v>
      </c>
      <c r="AH83" s="46"/>
      <c r="AI83" s="49" t="b">
        <v>0</v>
      </c>
      <c r="AJ83" s="49" t="b">
        <v>0</v>
      </c>
      <c r="AK83" s="46"/>
      <c r="AL83" s="49" t="s">
        <v>585</v>
      </c>
      <c r="AM83" s="49" t="s">
        <v>583</v>
      </c>
      <c r="AN83" s="46"/>
      <c r="AO83" s="46"/>
      <c r="AP83" s="51">
        <v>42005</v>
      </c>
      <c r="AQ83" s="46"/>
      <c r="AR83" s="49" t="s">
        <v>537</v>
      </c>
      <c r="AS83" s="46"/>
      <c r="AT83" s="46"/>
      <c r="AU83" s="46"/>
      <c r="AV83" s="46"/>
      <c r="AW83" s="49" t="s">
        <v>586</v>
      </c>
      <c r="AX83" s="46"/>
      <c r="AY83" s="46">
        <f>IFERROR(VLOOKUP(AF83,MeasureCost!$B$6:$Y$150,24,FALSE),"")</f>
        <v>966</v>
      </c>
      <c r="AZ83" s="46">
        <f>IFERROR(VLOOKUP(AE83,MeasureCost!$B$6:$Y$150,24,FALSE),"")</f>
        <v>898</v>
      </c>
      <c r="BA83" s="46"/>
      <c r="BB83" s="72">
        <f t="shared" si="1"/>
        <v>68</v>
      </c>
    </row>
    <row r="84" spans="1:54">
      <c r="A84" s="49">
        <v>677</v>
      </c>
      <c r="B84" s="49" t="s">
        <v>738</v>
      </c>
      <c r="C84" s="49" t="s">
        <v>739</v>
      </c>
      <c r="D84" s="49" t="s">
        <v>85</v>
      </c>
      <c r="E84" s="49" t="s">
        <v>579</v>
      </c>
      <c r="F84" s="51">
        <v>41965</v>
      </c>
      <c r="G84" s="49" t="s">
        <v>703</v>
      </c>
      <c r="H84" s="49" t="s">
        <v>537</v>
      </c>
      <c r="I84" s="49" t="s">
        <v>581</v>
      </c>
      <c r="J84" s="49" t="s">
        <v>582</v>
      </c>
      <c r="K84" s="49">
        <v>53</v>
      </c>
      <c r="L84" s="46"/>
      <c r="M84" s="49" t="s">
        <v>53</v>
      </c>
      <c r="N84" s="46"/>
      <c r="O84" s="49" t="b">
        <v>0</v>
      </c>
      <c r="P84" s="46"/>
      <c r="Q84" s="49" t="b">
        <v>1</v>
      </c>
      <c r="R84" s="49" t="s">
        <v>528</v>
      </c>
      <c r="S84" s="49" t="s">
        <v>533</v>
      </c>
      <c r="T84" s="49" t="s">
        <v>529</v>
      </c>
      <c r="U84" s="49" t="s">
        <v>530</v>
      </c>
      <c r="V84" s="49" t="s">
        <v>531</v>
      </c>
      <c r="W84" s="49" t="s">
        <v>532</v>
      </c>
      <c r="X84" s="49" t="str">
        <f>IFERROR(VLOOKUP(AF84,MeasureCost!$B$6:$B$150,1,FALSE),"")</f>
        <v>RefgFrz-BM_Med-Tier1</v>
      </c>
      <c r="Y84" s="49" t="str">
        <f>IFERROR(VLOOKUP(AE84,MeasureCost!$B$6:$B$150,1,FALSE),"")</f>
        <v>RefgFrz-BM_Med-Code</v>
      </c>
      <c r="Z84" s="49" t="s">
        <v>583</v>
      </c>
      <c r="AA84" s="46"/>
      <c r="AB84" s="46"/>
      <c r="AC84" s="46"/>
      <c r="AD84" s="46"/>
      <c r="AE84" s="49" t="s">
        <v>245</v>
      </c>
      <c r="AF84" s="49" t="s">
        <v>247</v>
      </c>
      <c r="AG84" s="49" t="s">
        <v>584</v>
      </c>
      <c r="AH84" s="46"/>
      <c r="AI84" s="49" t="b">
        <v>0</v>
      </c>
      <c r="AJ84" s="49" t="b">
        <v>0</v>
      </c>
      <c r="AK84" s="46"/>
      <c r="AL84" s="49" t="s">
        <v>585</v>
      </c>
      <c r="AM84" s="49" t="s">
        <v>583</v>
      </c>
      <c r="AN84" s="46"/>
      <c r="AO84" s="46"/>
      <c r="AP84" s="51">
        <v>42005</v>
      </c>
      <c r="AQ84" s="46"/>
      <c r="AR84" s="49" t="s">
        <v>537</v>
      </c>
      <c r="AS84" s="46"/>
      <c r="AT84" s="46"/>
      <c r="AU84" s="46"/>
      <c r="AV84" s="46"/>
      <c r="AW84" s="49" t="s">
        <v>586</v>
      </c>
      <c r="AX84" s="46"/>
      <c r="AY84" s="46">
        <f>IFERROR(VLOOKUP(AF84,MeasureCost!$B$6:$Y$150,24,FALSE),"")</f>
        <v>997</v>
      </c>
      <c r="AZ84" s="46">
        <f>IFERROR(VLOOKUP(AE84,MeasureCost!$B$6:$Y$150,24,FALSE),"")</f>
        <v>972</v>
      </c>
      <c r="BA84" s="46"/>
      <c r="BB84" s="72">
        <f t="shared" si="1"/>
        <v>25</v>
      </c>
    </row>
    <row r="85" spans="1:54">
      <c r="A85" s="49">
        <v>678</v>
      </c>
      <c r="B85" s="49" t="s">
        <v>740</v>
      </c>
      <c r="C85" s="49" t="s">
        <v>741</v>
      </c>
      <c r="D85" s="49" t="s">
        <v>85</v>
      </c>
      <c r="E85" s="49" t="s">
        <v>579</v>
      </c>
      <c r="F85" s="51">
        <v>41965</v>
      </c>
      <c r="G85" s="49" t="s">
        <v>703</v>
      </c>
      <c r="H85" s="49" t="s">
        <v>537</v>
      </c>
      <c r="I85" s="49" t="s">
        <v>581</v>
      </c>
      <c r="J85" s="49" t="s">
        <v>582</v>
      </c>
      <c r="K85" s="49">
        <v>159</v>
      </c>
      <c r="L85" s="46"/>
      <c r="M85" s="49" t="s">
        <v>53</v>
      </c>
      <c r="N85" s="46"/>
      <c r="O85" s="49" t="b">
        <v>0</v>
      </c>
      <c r="P85" s="46"/>
      <c r="Q85" s="49" t="b">
        <v>1</v>
      </c>
      <c r="R85" s="49" t="s">
        <v>528</v>
      </c>
      <c r="S85" s="49" t="s">
        <v>533</v>
      </c>
      <c r="T85" s="49" t="s">
        <v>529</v>
      </c>
      <c r="U85" s="49" t="s">
        <v>530</v>
      </c>
      <c r="V85" s="49" t="s">
        <v>531</v>
      </c>
      <c r="W85" s="49" t="s">
        <v>532</v>
      </c>
      <c r="X85" s="49" t="str">
        <f>IFERROR(VLOOKUP(AF85,MeasureCost!$B$6:$B$150,1,FALSE),"")</f>
        <v>RefgFrz-BM_Med-Tier2</v>
      </c>
      <c r="Y85" s="49" t="str">
        <f>IFERROR(VLOOKUP(AE85,MeasureCost!$B$6:$B$150,1,FALSE),"")</f>
        <v>RefgFrz-BM_Med-Code</v>
      </c>
      <c r="Z85" s="49" t="s">
        <v>583</v>
      </c>
      <c r="AA85" s="46"/>
      <c r="AB85" s="46"/>
      <c r="AC85" s="46"/>
      <c r="AD85" s="46"/>
      <c r="AE85" s="49" t="s">
        <v>245</v>
      </c>
      <c r="AF85" s="49" t="s">
        <v>249</v>
      </c>
      <c r="AG85" s="49" t="s">
        <v>584</v>
      </c>
      <c r="AH85" s="46"/>
      <c r="AI85" s="49" t="b">
        <v>0</v>
      </c>
      <c r="AJ85" s="49" t="b">
        <v>0</v>
      </c>
      <c r="AK85" s="46"/>
      <c r="AL85" s="49" t="s">
        <v>585</v>
      </c>
      <c r="AM85" s="49" t="s">
        <v>583</v>
      </c>
      <c r="AN85" s="46"/>
      <c r="AO85" s="46"/>
      <c r="AP85" s="51">
        <v>42005</v>
      </c>
      <c r="AQ85" s="46"/>
      <c r="AR85" s="49" t="s">
        <v>537</v>
      </c>
      <c r="AS85" s="46"/>
      <c r="AT85" s="46"/>
      <c r="AU85" s="46"/>
      <c r="AV85" s="46"/>
      <c r="AW85" s="49" t="s">
        <v>586</v>
      </c>
      <c r="AX85" s="46"/>
      <c r="AY85" s="46">
        <f>IFERROR(VLOOKUP(AF85,MeasureCost!$B$6:$Y$150,24,FALSE),"")</f>
        <v>1047</v>
      </c>
      <c r="AZ85" s="46">
        <f>IFERROR(VLOOKUP(AE85,MeasureCost!$B$6:$Y$150,24,FALSE),"")</f>
        <v>972</v>
      </c>
      <c r="BA85" s="46"/>
      <c r="BB85" s="72">
        <f t="shared" si="1"/>
        <v>75</v>
      </c>
    </row>
    <row r="86" spans="1:54">
      <c r="A86" s="49">
        <v>679</v>
      </c>
      <c r="B86" s="49" t="s">
        <v>742</v>
      </c>
      <c r="C86" s="49" t="s">
        <v>743</v>
      </c>
      <c r="D86" s="49" t="s">
        <v>85</v>
      </c>
      <c r="E86" s="49" t="s">
        <v>579</v>
      </c>
      <c r="F86" s="51">
        <v>41965</v>
      </c>
      <c r="G86" s="49" t="s">
        <v>703</v>
      </c>
      <c r="H86" s="49" t="s">
        <v>537</v>
      </c>
      <c r="I86" s="49" t="s">
        <v>581</v>
      </c>
      <c r="J86" s="49" t="s">
        <v>582</v>
      </c>
      <c r="K86" s="49">
        <v>56</v>
      </c>
      <c r="L86" s="46"/>
      <c r="M86" s="49" t="s">
        <v>53</v>
      </c>
      <c r="N86" s="46"/>
      <c r="O86" s="49" t="b">
        <v>0</v>
      </c>
      <c r="P86" s="46"/>
      <c r="Q86" s="49" t="b">
        <v>1</v>
      </c>
      <c r="R86" s="49" t="s">
        <v>528</v>
      </c>
      <c r="S86" s="49" t="s">
        <v>533</v>
      </c>
      <c r="T86" s="49" t="s">
        <v>529</v>
      </c>
      <c r="U86" s="49" t="s">
        <v>530</v>
      </c>
      <c r="V86" s="49" t="s">
        <v>531</v>
      </c>
      <c r="W86" s="49" t="s">
        <v>532</v>
      </c>
      <c r="X86" s="49" t="str">
        <f>IFERROR(VLOOKUP(AF86,MeasureCost!$B$6:$B$150,1,FALSE),"")</f>
        <v>RefgFrz-BM_Large-Tier1</v>
      </c>
      <c r="Y86" s="49" t="str">
        <f>IFERROR(VLOOKUP(AE86,MeasureCost!$B$6:$B$150,1,FALSE),"")</f>
        <v>RefgFrz-BM_Large-Code</v>
      </c>
      <c r="Z86" s="49" t="s">
        <v>583</v>
      </c>
      <c r="AA86" s="46"/>
      <c r="AB86" s="46"/>
      <c r="AC86" s="46"/>
      <c r="AD86" s="46"/>
      <c r="AE86" s="49" t="s">
        <v>239</v>
      </c>
      <c r="AF86" s="49" t="s">
        <v>241</v>
      </c>
      <c r="AG86" s="49" t="s">
        <v>584</v>
      </c>
      <c r="AH86" s="46"/>
      <c r="AI86" s="49" t="b">
        <v>0</v>
      </c>
      <c r="AJ86" s="49" t="b">
        <v>0</v>
      </c>
      <c r="AK86" s="46"/>
      <c r="AL86" s="49" t="s">
        <v>585</v>
      </c>
      <c r="AM86" s="49" t="s">
        <v>583</v>
      </c>
      <c r="AN86" s="46"/>
      <c r="AO86" s="46"/>
      <c r="AP86" s="51">
        <v>42005</v>
      </c>
      <c r="AQ86" s="46"/>
      <c r="AR86" s="49" t="s">
        <v>537</v>
      </c>
      <c r="AS86" s="46"/>
      <c r="AT86" s="46"/>
      <c r="AU86" s="46"/>
      <c r="AV86" s="46"/>
      <c r="AW86" s="49" t="s">
        <v>586</v>
      </c>
      <c r="AX86" s="46"/>
      <c r="AY86" s="46">
        <f>IFERROR(VLOOKUP(AF86,MeasureCost!$B$6:$Y$150,24,FALSE),"")</f>
        <v>1054</v>
      </c>
      <c r="AZ86" s="46">
        <f>IFERROR(VLOOKUP(AE86,MeasureCost!$B$6:$Y$150,24,FALSE),"")</f>
        <v>1027</v>
      </c>
      <c r="BA86" s="46"/>
      <c r="BB86" s="72">
        <f t="shared" si="1"/>
        <v>27</v>
      </c>
    </row>
    <row r="87" spans="1:54">
      <c r="A87" s="49">
        <v>680</v>
      </c>
      <c r="B87" s="49" t="s">
        <v>744</v>
      </c>
      <c r="C87" s="49" t="s">
        <v>745</v>
      </c>
      <c r="D87" s="49" t="s">
        <v>85</v>
      </c>
      <c r="E87" s="49" t="s">
        <v>579</v>
      </c>
      <c r="F87" s="51">
        <v>41965</v>
      </c>
      <c r="G87" s="49" t="s">
        <v>703</v>
      </c>
      <c r="H87" s="49" t="s">
        <v>537</v>
      </c>
      <c r="I87" s="49" t="s">
        <v>581</v>
      </c>
      <c r="J87" s="49" t="s">
        <v>582</v>
      </c>
      <c r="K87" s="49">
        <v>169</v>
      </c>
      <c r="L87" s="46"/>
      <c r="M87" s="49" t="s">
        <v>53</v>
      </c>
      <c r="N87" s="46"/>
      <c r="O87" s="49" t="b">
        <v>0</v>
      </c>
      <c r="P87" s="46"/>
      <c r="Q87" s="49" t="b">
        <v>1</v>
      </c>
      <c r="R87" s="49" t="s">
        <v>528</v>
      </c>
      <c r="S87" s="49" t="s">
        <v>533</v>
      </c>
      <c r="T87" s="49" t="s">
        <v>529</v>
      </c>
      <c r="U87" s="49" t="s">
        <v>530</v>
      </c>
      <c r="V87" s="49" t="s">
        <v>531</v>
      </c>
      <c r="W87" s="49" t="s">
        <v>532</v>
      </c>
      <c r="X87" s="49" t="str">
        <f>IFERROR(VLOOKUP(AF87,MeasureCost!$B$6:$B$150,1,FALSE),"")</f>
        <v>RefgFrz-BM_Large-Tier2</v>
      </c>
      <c r="Y87" s="49" t="str">
        <f>IFERROR(VLOOKUP(AE87,MeasureCost!$B$6:$B$150,1,FALSE),"")</f>
        <v>RefgFrz-BM_Large-Code</v>
      </c>
      <c r="Z87" s="49" t="s">
        <v>583</v>
      </c>
      <c r="AA87" s="46"/>
      <c r="AB87" s="46"/>
      <c r="AC87" s="46"/>
      <c r="AD87" s="46"/>
      <c r="AE87" s="49" t="s">
        <v>239</v>
      </c>
      <c r="AF87" s="49" t="s">
        <v>243</v>
      </c>
      <c r="AG87" s="49" t="s">
        <v>584</v>
      </c>
      <c r="AH87" s="46"/>
      <c r="AI87" s="49" t="b">
        <v>0</v>
      </c>
      <c r="AJ87" s="49" t="b">
        <v>0</v>
      </c>
      <c r="AK87" s="46"/>
      <c r="AL87" s="49" t="s">
        <v>585</v>
      </c>
      <c r="AM87" s="49" t="s">
        <v>583</v>
      </c>
      <c r="AN87" s="46"/>
      <c r="AO87" s="46"/>
      <c r="AP87" s="51">
        <v>42005</v>
      </c>
      <c r="AQ87" s="46"/>
      <c r="AR87" s="49" t="s">
        <v>537</v>
      </c>
      <c r="AS87" s="46"/>
      <c r="AT87" s="46"/>
      <c r="AU87" s="46"/>
      <c r="AV87" s="46"/>
      <c r="AW87" s="49" t="s">
        <v>586</v>
      </c>
      <c r="AX87" s="46"/>
      <c r="AY87" s="46">
        <f>IFERROR(VLOOKUP(AF87,MeasureCost!$B$6:$Y$150,24,FALSE),"")</f>
        <v>1107</v>
      </c>
      <c r="AZ87" s="46">
        <f>IFERROR(VLOOKUP(AE87,MeasureCost!$B$6:$Y$150,24,FALSE),"")</f>
        <v>1027</v>
      </c>
      <c r="BA87" s="46"/>
      <c r="BB87" s="72">
        <f t="shared" si="1"/>
        <v>80</v>
      </c>
    </row>
    <row r="88" spans="1:54">
      <c r="A88" s="49">
        <v>681</v>
      </c>
      <c r="B88" s="49" t="s">
        <v>746</v>
      </c>
      <c r="C88" s="49" t="s">
        <v>747</v>
      </c>
      <c r="D88" s="49" t="s">
        <v>85</v>
      </c>
      <c r="E88" s="49" t="s">
        <v>579</v>
      </c>
      <c r="F88" s="51">
        <v>41965</v>
      </c>
      <c r="G88" s="49" t="s">
        <v>703</v>
      </c>
      <c r="H88" s="49" t="s">
        <v>537</v>
      </c>
      <c r="I88" s="49" t="s">
        <v>581</v>
      </c>
      <c r="J88" s="49" t="s">
        <v>582</v>
      </c>
      <c r="K88" s="49">
        <v>61</v>
      </c>
      <c r="L88" s="46"/>
      <c r="M88" s="49" t="s">
        <v>53</v>
      </c>
      <c r="N88" s="46"/>
      <c r="O88" s="49" t="b">
        <v>0</v>
      </c>
      <c r="P88" s="46"/>
      <c r="Q88" s="49" t="b">
        <v>1</v>
      </c>
      <c r="R88" s="49" t="s">
        <v>528</v>
      </c>
      <c r="S88" s="49" t="s">
        <v>533</v>
      </c>
      <c r="T88" s="49" t="s">
        <v>529</v>
      </c>
      <c r="U88" s="49" t="s">
        <v>530</v>
      </c>
      <c r="V88" s="49" t="s">
        <v>531</v>
      </c>
      <c r="W88" s="49" t="s">
        <v>532</v>
      </c>
      <c r="X88" s="49" t="str">
        <f>IFERROR(VLOOKUP(AF88,MeasureCost!$B$6:$B$150,1,FALSE),"")</f>
        <v>RefgFrz-BM_VLarge-Tier1</v>
      </c>
      <c r="Y88" s="49" t="str">
        <f>IFERROR(VLOOKUP(AE88,MeasureCost!$B$6:$B$150,1,FALSE),"")</f>
        <v>RefgFrz-BM_VLarge-Code</v>
      </c>
      <c r="Z88" s="49" t="s">
        <v>583</v>
      </c>
      <c r="AA88" s="46"/>
      <c r="AB88" s="46"/>
      <c r="AC88" s="46"/>
      <c r="AD88" s="46"/>
      <c r="AE88" s="49" t="s">
        <v>263</v>
      </c>
      <c r="AF88" s="49" t="s">
        <v>265</v>
      </c>
      <c r="AG88" s="49" t="s">
        <v>584</v>
      </c>
      <c r="AH88" s="46"/>
      <c r="AI88" s="49" t="b">
        <v>0</v>
      </c>
      <c r="AJ88" s="49" t="b">
        <v>0</v>
      </c>
      <c r="AK88" s="46"/>
      <c r="AL88" s="49" t="s">
        <v>585</v>
      </c>
      <c r="AM88" s="49" t="s">
        <v>583</v>
      </c>
      <c r="AN88" s="46"/>
      <c r="AO88" s="46"/>
      <c r="AP88" s="51">
        <v>42005</v>
      </c>
      <c r="AQ88" s="46"/>
      <c r="AR88" s="49" t="s">
        <v>537</v>
      </c>
      <c r="AS88" s="46"/>
      <c r="AT88" s="46"/>
      <c r="AU88" s="46"/>
      <c r="AV88" s="46"/>
      <c r="AW88" s="49" t="s">
        <v>586</v>
      </c>
      <c r="AX88" s="46"/>
      <c r="AY88" s="46">
        <f>IFERROR(VLOOKUP(AF88,MeasureCost!$B$6:$Y$150,24,FALSE),"")</f>
        <v>1131</v>
      </c>
      <c r="AZ88" s="46">
        <f>IFERROR(VLOOKUP(AE88,MeasureCost!$B$6:$Y$150,24,FALSE),"")</f>
        <v>1102</v>
      </c>
      <c r="BA88" s="46"/>
      <c r="BB88" s="72">
        <f t="shared" si="1"/>
        <v>29</v>
      </c>
    </row>
    <row r="89" spans="1:54">
      <c r="A89" s="49">
        <v>682</v>
      </c>
      <c r="B89" s="49" t="s">
        <v>748</v>
      </c>
      <c r="C89" s="49" t="s">
        <v>749</v>
      </c>
      <c r="D89" s="49" t="s">
        <v>85</v>
      </c>
      <c r="E89" s="49" t="s">
        <v>579</v>
      </c>
      <c r="F89" s="51">
        <v>41965</v>
      </c>
      <c r="G89" s="49" t="s">
        <v>703</v>
      </c>
      <c r="H89" s="49" t="s">
        <v>537</v>
      </c>
      <c r="I89" s="49" t="s">
        <v>581</v>
      </c>
      <c r="J89" s="49" t="s">
        <v>582</v>
      </c>
      <c r="K89" s="49">
        <v>182</v>
      </c>
      <c r="L89" s="46"/>
      <c r="M89" s="49" t="s">
        <v>53</v>
      </c>
      <c r="N89" s="46"/>
      <c r="O89" s="49" t="b">
        <v>0</v>
      </c>
      <c r="P89" s="46"/>
      <c r="Q89" s="49" t="b">
        <v>1</v>
      </c>
      <c r="R89" s="49" t="s">
        <v>528</v>
      </c>
      <c r="S89" s="49" t="s">
        <v>533</v>
      </c>
      <c r="T89" s="49" t="s">
        <v>529</v>
      </c>
      <c r="U89" s="49" t="s">
        <v>530</v>
      </c>
      <c r="V89" s="49" t="s">
        <v>531</v>
      </c>
      <c r="W89" s="49" t="s">
        <v>532</v>
      </c>
      <c r="X89" s="49" t="str">
        <f>IFERROR(VLOOKUP(AF89,MeasureCost!$B$6:$B$150,1,FALSE),"")</f>
        <v>RefgFrz-BM_VLarge-Tier2</v>
      </c>
      <c r="Y89" s="49" t="str">
        <f>IFERROR(VLOOKUP(AE89,MeasureCost!$B$6:$B$150,1,FALSE),"")</f>
        <v>RefgFrz-BM_VLarge-Code</v>
      </c>
      <c r="Z89" s="49" t="s">
        <v>583</v>
      </c>
      <c r="AA89" s="46"/>
      <c r="AB89" s="46"/>
      <c r="AC89" s="46"/>
      <c r="AD89" s="46"/>
      <c r="AE89" s="49" t="s">
        <v>263</v>
      </c>
      <c r="AF89" s="49" t="s">
        <v>267</v>
      </c>
      <c r="AG89" s="49" t="s">
        <v>584</v>
      </c>
      <c r="AH89" s="46"/>
      <c r="AI89" s="49" t="b">
        <v>0</v>
      </c>
      <c r="AJ89" s="49" t="b">
        <v>0</v>
      </c>
      <c r="AK89" s="46"/>
      <c r="AL89" s="49" t="s">
        <v>585</v>
      </c>
      <c r="AM89" s="49" t="s">
        <v>583</v>
      </c>
      <c r="AN89" s="46"/>
      <c r="AO89" s="46"/>
      <c r="AP89" s="51">
        <v>42005</v>
      </c>
      <c r="AQ89" s="46"/>
      <c r="AR89" s="49" t="s">
        <v>537</v>
      </c>
      <c r="AS89" s="46"/>
      <c r="AT89" s="46"/>
      <c r="AU89" s="46"/>
      <c r="AV89" s="46"/>
      <c r="AW89" s="49" t="s">
        <v>586</v>
      </c>
      <c r="AX89" s="46"/>
      <c r="AY89" s="46">
        <f>IFERROR(VLOOKUP(AF89,MeasureCost!$B$6:$Y$150,24,FALSE),"")</f>
        <v>1188</v>
      </c>
      <c r="AZ89" s="46">
        <f>IFERROR(VLOOKUP(AE89,MeasureCost!$B$6:$Y$150,24,FALSE),"")</f>
        <v>1102</v>
      </c>
      <c r="BA89" s="46"/>
      <c r="BB89" s="72">
        <f t="shared" si="1"/>
        <v>86</v>
      </c>
    </row>
    <row r="90" spans="1:54">
      <c r="A90" s="49">
        <v>683</v>
      </c>
      <c r="B90" s="49" t="s">
        <v>750</v>
      </c>
      <c r="C90" s="49" t="s">
        <v>751</v>
      </c>
      <c r="D90" s="49" t="s">
        <v>85</v>
      </c>
      <c r="E90" s="49" t="s">
        <v>579</v>
      </c>
      <c r="F90" s="51">
        <v>41965</v>
      </c>
      <c r="G90" s="49" t="s">
        <v>703</v>
      </c>
      <c r="H90" s="49" t="s">
        <v>537</v>
      </c>
      <c r="I90" s="49" t="s">
        <v>581</v>
      </c>
      <c r="J90" s="49" t="s">
        <v>582</v>
      </c>
      <c r="K90" s="49">
        <v>55</v>
      </c>
      <c r="L90" s="46"/>
      <c r="M90" s="49" t="s">
        <v>53</v>
      </c>
      <c r="N90" s="46"/>
      <c r="O90" s="49" t="b">
        <v>0</v>
      </c>
      <c r="P90" s="46"/>
      <c r="Q90" s="49" t="b">
        <v>1</v>
      </c>
      <c r="R90" s="49" t="s">
        <v>528</v>
      </c>
      <c r="S90" s="49" t="s">
        <v>533</v>
      </c>
      <c r="T90" s="49" t="s">
        <v>529</v>
      </c>
      <c r="U90" s="49" t="s">
        <v>530</v>
      </c>
      <c r="V90" s="49" t="s">
        <v>531</v>
      </c>
      <c r="W90" s="49" t="s">
        <v>532</v>
      </c>
      <c r="X90" s="49" t="str">
        <f>IFERROR(VLOOKUP(AF90,MeasureCost!$B$6:$B$150,1,FALSE),"")</f>
        <v>RefgFrz-BM_WtdSize-Tier1</v>
      </c>
      <c r="Y90" s="49" t="str">
        <f>IFERROR(VLOOKUP(AE90,MeasureCost!$B$6:$B$150,1,FALSE),"")</f>
        <v>RefgFrz-BM_WtdSize-Code</v>
      </c>
      <c r="Z90" s="49" t="s">
        <v>583</v>
      </c>
      <c r="AA90" s="46"/>
      <c r="AB90" s="46"/>
      <c r="AC90" s="46"/>
      <c r="AD90" s="46"/>
      <c r="AE90" s="49" t="s">
        <v>269</v>
      </c>
      <c r="AF90" s="49" t="s">
        <v>271</v>
      </c>
      <c r="AG90" s="49" t="s">
        <v>584</v>
      </c>
      <c r="AH90" s="46"/>
      <c r="AI90" s="49" t="b">
        <v>0</v>
      </c>
      <c r="AJ90" s="49" t="b">
        <v>0</v>
      </c>
      <c r="AK90" s="46"/>
      <c r="AL90" s="49" t="s">
        <v>585</v>
      </c>
      <c r="AM90" s="49" t="s">
        <v>583</v>
      </c>
      <c r="AN90" s="46"/>
      <c r="AO90" s="46"/>
      <c r="AP90" s="51">
        <v>42005</v>
      </c>
      <c r="AQ90" s="46"/>
      <c r="AR90" s="49" t="s">
        <v>537</v>
      </c>
      <c r="AS90" s="46"/>
      <c r="AT90" s="46"/>
      <c r="AU90" s="46"/>
      <c r="AV90" s="46"/>
      <c r="AW90" s="49" t="s">
        <v>586</v>
      </c>
      <c r="AX90" s="46"/>
      <c r="AY90" s="46">
        <f>IFERROR(VLOOKUP(AF90,MeasureCost!$B$6:$Y$150,24,FALSE),"")</f>
        <v>1020</v>
      </c>
      <c r="AZ90" s="46">
        <f>IFERROR(VLOOKUP(AE90,MeasureCost!$B$6:$Y$150,24,FALSE),"")</f>
        <v>994</v>
      </c>
      <c r="BA90" s="46"/>
      <c r="BB90" s="72">
        <f t="shared" si="1"/>
        <v>26</v>
      </c>
    </row>
    <row r="91" spans="1:54">
      <c r="A91" s="49">
        <v>684</v>
      </c>
      <c r="B91" s="49" t="s">
        <v>752</v>
      </c>
      <c r="C91" s="49" t="s">
        <v>753</v>
      </c>
      <c r="D91" s="49" t="s">
        <v>85</v>
      </c>
      <c r="E91" s="49" t="s">
        <v>579</v>
      </c>
      <c r="F91" s="51">
        <v>41965</v>
      </c>
      <c r="G91" s="49" t="s">
        <v>703</v>
      </c>
      <c r="H91" s="49" t="s">
        <v>537</v>
      </c>
      <c r="I91" s="49" t="s">
        <v>581</v>
      </c>
      <c r="J91" s="49" t="s">
        <v>582</v>
      </c>
      <c r="K91" s="49">
        <v>166</v>
      </c>
      <c r="L91" s="46"/>
      <c r="M91" s="49" t="s">
        <v>53</v>
      </c>
      <c r="N91" s="46"/>
      <c r="O91" s="49" t="b">
        <v>0</v>
      </c>
      <c r="P91" s="46"/>
      <c r="Q91" s="49" t="b">
        <v>1</v>
      </c>
      <c r="R91" s="49" t="s">
        <v>528</v>
      </c>
      <c r="S91" s="49" t="s">
        <v>533</v>
      </c>
      <c r="T91" s="49" t="s">
        <v>529</v>
      </c>
      <c r="U91" s="49" t="s">
        <v>530</v>
      </c>
      <c r="V91" s="49" t="s">
        <v>531</v>
      </c>
      <c r="W91" s="49" t="s">
        <v>532</v>
      </c>
      <c r="X91" s="49" t="str">
        <f>IFERROR(VLOOKUP(AF91,MeasureCost!$B$6:$B$150,1,FALSE),"")</f>
        <v>RefgFrz-BM_WtdSize-Tier2</v>
      </c>
      <c r="Y91" s="49" t="str">
        <f>IFERROR(VLOOKUP(AE91,MeasureCost!$B$6:$B$150,1,FALSE),"")</f>
        <v>RefgFrz-BM_WtdSize-Code</v>
      </c>
      <c r="Z91" s="49" t="s">
        <v>583</v>
      </c>
      <c r="AA91" s="46"/>
      <c r="AB91" s="46"/>
      <c r="AC91" s="46"/>
      <c r="AD91" s="46"/>
      <c r="AE91" s="49" t="s">
        <v>269</v>
      </c>
      <c r="AF91" s="49" t="s">
        <v>273</v>
      </c>
      <c r="AG91" s="49" t="s">
        <v>584</v>
      </c>
      <c r="AH91" s="46"/>
      <c r="AI91" s="49" t="b">
        <v>0</v>
      </c>
      <c r="AJ91" s="49" t="b">
        <v>0</v>
      </c>
      <c r="AK91" s="46"/>
      <c r="AL91" s="49" t="s">
        <v>585</v>
      </c>
      <c r="AM91" s="49" t="s">
        <v>583</v>
      </c>
      <c r="AN91" s="46"/>
      <c r="AO91" s="46"/>
      <c r="AP91" s="51">
        <v>42005</v>
      </c>
      <c r="AQ91" s="46"/>
      <c r="AR91" s="49" t="s">
        <v>537</v>
      </c>
      <c r="AS91" s="46"/>
      <c r="AT91" s="46"/>
      <c r="AU91" s="46"/>
      <c r="AV91" s="46"/>
      <c r="AW91" s="49" t="s">
        <v>586</v>
      </c>
      <c r="AX91" s="46"/>
      <c r="AY91" s="46">
        <f>IFERROR(VLOOKUP(AF91,MeasureCost!$B$6:$Y$150,24,FALSE),"")</f>
        <v>1072</v>
      </c>
      <c r="AZ91" s="46">
        <f>IFERROR(VLOOKUP(AE91,MeasureCost!$B$6:$Y$150,24,FALSE),"")</f>
        <v>994</v>
      </c>
      <c r="BA91" s="46"/>
      <c r="BB91" s="72">
        <f t="shared" si="1"/>
        <v>78</v>
      </c>
    </row>
    <row r="92" spans="1:54">
      <c r="A92" s="49">
        <v>685</v>
      </c>
      <c r="B92" s="49" t="s">
        <v>754</v>
      </c>
      <c r="C92" s="49" t="s">
        <v>755</v>
      </c>
      <c r="D92" s="49" t="s">
        <v>85</v>
      </c>
      <c r="E92" s="49" t="s">
        <v>579</v>
      </c>
      <c r="F92" s="51">
        <v>41965</v>
      </c>
      <c r="G92" s="49" t="s">
        <v>703</v>
      </c>
      <c r="H92" s="49" t="s">
        <v>537</v>
      </c>
      <c r="I92" s="49" t="s">
        <v>581</v>
      </c>
      <c r="J92" s="49" t="s">
        <v>582</v>
      </c>
      <c r="K92" s="49">
        <v>60</v>
      </c>
      <c r="L92" s="46"/>
      <c r="M92" s="49" t="s">
        <v>53</v>
      </c>
      <c r="N92" s="46"/>
      <c r="O92" s="49" t="b">
        <v>0</v>
      </c>
      <c r="P92" s="46"/>
      <c r="Q92" s="49" t="b">
        <v>1</v>
      </c>
      <c r="R92" s="49" t="s">
        <v>528</v>
      </c>
      <c r="S92" s="49" t="s">
        <v>533</v>
      </c>
      <c r="T92" s="49" t="s">
        <v>529</v>
      </c>
      <c r="U92" s="49" t="s">
        <v>530</v>
      </c>
      <c r="V92" s="49" t="s">
        <v>531</v>
      </c>
      <c r="W92" s="49" t="s">
        <v>532</v>
      </c>
      <c r="X92" s="49" t="str">
        <f>IFERROR(VLOOKUP(AF92,MeasureCost!$B$6:$B$150,1,FALSE),"")</f>
        <v>RefgFrz-BM-TTD_Mini-Tier1</v>
      </c>
      <c r="Y92" s="49" t="str">
        <f>IFERROR(VLOOKUP(AE92,MeasureCost!$B$6:$B$150,1,FALSE),"")</f>
        <v>RefgFrz-BM-TTD_Mini-Code</v>
      </c>
      <c r="Z92" s="49" t="s">
        <v>583</v>
      </c>
      <c r="AA92" s="46"/>
      <c r="AB92" s="46"/>
      <c r="AC92" s="46"/>
      <c r="AD92" s="46"/>
      <c r="AE92" s="49" t="s">
        <v>205</v>
      </c>
      <c r="AF92" s="49" t="s">
        <v>207</v>
      </c>
      <c r="AG92" s="49" t="s">
        <v>584</v>
      </c>
      <c r="AH92" s="46"/>
      <c r="AI92" s="49" t="b">
        <v>0</v>
      </c>
      <c r="AJ92" s="49" t="b">
        <v>0</v>
      </c>
      <c r="AK92" s="46"/>
      <c r="AL92" s="49" t="s">
        <v>585</v>
      </c>
      <c r="AM92" s="49" t="s">
        <v>583</v>
      </c>
      <c r="AN92" s="46"/>
      <c r="AO92" s="46"/>
      <c r="AP92" s="51">
        <v>42005</v>
      </c>
      <c r="AQ92" s="46"/>
      <c r="AR92" s="49" t="s">
        <v>537</v>
      </c>
      <c r="AS92" s="46"/>
      <c r="AT92" s="46"/>
      <c r="AU92" s="46"/>
      <c r="AV92" s="46"/>
      <c r="AW92" s="49" t="s">
        <v>586</v>
      </c>
      <c r="AX92" s="46"/>
      <c r="AY92" s="46">
        <f>IFERROR(VLOOKUP(AF92,MeasureCost!$B$6:$Y$150,24,FALSE),"")</f>
        <v>1297</v>
      </c>
      <c r="AZ92" s="46">
        <f>IFERROR(VLOOKUP(AE92,MeasureCost!$B$6:$Y$150,24,FALSE),"")</f>
        <v>1268</v>
      </c>
      <c r="BA92" s="46"/>
      <c r="BB92" s="72">
        <f t="shared" si="1"/>
        <v>29</v>
      </c>
    </row>
    <row r="93" spans="1:54">
      <c r="A93" s="49">
        <v>686</v>
      </c>
      <c r="B93" s="49" t="s">
        <v>756</v>
      </c>
      <c r="C93" s="49" t="s">
        <v>757</v>
      </c>
      <c r="D93" s="49" t="s">
        <v>85</v>
      </c>
      <c r="E93" s="49" t="s">
        <v>579</v>
      </c>
      <c r="F93" s="51">
        <v>41965</v>
      </c>
      <c r="G93" s="49" t="s">
        <v>703</v>
      </c>
      <c r="H93" s="49" t="s">
        <v>537</v>
      </c>
      <c r="I93" s="49" t="s">
        <v>581</v>
      </c>
      <c r="J93" s="49" t="s">
        <v>582</v>
      </c>
      <c r="K93" s="49">
        <v>181</v>
      </c>
      <c r="L93" s="46"/>
      <c r="M93" s="49" t="s">
        <v>53</v>
      </c>
      <c r="N93" s="46"/>
      <c r="O93" s="49" t="b">
        <v>0</v>
      </c>
      <c r="P93" s="46"/>
      <c r="Q93" s="49" t="b">
        <v>1</v>
      </c>
      <c r="R93" s="49" t="s">
        <v>528</v>
      </c>
      <c r="S93" s="49" t="s">
        <v>533</v>
      </c>
      <c r="T93" s="49" t="s">
        <v>529</v>
      </c>
      <c r="U93" s="49" t="s">
        <v>530</v>
      </c>
      <c r="V93" s="49" t="s">
        <v>531</v>
      </c>
      <c r="W93" s="49" t="s">
        <v>532</v>
      </c>
      <c r="X93" s="49" t="str">
        <f>IFERROR(VLOOKUP(AF93,MeasureCost!$B$6:$B$150,1,FALSE),"")</f>
        <v>RefgFrz-BM-TTD_Mini-Tier2</v>
      </c>
      <c r="Y93" s="49" t="str">
        <f>IFERROR(VLOOKUP(AE93,MeasureCost!$B$6:$B$150,1,FALSE),"")</f>
        <v>RefgFrz-BM-TTD_Mini-Code</v>
      </c>
      <c r="Z93" s="49" t="s">
        <v>583</v>
      </c>
      <c r="AA93" s="46"/>
      <c r="AB93" s="46"/>
      <c r="AC93" s="46"/>
      <c r="AD93" s="46"/>
      <c r="AE93" s="49" t="s">
        <v>205</v>
      </c>
      <c r="AF93" s="49" t="s">
        <v>209</v>
      </c>
      <c r="AG93" s="49" t="s">
        <v>584</v>
      </c>
      <c r="AH93" s="46"/>
      <c r="AI93" s="49" t="b">
        <v>0</v>
      </c>
      <c r="AJ93" s="49" t="b">
        <v>0</v>
      </c>
      <c r="AK93" s="46"/>
      <c r="AL93" s="49" t="s">
        <v>585</v>
      </c>
      <c r="AM93" s="49" t="s">
        <v>583</v>
      </c>
      <c r="AN93" s="46"/>
      <c r="AO93" s="46"/>
      <c r="AP93" s="51">
        <v>42005</v>
      </c>
      <c r="AQ93" s="46"/>
      <c r="AR93" s="49" t="s">
        <v>537</v>
      </c>
      <c r="AS93" s="46"/>
      <c r="AT93" s="46"/>
      <c r="AU93" s="46"/>
      <c r="AV93" s="46"/>
      <c r="AW93" s="49" t="s">
        <v>586</v>
      </c>
      <c r="AX93" s="46"/>
      <c r="AY93" s="46">
        <f>IFERROR(VLOOKUP(AF93,MeasureCost!$B$6:$Y$150,24,FALSE),"")</f>
        <v>1354</v>
      </c>
      <c r="AZ93" s="46">
        <f>IFERROR(VLOOKUP(AE93,MeasureCost!$B$6:$Y$150,24,FALSE),"")</f>
        <v>1268</v>
      </c>
      <c r="BA93" s="46"/>
      <c r="BB93" s="72">
        <f t="shared" si="1"/>
        <v>86</v>
      </c>
    </row>
    <row r="94" spans="1:54">
      <c r="A94" s="49">
        <v>687</v>
      </c>
      <c r="B94" s="49" t="s">
        <v>758</v>
      </c>
      <c r="C94" s="49" t="s">
        <v>759</v>
      </c>
      <c r="D94" s="49" t="s">
        <v>85</v>
      </c>
      <c r="E94" s="49" t="s">
        <v>579</v>
      </c>
      <c r="F94" s="51">
        <v>41965</v>
      </c>
      <c r="G94" s="49" t="s">
        <v>703</v>
      </c>
      <c r="H94" s="49" t="s">
        <v>537</v>
      </c>
      <c r="I94" s="49" t="s">
        <v>581</v>
      </c>
      <c r="J94" s="49" t="s">
        <v>582</v>
      </c>
      <c r="K94" s="49">
        <v>65</v>
      </c>
      <c r="L94" s="46"/>
      <c r="M94" s="49" t="s">
        <v>53</v>
      </c>
      <c r="N94" s="46"/>
      <c r="O94" s="49" t="b">
        <v>0</v>
      </c>
      <c r="P94" s="46"/>
      <c r="Q94" s="49" t="b">
        <v>1</v>
      </c>
      <c r="R94" s="49" t="s">
        <v>528</v>
      </c>
      <c r="S94" s="49" t="s">
        <v>533</v>
      </c>
      <c r="T94" s="49" t="s">
        <v>529</v>
      </c>
      <c r="U94" s="49" t="s">
        <v>530</v>
      </c>
      <c r="V94" s="49" t="s">
        <v>531</v>
      </c>
      <c r="W94" s="49" t="s">
        <v>532</v>
      </c>
      <c r="X94" s="49" t="str">
        <f>IFERROR(VLOOKUP(AF94,MeasureCost!$B$6:$B$150,1,FALSE),"")</f>
        <v>RefgFrz-BM-TTD_Small-Tier1</v>
      </c>
      <c r="Y94" s="49" t="str">
        <f>IFERROR(VLOOKUP(AE94,MeasureCost!$B$6:$B$150,1,FALSE),"")</f>
        <v>RefgFrz-BM-TTD_Small-Code</v>
      </c>
      <c r="Z94" s="49" t="s">
        <v>583</v>
      </c>
      <c r="AA94" s="46"/>
      <c r="AB94" s="46"/>
      <c r="AC94" s="46"/>
      <c r="AD94" s="46"/>
      <c r="AE94" s="49" t="s">
        <v>211</v>
      </c>
      <c r="AF94" s="49" t="s">
        <v>213</v>
      </c>
      <c r="AG94" s="49" t="s">
        <v>584</v>
      </c>
      <c r="AH94" s="46"/>
      <c r="AI94" s="49" t="b">
        <v>0</v>
      </c>
      <c r="AJ94" s="49" t="b">
        <v>0</v>
      </c>
      <c r="AK94" s="46"/>
      <c r="AL94" s="49" t="s">
        <v>585</v>
      </c>
      <c r="AM94" s="49" t="s">
        <v>583</v>
      </c>
      <c r="AN94" s="46"/>
      <c r="AO94" s="46"/>
      <c r="AP94" s="51">
        <v>42005</v>
      </c>
      <c r="AQ94" s="46"/>
      <c r="AR94" s="49" t="s">
        <v>537</v>
      </c>
      <c r="AS94" s="46"/>
      <c r="AT94" s="46"/>
      <c r="AU94" s="46"/>
      <c r="AV94" s="46"/>
      <c r="AW94" s="49" t="s">
        <v>586</v>
      </c>
      <c r="AX94" s="46"/>
      <c r="AY94" s="46">
        <f>IFERROR(VLOOKUP(AF94,MeasureCost!$B$6:$Y$150,24,FALSE),"")</f>
        <v>1372</v>
      </c>
      <c r="AZ94" s="46">
        <f>IFERROR(VLOOKUP(AE94,MeasureCost!$B$6:$Y$150,24,FALSE),"")</f>
        <v>1341</v>
      </c>
      <c r="BA94" s="46"/>
      <c r="BB94" s="72">
        <f t="shared" si="1"/>
        <v>31</v>
      </c>
    </row>
    <row r="95" spans="1:54">
      <c r="A95" s="49">
        <v>688</v>
      </c>
      <c r="B95" s="49" t="s">
        <v>760</v>
      </c>
      <c r="C95" s="49" t="s">
        <v>761</v>
      </c>
      <c r="D95" s="49" t="s">
        <v>85</v>
      </c>
      <c r="E95" s="49" t="s">
        <v>579</v>
      </c>
      <c r="F95" s="51">
        <v>41965</v>
      </c>
      <c r="G95" s="49" t="s">
        <v>703</v>
      </c>
      <c r="H95" s="49" t="s">
        <v>537</v>
      </c>
      <c r="I95" s="49" t="s">
        <v>581</v>
      </c>
      <c r="J95" s="49" t="s">
        <v>582</v>
      </c>
      <c r="K95" s="49">
        <v>195</v>
      </c>
      <c r="L95" s="46"/>
      <c r="M95" s="49" t="s">
        <v>53</v>
      </c>
      <c r="N95" s="46"/>
      <c r="O95" s="49" t="b">
        <v>0</v>
      </c>
      <c r="P95" s="46"/>
      <c r="Q95" s="49" t="b">
        <v>1</v>
      </c>
      <c r="R95" s="49" t="s">
        <v>528</v>
      </c>
      <c r="S95" s="49" t="s">
        <v>533</v>
      </c>
      <c r="T95" s="49" t="s">
        <v>529</v>
      </c>
      <c r="U95" s="49" t="s">
        <v>530</v>
      </c>
      <c r="V95" s="49" t="s">
        <v>531</v>
      </c>
      <c r="W95" s="49" t="s">
        <v>532</v>
      </c>
      <c r="X95" s="49" t="str">
        <f>IFERROR(VLOOKUP(AF95,MeasureCost!$B$6:$B$150,1,FALSE),"")</f>
        <v>RefgFrz-BM-TTD_Small-Tier2</v>
      </c>
      <c r="Y95" s="49" t="str">
        <f>IFERROR(VLOOKUP(AE95,MeasureCost!$B$6:$B$150,1,FALSE),"")</f>
        <v>RefgFrz-BM-TTD_Small-Code</v>
      </c>
      <c r="Z95" s="49" t="s">
        <v>583</v>
      </c>
      <c r="AA95" s="46"/>
      <c r="AB95" s="46"/>
      <c r="AC95" s="46"/>
      <c r="AD95" s="46"/>
      <c r="AE95" s="49" t="s">
        <v>211</v>
      </c>
      <c r="AF95" s="49" t="s">
        <v>215</v>
      </c>
      <c r="AG95" s="49" t="s">
        <v>584</v>
      </c>
      <c r="AH95" s="46"/>
      <c r="AI95" s="49" t="b">
        <v>0</v>
      </c>
      <c r="AJ95" s="49" t="b">
        <v>0</v>
      </c>
      <c r="AK95" s="46"/>
      <c r="AL95" s="49" t="s">
        <v>585</v>
      </c>
      <c r="AM95" s="49" t="s">
        <v>583</v>
      </c>
      <c r="AN95" s="46"/>
      <c r="AO95" s="46"/>
      <c r="AP95" s="51">
        <v>42005</v>
      </c>
      <c r="AQ95" s="46"/>
      <c r="AR95" s="49" t="s">
        <v>537</v>
      </c>
      <c r="AS95" s="46"/>
      <c r="AT95" s="46"/>
      <c r="AU95" s="46"/>
      <c r="AV95" s="46"/>
      <c r="AW95" s="49" t="s">
        <v>586</v>
      </c>
      <c r="AX95" s="46"/>
      <c r="AY95" s="46">
        <f>IFERROR(VLOOKUP(AF95,MeasureCost!$B$6:$Y$150,24,FALSE),"")</f>
        <v>1433</v>
      </c>
      <c r="AZ95" s="46">
        <f>IFERROR(VLOOKUP(AE95,MeasureCost!$B$6:$Y$150,24,FALSE),"")</f>
        <v>1341</v>
      </c>
      <c r="BA95" s="46"/>
      <c r="BB95" s="72">
        <f t="shared" si="1"/>
        <v>92</v>
      </c>
    </row>
    <row r="96" spans="1:54">
      <c r="A96" s="49">
        <v>689</v>
      </c>
      <c r="B96" s="49" t="s">
        <v>762</v>
      </c>
      <c r="C96" s="49" t="s">
        <v>763</v>
      </c>
      <c r="D96" s="49" t="s">
        <v>85</v>
      </c>
      <c r="E96" s="49" t="s">
        <v>579</v>
      </c>
      <c r="F96" s="51">
        <v>41965</v>
      </c>
      <c r="G96" s="49" t="s">
        <v>703</v>
      </c>
      <c r="H96" s="49" t="s">
        <v>537</v>
      </c>
      <c r="I96" s="49" t="s">
        <v>581</v>
      </c>
      <c r="J96" s="49" t="s">
        <v>582</v>
      </c>
      <c r="K96" s="49">
        <v>70</v>
      </c>
      <c r="L96" s="46"/>
      <c r="M96" s="49" t="s">
        <v>53</v>
      </c>
      <c r="N96" s="46"/>
      <c r="O96" s="49" t="b">
        <v>0</v>
      </c>
      <c r="P96" s="46"/>
      <c r="Q96" s="49" t="b">
        <v>1</v>
      </c>
      <c r="R96" s="49" t="s">
        <v>528</v>
      </c>
      <c r="S96" s="49" t="s">
        <v>533</v>
      </c>
      <c r="T96" s="49" t="s">
        <v>529</v>
      </c>
      <c r="U96" s="49" t="s">
        <v>530</v>
      </c>
      <c r="V96" s="49" t="s">
        <v>531</v>
      </c>
      <c r="W96" s="49" t="s">
        <v>532</v>
      </c>
      <c r="X96" s="49" t="str">
        <f>IFERROR(VLOOKUP(AF96,MeasureCost!$B$6:$B$150,1,FALSE),"")</f>
        <v>RefgFrz-BM-TTD_Med-Tier1</v>
      </c>
      <c r="Y96" s="49" t="str">
        <f>IFERROR(VLOOKUP(AE96,MeasureCost!$B$6:$B$150,1,FALSE),"")</f>
        <v>RefgFrz-BM-TTD_Med-Code</v>
      </c>
      <c r="Z96" s="49" t="s">
        <v>583</v>
      </c>
      <c r="AA96" s="46"/>
      <c r="AB96" s="46"/>
      <c r="AC96" s="46"/>
      <c r="AD96" s="46"/>
      <c r="AE96" s="49" t="s">
        <v>199</v>
      </c>
      <c r="AF96" s="49" t="s">
        <v>201</v>
      </c>
      <c r="AG96" s="49" t="s">
        <v>584</v>
      </c>
      <c r="AH96" s="46"/>
      <c r="AI96" s="49" t="b">
        <v>0</v>
      </c>
      <c r="AJ96" s="49" t="b">
        <v>0</v>
      </c>
      <c r="AK96" s="46"/>
      <c r="AL96" s="49" t="s">
        <v>585</v>
      </c>
      <c r="AM96" s="49" t="s">
        <v>583</v>
      </c>
      <c r="AN96" s="46"/>
      <c r="AO96" s="46"/>
      <c r="AP96" s="51">
        <v>42005</v>
      </c>
      <c r="AQ96" s="46"/>
      <c r="AR96" s="49" t="s">
        <v>537</v>
      </c>
      <c r="AS96" s="46"/>
      <c r="AT96" s="46"/>
      <c r="AU96" s="46"/>
      <c r="AV96" s="46"/>
      <c r="AW96" s="49" t="s">
        <v>586</v>
      </c>
      <c r="AX96" s="46"/>
      <c r="AY96" s="46">
        <f>IFERROR(VLOOKUP(AF96,MeasureCost!$B$6:$Y$150,24,FALSE),"")</f>
        <v>1447</v>
      </c>
      <c r="AZ96" s="46">
        <f>IFERROR(VLOOKUP(AE96,MeasureCost!$B$6:$Y$150,24,FALSE),"")</f>
        <v>1414</v>
      </c>
      <c r="BA96" s="46"/>
      <c r="BB96" s="72">
        <f t="shared" si="1"/>
        <v>33</v>
      </c>
    </row>
    <row r="97" spans="1:54">
      <c r="A97" s="49">
        <v>690</v>
      </c>
      <c r="B97" s="49" t="s">
        <v>764</v>
      </c>
      <c r="C97" s="49" t="s">
        <v>765</v>
      </c>
      <c r="D97" s="49" t="s">
        <v>85</v>
      </c>
      <c r="E97" s="49" t="s">
        <v>579</v>
      </c>
      <c r="F97" s="51">
        <v>41965</v>
      </c>
      <c r="G97" s="49" t="s">
        <v>703</v>
      </c>
      <c r="H97" s="49" t="s">
        <v>537</v>
      </c>
      <c r="I97" s="49" t="s">
        <v>581</v>
      </c>
      <c r="J97" s="49" t="s">
        <v>582</v>
      </c>
      <c r="K97" s="49">
        <v>209</v>
      </c>
      <c r="L97" s="46"/>
      <c r="M97" s="49" t="s">
        <v>53</v>
      </c>
      <c r="N97" s="46"/>
      <c r="O97" s="49" t="b">
        <v>0</v>
      </c>
      <c r="P97" s="46"/>
      <c r="Q97" s="49" t="b">
        <v>1</v>
      </c>
      <c r="R97" s="49" t="s">
        <v>528</v>
      </c>
      <c r="S97" s="49" t="s">
        <v>533</v>
      </c>
      <c r="T97" s="49" t="s">
        <v>529</v>
      </c>
      <c r="U97" s="49" t="s">
        <v>530</v>
      </c>
      <c r="V97" s="49" t="s">
        <v>531</v>
      </c>
      <c r="W97" s="49" t="s">
        <v>532</v>
      </c>
      <c r="X97" s="49" t="str">
        <f>IFERROR(VLOOKUP(AF97,MeasureCost!$B$6:$B$150,1,FALSE),"")</f>
        <v>RefgFrz-BM-TTD_Med-Tier2</v>
      </c>
      <c r="Y97" s="49" t="str">
        <f>IFERROR(VLOOKUP(AE97,MeasureCost!$B$6:$B$150,1,FALSE),"")</f>
        <v>RefgFrz-BM-TTD_Med-Code</v>
      </c>
      <c r="Z97" s="49" t="s">
        <v>583</v>
      </c>
      <c r="AA97" s="46"/>
      <c r="AB97" s="46"/>
      <c r="AC97" s="46"/>
      <c r="AD97" s="46"/>
      <c r="AE97" s="49" t="s">
        <v>199</v>
      </c>
      <c r="AF97" s="49" t="s">
        <v>203</v>
      </c>
      <c r="AG97" s="49" t="s">
        <v>584</v>
      </c>
      <c r="AH97" s="46"/>
      <c r="AI97" s="49" t="b">
        <v>0</v>
      </c>
      <c r="AJ97" s="49" t="b">
        <v>0</v>
      </c>
      <c r="AK97" s="46"/>
      <c r="AL97" s="49" t="s">
        <v>585</v>
      </c>
      <c r="AM97" s="49" t="s">
        <v>583</v>
      </c>
      <c r="AN97" s="46"/>
      <c r="AO97" s="46"/>
      <c r="AP97" s="51">
        <v>42005</v>
      </c>
      <c r="AQ97" s="46"/>
      <c r="AR97" s="49" t="s">
        <v>537</v>
      </c>
      <c r="AS97" s="46"/>
      <c r="AT97" s="46"/>
      <c r="AU97" s="46"/>
      <c r="AV97" s="46"/>
      <c r="AW97" s="49" t="s">
        <v>586</v>
      </c>
      <c r="AX97" s="46"/>
      <c r="AY97" s="46">
        <f>IFERROR(VLOOKUP(AF97,MeasureCost!$B$6:$Y$150,24,FALSE),"")</f>
        <v>1513</v>
      </c>
      <c r="AZ97" s="46">
        <f>IFERROR(VLOOKUP(AE97,MeasureCost!$B$6:$Y$150,24,FALSE),"")</f>
        <v>1414</v>
      </c>
      <c r="BA97" s="46"/>
      <c r="BB97" s="72">
        <f t="shared" si="1"/>
        <v>99</v>
      </c>
    </row>
    <row r="98" spans="1:54">
      <c r="A98" s="49">
        <v>691</v>
      </c>
      <c r="B98" s="49" t="s">
        <v>766</v>
      </c>
      <c r="C98" s="49" t="s">
        <v>767</v>
      </c>
      <c r="D98" s="49" t="s">
        <v>85</v>
      </c>
      <c r="E98" s="49" t="s">
        <v>579</v>
      </c>
      <c r="F98" s="51">
        <v>41965</v>
      </c>
      <c r="G98" s="49" t="s">
        <v>703</v>
      </c>
      <c r="H98" s="49" t="s">
        <v>537</v>
      </c>
      <c r="I98" s="49" t="s">
        <v>581</v>
      </c>
      <c r="J98" s="49" t="s">
        <v>582</v>
      </c>
      <c r="K98" s="49">
        <v>73</v>
      </c>
      <c r="L98" s="46"/>
      <c r="M98" s="49" t="s">
        <v>53</v>
      </c>
      <c r="N98" s="46"/>
      <c r="O98" s="49" t="b">
        <v>0</v>
      </c>
      <c r="P98" s="46"/>
      <c r="Q98" s="49" t="b">
        <v>1</v>
      </c>
      <c r="R98" s="49" t="s">
        <v>528</v>
      </c>
      <c r="S98" s="49" t="s">
        <v>533</v>
      </c>
      <c r="T98" s="49" t="s">
        <v>529</v>
      </c>
      <c r="U98" s="49" t="s">
        <v>530</v>
      </c>
      <c r="V98" s="49" t="s">
        <v>531</v>
      </c>
      <c r="W98" s="49" t="s">
        <v>532</v>
      </c>
      <c r="X98" s="49" t="str">
        <f>IFERROR(VLOOKUP(AF98,MeasureCost!$B$6:$B$150,1,FALSE),"")</f>
        <v>RefgFrz-BM-TTD_Large-Tier1</v>
      </c>
      <c r="Y98" s="49" t="str">
        <f>IFERROR(VLOOKUP(AE98,MeasureCost!$B$6:$B$150,1,FALSE),"")</f>
        <v/>
      </c>
      <c r="Z98" s="49" t="s">
        <v>583</v>
      </c>
      <c r="AA98" s="46"/>
      <c r="AB98" s="46"/>
      <c r="AC98" s="46"/>
      <c r="AD98" s="46"/>
      <c r="AE98" s="49" t="s">
        <v>24</v>
      </c>
      <c r="AF98" s="49" t="s">
        <v>195</v>
      </c>
      <c r="AG98" s="49" t="s">
        <v>584</v>
      </c>
      <c r="AH98" s="46"/>
      <c r="AI98" s="49" t="b">
        <v>0</v>
      </c>
      <c r="AJ98" s="49" t="b">
        <v>0</v>
      </c>
      <c r="AK98" s="46"/>
      <c r="AL98" s="49" t="s">
        <v>585</v>
      </c>
      <c r="AM98" s="49" t="s">
        <v>583</v>
      </c>
      <c r="AN98" s="46"/>
      <c r="AO98" s="46"/>
      <c r="AP98" s="51">
        <v>42005</v>
      </c>
      <c r="AQ98" s="46"/>
      <c r="AR98" s="49" t="s">
        <v>537</v>
      </c>
      <c r="AS98" s="46"/>
      <c r="AT98" s="46"/>
      <c r="AU98" s="46"/>
      <c r="AV98" s="46"/>
      <c r="AW98" s="49" t="s">
        <v>586</v>
      </c>
      <c r="AX98" s="46"/>
      <c r="AY98" s="46">
        <f>IFERROR(VLOOKUP(AF98,MeasureCost!$B$6:$Y$150,24,FALSE),"")</f>
        <v>1504</v>
      </c>
      <c r="AZ98" s="46" t="str">
        <f>IFERROR(VLOOKUP(AE98,MeasureCost!$B$6:$Y$150,24,FALSE),"")</f>
        <v/>
      </c>
      <c r="BA98" s="46"/>
      <c r="BB98" s="72" t="str">
        <f t="shared" si="1"/>
        <v/>
      </c>
    </row>
    <row r="99" spans="1:54">
      <c r="A99" s="49">
        <v>692</v>
      </c>
      <c r="B99" s="49" t="s">
        <v>768</v>
      </c>
      <c r="C99" s="49" t="s">
        <v>769</v>
      </c>
      <c r="D99" s="49" t="s">
        <v>85</v>
      </c>
      <c r="E99" s="49" t="s">
        <v>579</v>
      </c>
      <c r="F99" s="51">
        <v>41965</v>
      </c>
      <c r="G99" s="49" t="s">
        <v>703</v>
      </c>
      <c r="H99" s="49" t="s">
        <v>537</v>
      </c>
      <c r="I99" s="49" t="s">
        <v>581</v>
      </c>
      <c r="J99" s="49" t="s">
        <v>582</v>
      </c>
      <c r="K99" s="49">
        <v>220</v>
      </c>
      <c r="L99" s="46"/>
      <c r="M99" s="49" t="s">
        <v>53</v>
      </c>
      <c r="N99" s="46"/>
      <c r="O99" s="49" t="b">
        <v>0</v>
      </c>
      <c r="P99" s="46"/>
      <c r="Q99" s="49" t="b">
        <v>1</v>
      </c>
      <c r="R99" s="49" t="s">
        <v>528</v>
      </c>
      <c r="S99" s="49" t="s">
        <v>533</v>
      </c>
      <c r="T99" s="49" t="s">
        <v>529</v>
      </c>
      <c r="U99" s="49" t="s">
        <v>530</v>
      </c>
      <c r="V99" s="49" t="s">
        <v>531</v>
      </c>
      <c r="W99" s="49" t="s">
        <v>532</v>
      </c>
      <c r="X99" s="49" t="str">
        <f>IFERROR(VLOOKUP(AF99,MeasureCost!$B$6:$B$150,1,FALSE),"")</f>
        <v>RefgFrz-BM-TTD_Large-Tier2</v>
      </c>
      <c r="Y99" s="49" t="str">
        <f>IFERROR(VLOOKUP(AE99,MeasureCost!$B$6:$B$150,1,FALSE),"")</f>
        <v/>
      </c>
      <c r="Z99" s="49" t="s">
        <v>583</v>
      </c>
      <c r="AA99" s="46"/>
      <c r="AB99" s="46"/>
      <c r="AC99" s="46"/>
      <c r="AD99" s="46"/>
      <c r="AE99" s="49" t="s">
        <v>24</v>
      </c>
      <c r="AF99" s="49" t="s">
        <v>197</v>
      </c>
      <c r="AG99" s="49" t="s">
        <v>584</v>
      </c>
      <c r="AH99" s="46"/>
      <c r="AI99" s="49" t="b">
        <v>0</v>
      </c>
      <c r="AJ99" s="49" t="b">
        <v>0</v>
      </c>
      <c r="AK99" s="46"/>
      <c r="AL99" s="49" t="s">
        <v>585</v>
      </c>
      <c r="AM99" s="49" t="s">
        <v>583</v>
      </c>
      <c r="AN99" s="46"/>
      <c r="AO99" s="46"/>
      <c r="AP99" s="51">
        <v>42005</v>
      </c>
      <c r="AQ99" s="46"/>
      <c r="AR99" s="49" t="s">
        <v>537</v>
      </c>
      <c r="AS99" s="46"/>
      <c r="AT99" s="46"/>
      <c r="AU99" s="46"/>
      <c r="AV99" s="46"/>
      <c r="AW99" s="49" t="s">
        <v>586</v>
      </c>
      <c r="AX99" s="46"/>
      <c r="AY99" s="46">
        <f>IFERROR(VLOOKUP(AF99,MeasureCost!$B$6:$Y$150,24,FALSE),"")</f>
        <v>1573</v>
      </c>
      <c r="AZ99" s="46" t="str">
        <f>IFERROR(VLOOKUP(AE99,MeasureCost!$B$6:$Y$150,24,FALSE),"")</f>
        <v/>
      </c>
      <c r="BA99" s="46"/>
      <c r="BB99" s="72" t="str">
        <f t="shared" si="1"/>
        <v/>
      </c>
    </row>
    <row r="100" spans="1:54">
      <c r="A100" s="49">
        <v>693</v>
      </c>
      <c r="B100" s="49" t="s">
        <v>770</v>
      </c>
      <c r="C100" s="49" t="s">
        <v>771</v>
      </c>
      <c r="D100" s="49" t="s">
        <v>85</v>
      </c>
      <c r="E100" s="49" t="s">
        <v>579</v>
      </c>
      <c r="F100" s="51">
        <v>41965</v>
      </c>
      <c r="G100" s="49" t="s">
        <v>703</v>
      </c>
      <c r="H100" s="49" t="s">
        <v>537</v>
      </c>
      <c r="I100" s="49" t="s">
        <v>581</v>
      </c>
      <c r="J100" s="49" t="s">
        <v>582</v>
      </c>
      <c r="K100" s="49">
        <v>78</v>
      </c>
      <c r="L100" s="46"/>
      <c r="M100" s="49" t="s">
        <v>53</v>
      </c>
      <c r="N100" s="46"/>
      <c r="O100" s="49" t="b">
        <v>0</v>
      </c>
      <c r="P100" s="46"/>
      <c r="Q100" s="49" t="b">
        <v>1</v>
      </c>
      <c r="R100" s="49" t="s">
        <v>528</v>
      </c>
      <c r="S100" s="49" t="s">
        <v>533</v>
      </c>
      <c r="T100" s="49" t="s">
        <v>529</v>
      </c>
      <c r="U100" s="49" t="s">
        <v>530</v>
      </c>
      <c r="V100" s="49" t="s">
        <v>531</v>
      </c>
      <c r="W100" s="49" t="s">
        <v>532</v>
      </c>
      <c r="X100" s="49" t="str">
        <f>IFERROR(VLOOKUP(AF100,MeasureCost!$B$6:$B$150,1,FALSE),"")</f>
        <v>RefgFrz-BM-TTD_VLarge-Tier1</v>
      </c>
      <c r="Y100" s="49" t="str">
        <f>IFERROR(VLOOKUP(AE100,MeasureCost!$B$6:$B$150,1,FALSE),"")</f>
        <v/>
      </c>
      <c r="Z100" s="49" t="s">
        <v>583</v>
      </c>
      <c r="AA100" s="46"/>
      <c r="AB100" s="46"/>
      <c r="AC100" s="46"/>
      <c r="AD100" s="46"/>
      <c r="AE100" s="49" t="s">
        <v>25</v>
      </c>
      <c r="AF100" s="49" t="s">
        <v>218</v>
      </c>
      <c r="AG100" s="49" t="s">
        <v>584</v>
      </c>
      <c r="AH100" s="46"/>
      <c r="AI100" s="49" t="b">
        <v>0</v>
      </c>
      <c r="AJ100" s="49" t="b">
        <v>0</v>
      </c>
      <c r="AK100" s="46"/>
      <c r="AL100" s="49" t="s">
        <v>585</v>
      </c>
      <c r="AM100" s="49" t="s">
        <v>583</v>
      </c>
      <c r="AN100" s="46"/>
      <c r="AO100" s="46"/>
      <c r="AP100" s="51">
        <v>42005</v>
      </c>
      <c r="AQ100" s="46"/>
      <c r="AR100" s="49" t="s">
        <v>537</v>
      </c>
      <c r="AS100" s="46"/>
      <c r="AT100" s="46"/>
      <c r="AU100" s="46"/>
      <c r="AV100" s="46"/>
      <c r="AW100" s="49" t="s">
        <v>586</v>
      </c>
      <c r="AX100" s="46"/>
      <c r="AY100" s="46">
        <f>IFERROR(VLOOKUP(AF100,MeasureCost!$B$6:$Y$150,24,FALSE),"")</f>
        <v>1579</v>
      </c>
      <c r="AZ100" s="46" t="str">
        <f>IFERROR(VLOOKUP(AE100,MeasureCost!$B$6:$Y$150,24,FALSE),"")</f>
        <v/>
      </c>
      <c r="BA100" s="46"/>
      <c r="BB100" s="72" t="str">
        <f t="shared" si="1"/>
        <v/>
      </c>
    </row>
    <row r="101" spans="1:54">
      <c r="A101" s="49">
        <v>694</v>
      </c>
      <c r="B101" s="49" t="s">
        <v>772</v>
      </c>
      <c r="C101" s="49" t="s">
        <v>773</v>
      </c>
      <c r="D101" s="49" t="s">
        <v>85</v>
      </c>
      <c r="E101" s="49" t="s">
        <v>579</v>
      </c>
      <c r="F101" s="51">
        <v>41965</v>
      </c>
      <c r="G101" s="49" t="s">
        <v>703</v>
      </c>
      <c r="H101" s="49" t="s">
        <v>537</v>
      </c>
      <c r="I101" s="49" t="s">
        <v>581</v>
      </c>
      <c r="J101" s="49" t="s">
        <v>582</v>
      </c>
      <c r="K101" s="49">
        <v>234</v>
      </c>
      <c r="L101" s="46"/>
      <c r="M101" s="49" t="s">
        <v>53</v>
      </c>
      <c r="N101" s="46"/>
      <c r="O101" s="49" t="b">
        <v>0</v>
      </c>
      <c r="P101" s="46"/>
      <c r="Q101" s="49" t="b">
        <v>1</v>
      </c>
      <c r="R101" s="49" t="s">
        <v>528</v>
      </c>
      <c r="S101" s="49" t="s">
        <v>533</v>
      </c>
      <c r="T101" s="49" t="s">
        <v>529</v>
      </c>
      <c r="U101" s="49" t="s">
        <v>530</v>
      </c>
      <c r="V101" s="49" t="s">
        <v>531</v>
      </c>
      <c r="W101" s="49" t="s">
        <v>532</v>
      </c>
      <c r="X101" s="49" t="str">
        <f>IFERROR(VLOOKUP(AF101,MeasureCost!$B$6:$B$150,1,FALSE),"")</f>
        <v>RefgFrz-BM-TTD_VLarge-Tier2</v>
      </c>
      <c r="Y101" s="49" t="str">
        <f>IFERROR(VLOOKUP(AE101,MeasureCost!$B$6:$B$150,1,FALSE),"")</f>
        <v/>
      </c>
      <c r="Z101" s="49" t="s">
        <v>583</v>
      </c>
      <c r="AA101" s="46"/>
      <c r="AB101" s="46"/>
      <c r="AC101" s="46"/>
      <c r="AD101" s="46"/>
      <c r="AE101" s="49" t="s">
        <v>25</v>
      </c>
      <c r="AF101" s="49" t="s">
        <v>220</v>
      </c>
      <c r="AG101" s="49" t="s">
        <v>584</v>
      </c>
      <c r="AH101" s="46"/>
      <c r="AI101" s="49" t="b">
        <v>0</v>
      </c>
      <c r="AJ101" s="49" t="b">
        <v>0</v>
      </c>
      <c r="AK101" s="46"/>
      <c r="AL101" s="49" t="s">
        <v>585</v>
      </c>
      <c r="AM101" s="49" t="s">
        <v>583</v>
      </c>
      <c r="AN101" s="46"/>
      <c r="AO101" s="46"/>
      <c r="AP101" s="51">
        <v>42005</v>
      </c>
      <c r="AQ101" s="46"/>
      <c r="AR101" s="49" t="s">
        <v>537</v>
      </c>
      <c r="AS101" s="46"/>
      <c r="AT101" s="46"/>
      <c r="AU101" s="46"/>
      <c r="AV101" s="46"/>
      <c r="AW101" s="49" t="s">
        <v>586</v>
      </c>
      <c r="AX101" s="46"/>
      <c r="AY101" s="46">
        <f>IFERROR(VLOOKUP(AF101,MeasureCost!$B$6:$Y$150,24,FALSE),"")</f>
        <v>1653</v>
      </c>
      <c r="AZ101" s="46" t="str">
        <f>IFERROR(VLOOKUP(AE101,MeasureCost!$B$6:$Y$150,24,FALSE),"")</f>
        <v/>
      </c>
      <c r="BA101" s="46"/>
      <c r="BB101" s="72" t="str">
        <f t="shared" si="1"/>
        <v/>
      </c>
    </row>
    <row r="102" spans="1:54">
      <c r="A102" s="49">
        <v>695</v>
      </c>
      <c r="B102" s="49" t="s">
        <v>774</v>
      </c>
      <c r="C102" s="49" t="s">
        <v>775</v>
      </c>
      <c r="D102" s="49" t="s">
        <v>85</v>
      </c>
      <c r="E102" s="49" t="s">
        <v>579</v>
      </c>
      <c r="F102" s="51">
        <v>41965</v>
      </c>
      <c r="G102" s="49" t="s">
        <v>703</v>
      </c>
      <c r="H102" s="49" t="s">
        <v>537</v>
      </c>
      <c r="I102" s="49" t="s">
        <v>581</v>
      </c>
      <c r="J102" s="49" t="s">
        <v>582</v>
      </c>
      <c r="K102" s="49">
        <v>76</v>
      </c>
      <c r="L102" s="46"/>
      <c r="M102" s="49" t="s">
        <v>53</v>
      </c>
      <c r="N102" s="46"/>
      <c r="O102" s="49" t="b">
        <v>0</v>
      </c>
      <c r="P102" s="46"/>
      <c r="Q102" s="49" t="b">
        <v>1</v>
      </c>
      <c r="R102" s="49" t="s">
        <v>528</v>
      </c>
      <c r="S102" s="49" t="s">
        <v>533</v>
      </c>
      <c r="T102" s="49" t="s">
        <v>529</v>
      </c>
      <c r="U102" s="49" t="s">
        <v>530</v>
      </c>
      <c r="V102" s="49" t="s">
        <v>531</v>
      </c>
      <c r="W102" s="49" t="s">
        <v>532</v>
      </c>
      <c r="X102" s="49" t="str">
        <f>IFERROR(VLOOKUP(AF102,MeasureCost!$B$6:$B$150,1,FALSE),"")</f>
        <v>RefgFrz-BM-TTD_WtdSize-Tier1</v>
      </c>
      <c r="Y102" s="49" t="str">
        <f>IFERROR(VLOOKUP(AE102,MeasureCost!$B$6:$B$150,1,FALSE),"")</f>
        <v/>
      </c>
      <c r="Z102" s="49" t="s">
        <v>583</v>
      </c>
      <c r="AA102" s="46"/>
      <c r="AB102" s="46"/>
      <c r="AC102" s="46"/>
      <c r="AD102" s="46"/>
      <c r="AE102" s="49" t="s">
        <v>26</v>
      </c>
      <c r="AF102" s="49" t="s">
        <v>223</v>
      </c>
      <c r="AG102" s="49" t="s">
        <v>584</v>
      </c>
      <c r="AH102" s="46"/>
      <c r="AI102" s="49" t="b">
        <v>0</v>
      </c>
      <c r="AJ102" s="49" t="b">
        <v>0</v>
      </c>
      <c r="AK102" s="46"/>
      <c r="AL102" s="49" t="s">
        <v>585</v>
      </c>
      <c r="AM102" s="49" t="s">
        <v>583</v>
      </c>
      <c r="AN102" s="46"/>
      <c r="AO102" s="46"/>
      <c r="AP102" s="51">
        <v>42005</v>
      </c>
      <c r="AQ102" s="46"/>
      <c r="AR102" s="49" t="s">
        <v>537</v>
      </c>
      <c r="AS102" s="46"/>
      <c r="AT102" s="46"/>
      <c r="AU102" s="46"/>
      <c r="AV102" s="46"/>
      <c r="AW102" s="49" t="s">
        <v>586</v>
      </c>
      <c r="AX102" s="46"/>
      <c r="AY102" s="46">
        <f>IFERROR(VLOOKUP(AF102,MeasureCost!$B$6:$Y$150,24,FALSE),"")</f>
        <v>1553</v>
      </c>
      <c r="AZ102" s="46" t="str">
        <f>IFERROR(VLOOKUP(AE102,MeasureCost!$B$6:$Y$150,24,FALSE),"")</f>
        <v/>
      </c>
      <c r="BA102" s="46"/>
      <c r="BB102" s="72" t="str">
        <f t="shared" si="1"/>
        <v/>
      </c>
    </row>
    <row r="103" spans="1:54">
      <c r="A103" s="49">
        <v>696</v>
      </c>
      <c r="B103" s="49" t="s">
        <v>776</v>
      </c>
      <c r="C103" s="49" t="s">
        <v>777</v>
      </c>
      <c r="D103" s="49" t="s">
        <v>85</v>
      </c>
      <c r="E103" s="49" t="s">
        <v>579</v>
      </c>
      <c r="F103" s="51">
        <v>41965</v>
      </c>
      <c r="G103" s="49" t="s">
        <v>703</v>
      </c>
      <c r="H103" s="49" t="s">
        <v>537</v>
      </c>
      <c r="I103" s="49" t="s">
        <v>581</v>
      </c>
      <c r="J103" s="49" t="s">
        <v>582</v>
      </c>
      <c r="K103" s="49">
        <v>229</v>
      </c>
      <c r="L103" s="46"/>
      <c r="M103" s="49" t="s">
        <v>53</v>
      </c>
      <c r="N103" s="46"/>
      <c r="O103" s="49" t="b">
        <v>0</v>
      </c>
      <c r="P103" s="46"/>
      <c r="Q103" s="49" t="b">
        <v>1</v>
      </c>
      <c r="R103" s="49" t="s">
        <v>528</v>
      </c>
      <c r="S103" s="49" t="s">
        <v>533</v>
      </c>
      <c r="T103" s="49" t="s">
        <v>529</v>
      </c>
      <c r="U103" s="49" t="s">
        <v>530</v>
      </c>
      <c r="V103" s="49" t="s">
        <v>531</v>
      </c>
      <c r="W103" s="49" t="s">
        <v>532</v>
      </c>
      <c r="X103" s="49" t="str">
        <f>IFERROR(VLOOKUP(AF103,MeasureCost!$B$6:$B$150,1,FALSE),"")</f>
        <v>RefgFrz-BM-TTD_WtdSize-Tier2</v>
      </c>
      <c r="Y103" s="49" t="str">
        <f>IFERROR(VLOOKUP(AE103,MeasureCost!$B$6:$B$150,1,FALSE),"")</f>
        <v/>
      </c>
      <c r="Z103" s="49" t="s">
        <v>583</v>
      </c>
      <c r="AA103" s="46"/>
      <c r="AB103" s="46"/>
      <c r="AC103" s="46"/>
      <c r="AD103" s="46"/>
      <c r="AE103" s="49" t="s">
        <v>26</v>
      </c>
      <c r="AF103" s="49" t="s">
        <v>225</v>
      </c>
      <c r="AG103" s="49" t="s">
        <v>584</v>
      </c>
      <c r="AH103" s="46"/>
      <c r="AI103" s="49" t="b">
        <v>0</v>
      </c>
      <c r="AJ103" s="49" t="b">
        <v>0</v>
      </c>
      <c r="AK103" s="46"/>
      <c r="AL103" s="49" t="s">
        <v>585</v>
      </c>
      <c r="AM103" s="49" t="s">
        <v>583</v>
      </c>
      <c r="AN103" s="46"/>
      <c r="AO103" s="46"/>
      <c r="AP103" s="51">
        <v>42005</v>
      </c>
      <c r="AQ103" s="46"/>
      <c r="AR103" s="49" t="s">
        <v>537</v>
      </c>
      <c r="AS103" s="46"/>
      <c r="AT103" s="46"/>
      <c r="AU103" s="46"/>
      <c r="AV103" s="46"/>
      <c r="AW103" s="49" t="s">
        <v>586</v>
      </c>
      <c r="AX103" s="46"/>
      <c r="AY103" s="46">
        <f>IFERROR(VLOOKUP(AF103,MeasureCost!$B$6:$Y$150,24,FALSE),"")</f>
        <v>1625</v>
      </c>
      <c r="AZ103" s="46" t="str">
        <f>IFERROR(VLOOKUP(AE103,MeasureCost!$B$6:$Y$150,24,FALSE),"")</f>
        <v/>
      </c>
      <c r="BA103" s="46"/>
      <c r="BB103" s="72" t="str">
        <f t="shared" si="1"/>
        <v/>
      </c>
    </row>
    <row r="104" spans="1:54">
      <c r="A104" s="49">
        <v>697</v>
      </c>
      <c r="B104" s="49" t="s">
        <v>778</v>
      </c>
      <c r="C104" s="49" t="s">
        <v>779</v>
      </c>
      <c r="D104" s="49" t="s">
        <v>85</v>
      </c>
      <c r="E104" s="49" t="s">
        <v>579</v>
      </c>
      <c r="F104" s="51">
        <v>41965</v>
      </c>
      <c r="G104" s="49" t="s">
        <v>703</v>
      </c>
      <c r="H104" s="49" t="s">
        <v>537</v>
      </c>
      <c r="I104" s="49" t="s">
        <v>581</v>
      </c>
      <c r="J104" s="49" t="s">
        <v>582</v>
      </c>
      <c r="K104" s="49">
        <v>52</v>
      </c>
      <c r="L104" s="46"/>
      <c r="M104" s="49" t="s">
        <v>53</v>
      </c>
      <c r="N104" s="46"/>
      <c r="O104" s="49" t="b">
        <v>0</v>
      </c>
      <c r="P104" s="46"/>
      <c r="Q104" s="49" t="b">
        <v>1</v>
      </c>
      <c r="R104" s="49" t="s">
        <v>528</v>
      </c>
      <c r="S104" s="49" t="s">
        <v>533</v>
      </c>
      <c r="T104" s="49" t="s">
        <v>529</v>
      </c>
      <c r="U104" s="49" t="s">
        <v>530</v>
      </c>
      <c r="V104" s="49" t="s">
        <v>531</v>
      </c>
      <c r="W104" s="49" t="s">
        <v>532</v>
      </c>
      <c r="X104" s="49" t="str">
        <f>IFERROR(VLOOKUP(AF104,MeasureCost!$B$6:$B$150,1,FALSE),"")</f>
        <v>RefgFrz-BM-Ice_Mini-Tier1</v>
      </c>
      <c r="Y104" s="49" t="str">
        <f>IFERROR(VLOOKUP(AE104,MeasureCost!$B$6:$B$150,1,FALSE),"")</f>
        <v>RefgFrz-BM-Ice_Mini-Code</v>
      </c>
      <c r="Z104" s="49" t="s">
        <v>583</v>
      </c>
      <c r="AA104" s="46"/>
      <c r="AB104" s="46"/>
      <c r="AC104" s="46"/>
      <c r="AD104" s="46"/>
      <c r="AE104" s="49" t="s">
        <v>163</v>
      </c>
      <c r="AF104" s="49" t="s">
        <v>165</v>
      </c>
      <c r="AG104" s="49" t="s">
        <v>584</v>
      </c>
      <c r="AH104" s="46"/>
      <c r="AI104" s="49" t="b">
        <v>0</v>
      </c>
      <c r="AJ104" s="49" t="b">
        <v>0</v>
      </c>
      <c r="AK104" s="46"/>
      <c r="AL104" s="49" t="s">
        <v>585</v>
      </c>
      <c r="AM104" s="49" t="s">
        <v>583</v>
      </c>
      <c r="AN104" s="46"/>
      <c r="AO104" s="46"/>
      <c r="AP104" s="51">
        <v>42005</v>
      </c>
      <c r="AQ104" s="46"/>
      <c r="AR104" s="49" t="s">
        <v>537</v>
      </c>
      <c r="AS104" s="46"/>
      <c r="AT104" s="46"/>
      <c r="AU104" s="46"/>
      <c r="AV104" s="46"/>
      <c r="AW104" s="49" t="s">
        <v>586</v>
      </c>
      <c r="AX104" s="46"/>
      <c r="AY104" s="46">
        <f>IFERROR(VLOOKUP(AF104,MeasureCost!$B$6:$Y$150,24,FALSE),"")</f>
        <v>809</v>
      </c>
      <c r="AZ104" s="46">
        <f>IFERROR(VLOOKUP(AE104,MeasureCost!$B$6:$Y$150,24,FALSE),"")</f>
        <v>785</v>
      </c>
      <c r="BA104" s="46"/>
      <c r="BB104" s="72">
        <f t="shared" si="1"/>
        <v>24</v>
      </c>
    </row>
    <row r="105" spans="1:54">
      <c r="A105" s="49">
        <v>698</v>
      </c>
      <c r="B105" s="49" t="s">
        <v>780</v>
      </c>
      <c r="C105" s="49" t="s">
        <v>781</v>
      </c>
      <c r="D105" s="49" t="s">
        <v>85</v>
      </c>
      <c r="E105" s="49" t="s">
        <v>579</v>
      </c>
      <c r="F105" s="51">
        <v>41965</v>
      </c>
      <c r="G105" s="49" t="s">
        <v>703</v>
      </c>
      <c r="H105" s="49" t="s">
        <v>537</v>
      </c>
      <c r="I105" s="49" t="s">
        <v>581</v>
      </c>
      <c r="J105" s="49" t="s">
        <v>582</v>
      </c>
      <c r="K105" s="49">
        <v>157</v>
      </c>
      <c r="L105" s="46"/>
      <c r="M105" s="49" t="s">
        <v>53</v>
      </c>
      <c r="N105" s="46"/>
      <c r="O105" s="49" t="b">
        <v>0</v>
      </c>
      <c r="P105" s="46"/>
      <c r="Q105" s="49" t="b">
        <v>1</v>
      </c>
      <c r="R105" s="49" t="s">
        <v>528</v>
      </c>
      <c r="S105" s="49" t="s">
        <v>533</v>
      </c>
      <c r="T105" s="49" t="s">
        <v>529</v>
      </c>
      <c r="U105" s="49" t="s">
        <v>530</v>
      </c>
      <c r="V105" s="49" t="s">
        <v>531</v>
      </c>
      <c r="W105" s="49" t="s">
        <v>532</v>
      </c>
      <c r="X105" s="49" t="str">
        <f>IFERROR(VLOOKUP(AF105,MeasureCost!$B$6:$B$150,1,FALSE),"")</f>
        <v>RefgFrz-BM-Ice_Mini-Tier2</v>
      </c>
      <c r="Y105" s="49" t="str">
        <f>IFERROR(VLOOKUP(AE105,MeasureCost!$B$6:$B$150,1,FALSE),"")</f>
        <v>RefgFrz-BM-Ice_Mini-Code</v>
      </c>
      <c r="Z105" s="49" t="s">
        <v>583</v>
      </c>
      <c r="AA105" s="46"/>
      <c r="AB105" s="46"/>
      <c r="AC105" s="46"/>
      <c r="AD105" s="46"/>
      <c r="AE105" s="49" t="s">
        <v>163</v>
      </c>
      <c r="AF105" s="49" t="s">
        <v>167</v>
      </c>
      <c r="AG105" s="49" t="s">
        <v>584</v>
      </c>
      <c r="AH105" s="46"/>
      <c r="AI105" s="49" t="b">
        <v>0</v>
      </c>
      <c r="AJ105" s="49" t="b">
        <v>0</v>
      </c>
      <c r="AK105" s="46"/>
      <c r="AL105" s="49" t="s">
        <v>585</v>
      </c>
      <c r="AM105" s="49" t="s">
        <v>583</v>
      </c>
      <c r="AN105" s="46"/>
      <c r="AO105" s="46"/>
      <c r="AP105" s="51">
        <v>42005</v>
      </c>
      <c r="AQ105" s="46"/>
      <c r="AR105" s="49" t="s">
        <v>537</v>
      </c>
      <c r="AS105" s="46"/>
      <c r="AT105" s="46"/>
      <c r="AU105" s="46"/>
      <c r="AV105" s="46"/>
      <c r="AW105" s="49" t="s">
        <v>586</v>
      </c>
      <c r="AX105" s="46"/>
      <c r="AY105" s="46">
        <f>IFERROR(VLOOKUP(AF105,MeasureCost!$B$6:$Y$150,24,FALSE),"")</f>
        <v>859</v>
      </c>
      <c r="AZ105" s="46">
        <f>IFERROR(VLOOKUP(AE105,MeasureCost!$B$6:$Y$150,24,FALSE),"")</f>
        <v>785</v>
      </c>
      <c r="BA105" s="46"/>
      <c r="BB105" s="72">
        <f t="shared" si="1"/>
        <v>74</v>
      </c>
    </row>
    <row r="106" spans="1:54">
      <c r="A106" s="49">
        <v>699</v>
      </c>
      <c r="B106" s="49" t="s">
        <v>782</v>
      </c>
      <c r="C106" s="49" t="s">
        <v>783</v>
      </c>
      <c r="D106" s="49" t="s">
        <v>85</v>
      </c>
      <c r="E106" s="49" t="s">
        <v>579</v>
      </c>
      <c r="F106" s="51">
        <v>41965</v>
      </c>
      <c r="G106" s="49" t="s">
        <v>703</v>
      </c>
      <c r="H106" s="49" t="s">
        <v>537</v>
      </c>
      <c r="I106" s="49" t="s">
        <v>581</v>
      </c>
      <c r="J106" s="49" t="s">
        <v>582</v>
      </c>
      <c r="K106" s="49">
        <v>57</v>
      </c>
      <c r="L106" s="46"/>
      <c r="M106" s="49" t="s">
        <v>53</v>
      </c>
      <c r="N106" s="46"/>
      <c r="O106" s="49" t="b">
        <v>0</v>
      </c>
      <c r="P106" s="46"/>
      <c r="Q106" s="49" t="b">
        <v>1</v>
      </c>
      <c r="R106" s="49" t="s">
        <v>528</v>
      </c>
      <c r="S106" s="49" t="s">
        <v>533</v>
      </c>
      <c r="T106" s="49" t="s">
        <v>529</v>
      </c>
      <c r="U106" s="49" t="s">
        <v>530</v>
      </c>
      <c r="V106" s="49" t="s">
        <v>531</v>
      </c>
      <c r="W106" s="49" t="s">
        <v>532</v>
      </c>
      <c r="X106" s="49" t="str">
        <f>IFERROR(VLOOKUP(AF106,MeasureCost!$B$6:$B$150,1,FALSE),"")</f>
        <v>RefgFrz-BM-Ice_Small-Tier1</v>
      </c>
      <c r="Y106" s="49" t="str">
        <f>IFERROR(VLOOKUP(AE106,MeasureCost!$B$6:$B$150,1,FALSE),"")</f>
        <v>RefgFrz-BM-Ice_Small-Code</v>
      </c>
      <c r="Z106" s="49" t="s">
        <v>583</v>
      </c>
      <c r="AA106" s="46"/>
      <c r="AB106" s="46"/>
      <c r="AC106" s="46"/>
      <c r="AD106" s="46"/>
      <c r="AE106" s="49" t="s">
        <v>169</v>
      </c>
      <c r="AF106" s="49" t="s">
        <v>171</v>
      </c>
      <c r="AG106" s="49" t="s">
        <v>584</v>
      </c>
      <c r="AH106" s="46"/>
      <c r="AI106" s="49" t="b">
        <v>0</v>
      </c>
      <c r="AJ106" s="49" t="b">
        <v>0</v>
      </c>
      <c r="AK106" s="46"/>
      <c r="AL106" s="49" t="s">
        <v>585</v>
      </c>
      <c r="AM106" s="49" t="s">
        <v>583</v>
      </c>
      <c r="AN106" s="46"/>
      <c r="AO106" s="46"/>
      <c r="AP106" s="51">
        <v>42005</v>
      </c>
      <c r="AQ106" s="46"/>
      <c r="AR106" s="49" t="s">
        <v>537</v>
      </c>
      <c r="AS106" s="46"/>
      <c r="AT106" s="46"/>
      <c r="AU106" s="46"/>
      <c r="AV106" s="46"/>
      <c r="AW106" s="49" t="s">
        <v>586</v>
      </c>
      <c r="AX106" s="46"/>
      <c r="AY106" s="46">
        <f>IFERROR(VLOOKUP(AF106,MeasureCost!$B$6:$Y$150,24,FALSE),"")</f>
        <v>885</v>
      </c>
      <c r="AZ106" s="46">
        <f>IFERROR(VLOOKUP(AE106,MeasureCost!$B$6:$Y$150,24,FALSE),"")</f>
        <v>859</v>
      </c>
      <c r="BA106" s="46"/>
      <c r="BB106" s="72">
        <f t="shared" si="1"/>
        <v>26</v>
      </c>
    </row>
    <row r="107" spans="1:54">
      <c r="A107" s="49">
        <v>700</v>
      </c>
      <c r="B107" s="49" t="s">
        <v>784</v>
      </c>
      <c r="C107" s="49" t="s">
        <v>785</v>
      </c>
      <c r="D107" s="49" t="s">
        <v>85</v>
      </c>
      <c r="E107" s="49" t="s">
        <v>579</v>
      </c>
      <c r="F107" s="51">
        <v>41965</v>
      </c>
      <c r="G107" s="49" t="s">
        <v>703</v>
      </c>
      <c r="H107" s="49" t="s">
        <v>537</v>
      </c>
      <c r="I107" s="49" t="s">
        <v>581</v>
      </c>
      <c r="J107" s="49" t="s">
        <v>582</v>
      </c>
      <c r="K107" s="49">
        <v>171</v>
      </c>
      <c r="L107" s="46"/>
      <c r="M107" s="49" t="s">
        <v>53</v>
      </c>
      <c r="N107" s="46"/>
      <c r="O107" s="49" t="b">
        <v>0</v>
      </c>
      <c r="P107" s="46"/>
      <c r="Q107" s="49" t="b">
        <v>1</v>
      </c>
      <c r="R107" s="49" t="s">
        <v>528</v>
      </c>
      <c r="S107" s="49" t="s">
        <v>533</v>
      </c>
      <c r="T107" s="49" t="s">
        <v>529</v>
      </c>
      <c r="U107" s="49" t="s">
        <v>530</v>
      </c>
      <c r="V107" s="49" t="s">
        <v>531</v>
      </c>
      <c r="W107" s="49" t="s">
        <v>532</v>
      </c>
      <c r="X107" s="49" t="str">
        <f>IFERROR(VLOOKUP(AF107,MeasureCost!$B$6:$B$150,1,FALSE),"")</f>
        <v>RefgFrz-BM-Ice_Small-Tier2</v>
      </c>
      <c r="Y107" s="49" t="str">
        <f>IFERROR(VLOOKUP(AE107,MeasureCost!$B$6:$B$150,1,FALSE),"")</f>
        <v>RefgFrz-BM-Ice_Small-Code</v>
      </c>
      <c r="Z107" s="49" t="s">
        <v>583</v>
      </c>
      <c r="AA107" s="46"/>
      <c r="AB107" s="46"/>
      <c r="AC107" s="46"/>
      <c r="AD107" s="46"/>
      <c r="AE107" s="49" t="s">
        <v>169</v>
      </c>
      <c r="AF107" s="49" t="s">
        <v>173</v>
      </c>
      <c r="AG107" s="49" t="s">
        <v>584</v>
      </c>
      <c r="AH107" s="46"/>
      <c r="AI107" s="49" t="b">
        <v>0</v>
      </c>
      <c r="AJ107" s="49" t="b">
        <v>0</v>
      </c>
      <c r="AK107" s="46"/>
      <c r="AL107" s="49" t="s">
        <v>585</v>
      </c>
      <c r="AM107" s="49" t="s">
        <v>583</v>
      </c>
      <c r="AN107" s="46"/>
      <c r="AO107" s="46"/>
      <c r="AP107" s="51">
        <v>42005</v>
      </c>
      <c r="AQ107" s="46"/>
      <c r="AR107" s="49" t="s">
        <v>537</v>
      </c>
      <c r="AS107" s="46"/>
      <c r="AT107" s="46"/>
      <c r="AU107" s="46"/>
      <c r="AV107" s="46"/>
      <c r="AW107" s="49" t="s">
        <v>586</v>
      </c>
      <c r="AX107" s="46"/>
      <c r="AY107" s="46">
        <f>IFERROR(VLOOKUP(AF107,MeasureCost!$B$6:$Y$150,24,FALSE),"")</f>
        <v>939</v>
      </c>
      <c r="AZ107" s="46">
        <f>IFERROR(VLOOKUP(AE107,MeasureCost!$B$6:$Y$150,24,FALSE),"")</f>
        <v>859</v>
      </c>
      <c r="BA107" s="46"/>
      <c r="BB107" s="72">
        <f t="shared" si="1"/>
        <v>80</v>
      </c>
    </row>
    <row r="108" spans="1:54">
      <c r="A108" s="49">
        <v>701</v>
      </c>
      <c r="B108" s="49" t="s">
        <v>786</v>
      </c>
      <c r="C108" s="49" t="s">
        <v>787</v>
      </c>
      <c r="D108" s="49" t="s">
        <v>85</v>
      </c>
      <c r="E108" s="49" t="s">
        <v>579</v>
      </c>
      <c r="F108" s="51">
        <v>41965</v>
      </c>
      <c r="G108" s="49" t="s">
        <v>703</v>
      </c>
      <c r="H108" s="49" t="s">
        <v>537</v>
      </c>
      <c r="I108" s="49" t="s">
        <v>581</v>
      </c>
      <c r="J108" s="49" t="s">
        <v>582</v>
      </c>
      <c r="K108" s="49">
        <v>61</v>
      </c>
      <c r="L108" s="46"/>
      <c r="M108" s="49" t="s">
        <v>53</v>
      </c>
      <c r="N108" s="46"/>
      <c r="O108" s="49" t="b">
        <v>0</v>
      </c>
      <c r="P108" s="46"/>
      <c r="Q108" s="49" t="b">
        <v>1</v>
      </c>
      <c r="R108" s="49" t="s">
        <v>528</v>
      </c>
      <c r="S108" s="49" t="s">
        <v>533</v>
      </c>
      <c r="T108" s="49" t="s">
        <v>529</v>
      </c>
      <c r="U108" s="49" t="s">
        <v>530</v>
      </c>
      <c r="V108" s="49" t="s">
        <v>531</v>
      </c>
      <c r="W108" s="49" t="s">
        <v>532</v>
      </c>
      <c r="X108" s="49" t="str">
        <f>IFERROR(VLOOKUP(AF108,MeasureCost!$B$6:$B$150,1,FALSE),"")</f>
        <v>RefgFrz-BM-Ice_Med-Tier1</v>
      </c>
      <c r="Y108" s="49" t="str">
        <f>IFERROR(VLOOKUP(AE108,MeasureCost!$B$6:$B$150,1,FALSE),"")</f>
        <v>RefgFrz-BM-Ice_Med-Code</v>
      </c>
      <c r="Z108" s="49" t="s">
        <v>583</v>
      </c>
      <c r="AA108" s="46"/>
      <c r="AB108" s="46"/>
      <c r="AC108" s="46"/>
      <c r="AD108" s="46"/>
      <c r="AE108" s="49" t="s">
        <v>157</v>
      </c>
      <c r="AF108" s="49" t="s">
        <v>159</v>
      </c>
      <c r="AG108" s="49" t="s">
        <v>584</v>
      </c>
      <c r="AH108" s="46"/>
      <c r="AI108" s="49" t="b">
        <v>0</v>
      </c>
      <c r="AJ108" s="49" t="b">
        <v>0</v>
      </c>
      <c r="AK108" s="46"/>
      <c r="AL108" s="49" t="s">
        <v>585</v>
      </c>
      <c r="AM108" s="49" t="s">
        <v>583</v>
      </c>
      <c r="AN108" s="46"/>
      <c r="AO108" s="46"/>
      <c r="AP108" s="51">
        <v>42005</v>
      </c>
      <c r="AQ108" s="46"/>
      <c r="AR108" s="49" t="s">
        <v>537</v>
      </c>
      <c r="AS108" s="46"/>
      <c r="AT108" s="46"/>
      <c r="AU108" s="46"/>
      <c r="AV108" s="46"/>
      <c r="AW108" s="49" t="s">
        <v>586</v>
      </c>
      <c r="AX108" s="46"/>
      <c r="AY108" s="46">
        <f>IFERROR(VLOOKUP(AF108,MeasureCost!$B$6:$Y$150,24,FALSE),"")</f>
        <v>961</v>
      </c>
      <c r="AZ108" s="46">
        <f>IFERROR(VLOOKUP(AE108,MeasureCost!$B$6:$Y$150,24,FALSE),"")</f>
        <v>933</v>
      </c>
      <c r="BA108" s="46"/>
      <c r="BB108" s="72">
        <f t="shared" si="1"/>
        <v>28</v>
      </c>
    </row>
    <row r="109" spans="1:54">
      <c r="A109" s="49">
        <v>702</v>
      </c>
      <c r="B109" s="49" t="s">
        <v>788</v>
      </c>
      <c r="C109" s="49" t="s">
        <v>789</v>
      </c>
      <c r="D109" s="49" t="s">
        <v>85</v>
      </c>
      <c r="E109" s="49" t="s">
        <v>579</v>
      </c>
      <c r="F109" s="51">
        <v>41965</v>
      </c>
      <c r="G109" s="49" t="s">
        <v>703</v>
      </c>
      <c r="H109" s="49" t="s">
        <v>537</v>
      </c>
      <c r="I109" s="49" t="s">
        <v>581</v>
      </c>
      <c r="J109" s="49" t="s">
        <v>582</v>
      </c>
      <c r="K109" s="49">
        <v>184</v>
      </c>
      <c r="L109" s="46"/>
      <c r="M109" s="49" t="s">
        <v>53</v>
      </c>
      <c r="N109" s="46"/>
      <c r="O109" s="49" t="b">
        <v>0</v>
      </c>
      <c r="P109" s="46"/>
      <c r="Q109" s="49" t="b">
        <v>1</v>
      </c>
      <c r="R109" s="49" t="s">
        <v>528</v>
      </c>
      <c r="S109" s="49" t="s">
        <v>533</v>
      </c>
      <c r="T109" s="49" t="s">
        <v>529</v>
      </c>
      <c r="U109" s="49" t="s">
        <v>530</v>
      </c>
      <c r="V109" s="49" t="s">
        <v>531</v>
      </c>
      <c r="W109" s="49" t="s">
        <v>532</v>
      </c>
      <c r="X109" s="49" t="str">
        <f>IFERROR(VLOOKUP(AF109,MeasureCost!$B$6:$B$150,1,FALSE),"")</f>
        <v>RefgFrz-BM-Ice_Med-Tier2</v>
      </c>
      <c r="Y109" s="49" t="str">
        <f>IFERROR(VLOOKUP(AE109,MeasureCost!$B$6:$B$150,1,FALSE),"")</f>
        <v>RefgFrz-BM-Ice_Med-Code</v>
      </c>
      <c r="Z109" s="49" t="s">
        <v>583</v>
      </c>
      <c r="AA109" s="46"/>
      <c r="AB109" s="46"/>
      <c r="AC109" s="46"/>
      <c r="AD109" s="46"/>
      <c r="AE109" s="49" t="s">
        <v>157</v>
      </c>
      <c r="AF109" s="49" t="s">
        <v>161</v>
      </c>
      <c r="AG109" s="49" t="s">
        <v>584</v>
      </c>
      <c r="AH109" s="46"/>
      <c r="AI109" s="49" t="b">
        <v>0</v>
      </c>
      <c r="AJ109" s="49" t="b">
        <v>0</v>
      </c>
      <c r="AK109" s="46"/>
      <c r="AL109" s="49" t="s">
        <v>585</v>
      </c>
      <c r="AM109" s="49" t="s">
        <v>583</v>
      </c>
      <c r="AN109" s="46"/>
      <c r="AO109" s="46"/>
      <c r="AP109" s="51">
        <v>42005</v>
      </c>
      <c r="AQ109" s="46"/>
      <c r="AR109" s="49" t="s">
        <v>537</v>
      </c>
      <c r="AS109" s="46"/>
      <c r="AT109" s="46"/>
      <c r="AU109" s="46"/>
      <c r="AV109" s="46"/>
      <c r="AW109" s="49" t="s">
        <v>586</v>
      </c>
      <c r="AX109" s="46"/>
      <c r="AY109" s="46">
        <f>IFERROR(VLOOKUP(AF109,MeasureCost!$B$6:$Y$150,24,FALSE),"")</f>
        <v>1019</v>
      </c>
      <c r="AZ109" s="46">
        <f>IFERROR(VLOOKUP(AE109,MeasureCost!$B$6:$Y$150,24,FALSE),"")</f>
        <v>933</v>
      </c>
      <c r="BA109" s="46"/>
      <c r="BB109" s="72">
        <f t="shared" si="1"/>
        <v>86</v>
      </c>
    </row>
    <row r="110" spans="1:54">
      <c r="A110" s="49">
        <v>703</v>
      </c>
      <c r="B110" s="49" t="s">
        <v>790</v>
      </c>
      <c r="C110" s="49" t="s">
        <v>791</v>
      </c>
      <c r="D110" s="49" t="s">
        <v>85</v>
      </c>
      <c r="E110" s="49" t="s">
        <v>579</v>
      </c>
      <c r="F110" s="51">
        <v>41965</v>
      </c>
      <c r="G110" s="49" t="s">
        <v>703</v>
      </c>
      <c r="H110" s="49" t="s">
        <v>537</v>
      </c>
      <c r="I110" s="49" t="s">
        <v>581</v>
      </c>
      <c r="J110" s="49" t="s">
        <v>582</v>
      </c>
      <c r="K110" s="49">
        <v>65</v>
      </c>
      <c r="L110" s="46"/>
      <c r="M110" s="49" t="s">
        <v>53</v>
      </c>
      <c r="N110" s="46"/>
      <c r="O110" s="49" t="b">
        <v>0</v>
      </c>
      <c r="P110" s="46"/>
      <c r="Q110" s="49" t="b">
        <v>1</v>
      </c>
      <c r="R110" s="49" t="s">
        <v>528</v>
      </c>
      <c r="S110" s="49" t="s">
        <v>533</v>
      </c>
      <c r="T110" s="49" t="s">
        <v>529</v>
      </c>
      <c r="U110" s="49" t="s">
        <v>530</v>
      </c>
      <c r="V110" s="49" t="s">
        <v>531</v>
      </c>
      <c r="W110" s="49" t="s">
        <v>532</v>
      </c>
      <c r="X110" s="49" t="str">
        <f>IFERROR(VLOOKUP(AF110,MeasureCost!$B$6:$B$150,1,FALSE),"")</f>
        <v>RefgFrz-BM-Ice_Large-Tier1</v>
      </c>
      <c r="Y110" s="49" t="str">
        <f>IFERROR(VLOOKUP(AE110,MeasureCost!$B$6:$B$150,1,FALSE),"")</f>
        <v>RefgFrz-BM-Ice_Large-Code</v>
      </c>
      <c r="Z110" s="49" t="s">
        <v>583</v>
      </c>
      <c r="AA110" s="46"/>
      <c r="AB110" s="46"/>
      <c r="AC110" s="46"/>
      <c r="AD110" s="46"/>
      <c r="AE110" s="49" t="s">
        <v>150</v>
      </c>
      <c r="AF110" s="49" t="s">
        <v>153</v>
      </c>
      <c r="AG110" s="49" t="s">
        <v>584</v>
      </c>
      <c r="AH110" s="46"/>
      <c r="AI110" s="49" t="b">
        <v>0</v>
      </c>
      <c r="AJ110" s="49" t="b">
        <v>0</v>
      </c>
      <c r="AK110" s="46"/>
      <c r="AL110" s="49" t="s">
        <v>585</v>
      </c>
      <c r="AM110" s="49" t="s">
        <v>583</v>
      </c>
      <c r="AN110" s="46"/>
      <c r="AO110" s="46"/>
      <c r="AP110" s="51">
        <v>42005</v>
      </c>
      <c r="AQ110" s="46"/>
      <c r="AR110" s="49" t="s">
        <v>537</v>
      </c>
      <c r="AS110" s="46"/>
      <c r="AT110" s="46"/>
      <c r="AU110" s="46"/>
      <c r="AV110" s="46"/>
      <c r="AW110" s="49" t="s">
        <v>586</v>
      </c>
      <c r="AX110" s="46"/>
      <c r="AY110" s="46">
        <f>IFERROR(VLOOKUP(AF110,MeasureCost!$B$6:$Y$150,24,FALSE),"")</f>
        <v>1019</v>
      </c>
      <c r="AZ110" s="46">
        <f>IFERROR(VLOOKUP(AE110,MeasureCost!$B$6:$Y$150,24,FALSE),"")</f>
        <v>988</v>
      </c>
      <c r="BA110" s="46"/>
      <c r="BB110" s="72">
        <f t="shared" si="1"/>
        <v>31</v>
      </c>
    </row>
    <row r="111" spans="1:54">
      <c r="A111" s="49">
        <v>704</v>
      </c>
      <c r="B111" s="49" t="s">
        <v>792</v>
      </c>
      <c r="C111" s="49" t="s">
        <v>793</v>
      </c>
      <c r="D111" s="49" t="s">
        <v>85</v>
      </c>
      <c r="E111" s="49" t="s">
        <v>579</v>
      </c>
      <c r="F111" s="51">
        <v>41965</v>
      </c>
      <c r="G111" s="49" t="s">
        <v>703</v>
      </c>
      <c r="H111" s="49" t="s">
        <v>537</v>
      </c>
      <c r="I111" s="49" t="s">
        <v>581</v>
      </c>
      <c r="J111" s="49" t="s">
        <v>582</v>
      </c>
      <c r="K111" s="49">
        <v>194</v>
      </c>
      <c r="L111" s="46"/>
      <c r="M111" s="49" t="s">
        <v>53</v>
      </c>
      <c r="N111" s="46"/>
      <c r="O111" s="49" t="b">
        <v>0</v>
      </c>
      <c r="P111" s="46"/>
      <c r="Q111" s="49" t="b">
        <v>1</v>
      </c>
      <c r="R111" s="49" t="s">
        <v>528</v>
      </c>
      <c r="S111" s="49" t="s">
        <v>533</v>
      </c>
      <c r="T111" s="49" t="s">
        <v>529</v>
      </c>
      <c r="U111" s="49" t="s">
        <v>530</v>
      </c>
      <c r="V111" s="49" t="s">
        <v>531</v>
      </c>
      <c r="W111" s="49" t="s">
        <v>532</v>
      </c>
      <c r="X111" s="49" t="str">
        <f>IFERROR(VLOOKUP(AF111,MeasureCost!$B$6:$B$150,1,FALSE),"")</f>
        <v>RefgFrz-BM-Ice_Large-Tier2</v>
      </c>
      <c r="Y111" s="49" t="str">
        <f>IFERROR(VLOOKUP(AE111,MeasureCost!$B$6:$B$150,1,FALSE),"")</f>
        <v>RefgFrz-BM-Ice_Large-Code</v>
      </c>
      <c r="Z111" s="49" t="s">
        <v>583</v>
      </c>
      <c r="AA111" s="46"/>
      <c r="AB111" s="46"/>
      <c r="AC111" s="46"/>
      <c r="AD111" s="46"/>
      <c r="AE111" s="49" t="s">
        <v>150</v>
      </c>
      <c r="AF111" s="49" t="s">
        <v>155</v>
      </c>
      <c r="AG111" s="49" t="s">
        <v>584</v>
      </c>
      <c r="AH111" s="46"/>
      <c r="AI111" s="49" t="b">
        <v>0</v>
      </c>
      <c r="AJ111" s="49" t="b">
        <v>0</v>
      </c>
      <c r="AK111" s="46"/>
      <c r="AL111" s="49" t="s">
        <v>585</v>
      </c>
      <c r="AM111" s="49" t="s">
        <v>583</v>
      </c>
      <c r="AN111" s="46"/>
      <c r="AO111" s="46"/>
      <c r="AP111" s="51">
        <v>42005</v>
      </c>
      <c r="AQ111" s="46"/>
      <c r="AR111" s="49" t="s">
        <v>537</v>
      </c>
      <c r="AS111" s="46"/>
      <c r="AT111" s="46"/>
      <c r="AU111" s="46"/>
      <c r="AV111" s="46"/>
      <c r="AW111" s="49" t="s">
        <v>586</v>
      </c>
      <c r="AX111" s="46"/>
      <c r="AY111" s="46">
        <f>IFERROR(VLOOKUP(AF111,MeasureCost!$B$6:$Y$150,24,FALSE),"")</f>
        <v>1079</v>
      </c>
      <c r="AZ111" s="46">
        <f>IFERROR(VLOOKUP(AE111,MeasureCost!$B$6:$Y$150,24,FALSE),"")</f>
        <v>988</v>
      </c>
      <c r="BA111" s="46"/>
      <c r="BB111" s="72">
        <f t="shared" si="1"/>
        <v>91</v>
      </c>
    </row>
    <row r="112" spans="1:54">
      <c r="A112" s="49">
        <v>705</v>
      </c>
      <c r="B112" s="49" t="s">
        <v>794</v>
      </c>
      <c r="C112" s="49" t="s">
        <v>795</v>
      </c>
      <c r="D112" s="49" t="s">
        <v>85</v>
      </c>
      <c r="E112" s="49" t="s">
        <v>579</v>
      </c>
      <c r="F112" s="51">
        <v>41965</v>
      </c>
      <c r="G112" s="49" t="s">
        <v>703</v>
      </c>
      <c r="H112" s="49" t="s">
        <v>537</v>
      </c>
      <c r="I112" s="49" t="s">
        <v>581</v>
      </c>
      <c r="J112" s="49" t="s">
        <v>582</v>
      </c>
      <c r="K112" s="49">
        <v>69</v>
      </c>
      <c r="L112" s="46"/>
      <c r="M112" s="49" t="s">
        <v>53</v>
      </c>
      <c r="N112" s="46"/>
      <c r="O112" s="49" t="b">
        <v>0</v>
      </c>
      <c r="P112" s="46"/>
      <c r="Q112" s="49" t="b">
        <v>1</v>
      </c>
      <c r="R112" s="49" t="s">
        <v>528</v>
      </c>
      <c r="S112" s="49" t="s">
        <v>533</v>
      </c>
      <c r="T112" s="49" t="s">
        <v>529</v>
      </c>
      <c r="U112" s="49" t="s">
        <v>530</v>
      </c>
      <c r="V112" s="49" t="s">
        <v>531</v>
      </c>
      <c r="W112" s="49" t="s">
        <v>532</v>
      </c>
      <c r="X112" s="49" t="str">
        <f>IFERROR(VLOOKUP(AF112,MeasureCost!$B$6:$B$150,1,FALSE),"")</f>
        <v>RefgFrz-BM-Ice_VLarge-Tier1</v>
      </c>
      <c r="Y112" s="49" t="str">
        <f>IFERROR(VLOOKUP(AE112,MeasureCost!$B$6:$B$150,1,FALSE),"")</f>
        <v>RefgFrz-BM-Ice_VLarge-Code</v>
      </c>
      <c r="Z112" s="49" t="s">
        <v>583</v>
      </c>
      <c r="AA112" s="46"/>
      <c r="AB112" s="46"/>
      <c r="AC112" s="46"/>
      <c r="AD112" s="46"/>
      <c r="AE112" s="49" t="s">
        <v>175</v>
      </c>
      <c r="AF112" s="49" t="s">
        <v>178</v>
      </c>
      <c r="AG112" s="49" t="s">
        <v>584</v>
      </c>
      <c r="AH112" s="46"/>
      <c r="AI112" s="49" t="b">
        <v>0</v>
      </c>
      <c r="AJ112" s="49" t="b">
        <v>0</v>
      </c>
      <c r="AK112" s="46"/>
      <c r="AL112" s="49" t="s">
        <v>585</v>
      </c>
      <c r="AM112" s="49" t="s">
        <v>583</v>
      </c>
      <c r="AN112" s="46"/>
      <c r="AO112" s="46"/>
      <c r="AP112" s="51">
        <v>42005</v>
      </c>
      <c r="AQ112" s="46"/>
      <c r="AR112" s="49" t="s">
        <v>537</v>
      </c>
      <c r="AS112" s="46"/>
      <c r="AT112" s="46"/>
      <c r="AU112" s="46"/>
      <c r="AV112" s="46"/>
      <c r="AW112" s="49" t="s">
        <v>586</v>
      </c>
      <c r="AX112" s="46"/>
      <c r="AY112" s="46">
        <f>IFERROR(VLOOKUP(AF112,MeasureCost!$B$6:$Y$150,24,FALSE),"")</f>
        <v>1095</v>
      </c>
      <c r="AZ112" s="46">
        <f>IFERROR(VLOOKUP(AE112,MeasureCost!$B$6:$Y$150,24,FALSE),"")</f>
        <v>1062</v>
      </c>
      <c r="BA112" s="46"/>
      <c r="BB112" s="72">
        <f t="shared" si="1"/>
        <v>33</v>
      </c>
    </row>
    <row r="113" spans="1:54">
      <c r="A113" s="49">
        <v>706</v>
      </c>
      <c r="B113" s="49" t="s">
        <v>796</v>
      </c>
      <c r="C113" s="49" t="s">
        <v>797</v>
      </c>
      <c r="D113" s="49" t="s">
        <v>85</v>
      </c>
      <c r="E113" s="49" t="s">
        <v>579</v>
      </c>
      <c r="F113" s="51">
        <v>41965</v>
      </c>
      <c r="G113" s="49" t="s">
        <v>703</v>
      </c>
      <c r="H113" s="49" t="s">
        <v>537</v>
      </c>
      <c r="I113" s="49" t="s">
        <v>581</v>
      </c>
      <c r="J113" s="49" t="s">
        <v>582</v>
      </c>
      <c r="K113" s="49">
        <v>208</v>
      </c>
      <c r="L113" s="46"/>
      <c r="M113" s="49" t="s">
        <v>53</v>
      </c>
      <c r="N113" s="46"/>
      <c r="O113" s="49" t="b">
        <v>0</v>
      </c>
      <c r="P113" s="46"/>
      <c r="Q113" s="49" t="b">
        <v>1</v>
      </c>
      <c r="R113" s="49" t="s">
        <v>528</v>
      </c>
      <c r="S113" s="49" t="s">
        <v>533</v>
      </c>
      <c r="T113" s="49" t="s">
        <v>529</v>
      </c>
      <c r="U113" s="49" t="s">
        <v>530</v>
      </c>
      <c r="V113" s="49" t="s">
        <v>531</v>
      </c>
      <c r="W113" s="49" t="s">
        <v>532</v>
      </c>
      <c r="X113" s="49" t="str">
        <f>IFERROR(VLOOKUP(AF113,MeasureCost!$B$6:$B$150,1,FALSE),"")</f>
        <v>RefgFrz-BM-Ice_VLarge-Tier2</v>
      </c>
      <c r="Y113" s="49" t="str">
        <f>IFERROR(VLOOKUP(AE113,MeasureCost!$B$6:$B$150,1,FALSE),"")</f>
        <v>RefgFrz-BM-Ice_VLarge-Code</v>
      </c>
      <c r="Z113" s="49" t="s">
        <v>583</v>
      </c>
      <c r="AA113" s="46"/>
      <c r="AB113" s="46"/>
      <c r="AC113" s="46"/>
      <c r="AD113" s="46"/>
      <c r="AE113" s="49" t="s">
        <v>175</v>
      </c>
      <c r="AF113" s="49" t="s">
        <v>180</v>
      </c>
      <c r="AG113" s="49" t="s">
        <v>584</v>
      </c>
      <c r="AH113" s="46"/>
      <c r="AI113" s="49" t="b">
        <v>0</v>
      </c>
      <c r="AJ113" s="49" t="b">
        <v>0</v>
      </c>
      <c r="AK113" s="46"/>
      <c r="AL113" s="49" t="s">
        <v>585</v>
      </c>
      <c r="AM113" s="49" t="s">
        <v>583</v>
      </c>
      <c r="AN113" s="46"/>
      <c r="AO113" s="46"/>
      <c r="AP113" s="51">
        <v>42005</v>
      </c>
      <c r="AQ113" s="46"/>
      <c r="AR113" s="49" t="s">
        <v>537</v>
      </c>
      <c r="AS113" s="46"/>
      <c r="AT113" s="46"/>
      <c r="AU113" s="46"/>
      <c r="AV113" s="46"/>
      <c r="AW113" s="49" t="s">
        <v>586</v>
      </c>
      <c r="AX113" s="46"/>
      <c r="AY113" s="46">
        <f>IFERROR(VLOOKUP(AF113,MeasureCost!$B$6:$Y$150,24,FALSE),"")</f>
        <v>1160</v>
      </c>
      <c r="AZ113" s="46">
        <f>IFERROR(VLOOKUP(AE113,MeasureCost!$B$6:$Y$150,24,FALSE),"")</f>
        <v>1062</v>
      </c>
      <c r="BA113" s="46"/>
      <c r="BB113" s="72">
        <f t="shared" si="1"/>
        <v>98</v>
      </c>
    </row>
    <row r="114" spans="1:54">
      <c r="A114" s="49">
        <v>707</v>
      </c>
      <c r="B114" s="49" t="s">
        <v>798</v>
      </c>
      <c r="C114" s="49" t="s">
        <v>799</v>
      </c>
      <c r="D114" s="49" t="s">
        <v>85</v>
      </c>
      <c r="E114" s="49" t="s">
        <v>579</v>
      </c>
      <c r="F114" s="51">
        <v>41965</v>
      </c>
      <c r="G114" s="49" t="s">
        <v>703</v>
      </c>
      <c r="H114" s="49" t="s">
        <v>537</v>
      </c>
      <c r="I114" s="49" t="s">
        <v>581</v>
      </c>
      <c r="J114" s="49" t="s">
        <v>582</v>
      </c>
      <c r="K114" s="49">
        <v>66</v>
      </c>
      <c r="L114" s="46"/>
      <c r="M114" s="49" t="s">
        <v>53</v>
      </c>
      <c r="N114" s="46"/>
      <c r="O114" s="49" t="b">
        <v>0</v>
      </c>
      <c r="P114" s="46"/>
      <c r="Q114" s="49" t="b">
        <v>1</v>
      </c>
      <c r="R114" s="49" t="s">
        <v>528</v>
      </c>
      <c r="S114" s="49" t="s">
        <v>533</v>
      </c>
      <c r="T114" s="49" t="s">
        <v>529</v>
      </c>
      <c r="U114" s="49" t="s">
        <v>530</v>
      </c>
      <c r="V114" s="49" t="s">
        <v>531</v>
      </c>
      <c r="W114" s="49" t="s">
        <v>532</v>
      </c>
      <c r="X114" s="49" t="str">
        <f>IFERROR(VLOOKUP(AF114,MeasureCost!$B$6:$B$150,1,FALSE),"")</f>
        <v>RefgFrz-BM-Ice_WtdSize-Tier1</v>
      </c>
      <c r="Y114" s="49" t="str">
        <f>IFERROR(VLOOKUP(AE114,MeasureCost!$B$6:$B$150,1,FALSE),"")</f>
        <v>RefgFrz-BM-Ice_WtdSize-Code</v>
      </c>
      <c r="Z114" s="49" t="s">
        <v>583</v>
      </c>
      <c r="AA114" s="46"/>
      <c r="AB114" s="46"/>
      <c r="AC114" s="46"/>
      <c r="AD114" s="46"/>
      <c r="AE114" s="49" t="s">
        <v>182</v>
      </c>
      <c r="AF114" s="49" t="s">
        <v>184</v>
      </c>
      <c r="AG114" s="49" t="s">
        <v>584</v>
      </c>
      <c r="AH114" s="46"/>
      <c r="AI114" s="49" t="b">
        <v>0</v>
      </c>
      <c r="AJ114" s="49" t="b">
        <v>0</v>
      </c>
      <c r="AK114" s="46"/>
      <c r="AL114" s="49" t="s">
        <v>585</v>
      </c>
      <c r="AM114" s="49" t="s">
        <v>583</v>
      </c>
      <c r="AN114" s="46"/>
      <c r="AO114" s="46"/>
      <c r="AP114" s="51">
        <v>42005</v>
      </c>
      <c r="AQ114" s="46"/>
      <c r="AR114" s="49" t="s">
        <v>537</v>
      </c>
      <c r="AS114" s="46"/>
      <c r="AT114" s="46"/>
      <c r="AU114" s="46"/>
      <c r="AV114" s="46"/>
      <c r="AW114" s="49" t="s">
        <v>586</v>
      </c>
      <c r="AX114" s="46"/>
      <c r="AY114" s="46">
        <f>IFERROR(VLOOKUP(AF114,MeasureCost!$B$6:$Y$150,24,FALSE),"")</f>
        <v>1034</v>
      </c>
      <c r="AZ114" s="46">
        <f>IFERROR(VLOOKUP(AE114,MeasureCost!$B$6:$Y$150,24,FALSE),"")</f>
        <v>1003</v>
      </c>
      <c r="BA114" s="46"/>
      <c r="BB114" s="72">
        <f t="shared" si="1"/>
        <v>31</v>
      </c>
    </row>
    <row r="115" spans="1:54">
      <c r="A115" s="49">
        <v>708</v>
      </c>
      <c r="B115" s="49" t="s">
        <v>800</v>
      </c>
      <c r="C115" s="49" t="s">
        <v>801</v>
      </c>
      <c r="D115" s="49" t="s">
        <v>85</v>
      </c>
      <c r="E115" s="49" t="s">
        <v>579</v>
      </c>
      <c r="F115" s="51">
        <v>41965</v>
      </c>
      <c r="G115" s="49" t="s">
        <v>703</v>
      </c>
      <c r="H115" s="49" t="s">
        <v>537</v>
      </c>
      <c r="I115" s="49" t="s">
        <v>581</v>
      </c>
      <c r="J115" s="49" t="s">
        <v>582</v>
      </c>
      <c r="K115" s="49">
        <v>198</v>
      </c>
      <c r="L115" s="46"/>
      <c r="M115" s="49" t="s">
        <v>53</v>
      </c>
      <c r="N115" s="46"/>
      <c r="O115" s="49" t="b">
        <v>0</v>
      </c>
      <c r="P115" s="46"/>
      <c r="Q115" s="49" t="b">
        <v>1</v>
      </c>
      <c r="R115" s="49" t="s">
        <v>528</v>
      </c>
      <c r="S115" s="49" t="s">
        <v>533</v>
      </c>
      <c r="T115" s="49" t="s">
        <v>529</v>
      </c>
      <c r="U115" s="49" t="s">
        <v>530</v>
      </c>
      <c r="V115" s="49" t="s">
        <v>531</v>
      </c>
      <c r="W115" s="49" t="s">
        <v>532</v>
      </c>
      <c r="X115" s="49" t="str">
        <f>IFERROR(VLOOKUP(AF115,MeasureCost!$B$6:$B$150,1,FALSE),"")</f>
        <v>RefgFrz-BM-Ice_WtdSize-Tier2</v>
      </c>
      <c r="Y115" s="49" t="str">
        <f>IFERROR(VLOOKUP(AE115,MeasureCost!$B$6:$B$150,1,FALSE),"")</f>
        <v>RefgFrz-BM-Ice_WtdSize-Code</v>
      </c>
      <c r="Z115" s="49" t="s">
        <v>583</v>
      </c>
      <c r="AA115" s="46"/>
      <c r="AB115" s="46"/>
      <c r="AC115" s="46"/>
      <c r="AD115" s="46"/>
      <c r="AE115" s="49" t="s">
        <v>182</v>
      </c>
      <c r="AF115" s="49" t="s">
        <v>186</v>
      </c>
      <c r="AG115" s="49" t="s">
        <v>584</v>
      </c>
      <c r="AH115" s="46"/>
      <c r="AI115" s="49" t="b">
        <v>0</v>
      </c>
      <c r="AJ115" s="49" t="b">
        <v>0</v>
      </c>
      <c r="AK115" s="46"/>
      <c r="AL115" s="49" t="s">
        <v>585</v>
      </c>
      <c r="AM115" s="49" t="s">
        <v>583</v>
      </c>
      <c r="AN115" s="46"/>
      <c r="AO115" s="46"/>
      <c r="AP115" s="51">
        <v>42005</v>
      </c>
      <c r="AQ115" s="46"/>
      <c r="AR115" s="49" t="s">
        <v>537</v>
      </c>
      <c r="AS115" s="46"/>
      <c r="AT115" s="46"/>
      <c r="AU115" s="46"/>
      <c r="AV115" s="46"/>
      <c r="AW115" s="49" t="s">
        <v>586</v>
      </c>
      <c r="AX115" s="46"/>
      <c r="AY115" s="46">
        <f>IFERROR(VLOOKUP(AF115,MeasureCost!$B$6:$Y$150,24,FALSE),"")</f>
        <v>1096</v>
      </c>
      <c r="AZ115" s="46">
        <f>IFERROR(VLOOKUP(AE115,MeasureCost!$B$6:$Y$150,24,FALSE),"")</f>
        <v>1003</v>
      </c>
      <c r="BA115" s="46"/>
      <c r="BB115" s="72">
        <f t="shared" si="1"/>
        <v>93</v>
      </c>
    </row>
    <row r="116" spans="1:54">
      <c r="A116" s="49">
        <v>709</v>
      </c>
      <c r="B116" s="49" t="s">
        <v>802</v>
      </c>
      <c r="C116" s="49" t="s">
        <v>803</v>
      </c>
      <c r="D116" s="49" t="s">
        <v>85</v>
      </c>
      <c r="E116" s="49" t="s">
        <v>579</v>
      </c>
      <c r="F116" s="51">
        <v>41965</v>
      </c>
      <c r="G116" s="49" t="s">
        <v>703</v>
      </c>
      <c r="H116" s="49" t="s">
        <v>537</v>
      </c>
      <c r="I116" s="49" t="s">
        <v>581</v>
      </c>
      <c r="J116" s="49" t="s">
        <v>582</v>
      </c>
      <c r="K116" s="49">
        <v>54</v>
      </c>
      <c r="L116" s="46"/>
      <c r="M116" s="49" t="s">
        <v>53</v>
      </c>
      <c r="N116" s="46"/>
      <c r="O116" s="49" t="b">
        <v>0</v>
      </c>
      <c r="P116" s="46"/>
      <c r="Q116" s="49" t="b">
        <v>1</v>
      </c>
      <c r="R116" s="49" t="s">
        <v>528</v>
      </c>
      <c r="S116" s="49" t="s">
        <v>533</v>
      </c>
      <c r="T116" s="49" t="s">
        <v>529</v>
      </c>
      <c r="U116" s="49" t="s">
        <v>530</v>
      </c>
      <c r="V116" s="49" t="s">
        <v>531</v>
      </c>
      <c r="W116" s="49" t="s">
        <v>532</v>
      </c>
      <c r="X116" s="49" t="str">
        <f>IFERROR(VLOOKUP(AF116,MeasureCost!$B$6:$B$150,1,FALSE),"")</f>
        <v/>
      </c>
      <c r="Y116" s="49" t="str">
        <f>IFERROR(VLOOKUP(AE116,MeasureCost!$B$6:$B$150,1,FALSE),"")</f>
        <v/>
      </c>
      <c r="Z116" s="49" t="s">
        <v>583</v>
      </c>
      <c r="AA116" s="46"/>
      <c r="AB116" s="46"/>
      <c r="AC116" s="46"/>
      <c r="AD116" s="46"/>
      <c r="AE116" s="49" t="s">
        <v>472</v>
      </c>
      <c r="AF116" s="49" t="s">
        <v>475</v>
      </c>
      <c r="AG116" s="49" t="s">
        <v>584</v>
      </c>
      <c r="AH116" s="46"/>
      <c r="AI116" s="49" t="b">
        <v>0</v>
      </c>
      <c r="AJ116" s="49" t="b">
        <v>0</v>
      </c>
      <c r="AK116" s="46"/>
      <c r="AL116" s="49" t="s">
        <v>585</v>
      </c>
      <c r="AM116" s="49" t="s">
        <v>583</v>
      </c>
      <c r="AN116" s="46"/>
      <c r="AO116" s="46"/>
      <c r="AP116" s="51">
        <v>42005</v>
      </c>
      <c r="AQ116" s="46"/>
      <c r="AR116" s="49" t="s">
        <v>537</v>
      </c>
      <c r="AS116" s="46"/>
      <c r="AT116" s="46"/>
      <c r="AU116" s="46"/>
      <c r="AV116" s="46"/>
      <c r="AW116" s="49" t="s">
        <v>586</v>
      </c>
      <c r="AX116" s="46"/>
      <c r="AY116" s="46" t="str">
        <f>IFERROR(VLOOKUP(AF116,MeasureCost!$B$6:$Y$150,24,FALSE),"")</f>
        <v/>
      </c>
      <c r="AZ116" s="46" t="str">
        <f>IFERROR(VLOOKUP(AE116,MeasureCost!$B$6:$Y$150,24,FALSE),"")</f>
        <v/>
      </c>
      <c r="BA116" s="46"/>
      <c r="BB116" s="72" t="str">
        <f t="shared" si="1"/>
        <v/>
      </c>
    </row>
    <row r="117" spans="1:54">
      <c r="A117" s="49">
        <v>710</v>
      </c>
      <c r="B117" s="49" t="s">
        <v>804</v>
      </c>
      <c r="C117" s="49" t="s">
        <v>805</v>
      </c>
      <c r="D117" s="49" t="s">
        <v>85</v>
      </c>
      <c r="E117" s="49" t="s">
        <v>579</v>
      </c>
      <c r="F117" s="51">
        <v>41965</v>
      </c>
      <c r="G117" s="49" t="s">
        <v>703</v>
      </c>
      <c r="H117" s="49" t="s">
        <v>537</v>
      </c>
      <c r="I117" s="49" t="s">
        <v>581</v>
      </c>
      <c r="J117" s="49" t="s">
        <v>582</v>
      </c>
      <c r="K117" s="49">
        <v>163</v>
      </c>
      <c r="L117" s="46"/>
      <c r="M117" s="49" t="s">
        <v>53</v>
      </c>
      <c r="N117" s="46"/>
      <c r="O117" s="49" t="b">
        <v>0</v>
      </c>
      <c r="P117" s="46"/>
      <c r="Q117" s="49" t="b">
        <v>1</v>
      </c>
      <c r="R117" s="49" t="s">
        <v>528</v>
      </c>
      <c r="S117" s="49" t="s">
        <v>533</v>
      </c>
      <c r="T117" s="49" t="s">
        <v>529</v>
      </c>
      <c r="U117" s="49" t="s">
        <v>530</v>
      </c>
      <c r="V117" s="49" t="s">
        <v>531</v>
      </c>
      <c r="W117" s="49" t="s">
        <v>532</v>
      </c>
      <c r="X117" s="49" t="str">
        <f>IFERROR(VLOOKUP(AF117,MeasureCost!$B$6:$B$150,1,FALSE),"")</f>
        <v/>
      </c>
      <c r="Y117" s="49" t="str">
        <f>IFERROR(VLOOKUP(AE117,MeasureCost!$B$6:$B$150,1,FALSE),"")</f>
        <v/>
      </c>
      <c r="Z117" s="49" t="s">
        <v>583</v>
      </c>
      <c r="AA117" s="46"/>
      <c r="AB117" s="46"/>
      <c r="AC117" s="46"/>
      <c r="AD117" s="46"/>
      <c r="AE117" s="49" t="s">
        <v>472</v>
      </c>
      <c r="AF117" s="49" t="s">
        <v>477</v>
      </c>
      <c r="AG117" s="49" t="s">
        <v>584</v>
      </c>
      <c r="AH117" s="46"/>
      <c r="AI117" s="49" t="b">
        <v>0</v>
      </c>
      <c r="AJ117" s="49" t="b">
        <v>0</v>
      </c>
      <c r="AK117" s="46"/>
      <c r="AL117" s="49" t="s">
        <v>585</v>
      </c>
      <c r="AM117" s="49" t="s">
        <v>583</v>
      </c>
      <c r="AN117" s="46"/>
      <c r="AO117" s="46"/>
      <c r="AP117" s="51">
        <v>42005</v>
      </c>
      <c r="AQ117" s="46"/>
      <c r="AR117" s="49" t="s">
        <v>537</v>
      </c>
      <c r="AS117" s="46"/>
      <c r="AT117" s="46"/>
      <c r="AU117" s="46"/>
      <c r="AV117" s="46"/>
      <c r="AW117" s="49" t="s">
        <v>586</v>
      </c>
      <c r="AX117" s="46"/>
      <c r="AY117" s="46" t="str">
        <f>IFERROR(VLOOKUP(AF117,MeasureCost!$B$6:$Y$150,24,FALSE),"")</f>
        <v/>
      </c>
      <c r="AZ117" s="46" t="str">
        <f>IFERROR(VLOOKUP(AE117,MeasureCost!$B$6:$Y$150,24,FALSE),"")</f>
        <v/>
      </c>
      <c r="BA117" s="46"/>
      <c r="BB117" s="72" t="str">
        <f t="shared" si="1"/>
        <v/>
      </c>
    </row>
    <row r="118" spans="1:54">
      <c r="A118" s="49">
        <v>745</v>
      </c>
      <c r="B118" s="49" t="s">
        <v>806</v>
      </c>
      <c r="C118" s="49" t="s">
        <v>807</v>
      </c>
      <c r="D118" s="49" t="s">
        <v>85</v>
      </c>
      <c r="E118" s="49" t="s">
        <v>579</v>
      </c>
      <c r="F118" s="51">
        <v>41965</v>
      </c>
      <c r="G118" s="49" t="s">
        <v>703</v>
      </c>
      <c r="H118" s="49" t="s">
        <v>537</v>
      </c>
      <c r="I118" s="49" t="s">
        <v>581</v>
      </c>
      <c r="J118" s="49" t="s">
        <v>582</v>
      </c>
      <c r="K118" s="49">
        <v>31</v>
      </c>
      <c r="L118" s="46"/>
      <c r="M118" s="49" t="s">
        <v>53</v>
      </c>
      <c r="N118" s="46"/>
      <c r="O118" s="49" t="b">
        <v>0</v>
      </c>
      <c r="P118" s="46"/>
      <c r="Q118" s="49" t="b">
        <v>1</v>
      </c>
      <c r="R118" s="49" t="s">
        <v>528</v>
      </c>
      <c r="S118" s="49" t="s">
        <v>533</v>
      </c>
      <c r="T118" s="49" t="s">
        <v>529</v>
      </c>
      <c r="U118" s="49" t="s">
        <v>530</v>
      </c>
      <c r="V118" s="49" t="s">
        <v>531</v>
      </c>
      <c r="W118" s="49" t="s">
        <v>532</v>
      </c>
      <c r="X118" s="46"/>
      <c r="Y118" s="49" t="str">
        <f>IFERROR(VLOOKUP(AE118,MeasureCost!$B$6:$B$150,1,FALSE),"")</f>
        <v/>
      </c>
      <c r="Z118" s="49" t="s">
        <v>583</v>
      </c>
      <c r="AA118" s="46"/>
      <c r="AB118" s="46"/>
      <c r="AC118" s="46"/>
      <c r="AD118" s="46"/>
      <c r="AE118" s="49" t="s">
        <v>479</v>
      </c>
      <c r="AF118" s="49" t="s">
        <v>482</v>
      </c>
      <c r="AG118" s="49" t="s">
        <v>584</v>
      </c>
      <c r="AH118" s="46"/>
      <c r="AI118" s="49" t="b">
        <v>0</v>
      </c>
      <c r="AJ118" s="49" t="b">
        <v>0</v>
      </c>
      <c r="AK118" s="46"/>
      <c r="AL118" s="49" t="s">
        <v>585</v>
      </c>
      <c r="AM118" s="49" t="s">
        <v>583</v>
      </c>
      <c r="AN118" s="46"/>
      <c r="AO118" s="46"/>
      <c r="AP118" s="51">
        <v>42005</v>
      </c>
      <c r="AQ118" s="46"/>
      <c r="AR118" s="49" t="s">
        <v>537</v>
      </c>
      <c r="AS118" s="46"/>
      <c r="AT118" s="46"/>
      <c r="AU118" s="46"/>
      <c r="AV118" s="46"/>
      <c r="AW118" s="49" t="s">
        <v>586</v>
      </c>
      <c r="AX118" s="46"/>
      <c r="AY118" s="46" t="str">
        <f>IFERROR(VLOOKUP(AF118,MeasureCost!$B$6:$Y$150,24,FALSE),"")</f>
        <v/>
      </c>
      <c r="AZ118" s="46" t="str">
        <f>IFERROR(VLOOKUP(AE118,MeasureCost!$B$6:$Y$150,24,FALSE),"")</f>
        <v/>
      </c>
      <c r="BA118" s="46"/>
      <c r="BB118" s="72" t="str">
        <f t="shared" si="1"/>
        <v/>
      </c>
    </row>
    <row r="119" spans="1:54">
      <c r="A119" s="49">
        <v>746</v>
      </c>
      <c r="B119" s="49" t="s">
        <v>808</v>
      </c>
      <c r="C119" s="49" t="s">
        <v>809</v>
      </c>
      <c r="D119" s="49" t="s">
        <v>85</v>
      </c>
      <c r="E119" s="49" t="s">
        <v>579</v>
      </c>
      <c r="F119" s="51">
        <v>41965</v>
      </c>
      <c r="G119" s="49" t="s">
        <v>703</v>
      </c>
      <c r="H119" s="49" t="s">
        <v>537</v>
      </c>
      <c r="I119" s="49" t="s">
        <v>581</v>
      </c>
      <c r="J119" s="49" t="s">
        <v>582</v>
      </c>
      <c r="K119" s="49">
        <v>93</v>
      </c>
      <c r="L119" s="46"/>
      <c r="M119" s="49" t="s">
        <v>53</v>
      </c>
      <c r="N119" s="46"/>
      <c r="O119" s="49" t="b">
        <v>0</v>
      </c>
      <c r="P119" s="46"/>
      <c r="Q119" s="49" t="b">
        <v>1</v>
      </c>
      <c r="R119" s="49" t="s">
        <v>528</v>
      </c>
      <c r="S119" s="49" t="s">
        <v>533</v>
      </c>
      <c r="T119" s="49" t="s">
        <v>529</v>
      </c>
      <c r="U119" s="49" t="s">
        <v>530</v>
      </c>
      <c r="V119" s="49" t="s">
        <v>531</v>
      </c>
      <c r="W119" s="49" t="s">
        <v>532</v>
      </c>
      <c r="X119" s="46"/>
      <c r="Y119" s="49" t="str">
        <f>IFERROR(VLOOKUP(AE119,MeasureCost!$B$6:$B$150,1,FALSE),"")</f>
        <v/>
      </c>
      <c r="Z119" s="49" t="s">
        <v>583</v>
      </c>
      <c r="AA119" s="46"/>
      <c r="AB119" s="46"/>
      <c r="AC119" s="46"/>
      <c r="AD119" s="46"/>
      <c r="AE119" s="49" t="s">
        <v>479</v>
      </c>
      <c r="AF119" s="49" t="s">
        <v>484</v>
      </c>
      <c r="AG119" s="49" t="s">
        <v>584</v>
      </c>
      <c r="AH119" s="46"/>
      <c r="AI119" s="49" t="b">
        <v>0</v>
      </c>
      <c r="AJ119" s="49" t="b">
        <v>0</v>
      </c>
      <c r="AK119" s="46"/>
      <c r="AL119" s="49" t="s">
        <v>585</v>
      </c>
      <c r="AM119" s="49" t="s">
        <v>583</v>
      </c>
      <c r="AN119" s="46"/>
      <c r="AO119" s="46"/>
      <c r="AP119" s="51">
        <v>42005</v>
      </c>
      <c r="AQ119" s="46"/>
      <c r="AR119" s="49" t="s">
        <v>537</v>
      </c>
      <c r="AS119" s="46"/>
      <c r="AT119" s="46"/>
      <c r="AU119" s="46"/>
      <c r="AV119" s="46"/>
      <c r="AW119" s="49" t="s">
        <v>586</v>
      </c>
      <c r="AX119" s="46"/>
      <c r="AY119" s="46" t="str">
        <f>IFERROR(VLOOKUP(AF119,MeasureCost!$B$6:$Y$150,24,FALSE),"")</f>
        <v/>
      </c>
      <c r="AZ119" s="46" t="str">
        <f>IFERROR(VLOOKUP(AE119,MeasureCost!$B$6:$Y$150,24,FALSE),"")</f>
        <v/>
      </c>
      <c r="BA119" s="46"/>
      <c r="BB119" s="72" t="str">
        <f t="shared" si="1"/>
        <v/>
      </c>
    </row>
    <row r="120" spans="1:54">
      <c r="A120" s="49">
        <v>747</v>
      </c>
      <c r="B120" s="49" t="s">
        <v>810</v>
      </c>
      <c r="C120" s="49" t="s">
        <v>811</v>
      </c>
      <c r="D120" s="49" t="s">
        <v>85</v>
      </c>
      <c r="E120" s="49" t="s">
        <v>579</v>
      </c>
      <c r="F120" s="51">
        <v>41965</v>
      </c>
      <c r="G120" s="49" t="s">
        <v>703</v>
      </c>
      <c r="H120" s="49" t="s">
        <v>537</v>
      </c>
      <c r="I120" s="49" t="s">
        <v>581</v>
      </c>
      <c r="J120" s="49" t="s">
        <v>582</v>
      </c>
      <c r="K120" s="49">
        <v>28</v>
      </c>
      <c r="L120" s="46"/>
      <c r="M120" s="49" t="s">
        <v>53</v>
      </c>
      <c r="N120" s="46"/>
      <c r="O120" s="49" t="b">
        <v>0</v>
      </c>
      <c r="P120" s="46"/>
      <c r="Q120" s="49" t="b">
        <v>1</v>
      </c>
      <c r="R120" s="49" t="s">
        <v>528</v>
      </c>
      <c r="S120" s="49" t="s">
        <v>533</v>
      </c>
      <c r="T120" s="49" t="s">
        <v>529</v>
      </c>
      <c r="U120" s="49" t="s">
        <v>530</v>
      </c>
      <c r="V120" s="49" t="s">
        <v>531</v>
      </c>
      <c r="W120" s="49" t="s">
        <v>532</v>
      </c>
      <c r="X120" s="46"/>
      <c r="Y120" s="49" t="str">
        <f>IFERROR(VLOOKUP(AE120,MeasureCost!$B$6:$B$150,1,FALSE),"")</f>
        <v/>
      </c>
      <c r="Z120" s="49" t="s">
        <v>583</v>
      </c>
      <c r="AA120" s="46"/>
      <c r="AB120" s="46"/>
      <c r="AC120" s="46"/>
      <c r="AD120" s="46"/>
      <c r="AE120" s="49" t="s">
        <v>486</v>
      </c>
      <c r="AF120" s="49" t="s">
        <v>488</v>
      </c>
      <c r="AG120" s="49" t="s">
        <v>584</v>
      </c>
      <c r="AH120" s="46"/>
      <c r="AI120" s="49" t="b">
        <v>0</v>
      </c>
      <c r="AJ120" s="49" t="b">
        <v>0</v>
      </c>
      <c r="AK120" s="46"/>
      <c r="AL120" s="49" t="s">
        <v>585</v>
      </c>
      <c r="AM120" s="49" t="s">
        <v>583</v>
      </c>
      <c r="AN120" s="46"/>
      <c r="AO120" s="46"/>
      <c r="AP120" s="51">
        <v>42005</v>
      </c>
      <c r="AQ120" s="46"/>
      <c r="AR120" s="49" t="s">
        <v>537</v>
      </c>
      <c r="AS120" s="46"/>
      <c r="AT120" s="46"/>
      <c r="AU120" s="46"/>
      <c r="AV120" s="46"/>
      <c r="AW120" s="49" t="s">
        <v>586</v>
      </c>
      <c r="AX120" s="46"/>
      <c r="AY120" s="46" t="str">
        <f>IFERROR(VLOOKUP(AF120,MeasureCost!$B$6:$Y$150,24,FALSE),"")</f>
        <v/>
      </c>
      <c r="AZ120" s="46" t="str">
        <f>IFERROR(VLOOKUP(AE120,MeasureCost!$B$6:$Y$150,24,FALSE),"")</f>
        <v/>
      </c>
      <c r="BA120" s="46"/>
      <c r="BB120" s="72" t="str">
        <f t="shared" si="1"/>
        <v/>
      </c>
    </row>
    <row r="121" spans="1:54">
      <c r="A121" s="49">
        <v>748</v>
      </c>
      <c r="B121" s="49" t="s">
        <v>812</v>
      </c>
      <c r="C121" s="49" t="s">
        <v>813</v>
      </c>
      <c r="D121" s="49" t="s">
        <v>85</v>
      </c>
      <c r="E121" s="49" t="s">
        <v>579</v>
      </c>
      <c r="F121" s="51">
        <v>41965</v>
      </c>
      <c r="G121" s="49" t="s">
        <v>703</v>
      </c>
      <c r="H121" s="49" t="s">
        <v>537</v>
      </c>
      <c r="I121" s="49" t="s">
        <v>581</v>
      </c>
      <c r="J121" s="49" t="s">
        <v>582</v>
      </c>
      <c r="K121" s="49">
        <v>84</v>
      </c>
      <c r="L121" s="46"/>
      <c r="M121" s="49" t="s">
        <v>53</v>
      </c>
      <c r="N121" s="46"/>
      <c r="O121" s="49" t="b">
        <v>0</v>
      </c>
      <c r="P121" s="46"/>
      <c r="Q121" s="49" t="b">
        <v>1</v>
      </c>
      <c r="R121" s="49" t="s">
        <v>528</v>
      </c>
      <c r="S121" s="49" t="s">
        <v>533</v>
      </c>
      <c r="T121" s="49" t="s">
        <v>529</v>
      </c>
      <c r="U121" s="49" t="s">
        <v>530</v>
      </c>
      <c r="V121" s="49" t="s">
        <v>531</v>
      </c>
      <c r="W121" s="49" t="s">
        <v>532</v>
      </c>
      <c r="X121" s="46"/>
      <c r="Y121" s="49" t="str">
        <f>IFERROR(VLOOKUP(AE121,MeasureCost!$B$6:$B$150,1,FALSE),"")</f>
        <v/>
      </c>
      <c r="Z121" s="49" t="s">
        <v>583</v>
      </c>
      <c r="AA121" s="46"/>
      <c r="AB121" s="46"/>
      <c r="AC121" s="46"/>
      <c r="AD121" s="46"/>
      <c r="AE121" s="49" t="s">
        <v>486</v>
      </c>
      <c r="AF121" s="49" t="s">
        <v>490</v>
      </c>
      <c r="AG121" s="49" t="s">
        <v>584</v>
      </c>
      <c r="AH121" s="46"/>
      <c r="AI121" s="49" t="b">
        <v>0</v>
      </c>
      <c r="AJ121" s="49" t="b">
        <v>0</v>
      </c>
      <c r="AK121" s="46"/>
      <c r="AL121" s="49" t="s">
        <v>585</v>
      </c>
      <c r="AM121" s="49" t="s">
        <v>583</v>
      </c>
      <c r="AN121" s="46"/>
      <c r="AO121" s="46"/>
      <c r="AP121" s="51">
        <v>42005</v>
      </c>
      <c r="AQ121" s="46"/>
      <c r="AR121" s="49" t="s">
        <v>537</v>
      </c>
      <c r="AS121" s="46"/>
      <c r="AT121" s="46"/>
      <c r="AU121" s="46"/>
      <c r="AV121" s="46"/>
      <c r="AW121" s="49" t="s">
        <v>586</v>
      </c>
      <c r="AX121" s="46"/>
      <c r="AY121" s="46" t="str">
        <f>IFERROR(VLOOKUP(AF121,MeasureCost!$B$6:$Y$150,24,FALSE),"")</f>
        <v/>
      </c>
      <c r="AZ121" s="46" t="str">
        <f>IFERROR(VLOOKUP(AE121,MeasureCost!$B$6:$Y$150,24,FALSE),"")</f>
        <v/>
      </c>
      <c r="BA121" s="46"/>
      <c r="BB121" s="72" t="str">
        <f t="shared" si="1"/>
        <v/>
      </c>
    </row>
    <row r="122" spans="1:54">
      <c r="A122" s="49">
        <v>749</v>
      </c>
      <c r="B122" s="49" t="s">
        <v>814</v>
      </c>
      <c r="C122" s="49" t="s">
        <v>815</v>
      </c>
      <c r="D122" s="49" t="s">
        <v>85</v>
      </c>
      <c r="E122" s="49" t="s">
        <v>579</v>
      </c>
      <c r="F122" s="51">
        <v>41965</v>
      </c>
      <c r="G122" s="49" t="s">
        <v>703</v>
      </c>
      <c r="H122" s="49" t="s">
        <v>537</v>
      </c>
      <c r="I122" s="49" t="s">
        <v>581</v>
      </c>
      <c r="J122" s="49" t="s">
        <v>582</v>
      </c>
      <c r="K122" s="49">
        <v>27</v>
      </c>
      <c r="L122" s="46"/>
      <c r="M122" s="49" t="s">
        <v>53</v>
      </c>
      <c r="N122" s="46"/>
      <c r="O122" s="49" t="b">
        <v>0</v>
      </c>
      <c r="P122" s="46"/>
      <c r="Q122" s="49" t="b">
        <v>1</v>
      </c>
      <c r="R122" s="49" t="s">
        <v>528</v>
      </c>
      <c r="S122" s="49" t="s">
        <v>533</v>
      </c>
      <c r="T122" s="49" t="s">
        <v>529</v>
      </c>
      <c r="U122" s="49" t="s">
        <v>530</v>
      </c>
      <c r="V122" s="49" t="s">
        <v>531</v>
      </c>
      <c r="W122" s="49" t="s">
        <v>532</v>
      </c>
      <c r="X122" s="46"/>
      <c r="Y122" s="49" t="str">
        <f>IFERROR(VLOOKUP(AE122,MeasureCost!$B$6:$B$150,1,FALSE),"")</f>
        <v/>
      </c>
      <c r="Z122" s="49" t="s">
        <v>583</v>
      </c>
      <c r="AA122" s="46"/>
      <c r="AB122" s="46"/>
      <c r="AC122" s="46"/>
      <c r="AD122" s="46"/>
      <c r="AE122" s="49" t="s">
        <v>84</v>
      </c>
      <c r="AF122" s="49" t="s">
        <v>93</v>
      </c>
      <c r="AG122" s="49" t="s">
        <v>584</v>
      </c>
      <c r="AH122" s="46"/>
      <c r="AI122" s="49" t="b">
        <v>0</v>
      </c>
      <c r="AJ122" s="49" t="b">
        <v>0</v>
      </c>
      <c r="AK122" s="46"/>
      <c r="AL122" s="49" t="s">
        <v>585</v>
      </c>
      <c r="AM122" s="49" t="s">
        <v>583</v>
      </c>
      <c r="AN122" s="46"/>
      <c r="AO122" s="46"/>
      <c r="AP122" s="51">
        <v>42005</v>
      </c>
      <c r="AQ122" s="46"/>
      <c r="AR122" s="49" t="s">
        <v>537</v>
      </c>
      <c r="AS122" s="46"/>
      <c r="AT122" s="46"/>
      <c r="AU122" s="46"/>
      <c r="AV122" s="46"/>
      <c r="AW122" s="49" t="s">
        <v>586</v>
      </c>
      <c r="AX122" s="46"/>
      <c r="AY122" s="46" t="str">
        <f>IFERROR(VLOOKUP(AF122,MeasureCost!$B$6:$Y$150,24,FALSE),"")</f>
        <v/>
      </c>
      <c r="AZ122" s="46" t="str">
        <f>IFERROR(VLOOKUP(AE122,MeasureCost!$B$6:$Y$150,24,FALSE),"")</f>
        <v/>
      </c>
      <c r="BA122" s="46"/>
      <c r="BB122" s="72" t="str">
        <f t="shared" si="1"/>
        <v/>
      </c>
    </row>
    <row r="123" spans="1:54">
      <c r="A123" s="49">
        <v>750</v>
      </c>
      <c r="B123" s="49" t="s">
        <v>816</v>
      </c>
      <c r="C123" s="49" t="s">
        <v>817</v>
      </c>
      <c r="D123" s="49" t="s">
        <v>85</v>
      </c>
      <c r="E123" s="49" t="s">
        <v>579</v>
      </c>
      <c r="F123" s="51">
        <v>41965</v>
      </c>
      <c r="G123" s="49" t="s">
        <v>703</v>
      </c>
      <c r="H123" s="49" t="s">
        <v>537</v>
      </c>
      <c r="I123" s="49" t="s">
        <v>581</v>
      </c>
      <c r="J123" s="49" t="s">
        <v>582</v>
      </c>
      <c r="K123" s="49">
        <v>80</v>
      </c>
      <c r="L123" s="46"/>
      <c r="M123" s="49" t="s">
        <v>53</v>
      </c>
      <c r="N123" s="46"/>
      <c r="O123" s="49" t="b">
        <v>0</v>
      </c>
      <c r="P123" s="46"/>
      <c r="Q123" s="49" t="b">
        <v>1</v>
      </c>
      <c r="R123" s="49" t="s">
        <v>528</v>
      </c>
      <c r="S123" s="49" t="s">
        <v>533</v>
      </c>
      <c r="T123" s="49" t="s">
        <v>529</v>
      </c>
      <c r="U123" s="49" t="s">
        <v>530</v>
      </c>
      <c r="V123" s="49" t="s">
        <v>531</v>
      </c>
      <c r="W123" s="49" t="s">
        <v>532</v>
      </c>
      <c r="X123" s="46"/>
      <c r="Y123" s="49" t="str">
        <f>IFERROR(VLOOKUP(AE123,MeasureCost!$B$6:$B$150,1,FALSE),"")</f>
        <v/>
      </c>
      <c r="Z123" s="49" t="s">
        <v>583</v>
      </c>
      <c r="AA123" s="46"/>
      <c r="AB123" s="46"/>
      <c r="AC123" s="46"/>
      <c r="AD123" s="46"/>
      <c r="AE123" s="49" t="s">
        <v>84</v>
      </c>
      <c r="AF123" s="49" t="s">
        <v>96</v>
      </c>
      <c r="AG123" s="49" t="s">
        <v>584</v>
      </c>
      <c r="AH123" s="46"/>
      <c r="AI123" s="49" t="b">
        <v>0</v>
      </c>
      <c r="AJ123" s="49" t="b">
        <v>0</v>
      </c>
      <c r="AK123" s="46"/>
      <c r="AL123" s="49" t="s">
        <v>585</v>
      </c>
      <c r="AM123" s="49" t="s">
        <v>583</v>
      </c>
      <c r="AN123" s="46"/>
      <c r="AO123" s="46"/>
      <c r="AP123" s="51">
        <v>42005</v>
      </c>
      <c r="AQ123" s="46"/>
      <c r="AR123" s="49" t="s">
        <v>537</v>
      </c>
      <c r="AS123" s="46"/>
      <c r="AT123" s="46"/>
      <c r="AU123" s="46"/>
      <c r="AV123" s="46"/>
      <c r="AW123" s="49" t="s">
        <v>586</v>
      </c>
      <c r="AX123" s="46"/>
      <c r="AY123" s="46" t="str">
        <f>IFERROR(VLOOKUP(AF123,MeasureCost!$B$6:$Y$150,24,FALSE),"")</f>
        <v/>
      </c>
      <c r="AZ123" s="46" t="str">
        <f>IFERROR(VLOOKUP(AE123,MeasureCost!$B$6:$Y$150,24,FALSE),"")</f>
        <v/>
      </c>
      <c r="BA123" s="46"/>
      <c r="BB123" s="72" t="str">
        <f t="shared" si="1"/>
        <v/>
      </c>
    </row>
    <row r="124" spans="1:54">
      <c r="A124" s="49">
        <v>751</v>
      </c>
      <c r="B124" s="49" t="s">
        <v>818</v>
      </c>
      <c r="C124" s="49" t="s">
        <v>819</v>
      </c>
      <c r="D124" s="49" t="s">
        <v>85</v>
      </c>
      <c r="E124" s="49" t="s">
        <v>579</v>
      </c>
      <c r="F124" s="51">
        <v>41965</v>
      </c>
      <c r="G124" s="49" t="s">
        <v>703</v>
      </c>
      <c r="H124" s="49" t="s">
        <v>537</v>
      </c>
      <c r="I124" s="49" t="s">
        <v>581</v>
      </c>
      <c r="J124" s="49" t="s">
        <v>582</v>
      </c>
      <c r="K124" s="49">
        <v>24</v>
      </c>
      <c r="L124" s="46"/>
      <c r="M124" s="49" t="s">
        <v>53</v>
      </c>
      <c r="N124" s="46"/>
      <c r="O124" s="49" t="b">
        <v>0</v>
      </c>
      <c r="P124" s="46"/>
      <c r="Q124" s="49" t="b">
        <v>1</v>
      </c>
      <c r="R124" s="49" t="s">
        <v>528</v>
      </c>
      <c r="S124" s="49" t="s">
        <v>533</v>
      </c>
      <c r="T124" s="49" t="s">
        <v>529</v>
      </c>
      <c r="U124" s="49" t="s">
        <v>530</v>
      </c>
      <c r="V124" s="49" t="s">
        <v>531</v>
      </c>
      <c r="W124" s="49" t="s">
        <v>532</v>
      </c>
      <c r="X124" s="46"/>
      <c r="Y124" s="49" t="str">
        <f>IFERROR(VLOOKUP(AE124,MeasureCost!$B$6:$B$150,1,FALSE),"")</f>
        <v/>
      </c>
      <c r="Z124" s="49" t="s">
        <v>583</v>
      </c>
      <c r="AA124" s="46"/>
      <c r="AB124" s="46"/>
      <c r="AC124" s="46"/>
      <c r="AD124" s="46"/>
      <c r="AE124" s="49" t="s">
        <v>99</v>
      </c>
      <c r="AF124" s="49" t="s">
        <v>102</v>
      </c>
      <c r="AG124" s="49" t="s">
        <v>584</v>
      </c>
      <c r="AH124" s="46"/>
      <c r="AI124" s="49" t="b">
        <v>0</v>
      </c>
      <c r="AJ124" s="49" t="b">
        <v>0</v>
      </c>
      <c r="AK124" s="46"/>
      <c r="AL124" s="49" t="s">
        <v>585</v>
      </c>
      <c r="AM124" s="49" t="s">
        <v>583</v>
      </c>
      <c r="AN124" s="46"/>
      <c r="AO124" s="46"/>
      <c r="AP124" s="51">
        <v>42005</v>
      </c>
      <c r="AQ124" s="46"/>
      <c r="AR124" s="49" t="s">
        <v>537</v>
      </c>
      <c r="AS124" s="46"/>
      <c r="AT124" s="46"/>
      <c r="AU124" s="46"/>
      <c r="AV124" s="46"/>
      <c r="AW124" s="49" t="s">
        <v>586</v>
      </c>
      <c r="AX124" s="46"/>
      <c r="AY124" s="46" t="str">
        <f>IFERROR(VLOOKUP(AF124,MeasureCost!$B$6:$Y$150,24,FALSE),"")</f>
        <v/>
      </c>
      <c r="AZ124" s="46" t="str">
        <f>IFERROR(VLOOKUP(AE124,MeasureCost!$B$6:$Y$150,24,FALSE),"")</f>
        <v/>
      </c>
      <c r="BA124" s="46"/>
      <c r="BB124" s="72" t="str">
        <f t="shared" si="1"/>
        <v/>
      </c>
    </row>
    <row r="125" spans="1:54">
      <c r="A125" s="49">
        <v>752</v>
      </c>
      <c r="B125" s="49" t="s">
        <v>820</v>
      </c>
      <c r="C125" s="49" t="s">
        <v>821</v>
      </c>
      <c r="D125" s="49" t="s">
        <v>85</v>
      </c>
      <c r="E125" s="49" t="s">
        <v>579</v>
      </c>
      <c r="F125" s="51">
        <v>41965</v>
      </c>
      <c r="G125" s="49" t="s">
        <v>703</v>
      </c>
      <c r="H125" s="49" t="s">
        <v>537</v>
      </c>
      <c r="I125" s="49" t="s">
        <v>581</v>
      </c>
      <c r="J125" s="49" t="s">
        <v>582</v>
      </c>
      <c r="K125" s="49">
        <v>73</v>
      </c>
      <c r="L125" s="46"/>
      <c r="M125" s="49" t="s">
        <v>53</v>
      </c>
      <c r="N125" s="46"/>
      <c r="O125" s="49" t="b">
        <v>0</v>
      </c>
      <c r="P125" s="46"/>
      <c r="Q125" s="49" t="b">
        <v>1</v>
      </c>
      <c r="R125" s="49" t="s">
        <v>528</v>
      </c>
      <c r="S125" s="49" t="s">
        <v>533</v>
      </c>
      <c r="T125" s="49" t="s">
        <v>529</v>
      </c>
      <c r="U125" s="49" t="s">
        <v>530</v>
      </c>
      <c r="V125" s="49" t="s">
        <v>531</v>
      </c>
      <c r="W125" s="49" t="s">
        <v>532</v>
      </c>
      <c r="X125" s="46"/>
      <c r="Y125" s="49" t="str">
        <f>IFERROR(VLOOKUP(AE125,MeasureCost!$B$6:$B$150,1,FALSE),"")</f>
        <v/>
      </c>
      <c r="Z125" s="49" t="s">
        <v>583</v>
      </c>
      <c r="AA125" s="46"/>
      <c r="AB125" s="46"/>
      <c r="AC125" s="46"/>
      <c r="AD125" s="46"/>
      <c r="AE125" s="49" t="s">
        <v>99</v>
      </c>
      <c r="AF125" s="49" t="s">
        <v>104</v>
      </c>
      <c r="AG125" s="49" t="s">
        <v>584</v>
      </c>
      <c r="AH125" s="46"/>
      <c r="AI125" s="49" t="b">
        <v>0</v>
      </c>
      <c r="AJ125" s="49" t="b">
        <v>0</v>
      </c>
      <c r="AK125" s="46"/>
      <c r="AL125" s="49" t="s">
        <v>585</v>
      </c>
      <c r="AM125" s="49" t="s">
        <v>583</v>
      </c>
      <c r="AN125" s="46"/>
      <c r="AO125" s="46"/>
      <c r="AP125" s="51">
        <v>42005</v>
      </c>
      <c r="AQ125" s="46"/>
      <c r="AR125" s="49" t="s">
        <v>537</v>
      </c>
      <c r="AS125" s="46"/>
      <c r="AT125" s="46"/>
      <c r="AU125" s="46"/>
      <c r="AV125" s="46"/>
      <c r="AW125" s="49" t="s">
        <v>586</v>
      </c>
      <c r="AX125" s="46"/>
      <c r="AY125" s="46" t="str">
        <f>IFERROR(VLOOKUP(AF125,MeasureCost!$B$6:$Y$150,24,FALSE),"")</f>
        <v/>
      </c>
      <c r="AZ125" s="46" t="str">
        <f>IFERROR(VLOOKUP(AE125,MeasureCost!$B$6:$Y$150,24,FALSE),"")</f>
        <v/>
      </c>
      <c r="BA125" s="46"/>
      <c r="BB125" s="72" t="str">
        <f t="shared" si="1"/>
        <v/>
      </c>
    </row>
    <row r="126" spans="1:54">
      <c r="A126" s="49">
        <v>753</v>
      </c>
      <c r="B126" s="49" t="s">
        <v>822</v>
      </c>
      <c r="C126" s="49" t="s">
        <v>823</v>
      </c>
      <c r="D126" s="49" t="s">
        <v>85</v>
      </c>
      <c r="E126" s="49" t="s">
        <v>579</v>
      </c>
      <c r="F126" s="51">
        <v>41965</v>
      </c>
      <c r="G126" s="49" t="s">
        <v>703</v>
      </c>
      <c r="H126" s="49" t="s">
        <v>537</v>
      </c>
      <c r="I126" s="49" t="s">
        <v>581</v>
      </c>
      <c r="J126" s="49" t="s">
        <v>582</v>
      </c>
      <c r="K126" s="49">
        <v>43</v>
      </c>
      <c r="L126" s="46"/>
      <c r="M126" s="49" t="s">
        <v>53</v>
      </c>
      <c r="N126" s="46"/>
      <c r="O126" s="49" t="b">
        <v>0</v>
      </c>
      <c r="P126" s="46"/>
      <c r="Q126" s="49" t="b">
        <v>1</v>
      </c>
      <c r="R126" s="49" t="s">
        <v>528</v>
      </c>
      <c r="S126" s="49" t="s">
        <v>533</v>
      </c>
      <c r="T126" s="49" t="s">
        <v>529</v>
      </c>
      <c r="U126" s="49" t="s">
        <v>530</v>
      </c>
      <c r="V126" s="49" t="s">
        <v>531</v>
      </c>
      <c r="W126" s="49" t="s">
        <v>532</v>
      </c>
      <c r="X126" s="46"/>
      <c r="Y126" s="49" t="str">
        <f>IFERROR(VLOOKUP(AE126,MeasureCost!$B$6:$B$150,1,FALSE),"")</f>
        <v/>
      </c>
      <c r="Z126" s="49" t="s">
        <v>583</v>
      </c>
      <c r="AA126" s="46"/>
      <c r="AB126" s="46"/>
      <c r="AC126" s="46"/>
      <c r="AD126" s="46"/>
      <c r="AE126" s="49" t="s">
        <v>425</v>
      </c>
      <c r="AF126" s="49" t="s">
        <v>427</v>
      </c>
      <c r="AG126" s="49" t="s">
        <v>584</v>
      </c>
      <c r="AH126" s="46"/>
      <c r="AI126" s="49" t="b">
        <v>0</v>
      </c>
      <c r="AJ126" s="49" t="b">
        <v>0</v>
      </c>
      <c r="AK126" s="46"/>
      <c r="AL126" s="49" t="s">
        <v>585</v>
      </c>
      <c r="AM126" s="49" t="s">
        <v>583</v>
      </c>
      <c r="AN126" s="46"/>
      <c r="AO126" s="46"/>
      <c r="AP126" s="51">
        <v>42005</v>
      </c>
      <c r="AQ126" s="46"/>
      <c r="AR126" s="49" t="s">
        <v>537</v>
      </c>
      <c r="AS126" s="46"/>
      <c r="AT126" s="46"/>
      <c r="AU126" s="46"/>
      <c r="AV126" s="46"/>
      <c r="AW126" s="49" t="s">
        <v>586</v>
      </c>
      <c r="AX126" s="46"/>
      <c r="AY126" s="46" t="str">
        <f>IFERROR(VLOOKUP(AF126,MeasureCost!$B$6:$Y$150,24,FALSE),"")</f>
        <v/>
      </c>
      <c r="AZ126" s="46" t="str">
        <f>IFERROR(VLOOKUP(AE126,MeasureCost!$B$6:$Y$150,24,FALSE),"")</f>
        <v/>
      </c>
      <c r="BA126" s="46"/>
      <c r="BB126" s="72" t="str">
        <f t="shared" si="1"/>
        <v/>
      </c>
    </row>
    <row r="127" spans="1:54">
      <c r="A127" s="49">
        <v>754</v>
      </c>
      <c r="B127" s="49" t="s">
        <v>824</v>
      </c>
      <c r="C127" s="49" t="s">
        <v>825</v>
      </c>
      <c r="D127" s="49" t="s">
        <v>85</v>
      </c>
      <c r="E127" s="49" t="s">
        <v>579</v>
      </c>
      <c r="F127" s="51">
        <v>41965</v>
      </c>
      <c r="G127" s="49" t="s">
        <v>703</v>
      </c>
      <c r="H127" s="49" t="s">
        <v>537</v>
      </c>
      <c r="I127" s="49" t="s">
        <v>581</v>
      </c>
      <c r="J127" s="49" t="s">
        <v>582</v>
      </c>
      <c r="K127" s="49">
        <v>128</v>
      </c>
      <c r="L127" s="46"/>
      <c r="M127" s="49" t="s">
        <v>53</v>
      </c>
      <c r="N127" s="46"/>
      <c r="O127" s="49" t="b">
        <v>0</v>
      </c>
      <c r="P127" s="46"/>
      <c r="Q127" s="49" t="b">
        <v>1</v>
      </c>
      <c r="R127" s="49" t="s">
        <v>528</v>
      </c>
      <c r="S127" s="49" t="s">
        <v>533</v>
      </c>
      <c r="T127" s="49" t="s">
        <v>529</v>
      </c>
      <c r="U127" s="49" t="s">
        <v>530</v>
      </c>
      <c r="V127" s="49" t="s">
        <v>531</v>
      </c>
      <c r="W127" s="49" t="s">
        <v>532</v>
      </c>
      <c r="X127" s="46"/>
      <c r="Y127" s="49" t="str">
        <f>IFERROR(VLOOKUP(AE127,MeasureCost!$B$6:$B$150,1,FALSE),"")</f>
        <v/>
      </c>
      <c r="Z127" s="49" t="s">
        <v>583</v>
      </c>
      <c r="AA127" s="46"/>
      <c r="AB127" s="46"/>
      <c r="AC127" s="46"/>
      <c r="AD127" s="46"/>
      <c r="AE127" s="49" t="s">
        <v>425</v>
      </c>
      <c r="AF127" s="49" t="s">
        <v>429</v>
      </c>
      <c r="AG127" s="49" t="s">
        <v>584</v>
      </c>
      <c r="AH127" s="46"/>
      <c r="AI127" s="49" t="b">
        <v>0</v>
      </c>
      <c r="AJ127" s="49" t="b">
        <v>0</v>
      </c>
      <c r="AK127" s="46"/>
      <c r="AL127" s="49" t="s">
        <v>585</v>
      </c>
      <c r="AM127" s="49" t="s">
        <v>583</v>
      </c>
      <c r="AN127" s="46"/>
      <c r="AO127" s="46"/>
      <c r="AP127" s="51">
        <v>42005</v>
      </c>
      <c r="AQ127" s="46"/>
      <c r="AR127" s="49" t="s">
        <v>537</v>
      </c>
      <c r="AS127" s="46"/>
      <c r="AT127" s="46"/>
      <c r="AU127" s="46"/>
      <c r="AV127" s="46"/>
      <c r="AW127" s="49" t="s">
        <v>586</v>
      </c>
      <c r="AX127" s="46"/>
      <c r="AY127" s="46" t="str">
        <f>IFERROR(VLOOKUP(AF127,MeasureCost!$B$6:$Y$150,24,FALSE),"")</f>
        <v/>
      </c>
      <c r="AZ127" s="46" t="str">
        <f>IFERROR(VLOOKUP(AE127,MeasureCost!$B$6:$Y$150,24,FALSE),"")</f>
        <v/>
      </c>
      <c r="BA127" s="46"/>
      <c r="BB127" s="72" t="str">
        <f t="shared" si="1"/>
        <v/>
      </c>
    </row>
    <row r="128" spans="1:54">
      <c r="A128" s="49">
        <v>755</v>
      </c>
      <c r="B128" s="49" t="s">
        <v>826</v>
      </c>
      <c r="C128" s="49" t="s">
        <v>827</v>
      </c>
      <c r="D128" s="49" t="s">
        <v>85</v>
      </c>
      <c r="E128" s="49" t="s">
        <v>579</v>
      </c>
      <c r="F128" s="51">
        <v>41965</v>
      </c>
      <c r="G128" s="49" t="s">
        <v>703</v>
      </c>
      <c r="H128" s="49" t="s">
        <v>537</v>
      </c>
      <c r="I128" s="49" t="s">
        <v>581</v>
      </c>
      <c r="J128" s="49" t="s">
        <v>582</v>
      </c>
      <c r="K128" s="49">
        <v>38</v>
      </c>
      <c r="L128" s="46"/>
      <c r="M128" s="49" t="s">
        <v>53</v>
      </c>
      <c r="N128" s="46"/>
      <c r="O128" s="49" t="b">
        <v>0</v>
      </c>
      <c r="P128" s="46"/>
      <c r="Q128" s="49" t="b">
        <v>1</v>
      </c>
      <c r="R128" s="49" t="s">
        <v>528</v>
      </c>
      <c r="S128" s="49" t="s">
        <v>533</v>
      </c>
      <c r="T128" s="49" t="s">
        <v>529</v>
      </c>
      <c r="U128" s="49" t="s">
        <v>530</v>
      </c>
      <c r="V128" s="49" t="s">
        <v>531</v>
      </c>
      <c r="W128" s="49" t="s">
        <v>532</v>
      </c>
      <c r="X128" s="46"/>
      <c r="Y128" s="49" t="str">
        <f>IFERROR(VLOOKUP(AE128,MeasureCost!$B$6:$B$150,1,FALSE),"")</f>
        <v/>
      </c>
      <c r="Z128" s="49" t="s">
        <v>583</v>
      </c>
      <c r="AA128" s="46"/>
      <c r="AB128" s="46"/>
      <c r="AC128" s="46"/>
      <c r="AD128" s="46"/>
      <c r="AE128" s="49" t="s">
        <v>431</v>
      </c>
      <c r="AF128" s="49" t="s">
        <v>433</v>
      </c>
      <c r="AG128" s="49" t="s">
        <v>584</v>
      </c>
      <c r="AH128" s="46"/>
      <c r="AI128" s="49" t="b">
        <v>0</v>
      </c>
      <c r="AJ128" s="49" t="b">
        <v>0</v>
      </c>
      <c r="AK128" s="46"/>
      <c r="AL128" s="49" t="s">
        <v>585</v>
      </c>
      <c r="AM128" s="49" t="s">
        <v>583</v>
      </c>
      <c r="AN128" s="46"/>
      <c r="AO128" s="46"/>
      <c r="AP128" s="51">
        <v>42005</v>
      </c>
      <c r="AQ128" s="46"/>
      <c r="AR128" s="49" t="s">
        <v>537</v>
      </c>
      <c r="AS128" s="46"/>
      <c r="AT128" s="46"/>
      <c r="AU128" s="46"/>
      <c r="AV128" s="46"/>
      <c r="AW128" s="49" t="s">
        <v>586</v>
      </c>
      <c r="AX128" s="46"/>
      <c r="AY128" s="46" t="str">
        <f>IFERROR(VLOOKUP(AF128,MeasureCost!$B$6:$Y$150,24,FALSE),"")</f>
        <v/>
      </c>
      <c r="AZ128" s="46" t="str">
        <f>IFERROR(VLOOKUP(AE128,MeasureCost!$B$6:$Y$150,24,FALSE),"")</f>
        <v/>
      </c>
      <c r="BA128" s="46"/>
      <c r="BB128" s="72" t="str">
        <f t="shared" si="1"/>
        <v/>
      </c>
    </row>
    <row r="129" spans="1:54">
      <c r="A129" s="49">
        <v>756</v>
      </c>
      <c r="B129" s="49" t="s">
        <v>828</v>
      </c>
      <c r="C129" s="49" t="s">
        <v>829</v>
      </c>
      <c r="D129" s="49" t="s">
        <v>85</v>
      </c>
      <c r="E129" s="49" t="s">
        <v>579</v>
      </c>
      <c r="F129" s="51">
        <v>41965</v>
      </c>
      <c r="G129" s="49" t="s">
        <v>703</v>
      </c>
      <c r="H129" s="49" t="s">
        <v>537</v>
      </c>
      <c r="I129" s="49" t="s">
        <v>581</v>
      </c>
      <c r="J129" s="49" t="s">
        <v>582</v>
      </c>
      <c r="K129" s="49">
        <v>115</v>
      </c>
      <c r="L129" s="46"/>
      <c r="M129" s="49" t="s">
        <v>53</v>
      </c>
      <c r="N129" s="46"/>
      <c r="O129" s="49" t="b">
        <v>0</v>
      </c>
      <c r="P129" s="46"/>
      <c r="Q129" s="49" t="b">
        <v>1</v>
      </c>
      <c r="R129" s="49" t="s">
        <v>528</v>
      </c>
      <c r="S129" s="49" t="s">
        <v>533</v>
      </c>
      <c r="T129" s="49" t="s">
        <v>529</v>
      </c>
      <c r="U129" s="49" t="s">
        <v>530</v>
      </c>
      <c r="V129" s="49" t="s">
        <v>531</v>
      </c>
      <c r="W129" s="49" t="s">
        <v>532</v>
      </c>
      <c r="X129" s="46"/>
      <c r="Y129" s="49" t="str">
        <f>IFERROR(VLOOKUP(AE129,MeasureCost!$B$6:$B$150,1,FALSE),"")</f>
        <v/>
      </c>
      <c r="Z129" s="49" t="s">
        <v>583</v>
      </c>
      <c r="AA129" s="46"/>
      <c r="AB129" s="46"/>
      <c r="AC129" s="46"/>
      <c r="AD129" s="46"/>
      <c r="AE129" s="49" t="s">
        <v>431</v>
      </c>
      <c r="AF129" s="49" t="s">
        <v>435</v>
      </c>
      <c r="AG129" s="49" t="s">
        <v>584</v>
      </c>
      <c r="AH129" s="46"/>
      <c r="AI129" s="49" t="b">
        <v>0</v>
      </c>
      <c r="AJ129" s="49" t="b">
        <v>0</v>
      </c>
      <c r="AK129" s="46"/>
      <c r="AL129" s="49" t="s">
        <v>585</v>
      </c>
      <c r="AM129" s="49" t="s">
        <v>583</v>
      </c>
      <c r="AN129" s="46"/>
      <c r="AO129" s="46"/>
      <c r="AP129" s="51">
        <v>42005</v>
      </c>
      <c r="AQ129" s="46"/>
      <c r="AR129" s="49" t="s">
        <v>537</v>
      </c>
      <c r="AS129" s="46"/>
      <c r="AT129" s="46"/>
      <c r="AU129" s="46"/>
      <c r="AV129" s="46"/>
      <c r="AW129" s="49" t="s">
        <v>586</v>
      </c>
      <c r="AX129" s="46"/>
      <c r="AY129" s="46" t="str">
        <f>IFERROR(VLOOKUP(AF129,MeasureCost!$B$6:$Y$150,24,FALSE),"")</f>
        <v/>
      </c>
      <c r="AZ129" s="46" t="str">
        <f>IFERROR(VLOOKUP(AE129,MeasureCost!$B$6:$Y$150,24,FALSE),"")</f>
        <v/>
      </c>
      <c r="BA129" s="46"/>
      <c r="BB129" s="72" t="str">
        <f t="shared" si="1"/>
        <v/>
      </c>
    </row>
    <row r="130" spans="1:54">
      <c r="A130" s="49">
        <v>757</v>
      </c>
      <c r="B130" s="49" t="s">
        <v>830</v>
      </c>
      <c r="C130" s="49" t="s">
        <v>831</v>
      </c>
      <c r="D130" s="49" t="s">
        <v>85</v>
      </c>
      <c r="E130" s="49" t="s">
        <v>579</v>
      </c>
      <c r="F130" s="51">
        <v>41965</v>
      </c>
      <c r="G130" s="49" t="s">
        <v>703</v>
      </c>
      <c r="H130" s="49" t="s">
        <v>537</v>
      </c>
      <c r="I130" s="49" t="s">
        <v>581</v>
      </c>
      <c r="J130" s="49" t="s">
        <v>582</v>
      </c>
      <c r="K130" s="49">
        <v>43</v>
      </c>
      <c r="L130" s="46"/>
      <c r="M130" s="49" t="s">
        <v>53</v>
      </c>
      <c r="N130" s="46"/>
      <c r="O130" s="49" t="b">
        <v>0</v>
      </c>
      <c r="P130" s="46"/>
      <c r="Q130" s="49" t="b">
        <v>1</v>
      </c>
      <c r="R130" s="49" t="s">
        <v>528</v>
      </c>
      <c r="S130" s="49" t="s">
        <v>533</v>
      </c>
      <c r="T130" s="49" t="s">
        <v>529</v>
      </c>
      <c r="U130" s="49" t="s">
        <v>530</v>
      </c>
      <c r="V130" s="49" t="s">
        <v>531</v>
      </c>
      <c r="W130" s="49" t="s">
        <v>532</v>
      </c>
      <c r="X130" s="46"/>
      <c r="Y130" s="49" t="str">
        <f>IFERROR(VLOOKUP(AE130,MeasureCost!$B$6:$B$150,1,FALSE),"")</f>
        <v/>
      </c>
      <c r="Z130" s="49" t="s">
        <v>583</v>
      </c>
      <c r="AA130" s="46"/>
      <c r="AB130" s="46"/>
      <c r="AC130" s="46"/>
      <c r="AD130" s="46"/>
      <c r="AE130" s="49" t="s">
        <v>227</v>
      </c>
      <c r="AF130" s="49" t="s">
        <v>229</v>
      </c>
      <c r="AG130" s="49" t="s">
        <v>584</v>
      </c>
      <c r="AH130" s="46"/>
      <c r="AI130" s="49" t="b">
        <v>0</v>
      </c>
      <c r="AJ130" s="49" t="b">
        <v>0</v>
      </c>
      <c r="AK130" s="46"/>
      <c r="AL130" s="49" t="s">
        <v>585</v>
      </c>
      <c r="AM130" s="49" t="s">
        <v>583</v>
      </c>
      <c r="AN130" s="46"/>
      <c r="AO130" s="46"/>
      <c r="AP130" s="51">
        <v>42005</v>
      </c>
      <c r="AQ130" s="46"/>
      <c r="AR130" s="49" t="s">
        <v>537</v>
      </c>
      <c r="AS130" s="46"/>
      <c r="AT130" s="46"/>
      <c r="AU130" s="46"/>
      <c r="AV130" s="46"/>
      <c r="AW130" s="49" t="s">
        <v>586</v>
      </c>
      <c r="AX130" s="46"/>
      <c r="AY130" s="46" t="str">
        <f>IFERROR(VLOOKUP(AF130,MeasureCost!$B$6:$Y$150,24,FALSE),"")</f>
        <v/>
      </c>
      <c r="AZ130" s="46" t="str">
        <f>IFERROR(VLOOKUP(AE130,MeasureCost!$B$6:$Y$150,24,FALSE),"")</f>
        <v/>
      </c>
      <c r="BA130" s="46"/>
      <c r="BB130" s="72" t="str">
        <f t="shared" si="1"/>
        <v/>
      </c>
    </row>
    <row r="131" spans="1:54">
      <c r="A131" s="49">
        <v>758</v>
      </c>
      <c r="B131" s="49" t="s">
        <v>832</v>
      </c>
      <c r="C131" s="49" t="s">
        <v>833</v>
      </c>
      <c r="D131" s="49" t="s">
        <v>85</v>
      </c>
      <c r="E131" s="49" t="s">
        <v>579</v>
      </c>
      <c r="F131" s="51">
        <v>41965</v>
      </c>
      <c r="G131" s="49" t="s">
        <v>703</v>
      </c>
      <c r="H131" s="49" t="s">
        <v>537</v>
      </c>
      <c r="I131" s="49" t="s">
        <v>581</v>
      </c>
      <c r="J131" s="49" t="s">
        <v>582</v>
      </c>
      <c r="K131" s="49">
        <v>128</v>
      </c>
      <c r="L131" s="46"/>
      <c r="M131" s="49" t="s">
        <v>53</v>
      </c>
      <c r="N131" s="46"/>
      <c r="O131" s="49" t="b">
        <v>0</v>
      </c>
      <c r="P131" s="46"/>
      <c r="Q131" s="49" t="b">
        <v>1</v>
      </c>
      <c r="R131" s="49" t="s">
        <v>528</v>
      </c>
      <c r="S131" s="49" t="s">
        <v>533</v>
      </c>
      <c r="T131" s="49" t="s">
        <v>529</v>
      </c>
      <c r="U131" s="49" t="s">
        <v>530</v>
      </c>
      <c r="V131" s="49" t="s">
        <v>531</v>
      </c>
      <c r="W131" s="49" t="s">
        <v>532</v>
      </c>
      <c r="X131" s="46"/>
      <c r="Y131" s="49" t="str">
        <f>IFERROR(VLOOKUP(AE131,MeasureCost!$B$6:$B$150,1,FALSE),"")</f>
        <v/>
      </c>
      <c r="Z131" s="49" t="s">
        <v>583</v>
      </c>
      <c r="AA131" s="46"/>
      <c r="AB131" s="46"/>
      <c r="AC131" s="46"/>
      <c r="AD131" s="46"/>
      <c r="AE131" s="49" t="s">
        <v>227</v>
      </c>
      <c r="AF131" s="49" t="s">
        <v>231</v>
      </c>
      <c r="AG131" s="49" t="s">
        <v>584</v>
      </c>
      <c r="AH131" s="46"/>
      <c r="AI131" s="49" t="b">
        <v>0</v>
      </c>
      <c r="AJ131" s="49" t="b">
        <v>0</v>
      </c>
      <c r="AK131" s="46"/>
      <c r="AL131" s="49" t="s">
        <v>585</v>
      </c>
      <c r="AM131" s="49" t="s">
        <v>583</v>
      </c>
      <c r="AN131" s="46"/>
      <c r="AO131" s="46"/>
      <c r="AP131" s="51">
        <v>42005</v>
      </c>
      <c r="AQ131" s="46"/>
      <c r="AR131" s="49" t="s">
        <v>537</v>
      </c>
      <c r="AS131" s="46"/>
      <c r="AT131" s="46"/>
      <c r="AU131" s="46"/>
      <c r="AV131" s="46"/>
      <c r="AW131" s="49" t="s">
        <v>586</v>
      </c>
      <c r="AX131" s="46"/>
      <c r="AY131" s="46" t="str">
        <f>IFERROR(VLOOKUP(AF131,MeasureCost!$B$6:$Y$150,24,FALSE),"")</f>
        <v/>
      </c>
      <c r="AZ131" s="46" t="str">
        <f>IFERROR(VLOOKUP(AE131,MeasureCost!$B$6:$Y$150,24,FALSE),"")</f>
        <v/>
      </c>
      <c r="BA131" s="46"/>
      <c r="BB131" s="72" t="str">
        <f t="shared" si="1"/>
        <v/>
      </c>
    </row>
    <row r="132" spans="1:54">
      <c r="A132" s="49">
        <v>759</v>
      </c>
      <c r="B132" s="49" t="s">
        <v>834</v>
      </c>
      <c r="C132" s="49" t="s">
        <v>835</v>
      </c>
      <c r="D132" s="49" t="s">
        <v>85</v>
      </c>
      <c r="E132" s="49" t="s">
        <v>579</v>
      </c>
      <c r="F132" s="51">
        <v>41965</v>
      </c>
      <c r="G132" s="49" t="s">
        <v>703</v>
      </c>
      <c r="H132" s="49" t="s">
        <v>537</v>
      </c>
      <c r="I132" s="49" t="s">
        <v>581</v>
      </c>
      <c r="J132" s="49" t="s">
        <v>582</v>
      </c>
      <c r="K132" s="49">
        <v>38</v>
      </c>
      <c r="L132" s="46"/>
      <c r="M132" s="49" t="s">
        <v>53</v>
      </c>
      <c r="N132" s="46"/>
      <c r="O132" s="49" t="b">
        <v>0</v>
      </c>
      <c r="P132" s="46"/>
      <c r="Q132" s="49" t="b">
        <v>1</v>
      </c>
      <c r="R132" s="49" t="s">
        <v>528</v>
      </c>
      <c r="S132" s="49" t="s">
        <v>533</v>
      </c>
      <c r="T132" s="49" t="s">
        <v>529</v>
      </c>
      <c r="U132" s="49" t="s">
        <v>530</v>
      </c>
      <c r="V132" s="49" t="s">
        <v>531</v>
      </c>
      <c r="W132" s="49" t="s">
        <v>532</v>
      </c>
      <c r="X132" s="46"/>
      <c r="Y132" s="49" t="str">
        <f>IFERROR(VLOOKUP(AE132,MeasureCost!$B$6:$B$150,1,FALSE),"")</f>
        <v/>
      </c>
      <c r="Z132" s="49" t="s">
        <v>583</v>
      </c>
      <c r="AA132" s="46"/>
      <c r="AB132" s="46"/>
      <c r="AC132" s="46"/>
      <c r="AD132" s="46"/>
      <c r="AE132" s="49" t="s">
        <v>233</v>
      </c>
      <c r="AF132" s="49" t="s">
        <v>235</v>
      </c>
      <c r="AG132" s="49" t="s">
        <v>584</v>
      </c>
      <c r="AH132" s="46"/>
      <c r="AI132" s="49" t="b">
        <v>0</v>
      </c>
      <c r="AJ132" s="49" t="b">
        <v>0</v>
      </c>
      <c r="AK132" s="46"/>
      <c r="AL132" s="49" t="s">
        <v>585</v>
      </c>
      <c r="AM132" s="49" t="s">
        <v>583</v>
      </c>
      <c r="AN132" s="46"/>
      <c r="AO132" s="46"/>
      <c r="AP132" s="51">
        <v>42005</v>
      </c>
      <c r="AQ132" s="46"/>
      <c r="AR132" s="49" t="s">
        <v>537</v>
      </c>
      <c r="AS132" s="46"/>
      <c r="AT132" s="46"/>
      <c r="AU132" s="46"/>
      <c r="AV132" s="46"/>
      <c r="AW132" s="49" t="s">
        <v>586</v>
      </c>
      <c r="AX132" s="46"/>
      <c r="AY132" s="46" t="str">
        <f>IFERROR(VLOOKUP(AF132,MeasureCost!$B$6:$Y$150,24,FALSE),"")</f>
        <v/>
      </c>
      <c r="AZ132" s="46" t="str">
        <f>IFERROR(VLOOKUP(AE132,MeasureCost!$B$6:$Y$150,24,FALSE),"")</f>
        <v/>
      </c>
      <c r="BA132" s="46"/>
      <c r="BB132" s="72" t="str">
        <f t="shared" si="1"/>
        <v/>
      </c>
    </row>
    <row r="133" spans="1:54">
      <c r="A133" s="49">
        <v>760</v>
      </c>
      <c r="B133" s="49" t="s">
        <v>836</v>
      </c>
      <c r="C133" s="49" t="s">
        <v>837</v>
      </c>
      <c r="D133" s="49" t="s">
        <v>85</v>
      </c>
      <c r="E133" s="49" t="s">
        <v>579</v>
      </c>
      <c r="F133" s="51">
        <v>41965</v>
      </c>
      <c r="G133" s="49" t="s">
        <v>703</v>
      </c>
      <c r="H133" s="49" t="s">
        <v>537</v>
      </c>
      <c r="I133" s="49" t="s">
        <v>581</v>
      </c>
      <c r="J133" s="49" t="s">
        <v>582</v>
      </c>
      <c r="K133" s="49">
        <v>115</v>
      </c>
      <c r="L133" s="46"/>
      <c r="M133" s="49" t="s">
        <v>53</v>
      </c>
      <c r="N133" s="46"/>
      <c r="O133" s="49" t="b">
        <v>0</v>
      </c>
      <c r="P133" s="46"/>
      <c r="Q133" s="49" t="b">
        <v>1</v>
      </c>
      <c r="R133" s="49" t="s">
        <v>528</v>
      </c>
      <c r="S133" s="49" t="s">
        <v>533</v>
      </c>
      <c r="T133" s="49" t="s">
        <v>529</v>
      </c>
      <c r="U133" s="49" t="s">
        <v>530</v>
      </c>
      <c r="V133" s="49" t="s">
        <v>531</v>
      </c>
      <c r="W133" s="49" t="s">
        <v>532</v>
      </c>
      <c r="X133" s="46"/>
      <c r="Y133" s="49" t="str">
        <f>IFERROR(VLOOKUP(AE133,MeasureCost!$B$6:$B$150,1,FALSE),"")</f>
        <v/>
      </c>
      <c r="Z133" s="49" t="s">
        <v>583</v>
      </c>
      <c r="AA133" s="46"/>
      <c r="AB133" s="46"/>
      <c r="AC133" s="46"/>
      <c r="AD133" s="46"/>
      <c r="AE133" s="49" t="s">
        <v>233</v>
      </c>
      <c r="AF133" s="49" t="s">
        <v>237</v>
      </c>
      <c r="AG133" s="49" t="s">
        <v>584</v>
      </c>
      <c r="AH133" s="46"/>
      <c r="AI133" s="49" t="b">
        <v>0</v>
      </c>
      <c r="AJ133" s="49" t="b">
        <v>0</v>
      </c>
      <c r="AK133" s="46"/>
      <c r="AL133" s="49" t="s">
        <v>585</v>
      </c>
      <c r="AM133" s="49" t="s">
        <v>583</v>
      </c>
      <c r="AN133" s="46"/>
      <c r="AO133" s="46"/>
      <c r="AP133" s="51">
        <v>42005</v>
      </c>
      <c r="AQ133" s="46"/>
      <c r="AR133" s="49" t="s">
        <v>537</v>
      </c>
      <c r="AS133" s="46"/>
      <c r="AT133" s="46"/>
      <c r="AU133" s="46"/>
      <c r="AV133" s="46"/>
      <c r="AW133" s="49" t="s">
        <v>586</v>
      </c>
      <c r="AX133" s="46"/>
      <c r="AY133" s="46" t="str">
        <f>IFERROR(VLOOKUP(AF133,MeasureCost!$B$6:$Y$150,24,FALSE),"")</f>
        <v/>
      </c>
      <c r="AZ133" s="46" t="str">
        <f>IFERROR(VLOOKUP(AE133,MeasureCost!$B$6:$Y$150,24,FALSE),"")</f>
        <v/>
      </c>
      <c r="BA133" s="46"/>
      <c r="BB133" s="72" t="str">
        <f t="shared" si="1"/>
        <v/>
      </c>
    </row>
    <row r="134" spans="1:54">
      <c r="A134" s="49">
        <v>761</v>
      </c>
      <c r="B134" s="49" t="s">
        <v>838</v>
      </c>
      <c r="C134" s="49" t="s">
        <v>839</v>
      </c>
      <c r="D134" s="49" t="s">
        <v>85</v>
      </c>
      <c r="E134" s="49" t="s">
        <v>579</v>
      </c>
      <c r="F134" s="51">
        <v>41965</v>
      </c>
      <c r="G134" s="49" t="s">
        <v>703</v>
      </c>
      <c r="H134" s="49" t="s">
        <v>537</v>
      </c>
      <c r="I134" s="49" t="s">
        <v>581</v>
      </c>
      <c r="J134" s="49" t="s">
        <v>582</v>
      </c>
      <c r="K134" s="49">
        <v>65</v>
      </c>
      <c r="L134" s="46"/>
      <c r="M134" s="49" t="s">
        <v>53</v>
      </c>
      <c r="N134" s="46"/>
      <c r="O134" s="49" t="b">
        <v>0</v>
      </c>
      <c r="P134" s="46"/>
      <c r="Q134" s="49" t="b">
        <v>1</v>
      </c>
      <c r="R134" s="49" t="s">
        <v>528</v>
      </c>
      <c r="S134" s="49" t="s">
        <v>533</v>
      </c>
      <c r="T134" s="49" t="s">
        <v>529</v>
      </c>
      <c r="U134" s="49" t="s">
        <v>530</v>
      </c>
      <c r="V134" s="49" t="s">
        <v>531</v>
      </c>
      <c r="W134" s="49" t="s">
        <v>532</v>
      </c>
      <c r="X134" s="49" t="s">
        <v>277</v>
      </c>
      <c r="Y134" s="49" t="str">
        <f>IFERROR(VLOOKUP(AE134,MeasureCost!$B$6:$B$150,1,FALSE),"")</f>
        <v>RefgFrz-BM_XLarge-Code</v>
      </c>
      <c r="Z134" s="49" t="s">
        <v>583</v>
      </c>
      <c r="AA134" s="46"/>
      <c r="AB134" s="46"/>
      <c r="AC134" s="46"/>
      <c r="AD134" s="46"/>
      <c r="AE134" s="49" t="s">
        <v>275</v>
      </c>
      <c r="AF134" s="49" t="s">
        <v>277</v>
      </c>
      <c r="AG134" s="49" t="s">
        <v>584</v>
      </c>
      <c r="AH134" s="46"/>
      <c r="AI134" s="49" t="b">
        <v>0</v>
      </c>
      <c r="AJ134" s="49" t="b">
        <v>0</v>
      </c>
      <c r="AK134" s="46"/>
      <c r="AL134" s="49" t="s">
        <v>585</v>
      </c>
      <c r="AM134" s="49" t="s">
        <v>583</v>
      </c>
      <c r="AN134" s="46"/>
      <c r="AO134" s="46"/>
      <c r="AP134" s="51">
        <v>42005</v>
      </c>
      <c r="AQ134" s="46"/>
      <c r="AR134" s="49" t="s">
        <v>537</v>
      </c>
      <c r="AS134" s="46"/>
      <c r="AT134" s="46"/>
      <c r="AU134" s="46"/>
      <c r="AV134" s="46"/>
      <c r="AW134" s="49" t="s">
        <v>586</v>
      </c>
      <c r="AX134" s="46"/>
      <c r="AY134" s="46">
        <f>IFERROR(VLOOKUP(AF134,MeasureCost!$B$6:$Y$150,24,FALSE),"")</f>
        <v>1206</v>
      </c>
      <c r="AZ134" s="46">
        <f>IFERROR(VLOOKUP(AE134,MeasureCost!$B$6:$Y$150,24,FALSE),"")</f>
        <v>1176</v>
      </c>
      <c r="BA134" s="46"/>
      <c r="BB134" s="72">
        <f t="shared" si="1"/>
        <v>30</v>
      </c>
    </row>
    <row r="135" spans="1:54">
      <c r="A135" s="49">
        <v>762</v>
      </c>
      <c r="B135" s="49" t="s">
        <v>840</v>
      </c>
      <c r="C135" s="49" t="s">
        <v>841</v>
      </c>
      <c r="D135" s="49" t="s">
        <v>85</v>
      </c>
      <c r="E135" s="49" t="s">
        <v>579</v>
      </c>
      <c r="F135" s="51">
        <v>41965</v>
      </c>
      <c r="G135" s="49" t="s">
        <v>703</v>
      </c>
      <c r="H135" s="49" t="s">
        <v>537</v>
      </c>
      <c r="I135" s="49" t="s">
        <v>581</v>
      </c>
      <c r="J135" s="49" t="s">
        <v>582</v>
      </c>
      <c r="K135" s="49">
        <v>196</v>
      </c>
      <c r="L135" s="46"/>
      <c r="M135" s="49" t="s">
        <v>53</v>
      </c>
      <c r="N135" s="46"/>
      <c r="O135" s="49" t="b">
        <v>0</v>
      </c>
      <c r="P135" s="46"/>
      <c r="Q135" s="49" t="b">
        <v>1</v>
      </c>
      <c r="R135" s="49" t="s">
        <v>528</v>
      </c>
      <c r="S135" s="49" t="s">
        <v>533</v>
      </c>
      <c r="T135" s="49" t="s">
        <v>529</v>
      </c>
      <c r="U135" s="49" t="s">
        <v>530</v>
      </c>
      <c r="V135" s="49" t="s">
        <v>531</v>
      </c>
      <c r="W135" s="49" t="s">
        <v>532</v>
      </c>
      <c r="X135" s="49" t="s">
        <v>279</v>
      </c>
      <c r="Y135" s="49" t="str">
        <f>IFERROR(VLOOKUP(AE135,MeasureCost!$B$6:$B$150,1,FALSE),"")</f>
        <v>RefgFrz-BM_XLarge-Code</v>
      </c>
      <c r="Z135" s="49" t="s">
        <v>583</v>
      </c>
      <c r="AA135" s="46"/>
      <c r="AB135" s="46"/>
      <c r="AC135" s="46"/>
      <c r="AD135" s="46"/>
      <c r="AE135" s="49" t="s">
        <v>275</v>
      </c>
      <c r="AF135" s="49" t="s">
        <v>279</v>
      </c>
      <c r="AG135" s="49" t="s">
        <v>584</v>
      </c>
      <c r="AH135" s="46"/>
      <c r="AI135" s="49" t="b">
        <v>0</v>
      </c>
      <c r="AJ135" s="49" t="b">
        <v>0</v>
      </c>
      <c r="AK135" s="46"/>
      <c r="AL135" s="49" t="s">
        <v>585</v>
      </c>
      <c r="AM135" s="49" t="s">
        <v>583</v>
      </c>
      <c r="AN135" s="46"/>
      <c r="AO135" s="46"/>
      <c r="AP135" s="51">
        <v>42005</v>
      </c>
      <c r="AQ135" s="46"/>
      <c r="AR135" s="49" t="s">
        <v>537</v>
      </c>
      <c r="AS135" s="46"/>
      <c r="AT135" s="46"/>
      <c r="AU135" s="46"/>
      <c r="AV135" s="46"/>
      <c r="AW135" s="49" t="s">
        <v>586</v>
      </c>
      <c r="AX135" s="46"/>
      <c r="AY135" s="46">
        <f>IFERROR(VLOOKUP(AF135,MeasureCost!$B$6:$Y$150,24,FALSE),"")</f>
        <v>1268</v>
      </c>
      <c r="AZ135" s="46">
        <f>IFERROR(VLOOKUP(AE135,MeasureCost!$B$6:$Y$150,24,FALSE),"")</f>
        <v>1176</v>
      </c>
      <c r="BA135" s="46"/>
      <c r="BB135" s="72">
        <f t="shared" si="1"/>
        <v>92</v>
      </c>
    </row>
    <row r="136" spans="1:54">
      <c r="A136" s="49">
        <v>763</v>
      </c>
      <c r="B136" s="49" t="s">
        <v>842</v>
      </c>
      <c r="C136" s="49" t="s">
        <v>843</v>
      </c>
      <c r="D136" s="49" t="s">
        <v>85</v>
      </c>
      <c r="E136" s="49" t="s">
        <v>579</v>
      </c>
      <c r="F136" s="51">
        <v>41965</v>
      </c>
      <c r="G136" s="49" t="s">
        <v>703</v>
      </c>
      <c r="H136" s="49" t="s">
        <v>537</v>
      </c>
      <c r="I136" s="49" t="s">
        <v>581</v>
      </c>
      <c r="J136" s="49" t="s">
        <v>582</v>
      </c>
      <c r="K136" s="49">
        <v>74</v>
      </c>
      <c r="L136" s="46"/>
      <c r="M136" s="49" t="s">
        <v>53</v>
      </c>
      <c r="N136" s="46"/>
      <c r="O136" s="49" t="b">
        <v>0</v>
      </c>
      <c r="P136" s="46"/>
      <c r="Q136" s="49" t="b">
        <v>1</v>
      </c>
      <c r="R136" s="49" t="s">
        <v>528</v>
      </c>
      <c r="S136" s="49" t="s">
        <v>533</v>
      </c>
      <c r="T136" s="49" t="s">
        <v>529</v>
      </c>
      <c r="U136" s="49" t="s">
        <v>530</v>
      </c>
      <c r="V136" s="49" t="s">
        <v>531</v>
      </c>
      <c r="W136" s="49" t="s">
        <v>532</v>
      </c>
      <c r="X136" s="49" t="s">
        <v>190</v>
      </c>
      <c r="Y136" s="49" t="str">
        <f>IFERROR(VLOOKUP(AE136,MeasureCost!$B$6:$B$150,1,FALSE),"")</f>
        <v/>
      </c>
      <c r="Z136" s="49" t="s">
        <v>583</v>
      </c>
      <c r="AA136" s="46"/>
      <c r="AB136" s="46"/>
      <c r="AC136" s="46"/>
      <c r="AD136" s="46"/>
      <c r="AE136" s="49" t="s">
        <v>23</v>
      </c>
      <c r="AF136" s="49" t="s">
        <v>190</v>
      </c>
      <c r="AG136" s="49" t="s">
        <v>584</v>
      </c>
      <c r="AH136" s="46"/>
      <c r="AI136" s="49" t="b">
        <v>0</v>
      </c>
      <c r="AJ136" s="49" t="b">
        <v>0</v>
      </c>
      <c r="AK136" s="46"/>
      <c r="AL136" s="49" t="s">
        <v>585</v>
      </c>
      <c r="AM136" s="49" t="s">
        <v>583</v>
      </c>
      <c r="AN136" s="46"/>
      <c r="AO136" s="46"/>
      <c r="AP136" s="51">
        <v>42005</v>
      </c>
      <c r="AQ136" s="46"/>
      <c r="AR136" s="49" t="s">
        <v>537</v>
      </c>
      <c r="AS136" s="46"/>
      <c r="AT136" s="46"/>
      <c r="AU136" s="46"/>
      <c r="AV136" s="46"/>
      <c r="AW136" s="49" t="s">
        <v>586</v>
      </c>
      <c r="AX136" s="46"/>
      <c r="AY136" s="46">
        <f>IFERROR(VLOOKUP(AF136,MeasureCost!$B$6:$Y$150,24,FALSE),"")</f>
        <v>1171</v>
      </c>
      <c r="AZ136" s="46" t="str">
        <f>IFERROR(VLOOKUP(AE136,MeasureCost!$B$6:$Y$150,24,FALSE),"")</f>
        <v/>
      </c>
      <c r="BA136" s="46"/>
      <c r="BB136" s="72" t="str">
        <f t="shared" si="1"/>
        <v/>
      </c>
    </row>
    <row r="137" spans="1:54">
      <c r="A137" s="49">
        <v>764</v>
      </c>
      <c r="B137" s="49" t="s">
        <v>844</v>
      </c>
      <c r="C137" s="49" t="s">
        <v>845</v>
      </c>
      <c r="D137" s="49" t="s">
        <v>85</v>
      </c>
      <c r="E137" s="49" t="s">
        <v>579</v>
      </c>
      <c r="F137" s="51">
        <v>41965</v>
      </c>
      <c r="G137" s="49" t="s">
        <v>703</v>
      </c>
      <c r="H137" s="49" t="s">
        <v>537</v>
      </c>
      <c r="I137" s="49" t="s">
        <v>581</v>
      </c>
      <c r="J137" s="49" t="s">
        <v>582</v>
      </c>
      <c r="K137" s="49">
        <v>221</v>
      </c>
      <c r="L137" s="46"/>
      <c r="M137" s="49" t="s">
        <v>53</v>
      </c>
      <c r="N137" s="46"/>
      <c r="O137" s="49" t="b">
        <v>0</v>
      </c>
      <c r="P137" s="46"/>
      <c r="Q137" s="49" t="b">
        <v>1</v>
      </c>
      <c r="R137" s="49" t="s">
        <v>528</v>
      </c>
      <c r="S137" s="49" t="s">
        <v>533</v>
      </c>
      <c r="T137" s="49" t="s">
        <v>529</v>
      </c>
      <c r="U137" s="49" t="s">
        <v>530</v>
      </c>
      <c r="V137" s="49" t="s">
        <v>531</v>
      </c>
      <c r="W137" s="49" t="s">
        <v>532</v>
      </c>
      <c r="X137" s="49" t="s">
        <v>192</v>
      </c>
      <c r="Y137" s="49" t="str">
        <f>IFERROR(VLOOKUP(AE137,MeasureCost!$B$6:$B$150,1,FALSE),"")</f>
        <v/>
      </c>
      <c r="Z137" s="49" t="s">
        <v>583</v>
      </c>
      <c r="AA137" s="46"/>
      <c r="AB137" s="46"/>
      <c r="AC137" s="46"/>
      <c r="AD137" s="46"/>
      <c r="AE137" s="49" t="s">
        <v>23</v>
      </c>
      <c r="AF137" s="49" t="s">
        <v>192</v>
      </c>
      <c r="AG137" s="49" t="s">
        <v>584</v>
      </c>
      <c r="AH137" s="46"/>
      <c r="AI137" s="49" t="b">
        <v>0</v>
      </c>
      <c r="AJ137" s="49" t="b">
        <v>0</v>
      </c>
      <c r="AK137" s="46"/>
      <c r="AL137" s="49" t="s">
        <v>585</v>
      </c>
      <c r="AM137" s="49" t="s">
        <v>583</v>
      </c>
      <c r="AN137" s="46"/>
      <c r="AO137" s="46"/>
      <c r="AP137" s="51">
        <v>42005</v>
      </c>
      <c r="AQ137" s="46"/>
      <c r="AR137" s="49" t="s">
        <v>537</v>
      </c>
      <c r="AS137" s="46"/>
      <c r="AT137" s="46"/>
      <c r="AU137" s="46"/>
      <c r="AV137" s="46"/>
      <c r="AW137" s="49" t="s">
        <v>586</v>
      </c>
      <c r="AX137" s="46"/>
      <c r="AY137" s="46">
        <f>IFERROR(VLOOKUP(AF137,MeasureCost!$B$6:$Y$150,24,FALSE),"")</f>
        <v>1240</v>
      </c>
      <c r="AZ137" s="46" t="str">
        <f>IFERROR(VLOOKUP(AE137,MeasureCost!$B$6:$Y$150,24,FALSE),"")</f>
        <v/>
      </c>
      <c r="BA137" s="46"/>
      <c r="BB137" s="72" t="str">
        <f>IFERROR(AY137-AZ137,"")</f>
        <v/>
      </c>
    </row>
  </sheetData>
  <autoFilter ref="A7:AW7" xr:uid="{00000000-0009-0000-0000-000004000000}">
    <sortState xmlns:xlrd2="http://schemas.microsoft.com/office/spreadsheetml/2017/richdata2" ref="A8:AW137">
      <sortCondition ref="A7"/>
    </sortState>
  </autoFilter>
  <mergeCells count="1">
    <mergeCell ref="AY6:B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Reeves</dc:creator>
  <cp:keywords/>
  <dc:description/>
  <cp:lastModifiedBy>X</cp:lastModifiedBy>
  <cp:revision/>
  <dcterms:created xsi:type="dcterms:W3CDTF">2015-06-17T23:16:09Z</dcterms:created>
  <dcterms:modified xsi:type="dcterms:W3CDTF">2022-04-06T21:57:38Z</dcterms:modified>
  <cp:category/>
  <cp:contentStatus/>
</cp:coreProperties>
</file>