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5.xml" ContentType="application/vnd.openxmlformats-officedocument.drawing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6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7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8.xml" ContentType="application/vnd.openxmlformats-officedocument.drawing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16\VRF\Comps\Tools\"/>
    </mc:Choice>
  </mc:AlternateContent>
  <bookViews>
    <workbookView xWindow="-60" yWindow="0" windowWidth="26850" windowHeight="5850" firstSheet="3" activeTab="10"/>
  </bookViews>
  <sheets>
    <sheet name="Sheet_1" sheetId="6" r:id="rId1"/>
    <sheet name="Sheet_2" sheetId="7" r:id="rId2"/>
    <sheet name="AnnlEnergy" sheetId="5" r:id="rId3"/>
    <sheet name="OfS_Svgs" sheetId="15" r:id="rId4"/>
    <sheet name="EPr_Svgs" sheetId="19" r:id="rId5"/>
    <sheet name="OfL_Svgs" sheetId="20" r:id="rId6"/>
    <sheet name="Htl_Svgs" sheetId="18" r:id="rId7"/>
    <sheet name="OfS_Src" sheetId="9" r:id="rId8"/>
    <sheet name="EPr_Src" sheetId="11" r:id="rId9"/>
    <sheet name="OfL_Src" sheetId="13" r:id="rId10"/>
    <sheet name="Htl_Src" sheetId="14" r:id="rId11"/>
  </sheets>
  <definedNames>
    <definedName name="hHdrAnnlEnergy">AnnlEnergy!$A$1:$AF$1</definedName>
    <definedName name="tblAnnlEnergy">AnnlEnergy!$B$1:$AJ$999</definedName>
  </definedNames>
  <calcPr calcId="152511"/>
</workbook>
</file>

<file path=xl/calcChain.xml><?xml version="1.0" encoding="utf-8"?>
<calcChain xmlns="http://schemas.openxmlformats.org/spreadsheetml/2006/main">
  <c r="Y673" i="5" l="1"/>
  <c r="Y672" i="5"/>
  <c r="Y671" i="5"/>
  <c r="Y670" i="5"/>
  <c r="Y669" i="5"/>
  <c r="Y668" i="5"/>
  <c r="Y667" i="5"/>
  <c r="Y666" i="5"/>
  <c r="Y665" i="5"/>
  <c r="Y664" i="5"/>
  <c r="Y663" i="5"/>
  <c r="Y662" i="5"/>
  <c r="Y661" i="5"/>
  <c r="Y660" i="5"/>
  <c r="Y659" i="5"/>
  <c r="Y658" i="5"/>
  <c r="Y657" i="5"/>
  <c r="Y656" i="5"/>
  <c r="Y655" i="5"/>
  <c r="Y654" i="5"/>
  <c r="Y653" i="5"/>
  <c r="Y652" i="5"/>
  <c r="Y651" i="5"/>
  <c r="Y650" i="5"/>
  <c r="Y649" i="5"/>
  <c r="Y648" i="5"/>
  <c r="Y647" i="5"/>
  <c r="Y646" i="5"/>
  <c r="Y645" i="5"/>
  <c r="Y644" i="5"/>
  <c r="Y643" i="5"/>
  <c r="Y642" i="5"/>
  <c r="Y641" i="5"/>
  <c r="Y640" i="5"/>
  <c r="Y639" i="5"/>
  <c r="Y638" i="5"/>
  <c r="Y637" i="5"/>
  <c r="Y636" i="5"/>
  <c r="Y635" i="5"/>
  <c r="Y634" i="5"/>
  <c r="Y633" i="5"/>
  <c r="Y632" i="5"/>
  <c r="Y631" i="5"/>
  <c r="Y630" i="5"/>
  <c r="Y629" i="5"/>
  <c r="Y628" i="5"/>
  <c r="Y627" i="5"/>
  <c r="Y626" i="5"/>
  <c r="Y625" i="5"/>
  <c r="Y624" i="5"/>
  <c r="Y623" i="5"/>
  <c r="Y622" i="5"/>
  <c r="Y621" i="5"/>
  <c r="Y620" i="5"/>
  <c r="Y619" i="5"/>
  <c r="Y618" i="5"/>
  <c r="Y617" i="5"/>
  <c r="Y616" i="5"/>
  <c r="Y615" i="5"/>
  <c r="Y614" i="5"/>
  <c r="Y613" i="5"/>
  <c r="Y612" i="5"/>
  <c r="Y611" i="5"/>
  <c r="Y610" i="5"/>
  <c r="Y609" i="5"/>
  <c r="Y608" i="5"/>
  <c r="Y607" i="5"/>
  <c r="Y606" i="5"/>
  <c r="Y605" i="5"/>
  <c r="Y604" i="5"/>
  <c r="Y603" i="5"/>
  <c r="Y602" i="5"/>
  <c r="Y601" i="5"/>
  <c r="Y600" i="5"/>
  <c r="Y599" i="5"/>
  <c r="Y598" i="5"/>
  <c r="Y597" i="5"/>
  <c r="Y596" i="5"/>
  <c r="Y595" i="5"/>
  <c r="Y594" i="5"/>
  <c r="Y593" i="5"/>
  <c r="Y592" i="5"/>
  <c r="Y591" i="5"/>
  <c r="Y590" i="5"/>
  <c r="Y589" i="5"/>
  <c r="Y588" i="5"/>
  <c r="Y587" i="5"/>
  <c r="Y586" i="5"/>
  <c r="Y585" i="5"/>
  <c r="Y584" i="5"/>
  <c r="Y583" i="5"/>
  <c r="Y582" i="5"/>
  <c r="Y581" i="5"/>
  <c r="Y580" i="5"/>
  <c r="Y579" i="5"/>
  <c r="Y578" i="5"/>
  <c r="Y577" i="5"/>
  <c r="Y576" i="5"/>
  <c r="Y575" i="5"/>
  <c r="Y574" i="5"/>
  <c r="Y573" i="5"/>
  <c r="Y572" i="5"/>
  <c r="Y571" i="5"/>
  <c r="Y570" i="5"/>
  <c r="Y569" i="5"/>
  <c r="Y568" i="5"/>
  <c r="Y567" i="5"/>
  <c r="Y566" i="5"/>
  <c r="Y565" i="5"/>
  <c r="Y564" i="5"/>
  <c r="Y563" i="5"/>
  <c r="Y562" i="5"/>
  <c r="Y561" i="5"/>
  <c r="Y560" i="5"/>
  <c r="Y559" i="5"/>
  <c r="Y558" i="5"/>
  <c r="Y557" i="5"/>
  <c r="Y556" i="5"/>
  <c r="Y555" i="5"/>
  <c r="Y554" i="5"/>
  <c r="Y553" i="5"/>
  <c r="Y552" i="5"/>
  <c r="Y551" i="5"/>
  <c r="Y550" i="5"/>
  <c r="Y549" i="5"/>
  <c r="Y548" i="5"/>
  <c r="Y547" i="5"/>
  <c r="Y546" i="5"/>
  <c r="Y545" i="5"/>
  <c r="Y544" i="5"/>
  <c r="Y543" i="5"/>
  <c r="Y542" i="5"/>
  <c r="Y541" i="5"/>
  <c r="Y540" i="5"/>
  <c r="Y539" i="5"/>
  <c r="Y538" i="5"/>
  <c r="Y537" i="5"/>
  <c r="Y536" i="5"/>
  <c r="Y535" i="5"/>
  <c r="Y534" i="5"/>
  <c r="Y533" i="5"/>
  <c r="Y532" i="5"/>
  <c r="Y531" i="5"/>
  <c r="Y530" i="5"/>
  <c r="Y529" i="5"/>
  <c r="Y528" i="5"/>
  <c r="Y527" i="5"/>
  <c r="Y526" i="5"/>
  <c r="Y525" i="5"/>
  <c r="Y524" i="5"/>
  <c r="Y523" i="5"/>
  <c r="Y522" i="5"/>
  <c r="Y521" i="5"/>
  <c r="Y520" i="5"/>
  <c r="Y519" i="5"/>
  <c r="Y518" i="5"/>
  <c r="Y517" i="5"/>
  <c r="Y516" i="5"/>
  <c r="Y515" i="5"/>
  <c r="Y514" i="5"/>
  <c r="Y513" i="5"/>
  <c r="Y512" i="5"/>
  <c r="Y511" i="5"/>
  <c r="Y510" i="5"/>
  <c r="Y509" i="5"/>
  <c r="Y508" i="5"/>
  <c r="Y507" i="5"/>
  <c r="Y506" i="5"/>
  <c r="Y505" i="5"/>
  <c r="Y504" i="5"/>
  <c r="Y503" i="5"/>
  <c r="Y502" i="5"/>
  <c r="Y501" i="5"/>
  <c r="Y500" i="5"/>
  <c r="Y499" i="5"/>
  <c r="Y498" i="5"/>
  <c r="Y497" i="5"/>
  <c r="Y496" i="5"/>
  <c r="Y495" i="5"/>
  <c r="Y494" i="5"/>
  <c r="Y493" i="5"/>
  <c r="Y492" i="5"/>
  <c r="Y491" i="5"/>
  <c r="Y490" i="5"/>
  <c r="Y489" i="5"/>
  <c r="Y488" i="5"/>
  <c r="Y487" i="5"/>
  <c r="Y486" i="5"/>
  <c r="Y485" i="5"/>
  <c r="Y484" i="5"/>
  <c r="Y483" i="5"/>
  <c r="Y482" i="5"/>
  <c r="Y481" i="5"/>
  <c r="Y480" i="5"/>
  <c r="Y479" i="5"/>
  <c r="Y478" i="5"/>
  <c r="Y477" i="5"/>
  <c r="Y476" i="5"/>
  <c r="Y475" i="5"/>
  <c r="Y474" i="5"/>
  <c r="Y473" i="5"/>
  <c r="Y472" i="5"/>
  <c r="Y471" i="5"/>
  <c r="Y470" i="5"/>
  <c r="Y469" i="5"/>
  <c r="Y468" i="5"/>
  <c r="Y467" i="5"/>
  <c r="Y466" i="5"/>
  <c r="Y465" i="5"/>
  <c r="Y464" i="5"/>
  <c r="Y463" i="5"/>
  <c r="Y462" i="5"/>
  <c r="Y461" i="5"/>
  <c r="Y460" i="5"/>
  <c r="Y459" i="5"/>
  <c r="Y458" i="5"/>
  <c r="Y457" i="5"/>
  <c r="Y456" i="5"/>
  <c r="Y455" i="5"/>
  <c r="Y454" i="5"/>
  <c r="Y453" i="5"/>
  <c r="Y452" i="5"/>
  <c r="Y451" i="5"/>
  <c r="Y450" i="5"/>
  <c r="Y449" i="5"/>
  <c r="Y448" i="5"/>
  <c r="Y447" i="5"/>
  <c r="Y446" i="5"/>
  <c r="Y445" i="5"/>
  <c r="Y444" i="5"/>
  <c r="Y443" i="5"/>
  <c r="Y442" i="5"/>
  <c r="Y441" i="5"/>
  <c r="Y440" i="5"/>
  <c r="Y439" i="5"/>
  <c r="Y438" i="5"/>
  <c r="Y437" i="5"/>
  <c r="Y436" i="5"/>
  <c r="Y435" i="5"/>
  <c r="Y434" i="5"/>
  <c r="Y433" i="5"/>
  <c r="Y432" i="5"/>
  <c r="Y431" i="5"/>
  <c r="Y430" i="5"/>
  <c r="Y429" i="5"/>
  <c r="Y428" i="5"/>
  <c r="Y427" i="5"/>
  <c r="Y426" i="5"/>
  <c r="Y425" i="5"/>
  <c r="Y424" i="5"/>
  <c r="Y423" i="5"/>
  <c r="Y422" i="5"/>
  <c r="Y421" i="5"/>
  <c r="Y420" i="5"/>
  <c r="Y419" i="5"/>
  <c r="Y418" i="5"/>
  <c r="Y417" i="5"/>
  <c r="Y416" i="5"/>
  <c r="Y415" i="5"/>
  <c r="Y414" i="5"/>
  <c r="Y413" i="5"/>
  <c r="Y412" i="5"/>
  <c r="Y411" i="5"/>
  <c r="Y410" i="5"/>
  <c r="Y409" i="5"/>
  <c r="Y408" i="5"/>
  <c r="Y407" i="5"/>
  <c r="Y406" i="5"/>
  <c r="Y405" i="5"/>
  <c r="Y404" i="5"/>
  <c r="Y403" i="5"/>
  <c r="Y402" i="5"/>
  <c r="Y401" i="5"/>
  <c r="Y400" i="5"/>
  <c r="Y399" i="5"/>
  <c r="Y398" i="5"/>
  <c r="Y397" i="5"/>
  <c r="Y396" i="5"/>
  <c r="Y395" i="5"/>
  <c r="Y394" i="5"/>
  <c r="Y393" i="5"/>
  <c r="Y392" i="5"/>
  <c r="Y391" i="5"/>
  <c r="Y390" i="5"/>
  <c r="Y389" i="5"/>
  <c r="Y388" i="5"/>
  <c r="Y387" i="5"/>
  <c r="Y386" i="5"/>
  <c r="Y385" i="5"/>
  <c r="Y384" i="5"/>
  <c r="Y383" i="5"/>
  <c r="Y382" i="5"/>
  <c r="Y381" i="5"/>
  <c r="Y380" i="5"/>
  <c r="Y379" i="5"/>
  <c r="Y378" i="5"/>
  <c r="Y377" i="5"/>
  <c r="Y376" i="5"/>
  <c r="Y375" i="5"/>
  <c r="Y374" i="5"/>
  <c r="Y373" i="5"/>
  <c r="Y372" i="5"/>
  <c r="Y371" i="5"/>
  <c r="Y370" i="5"/>
  <c r="Y369" i="5"/>
  <c r="Y368" i="5"/>
  <c r="Y367" i="5"/>
  <c r="Y366" i="5"/>
  <c r="Y365" i="5"/>
  <c r="Y364" i="5"/>
  <c r="Y363" i="5"/>
  <c r="Y362" i="5"/>
  <c r="Y361" i="5"/>
  <c r="Y360" i="5"/>
  <c r="Y359" i="5"/>
  <c r="Y358" i="5"/>
  <c r="Y357" i="5"/>
  <c r="Y356" i="5"/>
  <c r="Y355" i="5"/>
  <c r="Y354" i="5"/>
  <c r="Y353" i="5"/>
  <c r="Y352" i="5"/>
  <c r="Y351" i="5"/>
  <c r="Y350" i="5"/>
  <c r="Y349" i="5"/>
  <c r="Y348" i="5"/>
  <c r="Y347" i="5"/>
  <c r="Y346" i="5"/>
  <c r="Y345" i="5"/>
  <c r="Y344" i="5"/>
  <c r="Y343" i="5"/>
  <c r="Y342" i="5"/>
  <c r="Y341" i="5"/>
  <c r="Y340" i="5"/>
  <c r="Y339" i="5"/>
  <c r="Y338" i="5"/>
  <c r="Y337" i="5"/>
  <c r="Y336" i="5"/>
  <c r="Y335" i="5"/>
  <c r="Y334" i="5"/>
  <c r="Y333" i="5"/>
  <c r="Y332" i="5"/>
  <c r="Y331" i="5"/>
  <c r="Y330" i="5"/>
  <c r="Y329" i="5"/>
  <c r="Y328" i="5"/>
  <c r="Y327" i="5"/>
  <c r="Y326" i="5"/>
  <c r="Y325" i="5"/>
  <c r="Y324" i="5"/>
  <c r="Y323" i="5"/>
  <c r="Y322" i="5"/>
  <c r="Y321" i="5"/>
  <c r="Y320" i="5"/>
  <c r="Y319" i="5"/>
  <c r="Y318" i="5"/>
  <c r="Y317" i="5"/>
  <c r="Y316" i="5"/>
  <c r="Y315" i="5"/>
  <c r="Y314" i="5"/>
  <c r="Y313" i="5"/>
  <c r="Y312" i="5"/>
  <c r="Y311" i="5"/>
  <c r="Y310" i="5"/>
  <c r="Y309" i="5"/>
  <c r="Y308" i="5"/>
  <c r="Y307" i="5"/>
  <c r="Y306" i="5"/>
  <c r="Y305" i="5"/>
  <c r="Y304" i="5"/>
  <c r="Y303" i="5"/>
  <c r="Y302" i="5"/>
  <c r="Y301" i="5"/>
  <c r="Y300" i="5"/>
  <c r="Y299" i="5"/>
  <c r="Y298" i="5"/>
  <c r="Y297" i="5"/>
  <c r="Y296" i="5"/>
  <c r="Y295" i="5"/>
  <c r="Y294" i="5"/>
  <c r="Y293" i="5"/>
  <c r="Y292" i="5"/>
  <c r="Y291" i="5"/>
  <c r="Y290" i="5"/>
  <c r="Y289" i="5"/>
  <c r="Y288" i="5"/>
  <c r="Y287" i="5"/>
  <c r="Y286" i="5"/>
  <c r="Y285" i="5"/>
  <c r="Y284" i="5"/>
  <c r="Y283" i="5"/>
  <c r="Y282" i="5"/>
  <c r="Y281" i="5"/>
  <c r="Y280" i="5"/>
  <c r="Y279" i="5"/>
  <c r="Y278" i="5"/>
  <c r="Y277" i="5"/>
  <c r="Y276" i="5"/>
  <c r="Y275" i="5"/>
  <c r="Y274" i="5"/>
  <c r="Y273" i="5"/>
  <c r="Y272" i="5"/>
  <c r="Y271" i="5"/>
  <c r="Y270" i="5"/>
  <c r="Y269" i="5"/>
  <c r="Y268" i="5"/>
  <c r="Y267" i="5"/>
  <c r="Y266" i="5"/>
  <c r="Y265" i="5"/>
  <c r="Y264" i="5"/>
  <c r="Y263" i="5"/>
  <c r="Y262" i="5"/>
  <c r="Y261" i="5"/>
  <c r="Y260" i="5"/>
  <c r="Y259" i="5"/>
  <c r="Y258" i="5"/>
  <c r="Y257" i="5"/>
  <c r="Y256" i="5"/>
  <c r="Y255" i="5"/>
  <c r="Y254" i="5"/>
  <c r="Y253" i="5"/>
  <c r="Y252" i="5"/>
  <c r="Y251" i="5"/>
  <c r="Y250" i="5"/>
  <c r="Y249" i="5"/>
  <c r="Y248" i="5"/>
  <c r="Y247" i="5"/>
  <c r="Y246" i="5"/>
  <c r="Y245" i="5"/>
  <c r="Y244" i="5"/>
  <c r="Y243" i="5"/>
  <c r="Y242" i="5"/>
  <c r="Y241" i="5"/>
  <c r="Y240" i="5"/>
  <c r="Y239" i="5"/>
  <c r="Y238" i="5"/>
  <c r="Y237" i="5"/>
  <c r="Y236" i="5"/>
  <c r="Y235" i="5"/>
  <c r="Y234" i="5"/>
  <c r="Y233" i="5"/>
  <c r="Y232" i="5"/>
  <c r="Y231" i="5"/>
  <c r="Y230" i="5"/>
  <c r="Y229" i="5"/>
  <c r="Y228" i="5"/>
  <c r="Y227" i="5"/>
  <c r="Y226" i="5"/>
  <c r="Y225" i="5"/>
  <c r="Y224" i="5"/>
  <c r="Y223" i="5"/>
  <c r="Y222" i="5"/>
  <c r="Y221" i="5"/>
  <c r="Y220" i="5"/>
  <c r="Y219" i="5"/>
  <c r="Y218" i="5"/>
  <c r="Y217" i="5"/>
  <c r="Y216" i="5"/>
  <c r="Y215" i="5"/>
  <c r="Y214" i="5"/>
  <c r="Y213" i="5"/>
  <c r="Y212" i="5"/>
  <c r="Y211" i="5"/>
  <c r="Y210" i="5"/>
  <c r="Y209" i="5"/>
  <c r="Y208" i="5"/>
  <c r="Y207" i="5"/>
  <c r="Y206" i="5"/>
  <c r="Y205" i="5"/>
  <c r="Y204" i="5"/>
  <c r="Y203" i="5"/>
  <c r="Y202" i="5"/>
  <c r="Y201" i="5"/>
  <c r="Y200" i="5"/>
  <c r="Y199" i="5"/>
  <c r="Y198" i="5"/>
  <c r="Y197" i="5"/>
  <c r="Y196" i="5"/>
  <c r="Y195" i="5"/>
  <c r="Y194" i="5"/>
  <c r="Y193" i="5"/>
  <c r="Y192" i="5"/>
  <c r="Y191" i="5"/>
  <c r="Y190" i="5"/>
  <c r="Y189" i="5"/>
  <c r="Y188" i="5"/>
  <c r="Y187" i="5"/>
  <c r="Y186" i="5"/>
  <c r="Y185" i="5"/>
  <c r="Y184" i="5"/>
  <c r="Y183" i="5"/>
  <c r="Y182" i="5"/>
  <c r="Y181" i="5"/>
  <c r="Y180" i="5"/>
  <c r="Y179" i="5"/>
  <c r="Y178" i="5"/>
  <c r="Y177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AH673" i="5"/>
  <c r="AI673" i="5" s="1"/>
  <c r="AI672" i="5"/>
  <c r="AH672" i="5"/>
  <c r="AG672" i="5"/>
  <c r="AH671" i="5"/>
  <c r="AG671" i="5" s="1"/>
  <c r="AI670" i="5"/>
  <c r="AH670" i="5"/>
  <c r="AG670" i="5"/>
  <c r="AH669" i="5"/>
  <c r="AI669" i="5" s="1"/>
  <c r="AI668" i="5"/>
  <c r="AH668" i="5"/>
  <c r="AG668" i="5"/>
  <c r="AH667" i="5"/>
  <c r="AG667" i="5" s="1"/>
  <c r="AI666" i="5"/>
  <c r="AH666" i="5"/>
  <c r="AG666" i="5"/>
  <c r="AG37" i="5" s="1"/>
  <c r="AH665" i="5"/>
  <c r="AI665" i="5" s="1"/>
  <c r="AI664" i="5"/>
  <c r="AH664" i="5"/>
  <c r="AG664" i="5"/>
  <c r="AH663" i="5"/>
  <c r="AG663" i="5" s="1"/>
  <c r="AI662" i="5"/>
  <c r="AH662" i="5"/>
  <c r="AG662" i="5"/>
  <c r="AH661" i="5"/>
  <c r="AI661" i="5" s="1"/>
  <c r="AI660" i="5"/>
  <c r="AH660" i="5"/>
  <c r="AG660" i="5"/>
  <c r="AH659" i="5"/>
  <c r="AG659" i="5" s="1"/>
  <c r="AI658" i="5"/>
  <c r="AH658" i="5"/>
  <c r="AG658" i="5"/>
  <c r="AH657" i="5"/>
  <c r="AI657" i="5" s="1"/>
  <c r="AI656" i="5"/>
  <c r="AH656" i="5"/>
  <c r="AG656" i="5"/>
  <c r="AH655" i="5"/>
  <c r="AG655" i="5" s="1"/>
  <c r="AI654" i="5"/>
  <c r="AH654" i="5"/>
  <c r="AG654" i="5"/>
  <c r="AH653" i="5"/>
  <c r="AI653" i="5" s="1"/>
  <c r="AI652" i="5"/>
  <c r="AH652" i="5"/>
  <c r="AG652" i="5"/>
  <c r="AH651" i="5"/>
  <c r="AG651" i="5" s="1"/>
  <c r="AI650" i="5"/>
  <c r="AH650" i="5"/>
  <c r="AG650" i="5"/>
  <c r="AH649" i="5"/>
  <c r="AI649" i="5" s="1"/>
  <c r="AI648" i="5"/>
  <c r="AH648" i="5"/>
  <c r="AG648" i="5"/>
  <c r="AH647" i="5"/>
  <c r="AG647" i="5" s="1"/>
  <c r="AI646" i="5"/>
  <c r="AH646" i="5"/>
  <c r="AG646" i="5"/>
  <c r="AH645" i="5"/>
  <c r="AI645" i="5" s="1"/>
  <c r="AI644" i="5"/>
  <c r="AH644" i="5"/>
  <c r="AG644" i="5"/>
  <c r="AH643" i="5"/>
  <c r="AG643" i="5" s="1"/>
  <c r="AI642" i="5"/>
  <c r="AH642" i="5"/>
  <c r="AG642" i="5"/>
  <c r="AA22" i="20"/>
  <c r="P22" i="20"/>
  <c r="G22" i="20"/>
  <c r="C11" i="20"/>
  <c r="G6" i="20"/>
  <c r="D6" i="20"/>
  <c r="D7" i="20" s="1"/>
  <c r="C6" i="20"/>
  <c r="AM6" i="20" s="1"/>
  <c r="AM5" i="20"/>
  <c r="U5" i="20"/>
  <c r="S5" i="20"/>
  <c r="O5" i="20"/>
  <c r="G5" i="20"/>
  <c r="BY4" i="20"/>
  <c r="BX4" i="20"/>
  <c r="BW4" i="20"/>
  <c r="BV4" i="20"/>
  <c r="BU4" i="20"/>
  <c r="BR4" i="20"/>
  <c r="BQ4" i="20"/>
  <c r="AZ4" i="20"/>
  <c r="BT4" i="20" s="1"/>
  <c r="AY4" i="20"/>
  <c r="BS4" i="20" s="1"/>
  <c r="AX4" i="20"/>
  <c r="AW4" i="20"/>
  <c r="AV4" i="20"/>
  <c r="BP4" i="20" s="1"/>
  <c r="AT3" i="20"/>
  <c r="AS3" i="20"/>
  <c r="BM3" i="20" s="1"/>
  <c r="AR3" i="20"/>
  <c r="BL3" i="20" s="1"/>
  <c r="AQ3" i="20"/>
  <c r="BK3" i="20" s="1"/>
  <c r="AP3" i="20"/>
  <c r="AP5" i="20" s="1"/>
  <c r="AO3" i="20"/>
  <c r="BI3" i="20" s="1"/>
  <c r="BI5" i="20" s="1"/>
  <c r="AN3" i="20"/>
  <c r="BH3" i="20" s="1"/>
  <c r="BH5" i="20" s="1"/>
  <c r="AM3" i="20"/>
  <c r="BG3" i="20" s="1"/>
  <c r="BG5" i="20" s="1"/>
  <c r="AE3" i="20"/>
  <c r="AD3" i="20"/>
  <c r="AC3" i="20"/>
  <c r="AB3" i="20"/>
  <c r="BJ2" i="20"/>
  <c r="BJ1" i="20" s="1"/>
  <c r="BI2" i="20"/>
  <c r="BK2" i="20" s="1"/>
  <c r="BH2" i="20"/>
  <c r="AW2" i="20"/>
  <c r="AP2" i="20"/>
  <c r="AP1" i="20" s="1"/>
  <c r="AO2" i="20"/>
  <c r="AQ2" i="20" s="1"/>
  <c r="AN2" i="20"/>
  <c r="I2" i="20"/>
  <c r="I1" i="20" s="1"/>
  <c r="I5" i="20" s="1"/>
  <c r="H2" i="20"/>
  <c r="BI1" i="20"/>
  <c r="BH1" i="20"/>
  <c r="BG1" i="20"/>
  <c r="AO1" i="20"/>
  <c r="AN1" i="20"/>
  <c r="AM1" i="20"/>
  <c r="T1" i="20"/>
  <c r="T5" i="20" s="1"/>
  <c r="S1" i="20"/>
  <c r="R1" i="20"/>
  <c r="R5" i="20" s="1"/>
  <c r="Q1" i="20"/>
  <c r="Q5" i="20" s="1"/>
  <c r="P1" i="20"/>
  <c r="P5" i="20" s="1"/>
  <c r="O1" i="20"/>
  <c r="H1" i="20"/>
  <c r="H5" i="20" s="1"/>
  <c r="G1" i="20"/>
  <c r="AA22" i="18"/>
  <c r="BV4" i="18"/>
  <c r="BW4" i="18"/>
  <c r="BX4" i="18"/>
  <c r="BY4" i="18"/>
  <c r="BQ4" i="18"/>
  <c r="BR4" i="18"/>
  <c r="BS4" i="18"/>
  <c r="BT4" i="18"/>
  <c r="BU4" i="18"/>
  <c r="BP4" i="18"/>
  <c r="AZ4" i="18"/>
  <c r="AY4" i="18"/>
  <c r="AX4" i="18"/>
  <c r="AW4" i="18"/>
  <c r="AV4" i="18"/>
  <c r="AS3" i="18"/>
  <c r="BM3" i="18" s="1"/>
  <c r="AP3" i="18"/>
  <c r="BJ3" i="18" s="1"/>
  <c r="R1" i="18"/>
  <c r="O1" i="18"/>
  <c r="O5" i="18" s="1"/>
  <c r="Q1" i="18"/>
  <c r="Q5" i="18" s="1"/>
  <c r="S1" i="18"/>
  <c r="S5" i="18" s="1"/>
  <c r="T1" i="18"/>
  <c r="T5" i="18" s="1"/>
  <c r="AK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Z37" i="5"/>
  <c r="AA37" i="5"/>
  <c r="AB37" i="5"/>
  <c r="AC37" i="5"/>
  <c r="AD37" i="5"/>
  <c r="AE37" i="5"/>
  <c r="G37" i="5"/>
  <c r="H37" i="5"/>
  <c r="AI643" i="5" l="1"/>
  <c r="AG645" i="5"/>
  <c r="AI647" i="5"/>
  <c r="AG649" i="5"/>
  <c r="AI651" i="5"/>
  <c r="AG653" i="5"/>
  <c r="AI655" i="5"/>
  <c r="AG657" i="5"/>
  <c r="AI659" i="5"/>
  <c r="AG661" i="5"/>
  <c r="AI663" i="5"/>
  <c r="AG665" i="5"/>
  <c r="AI667" i="5"/>
  <c r="AG669" i="5"/>
  <c r="AI671" i="5"/>
  <c r="AG673" i="5"/>
  <c r="O6" i="20"/>
  <c r="S6" i="20"/>
  <c r="BQ5" i="20"/>
  <c r="BP5" i="20"/>
  <c r="AQ1" i="20"/>
  <c r="AR2" i="20"/>
  <c r="BK1" i="20"/>
  <c r="BK5" i="20" s="1"/>
  <c r="BL2" i="20"/>
  <c r="D8" i="20"/>
  <c r="U7" i="20"/>
  <c r="BJ3" i="20"/>
  <c r="W5" i="20"/>
  <c r="J2" i="20"/>
  <c r="J1" i="20" s="1"/>
  <c r="J5" i="20" s="1"/>
  <c r="AG5" i="20" s="1"/>
  <c r="AN5" i="20"/>
  <c r="AV5" i="20" s="1"/>
  <c r="H6" i="20"/>
  <c r="V6" i="20" s="1"/>
  <c r="P6" i="20"/>
  <c r="T6" i="20"/>
  <c r="AN6" i="20"/>
  <c r="AV6" i="20" s="1"/>
  <c r="BG6" i="20"/>
  <c r="BK6" i="20"/>
  <c r="K2" i="20"/>
  <c r="AO5" i="20"/>
  <c r="I6" i="20"/>
  <c r="Q6" i="20"/>
  <c r="U6" i="20"/>
  <c r="AO6" i="20"/>
  <c r="BH6" i="20"/>
  <c r="C7" i="20"/>
  <c r="C12" i="20"/>
  <c r="BN3" i="20"/>
  <c r="W6" i="20"/>
  <c r="V5" i="20"/>
  <c r="J6" i="20"/>
  <c r="R6" i="20"/>
  <c r="AP6" i="20"/>
  <c r="BI6" i="20"/>
  <c r="C17" i="20"/>
  <c r="R5" i="18"/>
  <c r="BR5" i="20" l="1"/>
  <c r="BV5" i="20"/>
  <c r="BB6" i="20"/>
  <c r="BB5" i="20"/>
  <c r="D9" i="20"/>
  <c r="U8" i="20"/>
  <c r="BM2" i="20"/>
  <c r="BM1" i="20" s="1"/>
  <c r="BN2" i="20"/>
  <c r="BN1" i="20" s="1"/>
  <c r="BN7" i="20" s="1"/>
  <c r="BL1" i="20"/>
  <c r="AG6" i="20"/>
  <c r="AW6" i="20"/>
  <c r="AW5" i="20"/>
  <c r="BJ6" i="20"/>
  <c r="BJ5" i="20"/>
  <c r="BR6" i="20"/>
  <c r="BQ6" i="20"/>
  <c r="BP6" i="20"/>
  <c r="C18" i="20"/>
  <c r="L2" i="20"/>
  <c r="K1" i="20"/>
  <c r="AS2" i="20"/>
  <c r="AS1" i="20" s="1"/>
  <c r="AS7" i="20" s="1"/>
  <c r="AT2" i="20"/>
  <c r="AT1" i="20" s="1"/>
  <c r="AR1" i="20"/>
  <c r="BV6" i="20"/>
  <c r="C13" i="20"/>
  <c r="BJ7" i="20"/>
  <c r="BI7" i="20"/>
  <c r="BK7" i="20"/>
  <c r="AT7" i="20"/>
  <c r="AP7" i="20"/>
  <c r="R7" i="20"/>
  <c r="J7" i="20"/>
  <c r="AM7" i="20"/>
  <c r="O7" i="20"/>
  <c r="G7" i="20"/>
  <c r="C8" i="20"/>
  <c r="BH7" i="20"/>
  <c r="AO7" i="20"/>
  <c r="Q7" i="20"/>
  <c r="I7" i="20"/>
  <c r="BL7" i="20"/>
  <c r="AQ7" i="20"/>
  <c r="S7" i="20"/>
  <c r="BG7" i="20"/>
  <c r="AR7" i="20"/>
  <c r="AN7" i="20"/>
  <c r="T7" i="20"/>
  <c r="P7" i="20"/>
  <c r="H7" i="20"/>
  <c r="AQ6" i="20"/>
  <c r="AX6" i="20" s="1"/>
  <c r="AQ5" i="20"/>
  <c r="AX5" i="20" s="1"/>
  <c r="BE7" i="20" l="1"/>
  <c r="BD7" i="20"/>
  <c r="C14" i="20"/>
  <c r="BN8" i="20"/>
  <c r="BJ8" i="20"/>
  <c r="AQ8" i="20"/>
  <c r="AM8" i="20"/>
  <c r="S8" i="20"/>
  <c r="O8" i="20"/>
  <c r="K8" i="20"/>
  <c r="G8" i="20"/>
  <c r="BM8" i="20"/>
  <c r="BI8" i="20"/>
  <c r="AT8" i="20"/>
  <c r="AP8" i="20"/>
  <c r="R8" i="20"/>
  <c r="J8" i="20"/>
  <c r="C9" i="20"/>
  <c r="BL8" i="20"/>
  <c r="BH8" i="20"/>
  <c r="AS8" i="20"/>
  <c r="AO8" i="20"/>
  <c r="BG8" i="20"/>
  <c r="AN8" i="20"/>
  <c r="P8" i="20"/>
  <c r="H8" i="20"/>
  <c r="BK8" i="20"/>
  <c r="Q8" i="20"/>
  <c r="AR8" i="20"/>
  <c r="I8" i="20"/>
  <c r="T8" i="20"/>
  <c r="BY7" i="20"/>
  <c r="V7" i="20"/>
  <c r="W7" i="20"/>
  <c r="K6" i="20"/>
  <c r="K5" i="20"/>
  <c r="BN5" i="20"/>
  <c r="BT5" i="20" s="1"/>
  <c r="K7" i="20"/>
  <c r="AH7" i="20" s="1"/>
  <c r="AG7" i="20"/>
  <c r="BW7" i="20"/>
  <c r="BV7" i="20"/>
  <c r="C19" i="20"/>
  <c r="AR5" i="20"/>
  <c r="AR6" i="20"/>
  <c r="M2" i="20"/>
  <c r="M1" i="20" s="1"/>
  <c r="L1" i="20"/>
  <c r="N2" i="20"/>
  <c r="N1" i="20" s="1"/>
  <c r="BN6" i="20"/>
  <c r="BT6" i="20" s="1"/>
  <c r="AS5" i="20"/>
  <c r="AS6" i="20"/>
  <c r="BS7" i="20"/>
  <c r="BR7" i="20"/>
  <c r="BT7" i="20"/>
  <c r="BQ7" i="20"/>
  <c r="BP7" i="20"/>
  <c r="BB7" i="20"/>
  <c r="BC7" i="20"/>
  <c r="BM6" i="20"/>
  <c r="BM5" i="20"/>
  <c r="BC6" i="20"/>
  <c r="AZ7" i="20"/>
  <c r="AY7" i="20"/>
  <c r="AV7" i="20"/>
  <c r="AX7" i="20"/>
  <c r="AW7" i="20"/>
  <c r="BM7" i="20"/>
  <c r="BX7" i="20" s="1"/>
  <c r="AT5" i="20"/>
  <c r="AZ5" i="20" s="1"/>
  <c r="AT6" i="20"/>
  <c r="AZ6" i="20" s="1"/>
  <c r="BL5" i="20"/>
  <c r="BL6" i="20"/>
  <c r="D10" i="20"/>
  <c r="U9" i="20"/>
  <c r="BC5" i="20"/>
  <c r="X7" i="20" l="1"/>
  <c r="L5" i="20"/>
  <c r="Y5" i="20" s="1"/>
  <c r="L6" i="20"/>
  <c r="Y6" i="20" s="1"/>
  <c r="L7" i="20"/>
  <c r="Y7" i="20" s="1"/>
  <c r="BS8" i="20"/>
  <c r="BR8" i="20"/>
  <c r="BQ8" i="20"/>
  <c r="BT8" i="20"/>
  <c r="BP8" i="20"/>
  <c r="D11" i="20"/>
  <c r="U10" i="20"/>
  <c r="M5" i="20"/>
  <c r="AI5" i="20" s="1"/>
  <c r="M6" i="20"/>
  <c r="AI6" i="20" s="1"/>
  <c r="M7" i="20"/>
  <c r="AI7" i="20" s="1"/>
  <c r="AH5" i="20"/>
  <c r="X5" i="20"/>
  <c r="BE8" i="20"/>
  <c r="BD8" i="20"/>
  <c r="BC8" i="20"/>
  <c r="BB8" i="20"/>
  <c r="C15" i="20"/>
  <c r="BN9" i="20"/>
  <c r="BJ9" i="20"/>
  <c r="AQ9" i="20"/>
  <c r="AM9" i="20"/>
  <c r="S9" i="20"/>
  <c r="O9" i="20"/>
  <c r="K9" i="20"/>
  <c r="G9" i="20"/>
  <c r="BM9" i="20"/>
  <c r="BI9" i="20"/>
  <c r="AT9" i="20"/>
  <c r="AP9" i="20"/>
  <c r="R9" i="20"/>
  <c r="N9" i="20"/>
  <c r="J9" i="20"/>
  <c r="C10" i="20"/>
  <c r="BL9" i="20"/>
  <c r="BH9" i="20"/>
  <c r="AS9" i="20"/>
  <c r="AO9" i="20"/>
  <c r="Q9" i="20"/>
  <c r="M9" i="20"/>
  <c r="I9" i="20"/>
  <c r="BK9" i="20"/>
  <c r="AR9" i="20"/>
  <c r="T9" i="20"/>
  <c r="BG9" i="20"/>
  <c r="AN9" i="20"/>
  <c r="P9" i="20"/>
  <c r="H9" i="20"/>
  <c r="L9" i="20"/>
  <c r="W8" i="20"/>
  <c r="V8" i="20"/>
  <c r="X8" i="20"/>
  <c r="AZ8" i="20"/>
  <c r="AV8" i="20"/>
  <c r="AY8" i="20"/>
  <c r="AX8" i="20"/>
  <c r="AW8" i="20"/>
  <c r="C20" i="20"/>
  <c r="AG8" i="20"/>
  <c r="AH8" i="20"/>
  <c r="BX8" i="20"/>
  <c r="BY8" i="20"/>
  <c r="BX6" i="20"/>
  <c r="BY6" i="20"/>
  <c r="BS6" i="20"/>
  <c r="BW6" i="20"/>
  <c r="BD6" i="20"/>
  <c r="BE6" i="20"/>
  <c r="AY6" i="20"/>
  <c r="X6" i="20"/>
  <c r="AH6" i="20"/>
  <c r="L8" i="20"/>
  <c r="Y8" i="20" s="1"/>
  <c r="M8" i="20"/>
  <c r="AI8" i="20" s="1"/>
  <c r="BY5" i="20"/>
  <c r="BX5" i="20"/>
  <c r="BS5" i="20"/>
  <c r="BW5" i="20"/>
  <c r="N5" i="20"/>
  <c r="N6" i="20"/>
  <c r="N7" i="20"/>
  <c r="BD5" i="20"/>
  <c r="BE5" i="20"/>
  <c r="AY5" i="20"/>
  <c r="N8" i="20"/>
  <c r="Z8" i="20" s="1"/>
  <c r="BW8" i="20"/>
  <c r="BV8" i="20"/>
  <c r="C16" i="20" l="1"/>
  <c r="BN10" i="20"/>
  <c r="BJ10" i="20"/>
  <c r="AQ10" i="20"/>
  <c r="AM10" i="20"/>
  <c r="S10" i="20"/>
  <c r="O10" i="20"/>
  <c r="K10" i="20"/>
  <c r="G10" i="20"/>
  <c r="BM10" i="20"/>
  <c r="BI10" i="20"/>
  <c r="AT10" i="20"/>
  <c r="AP10" i="20"/>
  <c r="R10" i="20"/>
  <c r="N10" i="20"/>
  <c r="J10" i="20"/>
  <c r="BL10" i="20"/>
  <c r="BH10" i="20"/>
  <c r="AS10" i="20"/>
  <c r="AO10" i="20"/>
  <c r="Q10" i="20"/>
  <c r="M10" i="20"/>
  <c r="I10" i="20"/>
  <c r="H10" i="20"/>
  <c r="BK10" i="20"/>
  <c r="AR10" i="20"/>
  <c r="T10" i="20"/>
  <c r="L10" i="20"/>
  <c r="BG10" i="20"/>
  <c r="AN10" i="20"/>
  <c r="P10" i="20"/>
  <c r="W9" i="20"/>
  <c r="Z9" i="20"/>
  <c r="V9" i="20"/>
  <c r="Y9" i="20"/>
  <c r="X9" i="20"/>
  <c r="BS9" i="20"/>
  <c r="BR9" i="20"/>
  <c r="BQ9" i="20"/>
  <c r="BP9" i="20"/>
  <c r="BT9" i="20"/>
  <c r="AG9" i="20"/>
  <c r="AJ9" i="20"/>
  <c r="AI9" i="20"/>
  <c r="AH9" i="20"/>
  <c r="AJ5" i="20"/>
  <c r="Z5" i="20"/>
  <c r="AJ8" i="20"/>
  <c r="BW9" i="20"/>
  <c r="BV9" i="20"/>
  <c r="BC9" i="20"/>
  <c r="BB9" i="20"/>
  <c r="AZ9" i="20"/>
  <c r="AV9" i="20"/>
  <c r="AY9" i="20"/>
  <c r="AX9" i="20"/>
  <c r="AW9" i="20"/>
  <c r="Z7" i="20"/>
  <c r="AJ7" i="20"/>
  <c r="Z6" i="20"/>
  <c r="AJ6" i="20"/>
  <c r="BE9" i="20"/>
  <c r="BD9" i="20"/>
  <c r="BX9" i="20"/>
  <c r="BY9" i="20"/>
  <c r="U11" i="20"/>
  <c r="D12" i="20"/>
  <c r="BH11" i="20"/>
  <c r="H11" i="20"/>
  <c r="BM11" i="20"/>
  <c r="AO11" i="20"/>
  <c r="L11" i="20"/>
  <c r="AT11" i="20"/>
  <c r="Q11" i="20"/>
  <c r="AR11" i="20"/>
  <c r="I11" i="20"/>
  <c r="BI11" i="20"/>
  <c r="S11" i="20"/>
  <c r="K11" i="20"/>
  <c r="BL11" i="20"/>
  <c r="BG11" i="20"/>
  <c r="P11" i="20"/>
  <c r="AP11" i="20"/>
  <c r="N11" i="20"/>
  <c r="G11" i="20"/>
  <c r="AS11" i="20"/>
  <c r="AN11" i="20"/>
  <c r="M11" i="20"/>
  <c r="BN11" i="20"/>
  <c r="AQ11" i="20"/>
  <c r="O11" i="20"/>
  <c r="BK11" i="20"/>
  <c r="T11" i="20"/>
  <c r="R11" i="20"/>
  <c r="J11" i="20"/>
  <c r="BJ11" i="20"/>
  <c r="AM11" i="20"/>
  <c r="BE11" i="20" l="1"/>
  <c r="BD11" i="20"/>
  <c r="AG10" i="20"/>
  <c r="AJ10" i="20"/>
  <c r="AI10" i="20"/>
  <c r="AH10" i="20"/>
  <c r="BW10" i="20"/>
  <c r="BV10" i="20"/>
  <c r="X11" i="20"/>
  <c r="Z11" i="20"/>
  <c r="Y11" i="20"/>
  <c r="W11" i="20"/>
  <c r="V11" i="20"/>
  <c r="BT11" i="20"/>
  <c r="BP11" i="20"/>
  <c r="BR11" i="20"/>
  <c r="BQ11" i="20"/>
  <c r="BS11" i="20"/>
  <c r="BW11" i="20"/>
  <c r="BV11" i="20"/>
  <c r="BE10" i="20"/>
  <c r="BD10" i="20"/>
  <c r="BB11" i="20"/>
  <c r="BC11" i="20"/>
  <c r="U12" i="20"/>
  <c r="D13" i="20"/>
  <c r="BH12" i="20"/>
  <c r="M12" i="20"/>
  <c r="AR12" i="20"/>
  <c r="L12" i="20"/>
  <c r="R12" i="20"/>
  <c r="O12" i="20"/>
  <c r="N12" i="20"/>
  <c r="S12" i="20"/>
  <c r="AO12" i="20"/>
  <c r="BK12" i="20"/>
  <c r="T12" i="20"/>
  <c r="BI12" i="20"/>
  <c r="BM12" i="20"/>
  <c r="AQ12" i="20"/>
  <c r="BL12" i="20"/>
  <c r="BG12" i="20"/>
  <c r="AP12" i="20"/>
  <c r="AT12" i="20"/>
  <c r="AS12" i="20"/>
  <c r="I12" i="20"/>
  <c r="AN12" i="20"/>
  <c r="H12" i="20"/>
  <c r="J12" i="20"/>
  <c r="G12" i="20"/>
  <c r="K12" i="20"/>
  <c r="BN12" i="20"/>
  <c r="Q12" i="20"/>
  <c r="P12" i="20"/>
  <c r="AM12" i="20"/>
  <c r="BJ12" i="20"/>
  <c r="BC10" i="20"/>
  <c r="BB10" i="20"/>
  <c r="AW11" i="20"/>
  <c r="AY11" i="20"/>
  <c r="AX11" i="20"/>
  <c r="AV11" i="20"/>
  <c r="AZ11" i="20"/>
  <c r="BY11" i="20"/>
  <c r="BX11" i="20"/>
  <c r="AH11" i="20"/>
  <c r="AJ11" i="20"/>
  <c r="AI11" i="20"/>
  <c r="AG11" i="20"/>
  <c r="BS10" i="20"/>
  <c r="BR10" i="20"/>
  <c r="BQ10" i="20"/>
  <c r="BP10" i="20"/>
  <c r="BT10" i="20"/>
  <c r="BX10" i="20"/>
  <c r="BY10" i="20"/>
  <c r="W10" i="20"/>
  <c r="Z10" i="20"/>
  <c r="V10" i="20"/>
  <c r="Y10" i="20"/>
  <c r="X10" i="20"/>
  <c r="AZ10" i="20"/>
  <c r="AV10" i="20"/>
  <c r="AY10" i="20"/>
  <c r="AX10" i="20"/>
  <c r="AW10" i="20"/>
  <c r="BC12" i="20" l="1"/>
  <c r="BB12" i="20"/>
  <c r="Y12" i="20"/>
  <c r="X12" i="20"/>
  <c r="Z12" i="20"/>
  <c r="W12" i="20"/>
  <c r="V12" i="20"/>
  <c r="AI12" i="20"/>
  <c r="AH12" i="20"/>
  <c r="AJ12" i="20"/>
  <c r="AG12" i="20"/>
  <c r="BQ12" i="20"/>
  <c r="BT12" i="20"/>
  <c r="BP12" i="20"/>
  <c r="BR12" i="20"/>
  <c r="BS12" i="20"/>
  <c r="BV12" i="20"/>
  <c r="BW12" i="20"/>
  <c r="D14" i="20"/>
  <c r="U13" i="20"/>
  <c r="AT13" i="20"/>
  <c r="J13" i="20"/>
  <c r="AO13" i="20"/>
  <c r="BK13" i="20"/>
  <c r="T13" i="20"/>
  <c r="BJ13" i="20"/>
  <c r="O13" i="20"/>
  <c r="AP13" i="20"/>
  <c r="BL13" i="20"/>
  <c r="Q13" i="20"/>
  <c r="BG13" i="20"/>
  <c r="P13" i="20"/>
  <c r="AQ13" i="20"/>
  <c r="K13" i="20"/>
  <c r="BM13" i="20"/>
  <c r="R13" i="20"/>
  <c r="BH13" i="20"/>
  <c r="M13" i="20"/>
  <c r="AR13" i="20"/>
  <c r="L13" i="20"/>
  <c r="S13" i="20"/>
  <c r="G13" i="20"/>
  <c r="BI13" i="20"/>
  <c r="N13" i="20"/>
  <c r="AS13" i="20"/>
  <c r="I13" i="20"/>
  <c r="AN13" i="20"/>
  <c r="H13" i="20"/>
  <c r="AM13" i="20"/>
  <c r="BN13" i="20"/>
  <c r="BY12" i="20"/>
  <c r="BX12" i="20"/>
  <c r="BE12" i="20"/>
  <c r="BD12" i="20"/>
  <c r="AX12" i="20"/>
  <c r="AW12" i="20"/>
  <c r="AY12" i="20"/>
  <c r="AV12" i="20"/>
  <c r="AZ12" i="20"/>
  <c r="BY13" i="20" l="1"/>
  <c r="BX13" i="20"/>
  <c r="BW13" i="20"/>
  <c r="BV13" i="20"/>
  <c r="BD13" i="20"/>
  <c r="BE13" i="20"/>
  <c r="BR13" i="20"/>
  <c r="BQ13" i="20"/>
  <c r="BT13" i="20"/>
  <c r="BP13" i="20"/>
  <c r="BS13" i="20"/>
  <c r="BC13" i="20"/>
  <c r="BB13" i="20"/>
  <c r="D15" i="20"/>
  <c r="U14" i="20"/>
  <c r="AT14" i="20"/>
  <c r="J14" i="20"/>
  <c r="AO14" i="20"/>
  <c r="BK14" i="20"/>
  <c r="T14" i="20"/>
  <c r="BN14" i="20"/>
  <c r="S14" i="20"/>
  <c r="BI14" i="20"/>
  <c r="N14" i="20"/>
  <c r="AS14" i="20"/>
  <c r="I14" i="20"/>
  <c r="AN14" i="20"/>
  <c r="H14" i="20"/>
  <c r="AQ14" i="20"/>
  <c r="K14" i="20"/>
  <c r="AP14" i="20"/>
  <c r="BL14" i="20"/>
  <c r="Q14" i="20"/>
  <c r="BG14" i="20"/>
  <c r="P14" i="20"/>
  <c r="G14" i="20"/>
  <c r="AM14" i="20"/>
  <c r="BM14" i="20"/>
  <c r="R14" i="20"/>
  <c r="BH14" i="20"/>
  <c r="M14" i="20"/>
  <c r="AR14" i="20"/>
  <c r="L14" i="20"/>
  <c r="BJ14" i="20"/>
  <c r="O14" i="20"/>
  <c r="AY13" i="20"/>
  <c r="AX13" i="20"/>
  <c r="AW13" i="20"/>
  <c r="AZ13" i="20"/>
  <c r="AV13" i="20"/>
  <c r="AJ13" i="20"/>
  <c r="AI13" i="20"/>
  <c r="AH13" i="20"/>
  <c r="AG13" i="20"/>
  <c r="Z13" i="20"/>
  <c r="V13" i="20"/>
  <c r="Y13" i="20"/>
  <c r="X13" i="20"/>
  <c r="W13" i="20"/>
  <c r="Z14" i="20" l="1"/>
  <c r="V14" i="20"/>
  <c r="Y14" i="20"/>
  <c r="X14" i="20"/>
  <c r="W14" i="20"/>
  <c r="BW14" i="20"/>
  <c r="BV14" i="20"/>
  <c r="BD14" i="20"/>
  <c r="BE14" i="20"/>
  <c r="BR14" i="20"/>
  <c r="BQ14" i="20"/>
  <c r="BT14" i="20"/>
  <c r="BP14" i="20"/>
  <c r="BS14" i="20"/>
  <c r="AJ14" i="20"/>
  <c r="AI14" i="20"/>
  <c r="AH14" i="20"/>
  <c r="AG14" i="20"/>
  <c r="BC14" i="20"/>
  <c r="BB14" i="20"/>
  <c r="D16" i="20"/>
  <c r="U15" i="20"/>
  <c r="BN15" i="20"/>
  <c r="BM15" i="20"/>
  <c r="BL15" i="20"/>
  <c r="BG15" i="20"/>
  <c r="J15" i="20"/>
  <c r="T15" i="20"/>
  <c r="K15" i="20"/>
  <c r="AR15" i="20"/>
  <c r="AM15" i="20"/>
  <c r="AP15" i="20"/>
  <c r="AO15" i="20"/>
  <c r="N15" i="20"/>
  <c r="I15" i="20"/>
  <c r="H15" i="20"/>
  <c r="S15" i="20"/>
  <c r="BJ15" i="20"/>
  <c r="BI15" i="20"/>
  <c r="BH15" i="20"/>
  <c r="AN15" i="20"/>
  <c r="Q15" i="20"/>
  <c r="P15" i="20"/>
  <c r="G15" i="20"/>
  <c r="O15" i="20"/>
  <c r="AQ15" i="20"/>
  <c r="AT15" i="20"/>
  <c r="AS15" i="20"/>
  <c r="R15" i="20"/>
  <c r="M15" i="20"/>
  <c r="L15" i="20"/>
  <c r="BK15" i="20"/>
  <c r="BY14" i="20"/>
  <c r="BX14" i="20"/>
  <c r="AY14" i="20"/>
  <c r="AX14" i="20"/>
  <c r="AW14" i="20"/>
  <c r="AV14" i="20"/>
  <c r="AZ14" i="20"/>
  <c r="Z15" i="20" l="1"/>
  <c r="V15" i="20"/>
  <c r="Y15" i="20"/>
  <c r="X15" i="20"/>
  <c r="W15" i="20"/>
  <c r="BW15" i="20"/>
  <c r="BV15" i="20"/>
  <c r="AI15" i="20"/>
  <c r="AJ15" i="20"/>
  <c r="AH15" i="20"/>
  <c r="AG15" i="20"/>
  <c r="AZ15" i="20"/>
  <c r="AV15" i="20"/>
  <c r="AY15" i="20"/>
  <c r="AX15" i="20"/>
  <c r="AW15" i="20"/>
  <c r="BE15" i="20"/>
  <c r="BD15" i="20"/>
  <c r="BS15" i="20"/>
  <c r="BR15" i="20"/>
  <c r="BQ15" i="20"/>
  <c r="BT15" i="20"/>
  <c r="BP15" i="20"/>
  <c r="BC15" i="20"/>
  <c r="BB15" i="20"/>
  <c r="BX15" i="20"/>
  <c r="BY15" i="20"/>
  <c r="D17" i="20"/>
  <c r="U16" i="20"/>
  <c r="BJ16" i="20"/>
  <c r="O16" i="20"/>
  <c r="BI16" i="20"/>
  <c r="N16" i="20"/>
  <c r="AS16" i="20"/>
  <c r="I16" i="20"/>
  <c r="BG16" i="20"/>
  <c r="H16" i="20"/>
  <c r="AQ16" i="20"/>
  <c r="K16" i="20"/>
  <c r="AT16" i="20"/>
  <c r="J16" i="20"/>
  <c r="AO16" i="20"/>
  <c r="BK16" i="20"/>
  <c r="AN16" i="20"/>
  <c r="AM16" i="20"/>
  <c r="G16" i="20"/>
  <c r="AP16" i="20"/>
  <c r="BL16" i="20"/>
  <c r="Q16" i="20"/>
  <c r="AR16" i="20"/>
  <c r="P16" i="20"/>
  <c r="BN16" i="20"/>
  <c r="S16" i="20"/>
  <c r="BM16" i="20"/>
  <c r="R16" i="20"/>
  <c r="BH16" i="20"/>
  <c r="M16" i="20"/>
  <c r="T16" i="20"/>
  <c r="L16" i="20"/>
  <c r="BX16" i="20" l="1"/>
  <c r="BY16" i="20"/>
  <c r="BS16" i="20"/>
  <c r="BR16" i="20"/>
  <c r="BQ16" i="20"/>
  <c r="BT16" i="20"/>
  <c r="BP16" i="20"/>
  <c r="BW16" i="20"/>
  <c r="BV16" i="20"/>
  <c r="D18" i="20"/>
  <c r="U17" i="20"/>
  <c r="BN17" i="20"/>
  <c r="S17" i="20"/>
  <c r="BM17" i="20"/>
  <c r="R17" i="20"/>
  <c r="BH17" i="20"/>
  <c r="M17" i="20"/>
  <c r="AR17" i="20"/>
  <c r="P17" i="20"/>
  <c r="AT17" i="20"/>
  <c r="AO17" i="20"/>
  <c r="BG17" i="20"/>
  <c r="AM17" i="20"/>
  <c r="G17" i="20"/>
  <c r="BL17" i="20"/>
  <c r="BK17" i="20"/>
  <c r="BJ17" i="20"/>
  <c r="O17" i="20"/>
  <c r="BI17" i="20"/>
  <c r="N17" i="20"/>
  <c r="AS17" i="20"/>
  <c r="I17" i="20"/>
  <c r="T17" i="20"/>
  <c r="L17" i="20"/>
  <c r="AQ17" i="20"/>
  <c r="K17" i="20"/>
  <c r="J17" i="20"/>
  <c r="H17" i="20"/>
  <c r="AP17" i="20"/>
  <c r="Q17" i="20"/>
  <c r="AN17" i="20"/>
  <c r="AZ16" i="20"/>
  <c r="AV16" i="20"/>
  <c r="AY16" i="20"/>
  <c r="AX16" i="20"/>
  <c r="AW16" i="20"/>
  <c r="AG16" i="20"/>
  <c r="AJ16" i="20"/>
  <c r="AI16" i="20"/>
  <c r="AH16" i="20"/>
  <c r="BE16" i="20"/>
  <c r="BD16" i="20"/>
  <c r="W16" i="20"/>
  <c r="Z16" i="20"/>
  <c r="V16" i="20"/>
  <c r="Y16" i="20"/>
  <c r="X16" i="20"/>
  <c r="BC16" i="20"/>
  <c r="BB16" i="20"/>
  <c r="BW17" i="20" l="1"/>
  <c r="BV17" i="20"/>
  <c r="AG17" i="20"/>
  <c r="AJ17" i="20"/>
  <c r="AI17" i="20"/>
  <c r="AH17" i="20"/>
  <c r="AZ17" i="20"/>
  <c r="AV17" i="20"/>
  <c r="AY17" i="20"/>
  <c r="AX17" i="20"/>
  <c r="AW17" i="20"/>
  <c r="BX17" i="20"/>
  <c r="BY17" i="20"/>
  <c r="W17" i="20"/>
  <c r="Z17" i="20"/>
  <c r="V17" i="20"/>
  <c r="Y17" i="20"/>
  <c r="X17" i="20"/>
  <c r="BS17" i="20"/>
  <c r="BR17" i="20"/>
  <c r="BQ17" i="20"/>
  <c r="BP17" i="20"/>
  <c r="BT17" i="20"/>
  <c r="BE17" i="20"/>
  <c r="BD17" i="20"/>
  <c r="D19" i="20"/>
  <c r="U18" i="20"/>
  <c r="BJ18" i="20"/>
  <c r="O18" i="20"/>
  <c r="BI18" i="20"/>
  <c r="N18" i="20"/>
  <c r="AS18" i="20"/>
  <c r="I18" i="20"/>
  <c r="AR18" i="20"/>
  <c r="BG18" i="20"/>
  <c r="AQ18" i="20"/>
  <c r="K18" i="20"/>
  <c r="AT18" i="20"/>
  <c r="J18" i="20"/>
  <c r="AO18" i="20"/>
  <c r="L18" i="20"/>
  <c r="T18" i="20"/>
  <c r="AM18" i="20"/>
  <c r="G18" i="20"/>
  <c r="AP18" i="20"/>
  <c r="BL18" i="20"/>
  <c r="Q18" i="20"/>
  <c r="H18" i="20"/>
  <c r="AN18" i="20"/>
  <c r="BN18" i="20"/>
  <c r="S18" i="20"/>
  <c r="BM18" i="20"/>
  <c r="R18" i="20"/>
  <c r="BH18" i="20"/>
  <c r="M18" i="20"/>
  <c r="BK18" i="20"/>
  <c r="P18" i="20"/>
  <c r="BC17" i="20"/>
  <c r="BB17" i="20"/>
  <c r="AZ18" i="20" l="1"/>
  <c r="AV18" i="20"/>
  <c r="AY18" i="20"/>
  <c r="AX18" i="20"/>
  <c r="AW18" i="20"/>
  <c r="BS18" i="20"/>
  <c r="BR18" i="20"/>
  <c r="BQ18" i="20"/>
  <c r="BT18" i="20"/>
  <c r="BP18" i="20"/>
  <c r="W18" i="20"/>
  <c r="Z18" i="20"/>
  <c r="V18" i="20"/>
  <c r="Y18" i="20"/>
  <c r="X18" i="20"/>
  <c r="BX18" i="20"/>
  <c r="BY18" i="20"/>
  <c r="BE18" i="20"/>
  <c r="BD18" i="20"/>
  <c r="BW18" i="20"/>
  <c r="BV18" i="20"/>
  <c r="D20" i="20"/>
  <c r="U19" i="20"/>
  <c r="AM19" i="20"/>
  <c r="G19" i="20"/>
  <c r="AP19" i="20"/>
  <c r="BL19" i="20"/>
  <c r="Q19" i="20"/>
  <c r="AN19" i="20"/>
  <c r="AR19" i="20"/>
  <c r="AQ19" i="20"/>
  <c r="AT19" i="20"/>
  <c r="J19" i="20"/>
  <c r="BG19" i="20"/>
  <c r="BN19" i="20"/>
  <c r="S19" i="20"/>
  <c r="BM19" i="20"/>
  <c r="R19" i="20"/>
  <c r="BH19" i="20"/>
  <c r="M19" i="20"/>
  <c r="P19" i="20"/>
  <c r="T19" i="20"/>
  <c r="K19" i="20"/>
  <c r="AO19" i="20"/>
  <c r="H19" i="20"/>
  <c r="BJ19" i="20"/>
  <c r="O19" i="20"/>
  <c r="BI19" i="20"/>
  <c r="N19" i="20"/>
  <c r="AS19" i="20"/>
  <c r="I19" i="20"/>
  <c r="L19" i="20"/>
  <c r="BK19" i="20"/>
  <c r="BC18" i="20"/>
  <c r="BB18" i="20"/>
  <c r="AG18" i="20"/>
  <c r="AJ18" i="20"/>
  <c r="AI18" i="20"/>
  <c r="AH18" i="20"/>
  <c r="AG19" i="20" l="1"/>
  <c r="AJ19" i="20"/>
  <c r="AI19" i="20"/>
  <c r="AH19" i="20"/>
  <c r="BX19" i="20"/>
  <c r="BY19" i="20"/>
  <c r="BW19" i="20"/>
  <c r="BV19" i="20"/>
  <c r="BC19" i="20"/>
  <c r="BB19" i="20"/>
  <c r="BS19" i="20"/>
  <c r="BR19" i="20"/>
  <c r="BQ19" i="20"/>
  <c r="BT19" i="20"/>
  <c r="BP19" i="20"/>
  <c r="BE19" i="20"/>
  <c r="BD19" i="20"/>
  <c r="U20" i="20"/>
  <c r="BN20" i="20"/>
  <c r="S20" i="20"/>
  <c r="BM20" i="20"/>
  <c r="R20" i="20"/>
  <c r="BH20" i="20"/>
  <c r="M20" i="20"/>
  <c r="T20" i="20"/>
  <c r="L20" i="20"/>
  <c r="AM20" i="20"/>
  <c r="G20" i="20"/>
  <c r="AP20" i="20"/>
  <c r="BL20" i="20"/>
  <c r="Q20" i="20"/>
  <c r="AR20" i="20"/>
  <c r="P20" i="20"/>
  <c r="BJ20" i="20"/>
  <c r="O20" i="20"/>
  <c r="BI20" i="20"/>
  <c r="N20" i="20"/>
  <c r="AS20" i="20"/>
  <c r="I20" i="20"/>
  <c r="BG20" i="20"/>
  <c r="H20" i="20"/>
  <c r="AQ20" i="20"/>
  <c r="K20" i="20"/>
  <c r="AT20" i="20"/>
  <c r="J20" i="20"/>
  <c r="AO20" i="20"/>
  <c r="BK20" i="20"/>
  <c r="AN20" i="20"/>
  <c r="AZ19" i="20"/>
  <c r="AV19" i="20"/>
  <c r="AY19" i="20"/>
  <c r="AX19" i="20"/>
  <c r="AW19" i="20"/>
  <c r="W19" i="20"/>
  <c r="Z19" i="20"/>
  <c r="V19" i="20"/>
  <c r="Y19" i="20"/>
  <c r="X19" i="20"/>
  <c r="BS20" i="20" l="1"/>
  <c r="BR20" i="20"/>
  <c r="BQ20" i="20"/>
  <c r="BT20" i="20"/>
  <c r="C54" i="20" s="1"/>
  <c r="BP20" i="20"/>
  <c r="BE20" i="20"/>
  <c r="BD20" i="20"/>
  <c r="AG20" i="20"/>
  <c r="AJ20" i="20"/>
  <c r="AI20" i="20"/>
  <c r="AH20" i="20"/>
  <c r="AZ20" i="20"/>
  <c r="AV20" i="20"/>
  <c r="AY20" i="20"/>
  <c r="AX20" i="20"/>
  <c r="AW20" i="20"/>
  <c r="BW20" i="20"/>
  <c r="BV20" i="20"/>
  <c r="W20" i="20"/>
  <c r="Z20" i="20"/>
  <c r="V20" i="20"/>
  <c r="Y20" i="20"/>
  <c r="X20" i="20"/>
  <c r="BC20" i="20"/>
  <c r="BB20" i="20"/>
  <c r="BX20" i="20"/>
  <c r="BY20" i="20"/>
  <c r="C39" i="20" l="1"/>
  <c r="C40" i="20"/>
  <c r="C24" i="20"/>
  <c r="C23" i="20"/>
  <c r="BF22" i="19" l="1"/>
  <c r="AT22" i="19"/>
  <c r="AJ22" i="19"/>
  <c r="AA22" i="19"/>
  <c r="P22" i="19"/>
  <c r="G22" i="19"/>
  <c r="C11" i="19"/>
  <c r="D6" i="19"/>
  <c r="D7" i="19" s="1"/>
  <c r="C6" i="19"/>
  <c r="Z5" i="19"/>
  <c r="AW4" i="19"/>
  <c r="AV4" i="19"/>
  <c r="AU4" i="19"/>
  <c r="AT4" i="19"/>
  <c r="AQ4" i="19"/>
  <c r="AP4" i="19"/>
  <c r="AO4" i="19"/>
  <c r="AN4" i="19"/>
  <c r="AM4" i="19"/>
  <c r="DA3" i="19"/>
  <c r="BP3" i="19"/>
  <c r="DG3" i="19" s="1"/>
  <c r="BO3" i="19"/>
  <c r="BN3" i="19"/>
  <c r="BM3" i="19"/>
  <c r="BL3" i="19"/>
  <c r="DC3" i="19" s="1"/>
  <c r="BK3" i="19"/>
  <c r="BJ3" i="19"/>
  <c r="BI3" i="19"/>
  <c r="BH3" i="19"/>
  <c r="BG3" i="19"/>
  <c r="BF3" i="19"/>
  <c r="BE3" i="19"/>
  <c r="BD3" i="19"/>
  <c r="CU3" i="19" s="1"/>
  <c r="CU5" i="19" s="1"/>
  <c r="CZ2" i="19"/>
  <c r="DA2" i="19" s="1"/>
  <c r="DB2" i="19" s="1"/>
  <c r="DB1" i="19" s="1"/>
  <c r="CY2" i="19"/>
  <c r="CY1" i="19" s="1"/>
  <c r="CX2" i="19"/>
  <c r="BJ2" i="19"/>
  <c r="BH2" i="19"/>
  <c r="BG2" i="19"/>
  <c r="BI2" i="19" s="1"/>
  <c r="BI1" i="19" s="1"/>
  <c r="L2" i="19"/>
  <c r="M2" i="19" s="1"/>
  <c r="N2" i="19" s="1"/>
  <c r="N1" i="19" s="1"/>
  <c r="N5" i="19" s="1"/>
  <c r="K2" i="19"/>
  <c r="K1" i="19" s="1"/>
  <c r="J2" i="19"/>
  <c r="DA1" i="19"/>
  <c r="CZ1" i="19"/>
  <c r="CX1" i="19"/>
  <c r="CW1" i="19"/>
  <c r="CV1" i="19"/>
  <c r="CU1" i="19"/>
  <c r="BH1" i="19"/>
  <c r="BG1" i="19"/>
  <c r="BF1" i="19"/>
  <c r="BE1" i="19"/>
  <c r="BD1" i="19"/>
  <c r="Y1" i="19"/>
  <c r="Y5" i="19" s="1"/>
  <c r="X1" i="19"/>
  <c r="X5" i="19" s="1"/>
  <c r="W1" i="19"/>
  <c r="W6" i="19" s="1"/>
  <c r="V1" i="19"/>
  <c r="V5" i="19" s="1"/>
  <c r="U1" i="19"/>
  <c r="U5" i="19" s="1"/>
  <c r="T1" i="19"/>
  <c r="T5" i="19" s="1"/>
  <c r="M1" i="19"/>
  <c r="M5" i="19" s="1"/>
  <c r="L1" i="19"/>
  <c r="L5" i="19" s="1"/>
  <c r="J1" i="19"/>
  <c r="J5" i="19" s="1"/>
  <c r="I1" i="19"/>
  <c r="I5" i="19" s="1"/>
  <c r="H1" i="19"/>
  <c r="H5" i="19" s="1"/>
  <c r="G1" i="19"/>
  <c r="G6" i="19" s="1"/>
  <c r="BF22" i="15"/>
  <c r="P22" i="15"/>
  <c r="CY3" i="15"/>
  <c r="BM3" i="15"/>
  <c r="DC3" i="15"/>
  <c r="DD3" i="15"/>
  <c r="DE3" i="15"/>
  <c r="DF3" i="15"/>
  <c r="DG3" i="15"/>
  <c r="DF2" i="15"/>
  <c r="DF1" i="15" s="1"/>
  <c r="DF6" i="15"/>
  <c r="CY2" i="15"/>
  <c r="CY1" i="15" s="1"/>
  <c r="CY6" i="15" s="1"/>
  <c r="CW1" i="15"/>
  <c r="CW7" i="15" s="1"/>
  <c r="CW3" i="15"/>
  <c r="CW5" i="15" s="1"/>
  <c r="CW11" i="15"/>
  <c r="CW12" i="15"/>
  <c r="CW19" i="15"/>
  <c r="CW20" i="15"/>
  <c r="CU1" i="15"/>
  <c r="CU6" i="15" s="1"/>
  <c r="CU3" i="15"/>
  <c r="CU8" i="15"/>
  <c r="CU10" i="15"/>
  <c r="CU14" i="15"/>
  <c r="CU15" i="15"/>
  <c r="CU19" i="15"/>
  <c r="CU20" i="15"/>
  <c r="CU5" i="15" l="1"/>
  <c r="BH6" i="19"/>
  <c r="O2" i="19"/>
  <c r="BJ1" i="19"/>
  <c r="BJ5" i="19" s="1"/>
  <c r="BK2" i="19"/>
  <c r="DC2" i="19"/>
  <c r="K6" i="19"/>
  <c r="K5" i="19"/>
  <c r="BG5" i="19"/>
  <c r="CX3" i="19"/>
  <c r="AN5" i="19"/>
  <c r="AM5" i="19"/>
  <c r="CY3" i="19"/>
  <c r="CY5" i="19" s="1"/>
  <c r="G5" i="19"/>
  <c r="W5" i="19"/>
  <c r="BD5" i="19"/>
  <c r="D8" i="19"/>
  <c r="Z7" i="19"/>
  <c r="BD6" i="19"/>
  <c r="C17" i="19"/>
  <c r="DB3" i="19"/>
  <c r="CV3" i="19"/>
  <c r="CV5" i="19" s="1"/>
  <c r="BE5" i="19"/>
  <c r="CZ3" i="19"/>
  <c r="CZ5" i="19" s="1"/>
  <c r="BI5" i="19"/>
  <c r="DD3" i="19"/>
  <c r="DA5" i="19"/>
  <c r="BH5" i="19"/>
  <c r="DF3" i="19"/>
  <c r="AB5" i="19"/>
  <c r="AS5" i="19"/>
  <c r="BF5" i="19"/>
  <c r="CW3" i="19"/>
  <c r="CW5" i="19" s="1"/>
  <c r="DO5" i="19" s="1"/>
  <c r="DE3" i="19"/>
  <c r="AA5" i="19"/>
  <c r="AT5" i="19"/>
  <c r="H6" i="19"/>
  <c r="L6" i="19"/>
  <c r="T6" i="19"/>
  <c r="X6" i="19"/>
  <c r="BE6" i="19"/>
  <c r="BI6" i="19"/>
  <c r="CU6" i="19"/>
  <c r="CY6" i="19"/>
  <c r="I6" i="19"/>
  <c r="M6" i="19"/>
  <c r="U6" i="19"/>
  <c r="Y6" i="19"/>
  <c r="BF6" i="19"/>
  <c r="CZ6" i="19"/>
  <c r="C7" i="19"/>
  <c r="C12" i="19"/>
  <c r="J6" i="19"/>
  <c r="N6" i="19"/>
  <c r="V6" i="19"/>
  <c r="Z6" i="19"/>
  <c r="BG6" i="19"/>
  <c r="DA6" i="19"/>
  <c r="DF16" i="15"/>
  <c r="DF13" i="15"/>
  <c r="DF12" i="15"/>
  <c r="DF5" i="15"/>
  <c r="DF9" i="15"/>
  <c r="DF17" i="15"/>
  <c r="DF20" i="15"/>
  <c r="DF8" i="15"/>
  <c r="DF19" i="15"/>
  <c r="DF15" i="15"/>
  <c r="DF11" i="15"/>
  <c r="DF7" i="15"/>
  <c r="DF18" i="15"/>
  <c r="DF14" i="15"/>
  <c r="DF10" i="15"/>
  <c r="CW16" i="15"/>
  <c r="CW8" i="15"/>
  <c r="CW15" i="15"/>
  <c r="CY7" i="15"/>
  <c r="CY15" i="15"/>
  <c r="CY20" i="15"/>
  <c r="CY11" i="15"/>
  <c r="CY19" i="15"/>
  <c r="CY17" i="15"/>
  <c r="CY8" i="15"/>
  <c r="CY12" i="15"/>
  <c r="CY16" i="15"/>
  <c r="CY5" i="15"/>
  <c r="CY9" i="15"/>
  <c r="CY13" i="15"/>
  <c r="CY18" i="15"/>
  <c r="CY14" i="15"/>
  <c r="CY10" i="15"/>
  <c r="CU18" i="15"/>
  <c r="CU12" i="15"/>
  <c r="CU7" i="15"/>
  <c r="CU16" i="15"/>
  <c r="CU11" i="15"/>
  <c r="CW18" i="15"/>
  <c r="CW14" i="15"/>
  <c r="CW10" i="15"/>
  <c r="CW6" i="15"/>
  <c r="CW17" i="15"/>
  <c r="CW13" i="15"/>
  <c r="CW9" i="15"/>
  <c r="CU17" i="15"/>
  <c r="CU13" i="15"/>
  <c r="CU9" i="15"/>
  <c r="BO3" i="15"/>
  <c r="BL3" i="15"/>
  <c r="BH2" i="15"/>
  <c r="BH1" i="15" s="1"/>
  <c r="BH3" i="15"/>
  <c r="BD1" i="15"/>
  <c r="BD8" i="15" s="1"/>
  <c r="BD3" i="15"/>
  <c r="BF1" i="15"/>
  <c r="BF10" i="15" s="1"/>
  <c r="BF3" i="15"/>
  <c r="I1" i="15"/>
  <c r="I20" i="15" s="1"/>
  <c r="K2" i="15"/>
  <c r="K1" i="15" s="1"/>
  <c r="AM4" i="15"/>
  <c r="X1" i="15"/>
  <c r="X7" i="15" s="1"/>
  <c r="Y1" i="15"/>
  <c r="Y5" i="15" s="1"/>
  <c r="U1" i="15"/>
  <c r="U7" i="15" s="1"/>
  <c r="V1" i="15"/>
  <c r="V7" i="15" s="1"/>
  <c r="W1" i="15"/>
  <c r="W6" i="15" s="1"/>
  <c r="AW4" i="15"/>
  <c r="AV4" i="15"/>
  <c r="AU4" i="15"/>
  <c r="AT4" i="15"/>
  <c r="AQ4" i="15"/>
  <c r="AP4" i="15"/>
  <c r="AO4" i="15"/>
  <c r="AN4" i="15"/>
  <c r="BJ6" i="19" l="1"/>
  <c r="CJ6" i="19" s="1"/>
  <c r="AG6" i="19"/>
  <c r="AH5" i="19"/>
  <c r="AG5" i="19"/>
  <c r="CW6" i="19"/>
  <c r="DO6" i="19" s="1"/>
  <c r="AN6" i="19"/>
  <c r="AM6" i="19"/>
  <c r="EA6" i="19"/>
  <c r="BR6" i="19"/>
  <c r="AS6" i="19"/>
  <c r="AT6" i="19"/>
  <c r="CJ5" i="19"/>
  <c r="DB6" i="19"/>
  <c r="EB6" i="19" s="1"/>
  <c r="DB5" i="19"/>
  <c r="EB5" i="19" s="1"/>
  <c r="D9" i="19"/>
  <c r="Z8" i="19"/>
  <c r="CX6" i="19"/>
  <c r="CX5" i="19"/>
  <c r="DE2" i="19"/>
  <c r="DC1" i="19"/>
  <c r="DD2" i="19"/>
  <c r="DJ5" i="19"/>
  <c r="DI5" i="19"/>
  <c r="AH6" i="19"/>
  <c r="BM2" i="19"/>
  <c r="BL2" i="19"/>
  <c r="BL1" i="19" s="1"/>
  <c r="BK1" i="19"/>
  <c r="C18" i="19"/>
  <c r="CV6" i="19"/>
  <c r="AB6" i="19"/>
  <c r="AA6" i="19"/>
  <c r="EA5" i="19"/>
  <c r="BX5" i="19"/>
  <c r="CD5" i="19"/>
  <c r="Q2" i="19"/>
  <c r="O1" i="19"/>
  <c r="P2" i="19"/>
  <c r="CD6" i="19"/>
  <c r="W17" i="15"/>
  <c r="DA7" i="19"/>
  <c r="CW7" i="19"/>
  <c r="BK7" i="19"/>
  <c r="BG7" i="19"/>
  <c r="V7" i="19"/>
  <c r="N7" i="19"/>
  <c r="J7" i="19"/>
  <c r="C8" i="19"/>
  <c r="CZ7" i="19"/>
  <c r="CV7" i="19"/>
  <c r="BJ7" i="19"/>
  <c r="BF7" i="19"/>
  <c r="Y7" i="19"/>
  <c r="U7" i="19"/>
  <c r="M7" i="19"/>
  <c r="I7" i="19"/>
  <c r="CY7" i="19"/>
  <c r="CU7" i="19"/>
  <c r="BI7" i="19"/>
  <c r="BE7" i="19"/>
  <c r="X7" i="19"/>
  <c r="T7" i="19"/>
  <c r="L7" i="19"/>
  <c r="H7" i="19"/>
  <c r="BD7" i="19"/>
  <c r="BH7" i="19"/>
  <c r="W7" i="19"/>
  <c r="DB7" i="19"/>
  <c r="O7" i="19"/>
  <c r="C13" i="19"/>
  <c r="G7" i="19"/>
  <c r="CX7" i="19"/>
  <c r="BL7" i="19"/>
  <c r="K7" i="19"/>
  <c r="BR5" i="19"/>
  <c r="BX6" i="19"/>
  <c r="BF18" i="15"/>
  <c r="BD20" i="15"/>
  <c r="BD16" i="15"/>
  <c r="BD12" i="15"/>
  <c r="BH6" i="15"/>
  <c r="BF14" i="15"/>
  <c r="BF8" i="15"/>
  <c r="BD9" i="15"/>
  <c r="BD13" i="15"/>
  <c r="BD17" i="15"/>
  <c r="BD6" i="15"/>
  <c r="BD10" i="15"/>
  <c r="BD14" i="15"/>
  <c r="BD18" i="15"/>
  <c r="BD7" i="15"/>
  <c r="BD11" i="15"/>
  <c r="BD15" i="15"/>
  <c r="BD19" i="15"/>
  <c r="BD5" i="15"/>
  <c r="X20" i="15"/>
  <c r="X12" i="15"/>
  <c r="BF17" i="15"/>
  <c r="BF12" i="15"/>
  <c r="BF7" i="15"/>
  <c r="BF20" i="15"/>
  <c r="BF16" i="15"/>
  <c r="BF11" i="15"/>
  <c r="BF6" i="15"/>
  <c r="BF19" i="15"/>
  <c r="BF15" i="15"/>
  <c r="BF5" i="15"/>
  <c r="BH11" i="15"/>
  <c r="BH19" i="15"/>
  <c r="BH13" i="15"/>
  <c r="BH7" i="15"/>
  <c r="BH15" i="15"/>
  <c r="BH20" i="15"/>
  <c r="BH8" i="15"/>
  <c r="BH12" i="15"/>
  <c r="BH16" i="15"/>
  <c r="BH5" i="15"/>
  <c r="BH9" i="15"/>
  <c r="BH17" i="15"/>
  <c r="BH18" i="15"/>
  <c r="BH14" i="15"/>
  <c r="BH10" i="15"/>
  <c r="BF13" i="15"/>
  <c r="BF9" i="15"/>
  <c r="I17" i="15"/>
  <c r="X17" i="15"/>
  <c r="W9" i="15"/>
  <c r="Y20" i="15"/>
  <c r="X9" i="15"/>
  <c r="Y10" i="15"/>
  <c r="I5" i="15"/>
  <c r="I9" i="15"/>
  <c r="Y16" i="15"/>
  <c r="Y6" i="15"/>
  <c r="I13" i="15"/>
  <c r="I6" i="15"/>
  <c r="I10" i="15"/>
  <c r="I14" i="15"/>
  <c r="I18" i="15"/>
  <c r="I7" i="15"/>
  <c r="I11" i="15"/>
  <c r="I15" i="15"/>
  <c r="I19" i="15"/>
  <c r="I8" i="15"/>
  <c r="I12" i="15"/>
  <c r="I16" i="15"/>
  <c r="K20" i="15"/>
  <c r="K16" i="15"/>
  <c r="K12" i="15"/>
  <c r="K8" i="15"/>
  <c r="K9" i="15"/>
  <c r="K5" i="15"/>
  <c r="K19" i="15"/>
  <c r="K15" i="15"/>
  <c r="K11" i="15"/>
  <c r="K7" i="15"/>
  <c r="K13" i="15"/>
  <c r="K18" i="15"/>
  <c r="K14" i="15"/>
  <c r="K10" i="15"/>
  <c r="K6" i="15"/>
  <c r="K17" i="15"/>
  <c r="Y14" i="15"/>
  <c r="U6" i="15"/>
  <c r="W13" i="15"/>
  <c r="Y18" i="15"/>
  <c r="Y12" i="15"/>
  <c r="Y8" i="15"/>
  <c r="W20" i="15"/>
  <c r="W16" i="15"/>
  <c r="W12" i="15"/>
  <c r="W8" i="15"/>
  <c r="X19" i="15"/>
  <c r="X14" i="15"/>
  <c r="X11" i="15"/>
  <c r="X6" i="15"/>
  <c r="W19" i="15"/>
  <c r="W15" i="15"/>
  <c r="W11" i="15"/>
  <c r="V8" i="15"/>
  <c r="X16" i="15"/>
  <c r="X13" i="15"/>
  <c r="X8" i="15"/>
  <c r="X5" i="15"/>
  <c r="W18" i="15"/>
  <c r="W14" i="15"/>
  <c r="W10" i="15"/>
  <c r="X18" i="15"/>
  <c r="X15" i="15"/>
  <c r="X10" i="15"/>
  <c r="U18" i="15"/>
  <c r="U14" i="15"/>
  <c r="U10" i="15"/>
  <c r="U5" i="15"/>
  <c r="U8" i="15"/>
  <c r="U20" i="15"/>
  <c r="U16" i="15"/>
  <c r="U12" i="15"/>
  <c r="U19" i="15"/>
  <c r="U17" i="15"/>
  <c r="U15" i="15"/>
  <c r="U13" i="15"/>
  <c r="U11" i="15"/>
  <c r="U9" i="15"/>
  <c r="Y19" i="15"/>
  <c r="Y17" i="15"/>
  <c r="Y15" i="15"/>
  <c r="Y13" i="15"/>
  <c r="Y11" i="15"/>
  <c r="Y9" i="15"/>
  <c r="Y7" i="15"/>
  <c r="V20" i="15"/>
  <c r="W5" i="15"/>
  <c r="V16" i="15"/>
  <c r="W7" i="15"/>
  <c r="V12" i="15"/>
  <c r="V17" i="15"/>
  <c r="V13" i="15"/>
  <c r="V9" i="15"/>
  <c r="V5" i="15"/>
  <c r="V18" i="15"/>
  <c r="V14" i="15"/>
  <c r="V10" i="15"/>
  <c r="V6" i="15"/>
  <c r="V19" i="15"/>
  <c r="V15" i="15"/>
  <c r="V11" i="15"/>
  <c r="DP6" i="19" l="1"/>
  <c r="EB7" i="19"/>
  <c r="EA7" i="19"/>
  <c r="CP7" i="19"/>
  <c r="DC5" i="19"/>
  <c r="DC6" i="19"/>
  <c r="EC6" i="19" s="1"/>
  <c r="AH7" i="19"/>
  <c r="AG7" i="19"/>
  <c r="BY7" i="19"/>
  <c r="BX7" i="19"/>
  <c r="CK7" i="19"/>
  <c r="CJ7" i="19"/>
  <c r="DC7" i="19"/>
  <c r="EC7" i="19" s="1"/>
  <c r="BK6" i="19"/>
  <c r="BK5" i="19"/>
  <c r="DG2" i="19"/>
  <c r="DG1" i="19" s="1"/>
  <c r="DE1" i="19"/>
  <c r="D10" i="19"/>
  <c r="Z9" i="19"/>
  <c r="DV7" i="19"/>
  <c r="DU7" i="19"/>
  <c r="AS7" i="19"/>
  <c r="AT7" i="19"/>
  <c r="AY7" i="19"/>
  <c r="C19" i="19"/>
  <c r="DE8" i="19"/>
  <c r="DA8" i="19"/>
  <c r="CW8" i="19"/>
  <c r="BK8" i="19"/>
  <c r="BG8" i="19"/>
  <c r="V8" i="19"/>
  <c r="N8" i="19"/>
  <c r="J8" i="19"/>
  <c r="C14" i="19"/>
  <c r="C9" i="19"/>
  <c r="CZ8" i="19"/>
  <c r="CV8" i="19"/>
  <c r="BJ8" i="19"/>
  <c r="BF8" i="19"/>
  <c r="Y8" i="19"/>
  <c r="U8" i="19"/>
  <c r="M8" i="19"/>
  <c r="I8" i="19"/>
  <c r="DC8" i="19"/>
  <c r="CY8" i="19"/>
  <c r="CU8" i="19"/>
  <c r="BI8" i="19"/>
  <c r="BE8" i="19"/>
  <c r="X8" i="19"/>
  <c r="T8" i="19"/>
  <c r="L8" i="19"/>
  <c r="H8" i="19"/>
  <c r="CX8" i="19"/>
  <c r="BL8" i="19"/>
  <c r="K8" i="19"/>
  <c r="O8" i="19"/>
  <c r="BH8" i="19"/>
  <c r="W8" i="19"/>
  <c r="G8" i="19"/>
  <c r="DB8" i="19"/>
  <c r="BD8" i="19"/>
  <c r="S8" i="19"/>
  <c r="R2" i="19"/>
  <c r="R1" i="19" s="1"/>
  <c r="P1" i="19"/>
  <c r="BL6" i="19"/>
  <c r="BL5" i="19"/>
  <c r="DV5" i="19"/>
  <c r="DU5" i="19"/>
  <c r="DP5" i="19"/>
  <c r="BS7" i="19"/>
  <c r="BR7" i="19"/>
  <c r="S2" i="19"/>
  <c r="S1" i="19" s="1"/>
  <c r="Q1" i="19"/>
  <c r="AC7" i="19"/>
  <c r="AB7" i="19"/>
  <c r="AA7" i="19"/>
  <c r="DO7" i="19"/>
  <c r="DP7" i="19"/>
  <c r="DJ7" i="19"/>
  <c r="DI7" i="19"/>
  <c r="DK7" i="19"/>
  <c r="AN7" i="19"/>
  <c r="AM7" i="19"/>
  <c r="AO7" i="19"/>
  <c r="CD7" i="19"/>
  <c r="CE7" i="19"/>
  <c r="O5" i="19"/>
  <c r="O6" i="19"/>
  <c r="DJ6" i="19"/>
  <c r="DI6" i="19"/>
  <c r="DK6" i="19"/>
  <c r="BM1" i="19"/>
  <c r="BN2" i="19"/>
  <c r="DF2" i="19"/>
  <c r="DF1" i="19" s="1"/>
  <c r="DD1" i="19"/>
  <c r="DV6" i="19"/>
  <c r="DU6" i="19"/>
  <c r="EG6" i="19"/>
  <c r="G12" i="15"/>
  <c r="G1" i="15"/>
  <c r="G20" i="15" s="1"/>
  <c r="DW6" i="19" l="1"/>
  <c r="DW7" i="19"/>
  <c r="EG7" i="19"/>
  <c r="BM5" i="19"/>
  <c r="BM6" i="19"/>
  <c r="CQ6" i="19" s="1"/>
  <c r="BM7" i="19"/>
  <c r="EG8" i="19"/>
  <c r="DO8" i="19"/>
  <c r="DR8" i="19"/>
  <c r="DP8" i="19"/>
  <c r="DJ8" i="19"/>
  <c r="DI8" i="19"/>
  <c r="DL8" i="19"/>
  <c r="DK8" i="19"/>
  <c r="C20" i="19"/>
  <c r="DG6" i="19"/>
  <c r="DG5" i="19"/>
  <c r="DG7" i="19"/>
  <c r="EC5" i="19"/>
  <c r="DK5" i="19"/>
  <c r="BY8" i="19"/>
  <c r="BX8" i="19"/>
  <c r="AH8" i="19"/>
  <c r="AK8" i="19"/>
  <c r="AG8" i="19"/>
  <c r="AW8" i="19"/>
  <c r="AS8" i="19"/>
  <c r="AT8" i="19"/>
  <c r="BS8" i="19"/>
  <c r="BR8" i="19"/>
  <c r="EC8" i="19"/>
  <c r="EB8" i="19"/>
  <c r="EA8" i="19"/>
  <c r="ED8" i="19"/>
  <c r="AN8" i="19"/>
  <c r="AQ8" i="19"/>
  <c r="AM8" i="19"/>
  <c r="AO8" i="19"/>
  <c r="CD8" i="19"/>
  <c r="CE8" i="19"/>
  <c r="DD6" i="19"/>
  <c r="DD5" i="19"/>
  <c r="DD7" i="19"/>
  <c r="DF6" i="19"/>
  <c r="DF7" i="19"/>
  <c r="DF5" i="19"/>
  <c r="Q5" i="19"/>
  <c r="Q6" i="19"/>
  <c r="Q7" i="19"/>
  <c r="EG5" i="19"/>
  <c r="AC6" i="19"/>
  <c r="AO6" i="19"/>
  <c r="AY6" i="19"/>
  <c r="S5" i="19"/>
  <c r="S6" i="19"/>
  <c r="S7" i="19"/>
  <c r="DW5" i="19"/>
  <c r="P5" i="19"/>
  <c r="P6" i="19"/>
  <c r="P7" i="19"/>
  <c r="DF8" i="19"/>
  <c r="P8" i="19"/>
  <c r="AI8" i="19" s="1"/>
  <c r="CK8" i="19"/>
  <c r="CJ8" i="19"/>
  <c r="Q8" i="19"/>
  <c r="AV8" i="19" s="1"/>
  <c r="DD8" i="19"/>
  <c r="DQ8" i="19" s="1"/>
  <c r="AY8" i="19"/>
  <c r="CP8" i="19"/>
  <c r="EJ8" i="19"/>
  <c r="D11" i="19"/>
  <c r="Z10" i="19"/>
  <c r="CQ5" i="19"/>
  <c r="CP5" i="19"/>
  <c r="BS5" i="19"/>
  <c r="CK5" i="19"/>
  <c r="BY5" i="19"/>
  <c r="CE5" i="19"/>
  <c r="AC8" i="19"/>
  <c r="AB8" i="19"/>
  <c r="AA8" i="19"/>
  <c r="AE8" i="19"/>
  <c r="BN1" i="19"/>
  <c r="BP2" i="19"/>
  <c r="BP1" i="19" s="1"/>
  <c r="BO2" i="19"/>
  <c r="BO1" i="19" s="1"/>
  <c r="AY5" i="19"/>
  <c r="AO5" i="19"/>
  <c r="AC5" i="19"/>
  <c r="R5" i="19"/>
  <c r="R6" i="19"/>
  <c r="R7" i="19"/>
  <c r="DX8" i="19"/>
  <c r="DW8" i="19"/>
  <c r="DV8" i="19"/>
  <c r="DU8" i="19"/>
  <c r="BM8" i="19"/>
  <c r="BT8" i="19" s="1"/>
  <c r="DG8" i="19"/>
  <c r="EE8" i="19" s="1"/>
  <c r="C15" i="19"/>
  <c r="DG9" i="19"/>
  <c r="DC9" i="19"/>
  <c r="CY9" i="19"/>
  <c r="CU9" i="19"/>
  <c r="BM9" i="19"/>
  <c r="BI9" i="19"/>
  <c r="BE9" i="19"/>
  <c r="X9" i="19"/>
  <c r="T9" i="19"/>
  <c r="DF9" i="19"/>
  <c r="DB9" i="19"/>
  <c r="CX9" i="19"/>
  <c r="DE9" i="19"/>
  <c r="DA9" i="19"/>
  <c r="CW9" i="19"/>
  <c r="BO9" i="19"/>
  <c r="BK9" i="19"/>
  <c r="BG9" i="19"/>
  <c r="V9" i="19"/>
  <c r="DD9" i="19"/>
  <c r="BJ9" i="19"/>
  <c r="Y9" i="19"/>
  <c r="R9" i="19"/>
  <c r="N9" i="19"/>
  <c r="J9" i="19"/>
  <c r="C10" i="19"/>
  <c r="CZ9" i="19"/>
  <c r="BH9" i="19"/>
  <c r="W9" i="19"/>
  <c r="Q9" i="19"/>
  <c r="M9" i="19"/>
  <c r="I9" i="19"/>
  <c r="CV9" i="19"/>
  <c r="BN9" i="19"/>
  <c r="BF9" i="19"/>
  <c r="U9" i="19"/>
  <c r="P9" i="19"/>
  <c r="L9" i="19"/>
  <c r="H9" i="19"/>
  <c r="BD9" i="19"/>
  <c r="S9" i="19"/>
  <c r="O9" i="19"/>
  <c r="BL9" i="19"/>
  <c r="G9" i="19"/>
  <c r="K9" i="19"/>
  <c r="R8" i="19"/>
  <c r="DE6" i="19"/>
  <c r="DE7" i="19"/>
  <c r="DE5" i="19"/>
  <c r="CP6" i="19"/>
  <c r="BS6" i="19"/>
  <c r="CE6" i="19"/>
  <c r="BY6" i="19"/>
  <c r="CK6" i="19"/>
  <c r="G7" i="15"/>
  <c r="G8" i="15"/>
  <c r="G5" i="15"/>
  <c r="G9" i="15"/>
  <c r="G13" i="15"/>
  <c r="G17" i="15"/>
  <c r="G6" i="15"/>
  <c r="G10" i="15"/>
  <c r="G14" i="15"/>
  <c r="G18" i="15"/>
  <c r="G11" i="15"/>
  <c r="G15" i="15"/>
  <c r="G19" i="15"/>
  <c r="G16" i="15"/>
  <c r="CQ8" i="19" l="1"/>
  <c r="DM8" i="19"/>
  <c r="AD8" i="19"/>
  <c r="AJ8" i="19"/>
  <c r="CL8" i="19"/>
  <c r="CF8" i="19"/>
  <c r="EH8" i="19"/>
  <c r="DY8" i="19"/>
  <c r="AK9" i="19"/>
  <c r="AG9" i="19"/>
  <c r="AI9" i="19"/>
  <c r="AH9" i="19"/>
  <c r="AJ9" i="19"/>
  <c r="BP6" i="19"/>
  <c r="BP5" i="19"/>
  <c r="BP7" i="19"/>
  <c r="BP8" i="19"/>
  <c r="AZ8" i="19"/>
  <c r="AZ5" i="19"/>
  <c r="AU5" i="19"/>
  <c r="AI5" i="19"/>
  <c r="DQ7" i="19"/>
  <c r="EH7" i="19"/>
  <c r="AU8" i="19"/>
  <c r="EJ6" i="19"/>
  <c r="EI6" i="19"/>
  <c r="ED6" i="19"/>
  <c r="DR6" i="19"/>
  <c r="DX6" i="19"/>
  <c r="DL6" i="19"/>
  <c r="AB9" i="19"/>
  <c r="AD9" i="19"/>
  <c r="AE9" i="19"/>
  <c r="AC9" i="19"/>
  <c r="AA9" i="19"/>
  <c r="BP9" i="19"/>
  <c r="BV9" i="19" s="1"/>
  <c r="AZ9" i="19"/>
  <c r="AY9" i="19"/>
  <c r="DV9" i="19"/>
  <c r="DY9" i="19"/>
  <c r="DU9" i="19"/>
  <c r="DX9" i="19"/>
  <c r="DW9" i="19"/>
  <c r="DQ9" i="19"/>
  <c r="DP9" i="19"/>
  <c r="DS9" i="19"/>
  <c r="DO9" i="19"/>
  <c r="DR9" i="19"/>
  <c r="BN6" i="19"/>
  <c r="BN5" i="19"/>
  <c r="BN7" i="19"/>
  <c r="BN8" i="19"/>
  <c r="BB7" i="19"/>
  <c r="BA7" i="19"/>
  <c r="AJ7" i="19"/>
  <c r="AP7" i="19"/>
  <c r="AD7" i="19"/>
  <c r="AV7" i="19"/>
  <c r="DQ5" i="19"/>
  <c r="EH5" i="19"/>
  <c r="AP8" i="19"/>
  <c r="BZ8" i="19"/>
  <c r="DS5" i="19"/>
  <c r="EE5" i="19"/>
  <c r="DM5" i="19"/>
  <c r="DY5" i="19"/>
  <c r="BZ7" i="19"/>
  <c r="BT7" i="19"/>
  <c r="CQ7" i="19"/>
  <c r="CF7" i="19"/>
  <c r="CL7" i="19"/>
  <c r="EJ7" i="19"/>
  <c r="EI7" i="19"/>
  <c r="ED7" i="19"/>
  <c r="DL7" i="19"/>
  <c r="DX7" i="19"/>
  <c r="DR7" i="19"/>
  <c r="AP9" i="19"/>
  <c r="AN9" i="19"/>
  <c r="AQ9" i="19"/>
  <c r="AO9" i="19"/>
  <c r="AM9" i="19"/>
  <c r="EJ9" i="19"/>
  <c r="EI9" i="19"/>
  <c r="AE5" i="19"/>
  <c r="AW5" i="19"/>
  <c r="AQ5" i="19"/>
  <c r="AK5" i="19"/>
  <c r="DS7" i="19"/>
  <c r="EE7" i="19"/>
  <c r="DY7" i="19"/>
  <c r="DM7" i="19"/>
  <c r="AU9" i="19"/>
  <c r="AW9" i="19"/>
  <c r="AS9" i="19"/>
  <c r="AV9" i="19"/>
  <c r="AT9" i="19"/>
  <c r="CR9" i="19"/>
  <c r="BB9" i="19"/>
  <c r="BA9" i="19"/>
  <c r="EE9" i="19"/>
  <c r="EA9" i="19"/>
  <c r="ED9" i="19"/>
  <c r="EC9" i="19"/>
  <c r="EB9" i="19"/>
  <c r="EH9" i="19"/>
  <c r="EG9" i="19"/>
  <c r="BR9" i="19"/>
  <c r="BT9" i="19"/>
  <c r="BS9" i="19"/>
  <c r="BU9" i="19"/>
  <c r="D12" i="19"/>
  <c r="Z11" i="19"/>
  <c r="BF11" i="19"/>
  <c r="CY11" i="19"/>
  <c r="BE11" i="19"/>
  <c r="L11" i="19"/>
  <c r="CX11" i="19"/>
  <c r="BD11" i="19"/>
  <c r="K11" i="19"/>
  <c r="CW11" i="19"/>
  <c r="V11" i="19"/>
  <c r="DD11" i="19"/>
  <c r="M11" i="19"/>
  <c r="I11" i="19"/>
  <c r="U11" i="19"/>
  <c r="CU11" i="19"/>
  <c r="X11" i="19"/>
  <c r="H11" i="19"/>
  <c r="BP11" i="19"/>
  <c r="W11" i="19"/>
  <c r="G11" i="19"/>
  <c r="BO11" i="19"/>
  <c r="R11" i="19"/>
  <c r="Q11" i="19"/>
  <c r="CV11" i="19"/>
  <c r="DC11" i="19"/>
  <c r="P11" i="19"/>
  <c r="DB11" i="19"/>
  <c r="O11" i="19"/>
  <c r="BG11" i="19"/>
  <c r="BN11" i="19"/>
  <c r="DG11" i="19"/>
  <c r="BM11" i="19"/>
  <c r="T11" i="19"/>
  <c r="DF11" i="19"/>
  <c r="BL11" i="19"/>
  <c r="S11" i="19"/>
  <c r="DE11" i="19"/>
  <c r="BK11" i="19"/>
  <c r="N11" i="19"/>
  <c r="CZ11" i="19"/>
  <c r="BJ11" i="19"/>
  <c r="BI11" i="19"/>
  <c r="BH11" i="19"/>
  <c r="DA11" i="19"/>
  <c r="J11" i="19"/>
  <c r="Y11" i="19"/>
  <c r="BB8" i="19"/>
  <c r="BA8" i="19"/>
  <c r="AI7" i="19"/>
  <c r="AZ7" i="19"/>
  <c r="AU7" i="19"/>
  <c r="AW7" i="19"/>
  <c r="AK7" i="19"/>
  <c r="AQ7" i="19"/>
  <c r="AE7" i="19"/>
  <c r="BB6" i="19"/>
  <c r="BA6" i="19"/>
  <c r="AJ6" i="19"/>
  <c r="AP6" i="19"/>
  <c r="AV6" i="19"/>
  <c r="AD6" i="19"/>
  <c r="DQ6" i="19"/>
  <c r="EH6" i="19"/>
  <c r="EE6" i="19"/>
  <c r="DS6" i="19"/>
  <c r="DY6" i="19"/>
  <c r="DM6" i="19"/>
  <c r="DS8" i="19"/>
  <c r="CL6" i="19"/>
  <c r="BZ6" i="19"/>
  <c r="BT6" i="19"/>
  <c r="CF6" i="19"/>
  <c r="CA9" i="19"/>
  <c r="BY9" i="19"/>
  <c r="BZ9" i="19"/>
  <c r="BX9" i="19"/>
  <c r="CP9" i="19"/>
  <c r="CQ9" i="19"/>
  <c r="EJ5" i="19"/>
  <c r="EI5" i="19"/>
  <c r="DR5" i="19"/>
  <c r="DL5" i="19"/>
  <c r="ED5" i="19"/>
  <c r="DX5" i="19"/>
  <c r="DL9" i="19"/>
  <c r="DK9" i="19"/>
  <c r="DJ9" i="19"/>
  <c r="DM9" i="19"/>
  <c r="DI9" i="19"/>
  <c r="C16" i="19"/>
  <c r="DG10" i="19"/>
  <c r="DC10" i="19"/>
  <c r="CY10" i="19"/>
  <c r="CU10" i="19"/>
  <c r="BM10" i="19"/>
  <c r="BI10" i="19"/>
  <c r="BE10" i="19"/>
  <c r="X10" i="19"/>
  <c r="T10" i="19"/>
  <c r="P10" i="19"/>
  <c r="L10" i="19"/>
  <c r="H10" i="19"/>
  <c r="DF10" i="19"/>
  <c r="DB10" i="19"/>
  <c r="CX10" i="19"/>
  <c r="BP10" i="19"/>
  <c r="BL10" i="19"/>
  <c r="BH10" i="19"/>
  <c r="BD10" i="19"/>
  <c r="W10" i="19"/>
  <c r="S10" i="19"/>
  <c r="O10" i="19"/>
  <c r="K10" i="19"/>
  <c r="G10" i="19"/>
  <c r="DE10" i="19"/>
  <c r="DA10" i="19"/>
  <c r="CW10" i="19"/>
  <c r="BO10" i="19"/>
  <c r="BK10" i="19"/>
  <c r="BG10" i="19"/>
  <c r="V10" i="19"/>
  <c r="R10" i="19"/>
  <c r="N10" i="19"/>
  <c r="J10" i="19"/>
  <c r="CV10" i="19"/>
  <c r="BJ10" i="19"/>
  <c r="Y10" i="19"/>
  <c r="I10" i="19"/>
  <c r="BF10" i="19"/>
  <c r="U10" i="19"/>
  <c r="DD10" i="19"/>
  <c r="Q10" i="19"/>
  <c r="CZ10" i="19"/>
  <c r="M10" i="19"/>
  <c r="BN10" i="19"/>
  <c r="CF9" i="19"/>
  <c r="CD9" i="19"/>
  <c r="CG9" i="19"/>
  <c r="CE9" i="19"/>
  <c r="CK9" i="19"/>
  <c r="CM9" i="19"/>
  <c r="CL9" i="19"/>
  <c r="CJ9" i="19"/>
  <c r="BO5" i="19"/>
  <c r="BO6" i="19"/>
  <c r="BO7" i="19"/>
  <c r="BO8" i="19"/>
  <c r="EI8" i="19"/>
  <c r="AI6" i="19"/>
  <c r="AZ6" i="19"/>
  <c r="AU6" i="19"/>
  <c r="AK6" i="19"/>
  <c r="AW6" i="19"/>
  <c r="AQ6" i="19"/>
  <c r="AE6" i="19"/>
  <c r="BB5" i="19"/>
  <c r="BA5" i="19"/>
  <c r="AD5" i="19"/>
  <c r="AV5" i="19"/>
  <c r="AP5" i="19"/>
  <c r="AJ5" i="19"/>
  <c r="CL5" i="19"/>
  <c r="BT5" i="19"/>
  <c r="BZ5" i="19"/>
  <c r="CF5" i="19"/>
  <c r="P22" i="18"/>
  <c r="G22" i="18"/>
  <c r="C11" i="18"/>
  <c r="D6" i="18"/>
  <c r="U6" i="18" s="1"/>
  <c r="C6" i="18"/>
  <c r="U5" i="18"/>
  <c r="AT3" i="18"/>
  <c r="AR3" i="18"/>
  <c r="BL3" i="18" s="1"/>
  <c r="AQ3" i="18"/>
  <c r="AO3" i="18"/>
  <c r="AN3" i="18"/>
  <c r="AM3" i="18"/>
  <c r="BG3" i="18" s="1"/>
  <c r="AE3" i="18"/>
  <c r="AD3" i="18"/>
  <c r="AC3" i="18"/>
  <c r="AB3" i="18"/>
  <c r="BH2" i="18"/>
  <c r="BI2" i="18" s="1"/>
  <c r="BJ2" i="18" s="1"/>
  <c r="BJ1" i="18" s="1"/>
  <c r="BJ5" i="18" s="1"/>
  <c r="AW2" i="18"/>
  <c r="AN2" i="18"/>
  <c r="AO2" i="18" s="1"/>
  <c r="H2" i="18"/>
  <c r="I2" i="18" s="1"/>
  <c r="I1" i="18" s="1"/>
  <c r="BG1" i="18"/>
  <c r="AM1" i="18"/>
  <c r="P1" i="18"/>
  <c r="P5" i="18" s="1"/>
  <c r="G1" i="18"/>
  <c r="BJ6" i="18" l="1"/>
  <c r="AO1" i="18"/>
  <c r="AP2" i="18"/>
  <c r="AP1" i="18" s="1"/>
  <c r="R6" i="18"/>
  <c r="O6" i="18"/>
  <c r="AP6" i="18"/>
  <c r="T6" i="18"/>
  <c r="Q6" i="18"/>
  <c r="S6" i="18"/>
  <c r="C12" i="18"/>
  <c r="C17" i="18"/>
  <c r="CN9" i="19"/>
  <c r="CB9" i="19"/>
  <c r="CH9" i="19"/>
  <c r="CS9" i="19"/>
  <c r="DV10" i="19"/>
  <c r="DY10" i="19"/>
  <c r="DU10" i="19"/>
  <c r="DX10" i="19"/>
  <c r="DW10" i="19"/>
  <c r="DL11" i="19"/>
  <c r="DK11" i="19"/>
  <c r="DJ11" i="19"/>
  <c r="DM11" i="19"/>
  <c r="DI11" i="19"/>
  <c r="D13" i="19"/>
  <c r="Z12" i="19"/>
  <c r="DC12" i="19"/>
  <c r="BI12" i="19"/>
  <c r="P12" i="19"/>
  <c r="DB12" i="19"/>
  <c r="BH12" i="19"/>
  <c r="O12" i="19"/>
  <c r="DA12" i="19"/>
  <c r="BG12" i="19"/>
  <c r="J12" i="19"/>
  <c r="I12" i="19"/>
  <c r="Q12" i="19"/>
  <c r="BM12" i="19"/>
  <c r="DF12" i="19"/>
  <c r="S12" i="19"/>
  <c r="BK12" i="19"/>
  <c r="Y12" i="19"/>
  <c r="M12" i="19"/>
  <c r="CY12" i="19"/>
  <c r="BE12" i="19"/>
  <c r="L12" i="19"/>
  <c r="CX12" i="19"/>
  <c r="BD12" i="19"/>
  <c r="K12" i="19"/>
  <c r="CW12" i="19"/>
  <c r="V12" i="19"/>
  <c r="CV12" i="19"/>
  <c r="BF12" i="19"/>
  <c r="CZ12" i="19"/>
  <c r="CU12" i="19"/>
  <c r="X12" i="19"/>
  <c r="H12" i="19"/>
  <c r="BP12" i="19"/>
  <c r="W12" i="19"/>
  <c r="G12" i="19"/>
  <c r="BO12" i="19"/>
  <c r="R12" i="19"/>
  <c r="BJ12" i="19"/>
  <c r="U12" i="19"/>
  <c r="BN12" i="19"/>
  <c r="DG12" i="19"/>
  <c r="T12" i="19"/>
  <c r="BL12" i="19"/>
  <c r="DE12" i="19"/>
  <c r="N12" i="19"/>
  <c r="DD12" i="19"/>
  <c r="BB10" i="19"/>
  <c r="BA10" i="19"/>
  <c r="AP10" i="19"/>
  <c r="AO10" i="19"/>
  <c r="AN10" i="19"/>
  <c r="AQ10" i="19"/>
  <c r="AM10" i="19"/>
  <c r="CF10" i="19"/>
  <c r="CE10" i="19"/>
  <c r="CH10" i="19"/>
  <c r="CD10" i="19"/>
  <c r="CG10" i="19"/>
  <c r="EH10" i="19"/>
  <c r="EG10" i="19"/>
  <c r="CK10" i="19"/>
  <c r="CN10" i="19"/>
  <c r="CJ10" i="19"/>
  <c r="CM10" i="19"/>
  <c r="CL10" i="19"/>
  <c r="AZ11" i="19"/>
  <c r="AY11" i="19"/>
  <c r="EH11" i="19"/>
  <c r="EG11" i="19"/>
  <c r="BB11" i="19"/>
  <c r="BA11" i="19"/>
  <c r="DQ11" i="19"/>
  <c r="DP11" i="19"/>
  <c r="DS11" i="19"/>
  <c r="DO11" i="19"/>
  <c r="DR11" i="19"/>
  <c r="CA11" i="19"/>
  <c r="BZ11" i="19"/>
  <c r="BY11" i="19"/>
  <c r="CB11" i="19"/>
  <c r="BX11" i="19"/>
  <c r="CR8" i="19"/>
  <c r="CS8" i="19"/>
  <c r="CM8" i="19"/>
  <c r="CA8" i="19"/>
  <c r="BU8" i="19"/>
  <c r="CG8" i="19"/>
  <c r="CH8" i="19"/>
  <c r="CN8" i="19"/>
  <c r="CB8" i="19"/>
  <c r="BV8" i="19"/>
  <c r="EE10" i="19"/>
  <c r="EA10" i="19"/>
  <c r="ED10" i="19"/>
  <c r="EC10" i="19"/>
  <c r="EB10" i="19"/>
  <c r="CA10" i="19"/>
  <c r="BZ10" i="19"/>
  <c r="BY10" i="19"/>
  <c r="CB10" i="19"/>
  <c r="BX10" i="19"/>
  <c r="BV10" i="19"/>
  <c r="BR10" i="19"/>
  <c r="BU10" i="19"/>
  <c r="BT10" i="19"/>
  <c r="BS10" i="19"/>
  <c r="EE11" i="19"/>
  <c r="EA11" i="19"/>
  <c r="ED11" i="19"/>
  <c r="EC11" i="19"/>
  <c r="EB11" i="19"/>
  <c r="BV11" i="19"/>
  <c r="BR11" i="19"/>
  <c r="BU11" i="19"/>
  <c r="BT11" i="19"/>
  <c r="BS11" i="19"/>
  <c r="CR6" i="19"/>
  <c r="CS6" i="19"/>
  <c r="CA6" i="19"/>
  <c r="CG6" i="19"/>
  <c r="CM6" i="19"/>
  <c r="BU6" i="19"/>
  <c r="AZ10" i="19"/>
  <c r="AY10" i="19"/>
  <c r="CP10" i="19"/>
  <c r="CQ10" i="19"/>
  <c r="EJ10" i="19"/>
  <c r="EI10" i="19"/>
  <c r="CK11" i="19"/>
  <c r="CN11" i="19"/>
  <c r="CJ11" i="19"/>
  <c r="CM11" i="19"/>
  <c r="CL11" i="19"/>
  <c r="CP11" i="19"/>
  <c r="CQ11" i="19"/>
  <c r="CS11" i="19"/>
  <c r="CR11" i="19"/>
  <c r="DV11" i="19"/>
  <c r="DY11" i="19"/>
  <c r="DU11" i="19"/>
  <c r="DX11" i="19"/>
  <c r="DW11" i="19"/>
  <c r="CR7" i="19"/>
  <c r="CS7" i="19"/>
  <c r="BU7" i="19"/>
  <c r="CM7" i="19"/>
  <c r="CG7" i="19"/>
  <c r="CA7" i="19"/>
  <c r="CN7" i="19"/>
  <c r="CB7" i="19"/>
  <c r="BV7" i="19"/>
  <c r="CH7" i="19"/>
  <c r="DL10" i="19"/>
  <c r="DK10" i="19"/>
  <c r="DJ10" i="19"/>
  <c r="DM10" i="19"/>
  <c r="DI10" i="19"/>
  <c r="AU10" i="19"/>
  <c r="AT10" i="19"/>
  <c r="AW10" i="19"/>
  <c r="AS10" i="19"/>
  <c r="AV10" i="19"/>
  <c r="AK11" i="19"/>
  <c r="AG11" i="19"/>
  <c r="AJ11" i="19"/>
  <c r="AI11" i="19"/>
  <c r="AH11" i="19"/>
  <c r="CH6" i="19"/>
  <c r="CN6" i="19"/>
  <c r="BV6" i="19"/>
  <c r="CB6" i="19"/>
  <c r="CS10" i="19"/>
  <c r="CR10" i="19"/>
  <c r="AK10" i="19"/>
  <c r="AG10" i="19"/>
  <c r="AJ10" i="19"/>
  <c r="AI10" i="19"/>
  <c r="AH10" i="19"/>
  <c r="AB10" i="19"/>
  <c r="AE10" i="19"/>
  <c r="AA10" i="19"/>
  <c r="AD10" i="19"/>
  <c r="AC10" i="19"/>
  <c r="DQ10" i="19"/>
  <c r="DP10" i="19"/>
  <c r="DS10" i="19"/>
  <c r="DO10" i="19"/>
  <c r="DR10" i="19"/>
  <c r="AP11" i="19"/>
  <c r="AO11" i="19"/>
  <c r="AN11" i="19"/>
  <c r="AQ11" i="19"/>
  <c r="AM11" i="19"/>
  <c r="EJ11" i="19"/>
  <c r="EI11" i="19"/>
  <c r="CF11" i="19"/>
  <c r="CE11" i="19"/>
  <c r="CH11" i="19"/>
  <c r="CD11" i="19"/>
  <c r="CG11" i="19"/>
  <c r="AB11" i="19"/>
  <c r="AE11" i="19"/>
  <c r="AA11" i="19"/>
  <c r="AD11" i="19"/>
  <c r="AC11" i="19"/>
  <c r="AU11" i="19"/>
  <c r="AT11" i="19"/>
  <c r="AW11" i="19"/>
  <c r="AS11" i="19"/>
  <c r="AV11" i="19"/>
  <c r="CR5" i="19"/>
  <c r="CS5" i="19"/>
  <c r="CA5" i="19"/>
  <c r="CG5" i="19"/>
  <c r="CM5" i="19"/>
  <c r="BU5" i="19"/>
  <c r="BV5" i="19"/>
  <c r="CB5" i="19"/>
  <c r="CH5" i="19"/>
  <c r="CN5" i="19"/>
  <c r="H1" i="18"/>
  <c r="H6" i="18" s="1"/>
  <c r="AN1" i="18"/>
  <c r="AN5" i="18" s="1"/>
  <c r="C7" i="18"/>
  <c r="BH1" i="18"/>
  <c r="G6" i="18"/>
  <c r="BG5" i="18"/>
  <c r="BG6" i="18"/>
  <c r="G5" i="18"/>
  <c r="AM5" i="18"/>
  <c r="BI3" i="18"/>
  <c r="BN3" i="18"/>
  <c r="BH3" i="18"/>
  <c r="BK3" i="18"/>
  <c r="C18" i="18"/>
  <c r="P6" i="18"/>
  <c r="D7" i="18"/>
  <c r="AM6" i="18"/>
  <c r="BJ7" i="18" l="1"/>
  <c r="C8" i="18"/>
  <c r="AN6" i="18"/>
  <c r="AV6" i="18" s="1"/>
  <c r="AV5" i="18"/>
  <c r="P7" i="18"/>
  <c r="R7" i="18"/>
  <c r="O7" i="18"/>
  <c r="AP7" i="18"/>
  <c r="AP5" i="18"/>
  <c r="V6" i="18"/>
  <c r="Q7" i="18"/>
  <c r="S7" i="18"/>
  <c r="T7" i="18"/>
  <c r="C13" i="18"/>
  <c r="H5" i="18"/>
  <c r="V5" i="18" s="1"/>
  <c r="K2" i="18"/>
  <c r="K1" i="18" s="1"/>
  <c r="K5" i="18" s="1"/>
  <c r="X5" i="18" s="1"/>
  <c r="J2" i="18"/>
  <c r="J1" i="18" s="1"/>
  <c r="H7" i="18"/>
  <c r="BI1" i="18"/>
  <c r="BI6" i="18" s="1"/>
  <c r="BQ6" i="18" s="1"/>
  <c r="AZ12" i="19"/>
  <c r="AY12" i="19"/>
  <c r="EE12" i="19"/>
  <c r="EA12" i="19"/>
  <c r="ED12" i="19"/>
  <c r="EC12" i="19"/>
  <c r="EB12" i="19"/>
  <c r="EH12" i="19"/>
  <c r="EG12" i="19"/>
  <c r="EJ12" i="19"/>
  <c r="EI12" i="19"/>
  <c r="CS12" i="19"/>
  <c r="CR12" i="19"/>
  <c r="AB12" i="19"/>
  <c r="AE12" i="19"/>
  <c r="AA12" i="19"/>
  <c r="AD12" i="19"/>
  <c r="AC12" i="19"/>
  <c r="BV12" i="19"/>
  <c r="BR12" i="19"/>
  <c r="BU12" i="19"/>
  <c r="BT12" i="19"/>
  <c r="BS12" i="19"/>
  <c r="CP12" i="19"/>
  <c r="CQ12" i="19"/>
  <c r="BB12" i="19"/>
  <c r="BA12" i="19"/>
  <c r="D14" i="19"/>
  <c r="Z13" i="19"/>
  <c r="DG13" i="19"/>
  <c r="BM13" i="19"/>
  <c r="T13" i="19"/>
  <c r="DF13" i="19"/>
  <c r="BL13" i="19"/>
  <c r="S13" i="19"/>
  <c r="DE13" i="19"/>
  <c r="BK13" i="19"/>
  <c r="N13" i="19"/>
  <c r="CZ13" i="19"/>
  <c r="BJ13" i="19"/>
  <c r="U13" i="19"/>
  <c r="DC13" i="19"/>
  <c r="BI13" i="19"/>
  <c r="P13" i="19"/>
  <c r="DB13" i="19"/>
  <c r="BH13" i="19"/>
  <c r="O13" i="19"/>
  <c r="DA13" i="19"/>
  <c r="BG13" i="19"/>
  <c r="J13" i="19"/>
  <c r="BN13" i="19"/>
  <c r="Y13" i="19"/>
  <c r="CU13" i="19"/>
  <c r="X13" i="19"/>
  <c r="H13" i="19"/>
  <c r="BP13" i="19"/>
  <c r="W13" i="19"/>
  <c r="BO13" i="19"/>
  <c r="R13" i="19"/>
  <c r="CV13" i="19"/>
  <c r="CY13" i="19"/>
  <c r="BE13" i="19"/>
  <c r="L13" i="19"/>
  <c r="CX13" i="19"/>
  <c r="BD13" i="19"/>
  <c r="K13" i="19"/>
  <c r="CW13" i="19"/>
  <c r="V13" i="19"/>
  <c r="DD13" i="19"/>
  <c r="M13" i="19"/>
  <c r="I13" i="19"/>
  <c r="G13" i="19"/>
  <c r="Q13" i="19"/>
  <c r="BF13" i="19"/>
  <c r="AU12" i="19"/>
  <c r="AT12" i="19"/>
  <c r="AW12" i="19"/>
  <c r="AS12" i="19"/>
  <c r="AV12" i="19"/>
  <c r="CF12" i="19"/>
  <c r="CE12" i="19"/>
  <c r="CH12" i="19"/>
  <c r="CD12" i="19"/>
  <c r="CG12" i="19"/>
  <c r="AK12" i="19"/>
  <c r="AG12" i="19"/>
  <c r="AJ12" i="19"/>
  <c r="AI12" i="19"/>
  <c r="AH12" i="19"/>
  <c r="DL12" i="19"/>
  <c r="DK12" i="19"/>
  <c r="DJ12" i="19"/>
  <c r="DM12" i="19"/>
  <c r="DI12" i="19"/>
  <c r="CA12" i="19"/>
  <c r="BZ12" i="19"/>
  <c r="BY12" i="19"/>
  <c r="CB12" i="19"/>
  <c r="BX12" i="19"/>
  <c r="CK12" i="19"/>
  <c r="CN12" i="19"/>
  <c r="CJ12" i="19"/>
  <c r="CM12" i="19"/>
  <c r="CL12" i="19"/>
  <c r="DQ12" i="19"/>
  <c r="DP12" i="19"/>
  <c r="DS12" i="19"/>
  <c r="DO12" i="19"/>
  <c r="DR12" i="19"/>
  <c r="DV12" i="19"/>
  <c r="DY12" i="19"/>
  <c r="DU12" i="19"/>
  <c r="DX12" i="19"/>
  <c r="DW12" i="19"/>
  <c r="AP12" i="19"/>
  <c r="AO12" i="19"/>
  <c r="AN12" i="19"/>
  <c r="AQ12" i="19"/>
  <c r="AM12" i="19"/>
  <c r="BH7" i="18"/>
  <c r="C19" i="18"/>
  <c r="AN7" i="18"/>
  <c r="BK2" i="18"/>
  <c r="AQ2" i="18"/>
  <c r="AM7" i="18"/>
  <c r="BG7" i="18"/>
  <c r="G7" i="18"/>
  <c r="BH6" i="18"/>
  <c r="BP6" i="18" s="1"/>
  <c r="BH5" i="18"/>
  <c r="BP5" i="18" s="1"/>
  <c r="D8" i="18"/>
  <c r="R8" i="18" s="1"/>
  <c r="U7" i="18"/>
  <c r="BP7" i="18" l="1"/>
  <c r="BJ8" i="18"/>
  <c r="C9" i="18"/>
  <c r="C14" i="18"/>
  <c r="K7" i="18"/>
  <c r="AP8" i="18"/>
  <c r="K6" i="18"/>
  <c r="X6" i="18" s="1"/>
  <c r="AV7" i="18"/>
  <c r="Q8" i="18"/>
  <c r="K8" i="18"/>
  <c r="O8" i="18"/>
  <c r="V7" i="18"/>
  <c r="X7" i="18"/>
  <c r="T8" i="18"/>
  <c r="S8" i="18"/>
  <c r="J7" i="18"/>
  <c r="J8" i="18"/>
  <c r="J5" i="18"/>
  <c r="J6" i="18"/>
  <c r="EH13" i="19"/>
  <c r="EG13" i="19"/>
  <c r="AK13" i="19"/>
  <c r="AG13" i="19"/>
  <c r="AJ13" i="19"/>
  <c r="AI13" i="19"/>
  <c r="AH13" i="19"/>
  <c r="DV13" i="19"/>
  <c r="DY13" i="19"/>
  <c r="DU13" i="19"/>
  <c r="DX13" i="19"/>
  <c r="DW13" i="19"/>
  <c r="DL13" i="19"/>
  <c r="DK13" i="19"/>
  <c r="DJ13" i="19"/>
  <c r="DM13" i="19"/>
  <c r="DI13" i="19"/>
  <c r="EJ13" i="19"/>
  <c r="EI13" i="19"/>
  <c r="D15" i="19"/>
  <c r="Z14" i="19"/>
  <c r="DF14" i="19"/>
  <c r="BL14" i="19"/>
  <c r="S14" i="19"/>
  <c r="DA14" i="19"/>
  <c r="BG14" i="19"/>
  <c r="DD14" i="19"/>
  <c r="BJ14" i="19"/>
  <c r="BE14" i="19"/>
  <c r="DC14" i="19"/>
  <c r="CY14" i="19"/>
  <c r="BI14" i="19"/>
  <c r="P14" i="19"/>
  <c r="DB14" i="19"/>
  <c r="BH14" i="19"/>
  <c r="O14" i="19"/>
  <c r="CW14" i="19"/>
  <c r="V14" i="19"/>
  <c r="CZ14" i="19"/>
  <c r="BF14" i="19"/>
  <c r="U14" i="19"/>
  <c r="T14" i="19"/>
  <c r="BM14" i="19"/>
  <c r="I14" i="19"/>
  <c r="BP14" i="19"/>
  <c r="W14" i="19"/>
  <c r="DE14" i="19"/>
  <c r="BK14" i="19"/>
  <c r="N14" i="19"/>
  <c r="BN14" i="19"/>
  <c r="DG14" i="19"/>
  <c r="H14" i="19"/>
  <c r="G14" i="19"/>
  <c r="J14" i="19"/>
  <c r="X14" i="19"/>
  <c r="CX14" i="19"/>
  <c r="BD14" i="19"/>
  <c r="K14" i="19"/>
  <c r="BO14" i="19"/>
  <c r="R14" i="19"/>
  <c r="CV14" i="19"/>
  <c r="Y14" i="19"/>
  <c r="M14" i="19"/>
  <c r="L14" i="19"/>
  <c r="Q14" i="19"/>
  <c r="CU14" i="19"/>
  <c r="BB13" i="19"/>
  <c r="BA13" i="19"/>
  <c r="CF13" i="19"/>
  <c r="CE13" i="19"/>
  <c r="CH13" i="19"/>
  <c r="CD13" i="19"/>
  <c r="CG13" i="19"/>
  <c r="CP13" i="19"/>
  <c r="CQ13" i="19"/>
  <c r="AU13" i="19"/>
  <c r="AT13" i="19"/>
  <c r="AW13" i="19"/>
  <c r="AS13" i="19"/>
  <c r="AV13" i="19"/>
  <c r="AB13" i="19"/>
  <c r="AE13" i="19"/>
  <c r="AA13" i="19"/>
  <c r="AD13" i="19"/>
  <c r="AC13" i="19"/>
  <c r="CS13" i="19"/>
  <c r="CR13" i="19"/>
  <c r="CK13" i="19"/>
  <c r="CN13" i="19"/>
  <c r="CJ13" i="19"/>
  <c r="CM13" i="19"/>
  <c r="CL13" i="19"/>
  <c r="EE13" i="19"/>
  <c r="EA13" i="19"/>
  <c r="ED13" i="19"/>
  <c r="EC13" i="19"/>
  <c r="EB13" i="19"/>
  <c r="CA13" i="19"/>
  <c r="BZ13" i="19"/>
  <c r="BY13" i="19"/>
  <c r="CB13" i="19"/>
  <c r="BX13" i="19"/>
  <c r="DQ13" i="19"/>
  <c r="DP13" i="19"/>
  <c r="DS13" i="19"/>
  <c r="DO13" i="19"/>
  <c r="DR13" i="19"/>
  <c r="BV13" i="19"/>
  <c r="BR13" i="19"/>
  <c r="BU13" i="19"/>
  <c r="BT13" i="19"/>
  <c r="BS13" i="19"/>
  <c r="AP13" i="19"/>
  <c r="AO13" i="19"/>
  <c r="AN13" i="19"/>
  <c r="AQ13" i="19"/>
  <c r="AM13" i="19"/>
  <c r="AZ13" i="19"/>
  <c r="AY13" i="19"/>
  <c r="BI5" i="18"/>
  <c r="G8" i="18"/>
  <c r="BG8" i="18"/>
  <c r="AO8" i="18"/>
  <c r="P8" i="18"/>
  <c r="C20" i="18"/>
  <c r="AO6" i="18"/>
  <c r="AO5" i="18"/>
  <c r="AO7" i="18"/>
  <c r="BI7" i="18"/>
  <c r="BQ7" i="18" s="1"/>
  <c r="I5" i="18"/>
  <c r="I6" i="18"/>
  <c r="D9" i="18"/>
  <c r="K9" i="18" s="1"/>
  <c r="U8" i="18"/>
  <c r="BH8" i="18"/>
  <c r="AM8" i="18"/>
  <c r="I7" i="18"/>
  <c r="AR2" i="18"/>
  <c r="AS2" i="18" s="1"/>
  <c r="AS1" i="18" s="1"/>
  <c r="AQ1" i="18"/>
  <c r="L2" i="18"/>
  <c r="M2" i="18" s="1"/>
  <c r="M1" i="18" s="1"/>
  <c r="AN8" i="18"/>
  <c r="H8" i="18"/>
  <c r="BI8" i="18"/>
  <c r="I8" i="18"/>
  <c r="C15" i="18"/>
  <c r="AM9" i="18"/>
  <c r="BL2" i="18"/>
  <c r="BM2" i="18" s="1"/>
  <c r="BM1" i="18" s="1"/>
  <c r="BM8" i="18" s="1"/>
  <c r="BK1" i="18"/>
  <c r="BK8" i="18" s="1"/>
  <c r="BV8" i="18" l="1"/>
  <c r="BQ8" i="18"/>
  <c r="BP8" i="18"/>
  <c r="BR8" i="18"/>
  <c r="BQ5" i="18"/>
  <c r="BM5" i="18"/>
  <c r="BM6" i="18"/>
  <c r="BM7" i="18"/>
  <c r="BM9" i="18"/>
  <c r="BJ9" i="18"/>
  <c r="I9" i="18"/>
  <c r="C10" i="18"/>
  <c r="BB5" i="18"/>
  <c r="AW5" i="18"/>
  <c r="BB8" i="18"/>
  <c r="AW6" i="18"/>
  <c r="BB6" i="18"/>
  <c r="AP9" i="18"/>
  <c r="AW7" i="18"/>
  <c r="BB7" i="18"/>
  <c r="AS5" i="18"/>
  <c r="AS6" i="18"/>
  <c r="AS7" i="18"/>
  <c r="AS9" i="18"/>
  <c r="H9" i="18"/>
  <c r="AV8" i="18"/>
  <c r="AW8" i="18"/>
  <c r="O9" i="18"/>
  <c r="AS8" i="18"/>
  <c r="R9" i="18"/>
  <c r="AH8" i="18"/>
  <c r="AG8" i="18"/>
  <c r="AH6" i="18"/>
  <c r="AG6" i="18"/>
  <c r="W6" i="18"/>
  <c r="AH5" i="18"/>
  <c r="AG5" i="18"/>
  <c r="W5" i="18"/>
  <c r="AH7" i="18"/>
  <c r="AG7" i="18"/>
  <c r="V8" i="18"/>
  <c r="W8" i="18"/>
  <c r="X8" i="18"/>
  <c r="W7" i="18"/>
  <c r="J9" i="18"/>
  <c r="Q9" i="18"/>
  <c r="AH9" i="18" s="1"/>
  <c r="T9" i="18"/>
  <c r="S9" i="18"/>
  <c r="M7" i="18"/>
  <c r="AI7" i="18" s="1"/>
  <c r="M8" i="18"/>
  <c r="AI8" i="18" s="1"/>
  <c r="M5" i="18"/>
  <c r="AI5" i="18" s="1"/>
  <c r="M6" i="18"/>
  <c r="AI6" i="18" s="1"/>
  <c r="M9" i="18"/>
  <c r="AQ9" i="18"/>
  <c r="AX9" i="18" s="1"/>
  <c r="AO9" i="18"/>
  <c r="G9" i="18"/>
  <c r="BI9" i="18"/>
  <c r="BH9" i="18"/>
  <c r="AN9" i="18"/>
  <c r="P9" i="18"/>
  <c r="BG9" i="18"/>
  <c r="EI14" i="19"/>
  <c r="EJ14" i="19"/>
  <c r="DP14" i="19"/>
  <c r="DS14" i="19"/>
  <c r="DO14" i="19"/>
  <c r="DR14" i="19"/>
  <c r="DQ14" i="19"/>
  <c r="AO14" i="19"/>
  <c r="AN14" i="19"/>
  <c r="AQ14" i="19"/>
  <c r="AM14" i="19"/>
  <c r="AP14" i="19"/>
  <c r="CS14" i="19"/>
  <c r="CR14" i="19"/>
  <c r="EH14" i="19"/>
  <c r="EG14" i="19"/>
  <c r="CE14" i="19"/>
  <c r="CH14" i="19"/>
  <c r="CD14" i="19"/>
  <c r="CG14" i="19"/>
  <c r="CF14" i="19"/>
  <c r="BB14" i="19"/>
  <c r="BA14" i="19"/>
  <c r="DK14" i="19"/>
  <c r="DJ14" i="19"/>
  <c r="DM14" i="19"/>
  <c r="DI14" i="19"/>
  <c r="DL14" i="19"/>
  <c r="BZ14" i="19"/>
  <c r="BY14" i="19"/>
  <c r="CB14" i="19"/>
  <c r="BX14" i="19"/>
  <c r="CA14" i="19"/>
  <c r="AJ14" i="19"/>
  <c r="AI14" i="19"/>
  <c r="AH14" i="19"/>
  <c r="AK14" i="19"/>
  <c r="AG14" i="19"/>
  <c r="AY14" i="19"/>
  <c r="AZ14" i="19"/>
  <c r="BU14" i="19"/>
  <c r="BT14" i="19"/>
  <c r="BS14" i="19"/>
  <c r="BV14" i="19"/>
  <c r="BR14" i="19"/>
  <c r="ED14" i="19"/>
  <c r="EC14" i="19"/>
  <c r="EB14" i="19"/>
  <c r="EA14" i="19"/>
  <c r="EE14" i="19"/>
  <c r="AT14" i="19"/>
  <c r="AW14" i="19"/>
  <c r="AS14" i="19"/>
  <c r="AV14" i="19"/>
  <c r="AU14" i="19"/>
  <c r="DY14" i="19"/>
  <c r="DU14" i="19"/>
  <c r="DX14" i="19"/>
  <c r="DW14" i="19"/>
  <c r="DV14" i="19"/>
  <c r="AE14" i="19"/>
  <c r="AA14" i="19"/>
  <c r="AD14" i="19"/>
  <c r="AC14" i="19"/>
  <c r="AB14" i="19"/>
  <c r="CQ14" i="19"/>
  <c r="CP14" i="19"/>
  <c r="CN14" i="19"/>
  <c r="CJ14" i="19"/>
  <c r="CM14" i="19"/>
  <c r="CL14" i="19"/>
  <c r="CK14" i="19"/>
  <c r="D16" i="19"/>
  <c r="Z15" i="19"/>
  <c r="CX15" i="19"/>
  <c r="BD15" i="19"/>
  <c r="K15" i="19"/>
  <c r="CW15" i="19"/>
  <c r="V15" i="19"/>
  <c r="DD15" i="19"/>
  <c r="BJ15" i="19"/>
  <c r="Q15" i="19"/>
  <c r="BM15" i="19"/>
  <c r="X15" i="19"/>
  <c r="T15" i="19"/>
  <c r="BP15" i="19"/>
  <c r="W15" i="19"/>
  <c r="G15" i="19"/>
  <c r="BO15" i="19"/>
  <c r="R15" i="19"/>
  <c r="CZ15" i="19"/>
  <c r="BF15" i="19"/>
  <c r="M15" i="19"/>
  <c r="L15" i="19"/>
  <c r="H15" i="19"/>
  <c r="DC15" i="19"/>
  <c r="DB15" i="19"/>
  <c r="O15" i="19"/>
  <c r="DA15" i="19"/>
  <c r="BG15" i="19"/>
  <c r="J15" i="19"/>
  <c r="BN15" i="19"/>
  <c r="U15" i="19"/>
  <c r="CY15" i="19"/>
  <c r="BI15" i="19"/>
  <c r="BE15" i="19"/>
  <c r="DF15" i="19"/>
  <c r="BL15" i="19"/>
  <c r="S15" i="19"/>
  <c r="DE15" i="19"/>
  <c r="BK15" i="19"/>
  <c r="N15" i="19"/>
  <c r="CV15" i="19"/>
  <c r="Y15" i="19"/>
  <c r="I15" i="19"/>
  <c r="CU15" i="19"/>
  <c r="DG15" i="19"/>
  <c r="P15" i="19"/>
  <c r="BH15" i="19"/>
  <c r="BK6" i="18"/>
  <c r="BK7" i="18"/>
  <c r="BR7" i="18" s="1"/>
  <c r="BK5" i="18"/>
  <c r="BR5" i="18" s="1"/>
  <c r="C16" i="18"/>
  <c r="BK9" i="18"/>
  <c r="L1" i="18"/>
  <c r="N2" i="18"/>
  <c r="N1" i="18" s="1"/>
  <c r="BN2" i="18"/>
  <c r="BN1" i="18" s="1"/>
  <c r="BL1" i="18"/>
  <c r="AQ5" i="18"/>
  <c r="AX5" i="18" s="1"/>
  <c r="AQ6" i="18"/>
  <c r="BC6" i="18" s="1"/>
  <c r="AQ7" i="18"/>
  <c r="BC7" i="18" s="1"/>
  <c r="AQ8" i="18"/>
  <c r="BC8" i="18" s="1"/>
  <c r="AT2" i="18"/>
  <c r="AT1" i="18" s="1"/>
  <c r="AR1" i="18"/>
  <c r="U9" i="18"/>
  <c r="D10" i="18"/>
  <c r="O10" i="18" s="1"/>
  <c r="AV9" i="18" l="1"/>
  <c r="BR6" i="18"/>
  <c r="BV6" i="18"/>
  <c r="BP9" i="18"/>
  <c r="BQ9" i="18"/>
  <c r="BR9" i="18"/>
  <c r="BV9" i="18"/>
  <c r="BV7" i="18"/>
  <c r="BV5" i="18"/>
  <c r="AP10" i="18"/>
  <c r="BJ10" i="18"/>
  <c r="BM10" i="18"/>
  <c r="AI9" i="18"/>
  <c r="AW9" i="18"/>
  <c r="BC5" i="18"/>
  <c r="BB9" i="18"/>
  <c r="BC9" i="18"/>
  <c r="AX8" i="18"/>
  <c r="AX6" i="18"/>
  <c r="R10" i="18"/>
  <c r="AX7" i="18"/>
  <c r="AG9" i="18"/>
  <c r="S10" i="18"/>
  <c r="AS10" i="18"/>
  <c r="X9" i="18"/>
  <c r="V9" i="18"/>
  <c r="W9" i="18"/>
  <c r="BH10" i="18"/>
  <c r="J10" i="18"/>
  <c r="Q10" i="18"/>
  <c r="T10" i="18"/>
  <c r="M10" i="18"/>
  <c r="K10" i="18"/>
  <c r="CQ15" i="19"/>
  <c r="CP15" i="19"/>
  <c r="AE15" i="19"/>
  <c r="AA15" i="19"/>
  <c r="AD15" i="19"/>
  <c r="AC15" i="19"/>
  <c r="AB15" i="19"/>
  <c r="ED15" i="19"/>
  <c r="EC15" i="19"/>
  <c r="EB15" i="19"/>
  <c r="EE15" i="19"/>
  <c r="EA15" i="19"/>
  <c r="DY15" i="19"/>
  <c r="DU15" i="19"/>
  <c r="DX15" i="19"/>
  <c r="DW15" i="19"/>
  <c r="DV15" i="19"/>
  <c r="AY15" i="19"/>
  <c r="AZ15" i="19"/>
  <c r="CE15" i="19"/>
  <c r="CH15" i="19"/>
  <c r="CD15" i="19"/>
  <c r="CG15" i="19"/>
  <c r="CF15" i="19"/>
  <c r="BZ15" i="19"/>
  <c r="BY15" i="19"/>
  <c r="CB15" i="19"/>
  <c r="BX15" i="19"/>
  <c r="CA15" i="19"/>
  <c r="EI15" i="19"/>
  <c r="EJ15" i="19"/>
  <c r="BU15" i="19"/>
  <c r="BT15" i="19"/>
  <c r="BS15" i="19"/>
  <c r="BV15" i="19"/>
  <c r="BR15" i="19"/>
  <c r="CS15" i="19"/>
  <c r="CR15" i="19"/>
  <c r="AT15" i="19"/>
  <c r="AW15" i="19"/>
  <c r="AS15" i="19"/>
  <c r="AV15" i="19"/>
  <c r="AU15" i="19"/>
  <c r="BB15" i="19"/>
  <c r="BA15" i="19"/>
  <c r="DP15" i="19"/>
  <c r="DS15" i="19"/>
  <c r="DO15" i="19"/>
  <c r="DR15" i="19"/>
  <c r="DQ15" i="19"/>
  <c r="AJ15" i="19"/>
  <c r="AI15" i="19"/>
  <c r="AH15" i="19"/>
  <c r="AK15" i="19"/>
  <c r="AG15" i="19"/>
  <c r="DK15" i="19"/>
  <c r="DJ15" i="19"/>
  <c r="DM15" i="19"/>
  <c r="DI15" i="19"/>
  <c r="DL15" i="19"/>
  <c r="CN15" i="19"/>
  <c r="CJ15" i="19"/>
  <c r="CM15" i="19"/>
  <c r="CL15" i="19"/>
  <c r="CK15" i="19"/>
  <c r="AO15" i="19"/>
  <c r="AN15" i="19"/>
  <c r="AQ15" i="19"/>
  <c r="AM15" i="19"/>
  <c r="AP15" i="19"/>
  <c r="EH15" i="19"/>
  <c r="EG15" i="19"/>
  <c r="D17" i="19"/>
  <c r="Z16" i="19"/>
  <c r="BO16" i="19"/>
  <c r="CZ16" i="19"/>
  <c r="BF16" i="19"/>
  <c r="CU16" i="19"/>
  <c r="X16" i="19"/>
  <c r="BL16" i="19"/>
  <c r="G16" i="19"/>
  <c r="N16" i="19"/>
  <c r="W16" i="19"/>
  <c r="BP16" i="19"/>
  <c r="L16" i="19"/>
  <c r="BE16" i="19"/>
  <c r="DE16" i="19"/>
  <c r="BK16" i="19"/>
  <c r="CV16" i="19"/>
  <c r="DG16" i="19"/>
  <c r="BM16" i="19"/>
  <c r="T16" i="19"/>
  <c r="U16" i="19"/>
  <c r="BH16" i="19"/>
  <c r="J16" i="19"/>
  <c r="R16" i="19"/>
  <c r="V16" i="19"/>
  <c r="H16" i="19"/>
  <c r="CW16" i="19"/>
  <c r="DD16" i="19"/>
  <c r="CY16" i="19"/>
  <c r="CX16" i="19"/>
  <c r="K16" i="19"/>
  <c r="BD16" i="19"/>
  <c r="I16" i="19"/>
  <c r="DA16" i="19"/>
  <c r="BG16" i="19"/>
  <c r="BN16" i="19"/>
  <c r="DC16" i="19"/>
  <c r="BI16" i="19"/>
  <c r="P16" i="19"/>
  <c r="O16" i="19"/>
  <c r="Y16" i="19"/>
  <c r="DF16" i="19"/>
  <c r="M16" i="19"/>
  <c r="Q16" i="19"/>
  <c r="BJ16" i="19"/>
  <c r="S16" i="19"/>
  <c r="DB16" i="19"/>
  <c r="L6" i="18"/>
  <c r="Y6" i="18" s="1"/>
  <c r="L5" i="18"/>
  <c r="Y5" i="18" s="1"/>
  <c r="L7" i="18"/>
  <c r="Y7" i="18" s="1"/>
  <c r="L9" i="18"/>
  <c r="Y9" i="18" s="1"/>
  <c r="L8" i="18"/>
  <c r="Y8" i="18" s="1"/>
  <c r="BI10" i="18"/>
  <c r="P10" i="18"/>
  <c r="AT10" i="18"/>
  <c r="N10" i="18"/>
  <c r="AR5" i="18"/>
  <c r="AR6" i="18"/>
  <c r="AR7" i="18"/>
  <c r="AR8" i="18"/>
  <c r="AR9" i="18"/>
  <c r="AM10" i="18"/>
  <c r="G10" i="18"/>
  <c r="BG10" i="18"/>
  <c r="AO10" i="18"/>
  <c r="AT5" i="18"/>
  <c r="AZ5" i="18" s="1"/>
  <c r="AT7" i="18"/>
  <c r="AZ7" i="18" s="1"/>
  <c r="AT6" i="18"/>
  <c r="AZ6" i="18" s="1"/>
  <c r="AT8" i="18"/>
  <c r="AZ8" i="18" s="1"/>
  <c r="AT9" i="18"/>
  <c r="AZ9" i="18" s="1"/>
  <c r="BL5" i="18"/>
  <c r="BL6" i="18"/>
  <c r="BL7" i="18"/>
  <c r="BL9" i="18"/>
  <c r="BL8" i="18"/>
  <c r="I10" i="18"/>
  <c r="AR10" i="18"/>
  <c r="L10" i="18"/>
  <c r="BL10" i="18"/>
  <c r="D11" i="18"/>
  <c r="U10" i="18"/>
  <c r="BN7" i="18"/>
  <c r="BT7" i="18" s="1"/>
  <c r="BN6" i="18"/>
  <c r="BT6" i="18" s="1"/>
  <c r="BN5" i="18"/>
  <c r="BT5" i="18" s="1"/>
  <c r="BN9" i="18"/>
  <c r="BT9" i="18" s="1"/>
  <c r="BN8" i="18"/>
  <c r="BT8" i="18" s="1"/>
  <c r="N6" i="18"/>
  <c r="N5" i="18"/>
  <c r="N7" i="18"/>
  <c r="N9" i="18"/>
  <c r="AJ9" i="18" s="1"/>
  <c r="N8" i="18"/>
  <c r="AQ10" i="18"/>
  <c r="BK10" i="18"/>
  <c r="AN10" i="18"/>
  <c r="H10" i="18"/>
  <c r="BN10" i="18"/>
  <c r="BY7" i="18" l="1"/>
  <c r="BX7" i="18"/>
  <c r="BS7" i="18"/>
  <c r="BW7" i="18"/>
  <c r="BV10" i="18"/>
  <c r="BW10" i="18"/>
  <c r="BY8" i="18"/>
  <c r="BX8" i="18"/>
  <c r="BW8" i="18"/>
  <c r="BS8" i="18"/>
  <c r="BY6" i="18"/>
  <c r="BX6" i="18"/>
  <c r="BS6" i="18"/>
  <c r="BW6" i="18"/>
  <c r="BS10" i="18"/>
  <c r="BR10" i="18"/>
  <c r="BP10" i="18"/>
  <c r="BT10" i="18"/>
  <c r="BQ10" i="18"/>
  <c r="BY5" i="18"/>
  <c r="BX5" i="18"/>
  <c r="BS5" i="18"/>
  <c r="BW5" i="18"/>
  <c r="BY10" i="18"/>
  <c r="BX10" i="18"/>
  <c r="BY9" i="18"/>
  <c r="BX9" i="18"/>
  <c r="BW9" i="18"/>
  <c r="BS9" i="18"/>
  <c r="BM11" i="18"/>
  <c r="BJ11" i="18"/>
  <c r="AY7" i="18"/>
  <c r="BE7" i="18"/>
  <c r="BD7" i="18"/>
  <c r="AY6" i="18"/>
  <c r="BE6" i="18"/>
  <c r="BD6" i="18"/>
  <c r="BE10" i="18"/>
  <c r="BD10" i="18"/>
  <c r="BB10" i="18"/>
  <c r="BC10" i="18"/>
  <c r="AY9" i="18"/>
  <c r="BE9" i="18"/>
  <c r="BD9" i="18"/>
  <c r="BE5" i="18"/>
  <c r="BD5" i="18"/>
  <c r="AY5" i="18"/>
  <c r="AY8" i="18"/>
  <c r="BE8" i="18"/>
  <c r="BD8" i="18"/>
  <c r="AX10" i="18"/>
  <c r="AY10" i="18"/>
  <c r="AW10" i="18"/>
  <c r="AZ10" i="18"/>
  <c r="AV10" i="18"/>
  <c r="AS11" i="18"/>
  <c r="AP11" i="18"/>
  <c r="O11" i="18"/>
  <c r="R11" i="18"/>
  <c r="X10" i="18"/>
  <c r="Y10" i="18"/>
  <c r="V10" i="18"/>
  <c r="Z10" i="18"/>
  <c r="W10" i="18"/>
  <c r="Z9" i="18"/>
  <c r="Z7" i="18"/>
  <c r="AJ7" i="18"/>
  <c r="Z5" i="18"/>
  <c r="AJ5" i="18"/>
  <c r="AI10" i="18"/>
  <c r="AH10" i="18"/>
  <c r="AJ10" i="18"/>
  <c r="AG10" i="18"/>
  <c r="AJ8" i="18"/>
  <c r="Z8" i="18"/>
  <c r="Z6" i="18"/>
  <c r="AJ6" i="18"/>
  <c r="K11" i="18"/>
  <c r="S11" i="18"/>
  <c r="Q11" i="18"/>
  <c r="T11" i="18"/>
  <c r="J11" i="18"/>
  <c r="M11" i="18"/>
  <c r="BY16" i="19"/>
  <c r="CB16" i="19"/>
  <c r="BX16" i="19"/>
  <c r="CA16" i="19"/>
  <c r="BZ16" i="19"/>
  <c r="EC16" i="19"/>
  <c r="EB16" i="19"/>
  <c r="EE16" i="19"/>
  <c r="EA16" i="19"/>
  <c r="ED16" i="19"/>
  <c r="EH16" i="19"/>
  <c r="EG16" i="19"/>
  <c r="CH16" i="19"/>
  <c r="CD16" i="19"/>
  <c r="CG16" i="19"/>
  <c r="CF16" i="19"/>
  <c r="CE16" i="19"/>
  <c r="AN16" i="19"/>
  <c r="AP16" i="19"/>
  <c r="AQ16" i="19"/>
  <c r="AO16" i="19"/>
  <c r="AM16" i="19"/>
  <c r="EJ16" i="19"/>
  <c r="EI16" i="19"/>
  <c r="BB16" i="19"/>
  <c r="BA16" i="19"/>
  <c r="CQ16" i="19"/>
  <c r="CP16" i="19"/>
  <c r="CM16" i="19"/>
  <c r="CL16" i="19"/>
  <c r="CK16" i="19"/>
  <c r="CN16" i="19"/>
  <c r="CJ16" i="19"/>
  <c r="DX16" i="19"/>
  <c r="DW16" i="19"/>
  <c r="DV16" i="19"/>
  <c r="DY16" i="19"/>
  <c r="DU16" i="19"/>
  <c r="AD16" i="19"/>
  <c r="AB16" i="19"/>
  <c r="AA16" i="19"/>
  <c r="AE16" i="19"/>
  <c r="AC16" i="19"/>
  <c r="BT16" i="19"/>
  <c r="BS16" i="19"/>
  <c r="BV16" i="19"/>
  <c r="BR16" i="19"/>
  <c r="BU16" i="19"/>
  <c r="AZ16" i="19"/>
  <c r="AY16" i="19"/>
  <c r="DS16" i="19"/>
  <c r="DO16" i="19"/>
  <c r="DR16" i="19"/>
  <c r="DQ16" i="19"/>
  <c r="DP16" i="19"/>
  <c r="CR16" i="19"/>
  <c r="CS16" i="19"/>
  <c r="DJ16" i="19"/>
  <c r="DM16" i="19"/>
  <c r="DI16" i="19"/>
  <c r="DL16" i="19"/>
  <c r="DK16" i="19"/>
  <c r="AW16" i="19"/>
  <c r="AS16" i="19"/>
  <c r="AV16" i="19"/>
  <c r="AU16" i="19"/>
  <c r="AT16" i="19"/>
  <c r="AI16" i="19"/>
  <c r="AK16" i="19"/>
  <c r="AG16" i="19"/>
  <c r="AJ16" i="19"/>
  <c r="AH16" i="19"/>
  <c r="D18" i="19"/>
  <c r="Z17" i="19"/>
  <c r="DE17" i="19"/>
  <c r="BK17" i="19"/>
  <c r="N17" i="19"/>
  <c r="CV17" i="19"/>
  <c r="Y17" i="19"/>
  <c r="I17" i="19"/>
  <c r="CU17" i="19"/>
  <c r="X17" i="19"/>
  <c r="H17" i="19"/>
  <c r="DB17" i="19"/>
  <c r="BL17" i="19"/>
  <c r="W17" i="19"/>
  <c r="BO17" i="19"/>
  <c r="CZ17" i="19"/>
  <c r="M17" i="19"/>
  <c r="BE17" i="19"/>
  <c r="S17" i="19"/>
  <c r="BH17" i="19"/>
  <c r="DA17" i="19"/>
  <c r="BG17" i="19"/>
  <c r="J17" i="19"/>
  <c r="BN17" i="19"/>
  <c r="U17" i="19"/>
  <c r="DG17" i="19"/>
  <c r="BM17" i="19"/>
  <c r="T17" i="19"/>
  <c r="DF17" i="19"/>
  <c r="BP17" i="19"/>
  <c r="K17" i="19"/>
  <c r="CW17" i="19"/>
  <c r="V17" i="19"/>
  <c r="DD17" i="19"/>
  <c r="BJ17" i="19"/>
  <c r="Q17" i="19"/>
  <c r="DC17" i="19"/>
  <c r="BI17" i="19"/>
  <c r="P17" i="19"/>
  <c r="BD17" i="19"/>
  <c r="O17" i="19"/>
  <c r="G17" i="19"/>
  <c r="R17" i="19"/>
  <c r="BF17" i="19"/>
  <c r="CY17" i="19"/>
  <c r="L17" i="19"/>
  <c r="CX17" i="19"/>
  <c r="D12" i="18"/>
  <c r="BG11" i="18"/>
  <c r="AN11" i="18"/>
  <c r="G11" i="18"/>
  <c r="AM11" i="18"/>
  <c r="U11" i="18"/>
  <c r="BL11" i="18"/>
  <c r="AT11" i="18"/>
  <c r="L11" i="18"/>
  <c r="BK11" i="18"/>
  <c r="AR11" i="18"/>
  <c r="BH11" i="18"/>
  <c r="P11" i="18"/>
  <c r="H11" i="18"/>
  <c r="BN11" i="18"/>
  <c r="AQ11" i="18"/>
  <c r="N11" i="18"/>
  <c r="BI11" i="18"/>
  <c r="AO11" i="18"/>
  <c r="I11" i="18"/>
  <c r="BV11" i="18" l="1"/>
  <c r="BW11" i="18"/>
  <c r="BR11" i="18"/>
  <c r="BQ11" i="18"/>
  <c r="BS11" i="18"/>
  <c r="BP11" i="18"/>
  <c r="BT11" i="18"/>
  <c r="BY11" i="18"/>
  <c r="BX11" i="18"/>
  <c r="BM12" i="18"/>
  <c r="BJ12" i="18"/>
  <c r="BB11" i="18"/>
  <c r="BC11" i="18"/>
  <c r="BE11" i="18"/>
  <c r="BD11" i="18"/>
  <c r="AW11" i="18"/>
  <c r="AZ11" i="18"/>
  <c r="AV11" i="18"/>
  <c r="AY11" i="18"/>
  <c r="AX11" i="18"/>
  <c r="AP12" i="18"/>
  <c r="O12" i="18"/>
  <c r="R12" i="18"/>
  <c r="AS12" i="18"/>
  <c r="AI11" i="18"/>
  <c r="AH11" i="18"/>
  <c r="AJ11" i="18"/>
  <c r="AG11" i="18"/>
  <c r="W11" i="18"/>
  <c r="V11" i="18"/>
  <c r="X11" i="18"/>
  <c r="Y11" i="18"/>
  <c r="Z11" i="18"/>
  <c r="K12" i="18"/>
  <c r="Q12" i="18"/>
  <c r="S12" i="18"/>
  <c r="T12" i="18"/>
  <c r="J12" i="18"/>
  <c r="M12" i="18"/>
  <c r="DX17" i="19"/>
  <c r="DW17" i="19"/>
  <c r="DV17" i="19"/>
  <c r="DY17" i="19"/>
  <c r="DU17" i="19"/>
  <c r="AN17" i="19"/>
  <c r="AQ17" i="19"/>
  <c r="AM17" i="19"/>
  <c r="AP17" i="19"/>
  <c r="AO17" i="19"/>
  <c r="AD17" i="19"/>
  <c r="AC17" i="19"/>
  <c r="AB17" i="19"/>
  <c r="AE17" i="19"/>
  <c r="AA17" i="19"/>
  <c r="EJ17" i="19"/>
  <c r="EI17" i="19"/>
  <c r="BB17" i="19"/>
  <c r="BA17" i="19"/>
  <c r="CR17" i="19"/>
  <c r="CS17" i="19"/>
  <c r="EH17" i="19"/>
  <c r="EG17" i="19"/>
  <c r="AW17" i="19"/>
  <c r="AS17" i="19"/>
  <c r="AV17" i="19"/>
  <c r="AU17" i="19"/>
  <c r="AT17" i="19"/>
  <c r="AI17" i="19"/>
  <c r="AH17" i="19"/>
  <c r="AK17" i="19"/>
  <c r="AG17" i="19"/>
  <c r="AJ17" i="19"/>
  <c r="CM17" i="19"/>
  <c r="CL17" i="19"/>
  <c r="CK17" i="19"/>
  <c r="CN17" i="19"/>
  <c r="CJ17" i="19"/>
  <c r="CH17" i="19"/>
  <c r="CD17" i="19"/>
  <c r="CG17" i="19"/>
  <c r="CF17" i="19"/>
  <c r="CE17" i="19"/>
  <c r="BT17" i="19"/>
  <c r="BS17" i="19"/>
  <c r="BV17" i="19"/>
  <c r="BR17" i="19"/>
  <c r="BU17" i="19"/>
  <c r="DJ17" i="19"/>
  <c r="DM17" i="19"/>
  <c r="DI17" i="19"/>
  <c r="DL17" i="19"/>
  <c r="DK17" i="19"/>
  <c r="BY17" i="19"/>
  <c r="CB17" i="19"/>
  <c r="BX17" i="19"/>
  <c r="CA17" i="19"/>
  <c r="BZ17" i="19"/>
  <c r="EC17" i="19"/>
  <c r="EB17" i="19"/>
  <c r="EE17" i="19"/>
  <c r="EA17" i="19"/>
  <c r="ED17" i="19"/>
  <c r="CQ17" i="19"/>
  <c r="CP17" i="19"/>
  <c r="DS17" i="19"/>
  <c r="DO17" i="19"/>
  <c r="DR17" i="19"/>
  <c r="DQ17" i="19"/>
  <c r="DP17" i="19"/>
  <c r="AZ17" i="19"/>
  <c r="AY17" i="19"/>
  <c r="Z18" i="19"/>
  <c r="D19" i="19"/>
  <c r="DC18" i="19"/>
  <c r="BI18" i="19"/>
  <c r="CX18" i="19"/>
  <c r="BD18" i="19"/>
  <c r="BN18" i="19"/>
  <c r="V18" i="19"/>
  <c r="DE18" i="19"/>
  <c r="M18" i="19"/>
  <c r="X18" i="19"/>
  <c r="H18" i="19"/>
  <c r="G18" i="19"/>
  <c r="CY18" i="19"/>
  <c r="BE18" i="19"/>
  <c r="BP18" i="19"/>
  <c r="DD18" i="19"/>
  <c r="BJ18" i="19"/>
  <c r="R18" i="19"/>
  <c r="Y18" i="19"/>
  <c r="I18" i="19"/>
  <c r="T18" i="19"/>
  <c r="K18" i="19"/>
  <c r="S18" i="19"/>
  <c r="DG18" i="19"/>
  <c r="BM18" i="19"/>
  <c r="DB18" i="19"/>
  <c r="BH18" i="19"/>
  <c r="CV18" i="19"/>
  <c r="BG18" i="19"/>
  <c r="Q18" i="19"/>
  <c r="L18" i="19"/>
  <c r="CW18" i="19"/>
  <c r="CU18" i="19"/>
  <c r="DF18" i="19"/>
  <c r="BL18" i="19"/>
  <c r="CZ18" i="19"/>
  <c r="BF18" i="19"/>
  <c r="N18" i="19"/>
  <c r="U18" i="19"/>
  <c r="DA18" i="19"/>
  <c r="P18" i="19"/>
  <c r="BK18" i="19"/>
  <c r="O18" i="19"/>
  <c r="J18" i="19"/>
  <c r="BO18" i="19"/>
  <c r="W18" i="19"/>
  <c r="U12" i="18"/>
  <c r="D13" i="18"/>
  <c r="BK12" i="18"/>
  <c r="BI12" i="18"/>
  <c r="AR12" i="18"/>
  <c r="AQ12" i="18"/>
  <c r="G12" i="18"/>
  <c r="AO12" i="18"/>
  <c r="BN12" i="18"/>
  <c r="AM12" i="18"/>
  <c r="P12" i="18"/>
  <c r="AN12" i="18"/>
  <c r="BH12" i="18"/>
  <c r="L12" i="18"/>
  <c r="I12" i="18"/>
  <c r="BG12" i="18"/>
  <c r="AT12" i="18"/>
  <c r="H12" i="18"/>
  <c r="BL12" i="18"/>
  <c r="N12" i="18"/>
  <c r="BQ12" i="18" l="1"/>
  <c r="BP12" i="18"/>
  <c r="BT12" i="18"/>
  <c r="BR12" i="18"/>
  <c r="BS12" i="18"/>
  <c r="BV12" i="18"/>
  <c r="BW12" i="18"/>
  <c r="BY12" i="18"/>
  <c r="BX12" i="18"/>
  <c r="BJ13" i="18"/>
  <c r="BM13" i="18"/>
  <c r="BE12" i="18"/>
  <c r="BD12" i="18"/>
  <c r="BB12" i="18"/>
  <c r="BC12" i="18"/>
  <c r="AZ12" i="18"/>
  <c r="AV12" i="18"/>
  <c r="AW12" i="18"/>
  <c r="AY12" i="18"/>
  <c r="AX12" i="18"/>
  <c r="O13" i="18"/>
  <c r="R13" i="18"/>
  <c r="AS13" i="18"/>
  <c r="AP13" i="18"/>
  <c r="AI12" i="18"/>
  <c r="AH12" i="18"/>
  <c r="AJ12" i="18"/>
  <c r="AG12" i="18"/>
  <c r="V12" i="18"/>
  <c r="Z12" i="18"/>
  <c r="Y12" i="18"/>
  <c r="W12" i="18"/>
  <c r="X12" i="18"/>
  <c r="K13" i="18"/>
  <c r="Q13" i="18"/>
  <c r="T13" i="18"/>
  <c r="J13" i="18"/>
  <c r="S13" i="18"/>
  <c r="M13" i="18"/>
  <c r="CP18" i="19"/>
  <c r="CQ18" i="19"/>
  <c r="AZ18" i="19"/>
  <c r="AY18" i="19"/>
  <c r="BA18" i="19"/>
  <c r="BB18" i="19"/>
  <c r="EG18" i="19"/>
  <c r="EH18" i="19"/>
  <c r="BV18" i="19"/>
  <c r="BR18" i="19"/>
  <c r="BU18" i="19"/>
  <c r="BS18" i="19"/>
  <c r="BT18" i="19"/>
  <c r="CS18" i="19"/>
  <c r="CR18" i="19"/>
  <c r="AU18" i="19"/>
  <c r="AT18" i="19"/>
  <c r="AV18" i="19"/>
  <c r="AW18" i="19"/>
  <c r="AS18" i="19"/>
  <c r="AD18" i="19"/>
  <c r="AC18" i="19"/>
  <c r="AB18" i="19"/>
  <c r="AA18" i="19"/>
  <c r="AE18" i="19"/>
  <c r="DQ18" i="19"/>
  <c r="DP18" i="19"/>
  <c r="DR18" i="19"/>
  <c r="DS18" i="19"/>
  <c r="DO18" i="19"/>
  <c r="CF18" i="19"/>
  <c r="CE18" i="19"/>
  <c r="CG18" i="19"/>
  <c r="CH18" i="19"/>
  <c r="CD18" i="19"/>
  <c r="CA18" i="19"/>
  <c r="BZ18" i="19"/>
  <c r="CB18" i="19"/>
  <c r="BX18" i="19"/>
  <c r="BY18" i="19"/>
  <c r="D20" i="19"/>
  <c r="Z19" i="19"/>
  <c r="DG19" i="19"/>
  <c r="BM19" i="19"/>
  <c r="T19" i="19"/>
  <c r="DF19" i="19"/>
  <c r="BL19" i="19"/>
  <c r="S19" i="19"/>
  <c r="DD19" i="19"/>
  <c r="BJ19" i="19"/>
  <c r="Q19" i="19"/>
  <c r="BO19" i="19"/>
  <c r="J19" i="19"/>
  <c r="DE19" i="19"/>
  <c r="DC19" i="19"/>
  <c r="BI19" i="19"/>
  <c r="P19" i="19"/>
  <c r="DB19" i="19"/>
  <c r="BH19" i="19"/>
  <c r="O19" i="19"/>
  <c r="CZ19" i="19"/>
  <c r="BF19" i="19"/>
  <c r="M19" i="19"/>
  <c r="N19" i="19"/>
  <c r="BG19" i="19"/>
  <c r="CU19" i="19"/>
  <c r="X19" i="19"/>
  <c r="H19" i="19"/>
  <c r="BP19" i="19"/>
  <c r="W19" i="19"/>
  <c r="G19" i="19"/>
  <c r="BN19" i="19"/>
  <c r="U19" i="19"/>
  <c r="DA19" i="19"/>
  <c r="BK19" i="19"/>
  <c r="R19" i="19"/>
  <c r="CY19" i="19"/>
  <c r="BE19" i="19"/>
  <c r="L19" i="19"/>
  <c r="CX19" i="19"/>
  <c r="BD19" i="19"/>
  <c r="K19" i="19"/>
  <c r="CV19" i="19"/>
  <c r="Y19" i="19"/>
  <c r="I19" i="19"/>
  <c r="CW19" i="19"/>
  <c r="V19" i="19"/>
  <c r="CK18" i="19"/>
  <c r="CN18" i="19"/>
  <c r="CJ18" i="19"/>
  <c r="CL18" i="19"/>
  <c r="CM18" i="19"/>
  <c r="AP18" i="19"/>
  <c r="AO18" i="19"/>
  <c r="AQ18" i="19"/>
  <c r="AM18" i="19"/>
  <c r="AN18" i="19"/>
  <c r="EE18" i="19"/>
  <c r="EA18" i="19"/>
  <c r="ED18" i="19"/>
  <c r="EB18" i="19"/>
  <c r="EC18" i="19"/>
  <c r="DL18" i="19"/>
  <c r="DK18" i="19"/>
  <c r="DM18" i="19"/>
  <c r="DI18" i="19"/>
  <c r="DJ18" i="19"/>
  <c r="AK18" i="19"/>
  <c r="AJ18" i="19"/>
  <c r="AH18" i="19"/>
  <c r="AI18" i="19"/>
  <c r="AG18" i="19"/>
  <c r="EJ18" i="19"/>
  <c r="EI18" i="19"/>
  <c r="DV18" i="19"/>
  <c r="DY18" i="19"/>
  <c r="DU18" i="19"/>
  <c r="DW18" i="19"/>
  <c r="DX18" i="19"/>
  <c r="D14" i="18"/>
  <c r="U13" i="18"/>
  <c r="BL13" i="18"/>
  <c r="L13" i="18"/>
  <c r="AM13" i="18"/>
  <c r="AO13" i="18"/>
  <c r="BI13" i="18"/>
  <c r="BG13" i="18"/>
  <c r="G13" i="18"/>
  <c r="H13" i="18"/>
  <c r="BN13" i="18"/>
  <c r="AT13" i="18"/>
  <c r="BK13" i="18"/>
  <c r="AQ13" i="18"/>
  <c r="P13" i="18"/>
  <c r="BH13" i="18"/>
  <c r="AN13" i="18"/>
  <c r="AR13" i="18"/>
  <c r="I13" i="18"/>
  <c r="N13" i="18"/>
  <c r="BP13" i="18" l="1"/>
  <c r="BT13" i="18"/>
  <c r="BS13" i="18"/>
  <c r="BQ13" i="18"/>
  <c r="BR13" i="18"/>
  <c r="BV13" i="18"/>
  <c r="BW13" i="18"/>
  <c r="BY13" i="18"/>
  <c r="BX13" i="18"/>
  <c r="BM14" i="18"/>
  <c r="BJ14" i="18"/>
  <c r="BE13" i="18"/>
  <c r="BD13" i="18"/>
  <c r="BB13" i="18"/>
  <c r="BC13" i="18"/>
  <c r="AY13" i="18"/>
  <c r="AX13" i="18"/>
  <c r="AW13" i="18"/>
  <c r="AZ13" i="18"/>
  <c r="AV13" i="18"/>
  <c r="R14" i="18"/>
  <c r="AP14" i="18"/>
  <c r="O14" i="18"/>
  <c r="AS14" i="18"/>
  <c r="Y13" i="18"/>
  <c r="V13" i="18"/>
  <c r="Z13" i="18"/>
  <c r="W13" i="18"/>
  <c r="X13" i="18"/>
  <c r="AI13" i="18"/>
  <c r="AH13" i="18"/>
  <c r="AJ13" i="18"/>
  <c r="AG13" i="18"/>
  <c r="K14" i="18"/>
  <c r="Q14" i="18"/>
  <c r="T14" i="18"/>
  <c r="J14" i="18"/>
  <c r="S14" i="18"/>
  <c r="M14" i="18"/>
  <c r="CS19" i="19"/>
  <c r="CR19" i="19"/>
  <c r="CK19" i="19"/>
  <c r="CN19" i="19"/>
  <c r="CJ19" i="19"/>
  <c r="CL19" i="19"/>
  <c r="CM19" i="19"/>
  <c r="DL19" i="19"/>
  <c r="DK19" i="19"/>
  <c r="DM19" i="19"/>
  <c r="DI19" i="19"/>
  <c r="DJ19" i="19"/>
  <c r="AU19" i="19"/>
  <c r="AT19" i="19"/>
  <c r="AV19" i="19"/>
  <c r="AW19" i="19"/>
  <c r="AS19" i="19"/>
  <c r="CP19" i="19"/>
  <c r="CQ19" i="19"/>
  <c r="AK19" i="19"/>
  <c r="AG19" i="19"/>
  <c r="AJ19" i="19"/>
  <c r="AH19" i="19"/>
  <c r="AI19" i="19"/>
  <c r="BA19" i="19"/>
  <c r="BB19" i="19"/>
  <c r="DV19" i="19"/>
  <c r="DY19" i="19"/>
  <c r="DU19" i="19"/>
  <c r="DW19" i="19"/>
  <c r="DX19" i="19"/>
  <c r="AB19" i="19"/>
  <c r="AE19" i="19"/>
  <c r="AA19" i="19"/>
  <c r="AC19" i="19"/>
  <c r="AD19" i="19"/>
  <c r="BV19" i="19"/>
  <c r="BR19" i="19"/>
  <c r="BU19" i="19"/>
  <c r="BS19" i="19"/>
  <c r="BT19" i="19"/>
  <c r="DQ19" i="19"/>
  <c r="DP19" i="19"/>
  <c r="DR19" i="19"/>
  <c r="DS19" i="19"/>
  <c r="DO19" i="19"/>
  <c r="EG19" i="19"/>
  <c r="EH19" i="19"/>
  <c r="EJ19" i="19"/>
  <c r="EI19" i="19"/>
  <c r="AZ19" i="19"/>
  <c r="AY19" i="19"/>
  <c r="CA19" i="19"/>
  <c r="BZ19" i="19"/>
  <c r="CB19" i="19"/>
  <c r="BX19" i="19"/>
  <c r="BY19" i="19"/>
  <c r="CF19" i="19"/>
  <c r="CE19" i="19"/>
  <c r="CG19" i="19"/>
  <c r="CH19" i="19"/>
  <c r="CD19" i="19"/>
  <c r="EE19" i="19"/>
  <c r="EA19" i="19"/>
  <c r="ED19" i="19"/>
  <c r="EB19" i="19"/>
  <c r="EC19" i="19"/>
  <c r="AP19" i="19"/>
  <c r="AO19" i="19"/>
  <c r="AQ19" i="19"/>
  <c r="AM19" i="19"/>
  <c r="AN19" i="19"/>
  <c r="Z20" i="19"/>
  <c r="DC20" i="19"/>
  <c r="BI20" i="19"/>
  <c r="P20" i="19"/>
  <c r="DB20" i="19"/>
  <c r="BH20" i="19"/>
  <c r="O20" i="19"/>
  <c r="CZ20" i="19"/>
  <c r="BF20" i="19"/>
  <c r="M20" i="19"/>
  <c r="DE20" i="19"/>
  <c r="N20" i="19"/>
  <c r="DG20" i="19"/>
  <c r="T20" i="19"/>
  <c r="BL20" i="19"/>
  <c r="DD20" i="19"/>
  <c r="BJ20" i="19"/>
  <c r="V20" i="19"/>
  <c r="BK20" i="19"/>
  <c r="CY20" i="19"/>
  <c r="BE20" i="19"/>
  <c r="L20" i="19"/>
  <c r="CX20" i="19"/>
  <c r="BD20" i="19"/>
  <c r="K20" i="19"/>
  <c r="CV20" i="19"/>
  <c r="Y20" i="19"/>
  <c r="I20" i="19"/>
  <c r="R20" i="19"/>
  <c r="CW20" i="19"/>
  <c r="CU20" i="19"/>
  <c r="X20" i="19"/>
  <c r="H20" i="19"/>
  <c r="BP20" i="19"/>
  <c r="W20" i="19"/>
  <c r="G20" i="19"/>
  <c r="BN20" i="19"/>
  <c r="U20" i="19"/>
  <c r="BG20" i="19"/>
  <c r="DA20" i="19"/>
  <c r="J20" i="19"/>
  <c r="BM20" i="19"/>
  <c r="DF20" i="19"/>
  <c r="S20" i="19"/>
  <c r="Q20" i="19"/>
  <c r="BO20" i="19"/>
  <c r="D15" i="18"/>
  <c r="U14" i="18"/>
  <c r="AT14" i="18"/>
  <c r="AQ14" i="18"/>
  <c r="N14" i="18"/>
  <c r="L14" i="18"/>
  <c r="BK14" i="18"/>
  <c r="AM14" i="18"/>
  <c r="P14" i="18"/>
  <c r="H14" i="18"/>
  <c r="G14" i="18"/>
  <c r="BN14" i="18"/>
  <c r="AR14" i="18"/>
  <c r="I14" i="18"/>
  <c r="BL14" i="18"/>
  <c r="BH14" i="18"/>
  <c r="BI14" i="18"/>
  <c r="BG14" i="18"/>
  <c r="AO14" i="18"/>
  <c r="AN14" i="18"/>
  <c r="BY14" i="18" l="1"/>
  <c r="BX14" i="18"/>
  <c r="BS14" i="18"/>
  <c r="BR14" i="18"/>
  <c r="BP14" i="18"/>
  <c r="BT14" i="18"/>
  <c r="BQ14" i="18"/>
  <c r="BV14" i="18"/>
  <c r="BW14" i="18"/>
  <c r="BM15" i="18"/>
  <c r="BJ15" i="18"/>
  <c r="BB14" i="18"/>
  <c r="BC14" i="18"/>
  <c r="BE14" i="18"/>
  <c r="BD14" i="18"/>
  <c r="AX14" i="18"/>
  <c r="AY14" i="18"/>
  <c r="AW14" i="18"/>
  <c r="AZ14" i="18"/>
  <c r="AV14" i="18"/>
  <c r="R15" i="18"/>
  <c r="AS15" i="18"/>
  <c r="AP15" i="18"/>
  <c r="O15" i="18"/>
  <c r="X14" i="18"/>
  <c r="W14" i="18"/>
  <c r="Y14" i="18"/>
  <c r="V14" i="18"/>
  <c r="Z14" i="18"/>
  <c r="AI14" i="18"/>
  <c r="AH14" i="18"/>
  <c r="AJ14" i="18"/>
  <c r="AG14" i="18"/>
  <c r="K15" i="18"/>
  <c r="T15" i="18"/>
  <c r="J15" i="18"/>
  <c r="M15" i="18"/>
  <c r="Q15" i="18"/>
  <c r="S15" i="18"/>
  <c r="CA20" i="19"/>
  <c r="BZ20" i="19"/>
  <c r="CB20" i="19"/>
  <c r="BX20" i="19"/>
  <c r="BY20" i="19"/>
  <c r="AZ20" i="19"/>
  <c r="AY20" i="19"/>
  <c r="CF20" i="19"/>
  <c r="CE20" i="19"/>
  <c r="CG20" i="19"/>
  <c r="CH20" i="19"/>
  <c r="CD20" i="19"/>
  <c r="DQ20" i="19"/>
  <c r="DP20" i="19"/>
  <c r="DR20" i="19"/>
  <c r="DS20" i="19"/>
  <c r="DO20" i="19"/>
  <c r="DV20" i="19"/>
  <c r="DY20" i="19"/>
  <c r="DU20" i="19"/>
  <c r="DW20" i="19"/>
  <c r="DX20" i="19"/>
  <c r="CP20" i="19"/>
  <c r="CQ20" i="19"/>
  <c r="EJ20" i="19"/>
  <c r="EI20" i="19"/>
  <c r="CK20" i="19"/>
  <c r="CN20" i="19"/>
  <c r="CJ20" i="19"/>
  <c r="CL20" i="19"/>
  <c r="CM20" i="19"/>
  <c r="AK20" i="19"/>
  <c r="AG20" i="19"/>
  <c r="AJ20" i="19"/>
  <c r="AH20" i="19"/>
  <c r="AI20" i="19"/>
  <c r="EE20" i="19"/>
  <c r="EA20" i="19"/>
  <c r="ED20" i="19"/>
  <c r="EB20" i="19"/>
  <c r="EC20" i="19"/>
  <c r="DL20" i="19"/>
  <c r="DK20" i="19"/>
  <c r="DM20" i="19"/>
  <c r="DI20" i="19"/>
  <c r="DJ20" i="19"/>
  <c r="AU20" i="19"/>
  <c r="AT20" i="19"/>
  <c r="AV20" i="19"/>
  <c r="AW20" i="19"/>
  <c r="AS20" i="19"/>
  <c r="BA20" i="19"/>
  <c r="BB20" i="19"/>
  <c r="AP20" i="19"/>
  <c r="AO20" i="19"/>
  <c r="AQ20" i="19"/>
  <c r="AM20" i="19"/>
  <c r="AN20" i="19"/>
  <c r="CS20" i="19"/>
  <c r="CR20" i="19"/>
  <c r="AB20" i="19"/>
  <c r="AE20" i="19"/>
  <c r="AA20" i="19"/>
  <c r="AC20" i="19"/>
  <c r="AD20" i="19"/>
  <c r="BV20" i="19"/>
  <c r="BR20" i="19"/>
  <c r="BU20" i="19"/>
  <c r="BS20" i="19"/>
  <c r="BT20" i="19"/>
  <c r="EG20" i="19"/>
  <c r="EH20" i="19"/>
  <c r="D16" i="18"/>
  <c r="U15" i="18"/>
  <c r="P15" i="18"/>
  <c r="AT15" i="18"/>
  <c r="BK15" i="18"/>
  <c r="N15" i="18"/>
  <c r="H15" i="18"/>
  <c r="I15" i="18"/>
  <c r="AN15" i="18"/>
  <c r="BN15" i="18"/>
  <c r="AR15" i="18"/>
  <c r="BI15" i="18"/>
  <c r="BL15" i="18"/>
  <c r="L15" i="18"/>
  <c r="AM15" i="18"/>
  <c r="AQ15" i="18"/>
  <c r="BG15" i="18"/>
  <c r="G15" i="18"/>
  <c r="BH15" i="18"/>
  <c r="AO15" i="18"/>
  <c r="BR15" i="18" l="1"/>
  <c r="BQ15" i="18"/>
  <c r="BS15" i="18"/>
  <c r="BP15" i="18"/>
  <c r="BT15" i="18"/>
  <c r="BY15" i="18"/>
  <c r="BX15" i="18"/>
  <c r="BV15" i="18"/>
  <c r="BW15" i="18"/>
  <c r="BM16" i="18"/>
  <c r="BJ16" i="18"/>
  <c r="BE15" i="18"/>
  <c r="BD15" i="18"/>
  <c r="BB15" i="18"/>
  <c r="BC15" i="18"/>
  <c r="AP16" i="18"/>
  <c r="AS16" i="18"/>
  <c r="R16" i="18"/>
  <c r="O16" i="18"/>
  <c r="AW15" i="18"/>
  <c r="AZ15" i="18"/>
  <c r="AV15" i="18"/>
  <c r="AY15" i="18"/>
  <c r="AX15" i="18"/>
  <c r="W15" i="18"/>
  <c r="Z15" i="18"/>
  <c r="X15" i="18"/>
  <c r="Y15" i="18"/>
  <c r="V15" i="18"/>
  <c r="AI15" i="18"/>
  <c r="AH15" i="18"/>
  <c r="AJ15" i="18"/>
  <c r="AG15" i="18"/>
  <c r="K16" i="18"/>
  <c r="M16" i="18"/>
  <c r="S16" i="18"/>
  <c r="T16" i="18"/>
  <c r="J16" i="18"/>
  <c r="Q16" i="18"/>
  <c r="C39" i="19"/>
  <c r="C40" i="19"/>
  <c r="C23" i="19"/>
  <c r="C24" i="19"/>
  <c r="C54" i="19"/>
  <c r="C53" i="19"/>
  <c r="U16" i="18"/>
  <c r="D17" i="18"/>
  <c r="BK16" i="18"/>
  <c r="BN16" i="18"/>
  <c r="H16" i="18"/>
  <c r="AN16" i="18"/>
  <c r="AQ16" i="18"/>
  <c r="AR16" i="18"/>
  <c r="BH16" i="18"/>
  <c r="BL16" i="18"/>
  <c r="L16" i="18"/>
  <c r="I16" i="18"/>
  <c r="AM16" i="18"/>
  <c r="AO16" i="18"/>
  <c r="BG16" i="18"/>
  <c r="G16" i="18"/>
  <c r="P16" i="18"/>
  <c r="N16" i="18"/>
  <c r="AT16" i="18"/>
  <c r="BI16" i="18"/>
  <c r="CX2" i="15"/>
  <c r="CX1" i="15" s="1"/>
  <c r="CV1" i="15"/>
  <c r="BN3" i="15"/>
  <c r="BP3" i="15"/>
  <c r="BG3" i="15"/>
  <c r="CX3" i="15" s="1"/>
  <c r="BI3" i="15"/>
  <c r="CZ3" i="15" s="1"/>
  <c r="BJ3" i="15"/>
  <c r="DA3" i="15" s="1"/>
  <c r="BK3" i="15"/>
  <c r="DB3" i="15" s="1"/>
  <c r="BE3" i="15"/>
  <c r="CV3" i="15" s="1"/>
  <c r="AJ22" i="15"/>
  <c r="AT22" i="15"/>
  <c r="AA22" i="15"/>
  <c r="G22" i="15"/>
  <c r="BQ16" i="18" l="1"/>
  <c r="BP16" i="18"/>
  <c r="BT16" i="18"/>
  <c r="BR16" i="18"/>
  <c r="BS16" i="18"/>
  <c r="BY16" i="18"/>
  <c r="BX16" i="18"/>
  <c r="BV16" i="18"/>
  <c r="BW16" i="18"/>
  <c r="BJ17" i="18"/>
  <c r="BM17" i="18"/>
  <c r="BB16" i="18"/>
  <c r="BC16" i="18"/>
  <c r="BE16" i="18"/>
  <c r="BD16" i="18"/>
  <c r="R17" i="18"/>
  <c r="AS17" i="18"/>
  <c r="AP17" i="18"/>
  <c r="O17" i="18"/>
  <c r="AZ16" i="18"/>
  <c r="AV16" i="18"/>
  <c r="AW16" i="18"/>
  <c r="AY16" i="18"/>
  <c r="AX16" i="18"/>
  <c r="V16" i="18"/>
  <c r="Z16" i="18"/>
  <c r="W16" i="18"/>
  <c r="X16" i="18"/>
  <c r="Y16" i="18"/>
  <c r="AI16" i="18"/>
  <c r="AH16" i="18"/>
  <c r="AJ16" i="18"/>
  <c r="AG16" i="18"/>
  <c r="K17" i="18"/>
  <c r="S17" i="18"/>
  <c r="T17" i="18"/>
  <c r="Q17" i="18"/>
  <c r="J17" i="18"/>
  <c r="M17" i="18"/>
  <c r="D18" i="18"/>
  <c r="U17" i="18"/>
  <c r="BG17" i="18"/>
  <c r="G17" i="18"/>
  <c r="P17" i="18"/>
  <c r="AO17" i="18"/>
  <c r="AT17" i="18"/>
  <c r="BK17" i="18"/>
  <c r="I17" i="18"/>
  <c r="N17" i="18"/>
  <c r="AR17" i="18"/>
  <c r="AN17" i="18"/>
  <c r="BI17" i="18"/>
  <c r="BN17" i="18"/>
  <c r="H17" i="18"/>
  <c r="BL17" i="18"/>
  <c r="L17" i="18"/>
  <c r="AQ17" i="18"/>
  <c r="BH17" i="18"/>
  <c r="AM17" i="18"/>
  <c r="CZ2" i="15"/>
  <c r="DA2" i="15" s="1"/>
  <c r="DA1" i="15" s="1"/>
  <c r="CV5" i="15"/>
  <c r="CX5" i="15"/>
  <c r="BP17" i="18" l="1"/>
  <c r="BT17" i="18"/>
  <c r="BS17" i="18"/>
  <c r="BQ17" i="18"/>
  <c r="BR17" i="18"/>
  <c r="BV17" i="18"/>
  <c r="BW17" i="18"/>
  <c r="BY17" i="18"/>
  <c r="BX17" i="18"/>
  <c r="BM18" i="18"/>
  <c r="BJ18" i="18"/>
  <c r="BE17" i="18"/>
  <c r="BD17" i="18"/>
  <c r="BB17" i="18"/>
  <c r="BC17" i="18"/>
  <c r="R18" i="18"/>
  <c r="AS18" i="18"/>
  <c r="AP18" i="18"/>
  <c r="O18" i="18"/>
  <c r="AY17" i="18"/>
  <c r="AZ17" i="18"/>
  <c r="AX17" i="18"/>
  <c r="AW17" i="18"/>
  <c r="AV17" i="18"/>
  <c r="AI17" i="18"/>
  <c r="AH17" i="18"/>
  <c r="AJ17" i="18"/>
  <c r="AG17" i="18"/>
  <c r="Y17" i="18"/>
  <c r="V17" i="18"/>
  <c r="Z17" i="18"/>
  <c r="W17" i="18"/>
  <c r="X17" i="18"/>
  <c r="K18" i="18"/>
  <c r="T18" i="18"/>
  <c r="Q18" i="18"/>
  <c r="S18" i="18"/>
  <c r="J18" i="18"/>
  <c r="M18" i="18"/>
  <c r="DB2" i="15"/>
  <c r="U18" i="18"/>
  <c r="D19" i="18"/>
  <c r="AO18" i="18"/>
  <c r="BG18" i="18"/>
  <c r="G18" i="18"/>
  <c r="I18" i="18"/>
  <c r="N18" i="18"/>
  <c r="AT18" i="18"/>
  <c r="BK18" i="18"/>
  <c r="BI18" i="18"/>
  <c r="BN18" i="18"/>
  <c r="H18" i="18"/>
  <c r="AN18" i="18"/>
  <c r="AR18" i="18"/>
  <c r="AQ18" i="18"/>
  <c r="BH18" i="18"/>
  <c r="BL18" i="18"/>
  <c r="L18" i="18"/>
  <c r="AM18" i="18"/>
  <c r="P18" i="18"/>
  <c r="DA5" i="15"/>
  <c r="CZ1" i="15"/>
  <c r="DC2" i="15"/>
  <c r="DD2" i="15" s="1"/>
  <c r="DD1" i="15" s="1"/>
  <c r="DD6" i="15" s="1"/>
  <c r="DQ6" i="15" s="1"/>
  <c r="DB1" i="15"/>
  <c r="BS18" i="18" l="1"/>
  <c r="BR18" i="18"/>
  <c r="BP18" i="18"/>
  <c r="BT18" i="18"/>
  <c r="BQ18" i="18"/>
  <c r="BV18" i="18"/>
  <c r="BW18" i="18"/>
  <c r="BY18" i="18"/>
  <c r="BX18" i="18"/>
  <c r="BJ19" i="18"/>
  <c r="BM19" i="18"/>
  <c r="BB18" i="18"/>
  <c r="BC18" i="18"/>
  <c r="BE18" i="18"/>
  <c r="BD18" i="18"/>
  <c r="AX18" i="18"/>
  <c r="AW18" i="18"/>
  <c r="AZ18" i="18"/>
  <c r="AV18" i="18"/>
  <c r="AY18" i="18"/>
  <c r="AP19" i="18"/>
  <c r="R19" i="18"/>
  <c r="O19" i="18"/>
  <c r="AS19" i="18"/>
  <c r="X18" i="18"/>
  <c r="W18" i="18"/>
  <c r="Y18" i="18"/>
  <c r="V18" i="18"/>
  <c r="Z18" i="18"/>
  <c r="AI18" i="18"/>
  <c r="AH18" i="18"/>
  <c r="AJ18" i="18"/>
  <c r="AG18" i="18"/>
  <c r="K19" i="18"/>
  <c r="S19" i="18"/>
  <c r="Q19" i="18"/>
  <c r="T19" i="18"/>
  <c r="J19" i="18"/>
  <c r="M19" i="18"/>
  <c r="DD16" i="15"/>
  <c r="DQ16" i="15" s="1"/>
  <c r="DD8" i="15"/>
  <c r="DQ8" i="15" s="1"/>
  <c r="DD11" i="15"/>
  <c r="DQ11" i="15" s="1"/>
  <c r="DD20" i="15"/>
  <c r="DQ20" i="15" s="1"/>
  <c r="DD15" i="15"/>
  <c r="DQ15" i="15" s="1"/>
  <c r="DD10" i="15"/>
  <c r="DQ10" i="15" s="1"/>
  <c r="DD13" i="15"/>
  <c r="DQ13" i="15" s="1"/>
  <c r="DD14" i="15"/>
  <c r="DQ14" i="15" s="1"/>
  <c r="DD9" i="15"/>
  <c r="DQ9" i="15" s="1"/>
  <c r="DD18" i="15"/>
  <c r="DQ18" i="15" s="1"/>
  <c r="DD17" i="15"/>
  <c r="DQ17" i="15" s="1"/>
  <c r="DD12" i="15"/>
  <c r="DQ12" i="15" s="1"/>
  <c r="DD7" i="15"/>
  <c r="DQ7" i="15" s="1"/>
  <c r="DD19" i="15"/>
  <c r="DQ19" i="15" s="1"/>
  <c r="DD5" i="15"/>
  <c r="DQ5" i="15" s="1"/>
  <c r="D20" i="18"/>
  <c r="U19" i="18"/>
  <c r="BI19" i="18"/>
  <c r="BN19" i="18"/>
  <c r="H19" i="18"/>
  <c r="AN19" i="18"/>
  <c r="AR19" i="18"/>
  <c r="AQ19" i="18"/>
  <c r="BH19" i="18"/>
  <c r="BL19" i="18"/>
  <c r="L19" i="18"/>
  <c r="AM19" i="18"/>
  <c r="P19" i="18"/>
  <c r="AO19" i="18"/>
  <c r="BG19" i="18"/>
  <c r="G19" i="18"/>
  <c r="I19" i="18"/>
  <c r="N19" i="18"/>
  <c r="AT19" i="18"/>
  <c r="BK19" i="18"/>
  <c r="CZ5" i="15"/>
  <c r="DB5" i="15"/>
  <c r="DE2" i="15"/>
  <c r="DC1" i="15"/>
  <c r="BY19" i="18" l="1"/>
  <c r="BX19" i="18"/>
  <c r="BR19" i="18"/>
  <c r="BQ19" i="18"/>
  <c r="BS19" i="18"/>
  <c r="BP19" i="18"/>
  <c r="BT19" i="18"/>
  <c r="BV19" i="18"/>
  <c r="BW19" i="18"/>
  <c r="BJ20" i="18"/>
  <c r="BM20" i="18"/>
  <c r="BB19" i="18"/>
  <c r="BC19" i="18"/>
  <c r="BE19" i="18"/>
  <c r="BD19" i="18"/>
  <c r="AP20" i="18"/>
  <c r="O20" i="18"/>
  <c r="R20" i="18"/>
  <c r="AS20" i="18"/>
  <c r="AW19" i="18"/>
  <c r="AX19" i="18"/>
  <c r="AZ19" i="18"/>
  <c r="AV19" i="18"/>
  <c r="AY19" i="18"/>
  <c r="W19" i="18"/>
  <c r="Z19" i="18"/>
  <c r="X19" i="18"/>
  <c r="Y19" i="18"/>
  <c r="V19" i="18"/>
  <c r="AI19" i="18"/>
  <c r="AH19" i="18"/>
  <c r="AJ19" i="18"/>
  <c r="AG19" i="18"/>
  <c r="K20" i="18"/>
  <c r="T20" i="18"/>
  <c r="J20" i="18"/>
  <c r="M20" i="18"/>
  <c r="S20" i="18"/>
  <c r="Q20" i="18"/>
  <c r="U20" i="18"/>
  <c r="AR20" i="18"/>
  <c r="AQ20" i="18"/>
  <c r="BH20" i="18"/>
  <c r="BL20" i="18"/>
  <c r="L20" i="18"/>
  <c r="AM20" i="18"/>
  <c r="P20" i="18"/>
  <c r="AO20" i="18"/>
  <c r="BG20" i="18"/>
  <c r="G20" i="18"/>
  <c r="I20" i="18"/>
  <c r="N20" i="18"/>
  <c r="AT20" i="18"/>
  <c r="BK20" i="18"/>
  <c r="BI20" i="18"/>
  <c r="BN20" i="18"/>
  <c r="H20" i="18"/>
  <c r="AN20" i="18"/>
  <c r="DC5" i="15"/>
  <c r="EC5" i="15" s="1"/>
  <c r="DG2" i="15"/>
  <c r="DG1" i="15" s="1"/>
  <c r="DE1" i="15"/>
  <c r="BY20" i="18" l="1"/>
  <c r="BX20" i="18"/>
  <c r="BV20" i="18"/>
  <c r="BW20" i="18"/>
  <c r="BQ20" i="18"/>
  <c r="BP20" i="18"/>
  <c r="BT20" i="18"/>
  <c r="BR20" i="18"/>
  <c r="BS20" i="18"/>
  <c r="BB20" i="18"/>
  <c r="BC20" i="18"/>
  <c r="BE20" i="18"/>
  <c r="BD20" i="18"/>
  <c r="AZ20" i="18"/>
  <c r="AV20" i="18"/>
  <c r="AY20" i="18"/>
  <c r="AX20" i="18"/>
  <c r="AW20" i="18"/>
  <c r="V20" i="18"/>
  <c r="Z20" i="18"/>
  <c r="W20" i="18"/>
  <c r="X20" i="18"/>
  <c r="Y20" i="18"/>
  <c r="AI20" i="18"/>
  <c r="AH20" i="18"/>
  <c r="AJ20" i="18"/>
  <c r="AG20" i="18"/>
  <c r="DW5" i="15"/>
  <c r="DK5" i="15"/>
  <c r="DE5" i="15"/>
  <c r="DG5" i="15"/>
  <c r="DS5" i="15" l="1"/>
  <c r="DM5" i="15"/>
  <c r="DY5" i="15"/>
  <c r="EE5" i="15"/>
  <c r="DR5" i="15"/>
  <c r="DL5" i="15"/>
  <c r="DX5" i="15"/>
  <c r="ED5" i="15"/>
  <c r="C54" i="18"/>
  <c r="C40" i="18"/>
  <c r="C39" i="18"/>
  <c r="C23" i="18"/>
  <c r="C24" i="18"/>
  <c r="J2" i="15"/>
  <c r="L2" i="15" s="1"/>
  <c r="M2" i="15" s="1"/>
  <c r="N2" i="15" s="1"/>
  <c r="O2" i="15" s="1"/>
  <c r="Q2" i="15" l="1"/>
  <c r="S2" i="15" s="1"/>
  <c r="S1" i="15" s="1"/>
  <c r="S5" i="15" s="1"/>
  <c r="AK5" i="15" s="1"/>
  <c r="P2" i="15"/>
  <c r="C11" i="15"/>
  <c r="D6" i="15"/>
  <c r="D7" i="15" s="1"/>
  <c r="C6" i="15"/>
  <c r="Z5" i="15"/>
  <c r="BG2" i="15"/>
  <c r="BG1" i="15" s="1"/>
  <c r="BG5" i="15" s="1"/>
  <c r="BE1" i="15"/>
  <c r="BE5" i="15" s="1"/>
  <c r="T1" i="15"/>
  <c r="T5" i="15" s="1"/>
  <c r="O1" i="15"/>
  <c r="O5" i="15" s="1"/>
  <c r="N1" i="15"/>
  <c r="N5" i="15" s="1"/>
  <c r="M1" i="15"/>
  <c r="M5" i="15" s="1"/>
  <c r="L1" i="15"/>
  <c r="L5" i="15" s="1"/>
  <c r="J1" i="15"/>
  <c r="J5" i="15" s="1"/>
  <c r="H1" i="15"/>
  <c r="H5" i="15" s="1"/>
  <c r="AH641" i="5"/>
  <c r="AI641" i="5" s="1"/>
  <c r="AH640" i="5"/>
  <c r="AI640" i="5" s="1"/>
  <c r="AH639" i="5"/>
  <c r="AH638" i="5"/>
  <c r="AH637" i="5"/>
  <c r="AI637" i="5" s="1"/>
  <c r="AH636" i="5"/>
  <c r="AI636" i="5" s="1"/>
  <c r="AH635" i="5"/>
  <c r="AH634" i="5"/>
  <c r="AH633" i="5"/>
  <c r="AI633" i="5" s="1"/>
  <c r="AH632" i="5"/>
  <c r="AI632" i="5" s="1"/>
  <c r="AH631" i="5"/>
  <c r="AI631" i="5" s="1"/>
  <c r="AH630" i="5"/>
  <c r="AH629" i="5"/>
  <c r="AI629" i="5" s="1"/>
  <c r="AH628" i="5"/>
  <c r="AG628" i="5" s="1"/>
  <c r="AH627" i="5"/>
  <c r="AI627" i="5" s="1"/>
  <c r="AH626" i="5"/>
  <c r="AH625" i="5"/>
  <c r="AI625" i="5" s="1"/>
  <c r="AH624" i="5"/>
  <c r="AG624" i="5" s="1"/>
  <c r="AH623" i="5"/>
  <c r="AH622" i="5"/>
  <c r="AI622" i="5" s="1"/>
  <c r="AH621" i="5"/>
  <c r="AI621" i="5" s="1"/>
  <c r="AH620" i="5"/>
  <c r="AG620" i="5" s="1"/>
  <c r="AH619" i="5"/>
  <c r="AH618" i="5"/>
  <c r="AI618" i="5" s="1"/>
  <c r="AH617" i="5"/>
  <c r="AI617" i="5" s="1"/>
  <c r="AH616" i="5"/>
  <c r="AG616" i="5" s="1"/>
  <c r="AH615" i="5"/>
  <c r="AH614" i="5"/>
  <c r="AH613" i="5"/>
  <c r="AI613" i="5" s="1"/>
  <c r="AH612" i="5"/>
  <c r="AI612" i="5" s="1"/>
  <c r="AH611" i="5"/>
  <c r="AI611" i="5" s="1"/>
  <c r="AH610" i="5"/>
  <c r="AG641" i="5"/>
  <c r="AG633" i="5"/>
  <c r="DO5" i="15" l="1"/>
  <c r="DI5" i="15"/>
  <c r="DU5" i="15"/>
  <c r="EA5" i="15"/>
  <c r="EH5" i="15"/>
  <c r="EB5" i="15"/>
  <c r="DP5" i="15"/>
  <c r="EG5" i="15"/>
  <c r="EJ5" i="15"/>
  <c r="EI5" i="15"/>
  <c r="Q1" i="15"/>
  <c r="Q5" i="15" s="1"/>
  <c r="AP5" i="15" s="1"/>
  <c r="BR5" i="15"/>
  <c r="CD5" i="15"/>
  <c r="AG5" i="15"/>
  <c r="BX5" i="15"/>
  <c r="AA5" i="15"/>
  <c r="AE5" i="15"/>
  <c r="AC5" i="15"/>
  <c r="AY5" i="15"/>
  <c r="AH5" i="15"/>
  <c r="AQ5" i="15"/>
  <c r="AM5" i="15"/>
  <c r="AO5" i="15"/>
  <c r="AN5" i="15"/>
  <c r="AW5" i="15"/>
  <c r="P1" i="15"/>
  <c r="R2" i="15"/>
  <c r="R1" i="15" s="1"/>
  <c r="AS5" i="15"/>
  <c r="C12" i="15"/>
  <c r="CX6" i="15"/>
  <c r="CV6" i="15"/>
  <c r="DA6" i="15"/>
  <c r="DB6" i="15"/>
  <c r="CZ6" i="15"/>
  <c r="DC6" i="15"/>
  <c r="DE6" i="15"/>
  <c r="DG6" i="15"/>
  <c r="DS6" i="15" s="1"/>
  <c r="C17" i="15"/>
  <c r="AG637" i="5"/>
  <c r="AG631" i="5"/>
  <c r="AG629" i="5"/>
  <c r="AG611" i="5"/>
  <c r="AB5" i="15"/>
  <c r="AG618" i="5"/>
  <c r="AI619" i="5"/>
  <c r="AG619" i="5"/>
  <c r="AI635" i="5"/>
  <c r="AG635" i="5"/>
  <c r="AG627" i="5"/>
  <c r="AI610" i="5"/>
  <c r="AG610" i="5"/>
  <c r="AI634" i="5"/>
  <c r="AG634" i="5"/>
  <c r="AI626" i="5"/>
  <c r="AG626" i="5"/>
  <c r="AI638" i="5"/>
  <c r="AG638" i="5"/>
  <c r="AI614" i="5"/>
  <c r="AG614" i="5"/>
  <c r="AI630" i="5"/>
  <c r="AG630" i="5"/>
  <c r="AI615" i="5"/>
  <c r="AG615" i="5"/>
  <c r="AI623" i="5"/>
  <c r="AG623" i="5"/>
  <c r="AI639" i="5"/>
  <c r="AG639" i="5"/>
  <c r="AG622" i="5"/>
  <c r="DJ5" i="15"/>
  <c r="DV5" i="15"/>
  <c r="AT5" i="15"/>
  <c r="D8" i="15"/>
  <c r="Z7" i="15"/>
  <c r="S6" i="15"/>
  <c r="AK6" i="15" s="1"/>
  <c r="BG6" i="15"/>
  <c r="BI2" i="15"/>
  <c r="H6" i="15"/>
  <c r="N6" i="15"/>
  <c r="T6" i="15"/>
  <c r="DO6" i="15" s="1"/>
  <c r="C7" i="15"/>
  <c r="M6" i="15"/>
  <c r="J6" i="15"/>
  <c r="O6" i="15"/>
  <c r="Z6" i="15"/>
  <c r="C18" i="15"/>
  <c r="L6" i="15"/>
  <c r="Q6" i="15"/>
  <c r="BE6" i="15"/>
  <c r="AI616" i="5"/>
  <c r="AI620" i="5"/>
  <c r="AI624" i="5"/>
  <c r="AI628" i="5"/>
  <c r="AG612" i="5"/>
  <c r="AG632" i="5"/>
  <c r="AG636" i="5"/>
  <c r="AG640" i="5"/>
  <c r="AG613" i="5"/>
  <c r="AG617" i="5"/>
  <c r="AG621" i="5"/>
  <c r="AG625" i="5"/>
  <c r="AJ5" i="15" l="1"/>
  <c r="ED6" i="15"/>
  <c r="EC6" i="15"/>
  <c r="EB6" i="15"/>
  <c r="EE6" i="15"/>
  <c r="EA6" i="15"/>
  <c r="EG6" i="15"/>
  <c r="EH6" i="15"/>
  <c r="DP6" i="15"/>
  <c r="DX6" i="15"/>
  <c r="DY6" i="15"/>
  <c r="DV6" i="15"/>
  <c r="DW6" i="15"/>
  <c r="DU6" i="15"/>
  <c r="EJ6" i="15"/>
  <c r="EI6" i="15"/>
  <c r="DR6" i="15"/>
  <c r="AD5" i="15"/>
  <c r="DL6" i="15"/>
  <c r="DK6" i="15"/>
  <c r="DJ6" i="15"/>
  <c r="DM6" i="15"/>
  <c r="DI6" i="15"/>
  <c r="BB5" i="15"/>
  <c r="AV5" i="15"/>
  <c r="BR6" i="15"/>
  <c r="AG6" i="15"/>
  <c r="BX6" i="15"/>
  <c r="CD6" i="15"/>
  <c r="AB6" i="15"/>
  <c r="AE6" i="15"/>
  <c r="AD6" i="15"/>
  <c r="AC6" i="15"/>
  <c r="R7" i="15"/>
  <c r="R10" i="15"/>
  <c r="R20" i="15"/>
  <c r="R14" i="15"/>
  <c r="R18" i="15"/>
  <c r="R6" i="15"/>
  <c r="BA6" i="15" s="1"/>
  <c r="R19" i="15"/>
  <c r="R17" i="15"/>
  <c r="R16" i="15"/>
  <c r="R11" i="15"/>
  <c r="R13" i="15"/>
  <c r="R12" i="15"/>
  <c r="R9" i="15"/>
  <c r="R8" i="15"/>
  <c r="R5" i="15"/>
  <c r="BA5" i="15" s="1"/>
  <c r="R15" i="15"/>
  <c r="P7" i="15"/>
  <c r="AI7" i="15" s="1"/>
  <c r="P11" i="15"/>
  <c r="AI11" i="15" s="1"/>
  <c r="P15" i="15"/>
  <c r="AI15" i="15" s="1"/>
  <c r="P19" i="15"/>
  <c r="AI19" i="15" s="1"/>
  <c r="P8" i="15"/>
  <c r="AI8" i="15" s="1"/>
  <c r="P12" i="15"/>
  <c r="AI12" i="15" s="1"/>
  <c r="P16" i="15"/>
  <c r="AI16" i="15" s="1"/>
  <c r="P20" i="15"/>
  <c r="AI20" i="15" s="1"/>
  <c r="P5" i="15"/>
  <c r="P9" i="15"/>
  <c r="AI9" i="15" s="1"/>
  <c r="P13" i="15"/>
  <c r="AI13" i="15" s="1"/>
  <c r="P17" i="15"/>
  <c r="AI17" i="15" s="1"/>
  <c r="P6" i="15"/>
  <c r="AI6" i="15" s="1"/>
  <c r="P10" i="15"/>
  <c r="AI10" i="15" s="1"/>
  <c r="P14" i="15"/>
  <c r="AI14" i="15" s="1"/>
  <c r="P18" i="15"/>
  <c r="AI18" i="15" s="1"/>
  <c r="BB6" i="15"/>
  <c r="AJ6" i="15"/>
  <c r="AT6" i="15"/>
  <c r="AW6" i="15"/>
  <c r="AS6" i="15"/>
  <c r="AV6" i="15"/>
  <c r="AP6" i="15"/>
  <c r="AO6" i="15"/>
  <c r="AN6" i="15"/>
  <c r="AQ6" i="15"/>
  <c r="AM6" i="15"/>
  <c r="AY6" i="15"/>
  <c r="AH6" i="15"/>
  <c r="AA6" i="15"/>
  <c r="CV7" i="15"/>
  <c r="CX7" i="15"/>
  <c r="DA7" i="15"/>
  <c r="DB7" i="15"/>
  <c r="CZ7" i="15"/>
  <c r="DC7" i="15"/>
  <c r="DE7" i="15"/>
  <c r="DG7" i="15"/>
  <c r="DS7" i="15" s="1"/>
  <c r="BI1" i="15"/>
  <c r="BI7" i="15" s="1"/>
  <c r="BJ2" i="15"/>
  <c r="BG7" i="15"/>
  <c r="S7" i="15"/>
  <c r="AK7" i="15" s="1"/>
  <c r="M7" i="15"/>
  <c r="O7" i="15"/>
  <c r="J7" i="15"/>
  <c r="T7" i="15"/>
  <c r="DO7" i="15" s="1"/>
  <c r="H7" i="15"/>
  <c r="BE7" i="15"/>
  <c r="Q7" i="15"/>
  <c r="N7" i="15"/>
  <c r="C13" i="15"/>
  <c r="C8" i="15"/>
  <c r="L7" i="15"/>
  <c r="D9" i="15"/>
  <c r="Z8" i="15"/>
  <c r="EG7" i="15" l="1"/>
  <c r="EH7" i="15"/>
  <c r="DP7" i="15"/>
  <c r="EC7" i="15"/>
  <c r="EB7" i="15"/>
  <c r="EE7" i="15"/>
  <c r="EA7" i="15"/>
  <c r="ED7" i="15"/>
  <c r="DK7" i="15"/>
  <c r="DJ7" i="15"/>
  <c r="DM7" i="15"/>
  <c r="DI7" i="15"/>
  <c r="DL7" i="15"/>
  <c r="EJ7" i="15"/>
  <c r="EI7" i="15"/>
  <c r="DR7" i="15"/>
  <c r="DX7" i="15"/>
  <c r="DY7" i="15"/>
  <c r="DV7" i="15"/>
  <c r="DW7" i="15"/>
  <c r="DU7" i="15"/>
  <c r="BR7" i="15"/>
  <c r="AG7" i="15"/>
  <c r="BX7" i="15"/>
  <c r="CD7" i="15"/>
  <c r="AU6" i="15"/>
  <c r="AW7" i="15"/>
  <c r="AS7" i="15"/>
  <c r="AV7" i="15"/>
  <c r="AU7" i="15"/>
  <c r="AT7" i="15"/>
  <c r="AA7" i="15"/>
  <c r="AB7" i="15"/>
  <c r="AE7" i="15"/>
  <c r="AD7" i="15"/>
  <c r="AC7" i="15"/>
  <c r="AZ6" i="15"/>
  <c r="BB7" i="15"/>
  <c r="BA7" i="15"/>
  <c r="AJ7" i="15"/>
  <c r="AO7" i="15"/>
  <c r="AN7" i="15"/>
  <c r="AQ7" i="15"/>
  <c r="AM7" i="15"/>
  <c r="AP7" i="15"/>
  <c r="AY7" i="15"/>
  <c r="AZ7" i="15"/>
  <c r="AH7" i="15"/>
  <c r="AI5" i="15"/>
  <c r="AZ5" i="15"/>
  <c r="AU5" i="15"/>
  <c r="CV8" i="15"/>
  <c r="CX8" i="15"/>
  <c r="DA8" i="15"/>
  <c r="CZ8" i="15"/>
  <c r="DB8" i="15"/>
  <c r="DC8" i="15"/>
  <c r="DG8" i="15"/>
  <c r="DS8" i="15" s="1"/>
  <c r="DE8" i="15"/>
  <c r="BI5" i="15"/>
  <c r="BI6" i="15"/>
  <c r="BK2" i="15"/>
  <c r="BL2" i="15" s="1"/>
  <c r="BL1" i="15" s="1"/>
  <c r="BJ1" i="15"/>
  <c r="BJ8" i="15" s="1"/>
  <c r="BG8" i="15"/>
  <c r="S8" i="15"/>
  <c r="AK8" i="15" s="1"/>
  <c r="M8" i="15"/>
  <c r="C14" i="15"/>
  <c r="O8" i="15"/>
  <c r="J8" i="15"/>
  <c r="N8" i="15"/>
  <c r="C9" i="15"/>
  <c r="L8" i="15"/>
  <c r="BE8" i="15"/>
  <c r="Q8" i="15"/>
  <c r="BI8" i="15"/>
  <c r="T8" i="15"/>
  <c r="DO8" i="15" s="1"/>
  <c r="H8" i="15"/>
  <c r="D10" i="15"/>
  <c r="Z9" i="15"/>
  <c r="C19" i="15"/>
  <c r="EJ8" i="15" l="1"/>
  <c r="EI8" i="15"/>
  <c r="DR8" i="15"/>
  <c r="DX8" i="15"/>
  <c r="DY8" i="15"/>
  <c r="DV8" i="15"/>
  <c r="DW8" i="15"/>
  <c r="DU8" i="15"/>
  <c r="EB8" i="15"/>
  <c r="EE8" i="15"/>
  <c r="EA8" i="15"/>
  <c r="ED8" i="15"/>
  <c r="EC8" i="15"/>
  <c r="EG8" i="15"/>
  <c r="EH8" i="15"/>
  <c r="DP8" i="15"/>
  <c r="DJ8" i="15"/>
  <c r="DM8" i="15"/>
  <c r="DI8" i="15"/>
  <c r="DL8" i="15"/>
  <c r="DK8" i="15"/>
  <c r="CJ8" i="15"/>
  <c r="AG8" i="15"/>
  <c r="BX8" i="15"/>
  <c r="CD8" i="15"/>
  <c r="BR8" i="15"/>
  <c r="BL9" i="15"/>
  <c r="BL20" i="15"/>
  <c r="BL5" i="15"/>
  <c r="BL14" i="15"/>
  <c r="BL17" i="15"/>
  <c r="BL8" i="15"/>
  <c r="BL13" i="15"/>
  <c r="BL10" i="15"/>
  <c r="BL15" i="15"/>
  <c r="BL18" i="15"/>
  <c r="BL11" i="15"/>
  <c r="BL7" i="15"/>
  <c r="BL12" i="15"/>
  <c r="BL6" i="15"/>
  <c r="BL19" i="15"/>
  <c r="BL16" i="15"/>
  <c r="AN8" i="15"/>
  <c r="AQ8" i="15"/>
  <c r="AM8" i="15"/>
  <c r="AP8" i="15"/>
  <c r="AO8" i="15"/>
  <c r="AV8" i="15"/>
  <c r="AU8" i="15"/>
  <c r="AT8" i="15"/>
  <c r="AS8" i="15"/>
  <c r="AW8" i="15"/>
  <c r="AA8" i="15"/>
  <c r="AB8" i="15"/>
  <c r="AE8" i="15"/>
  <c r="AD8" i="15"/>
  <c r="AC8" i="15"/>
  <c r="BB8" i="15"/>
  <c r="BA8" i="15"/>
  <c r="AJ8" i="15"/>
  <c r="AZ8" i="15"/>
  <c r="AY8" i="15"/>
  <c r="AH8" i="15"/>
  <c r="CV9" i="15"/>
  <c r="CX9" i="15"/>
  <c r="DA9" i="15"/>
  <c r="CZ9" i="15"/>
  <c r="DB9" i="15"/>
  <c r="DC9" i="15"/>
  <c r="DE9" i="15"/>
  <c r="DG9" i="15"/>
  <c r="DS9" i="15" s="1"/>
  <c r="BJ5" i="15"/>
  <c r="CJ5" i="15" s="1"/>
  <c r="BJ6" i="15"/>
  <c r="CJ6" i="15" s="1"/>
  <c r="BJ7" i="15"/>
  <c r="CJ7" i="15" s="1"/>
  <c r="C20" i="15"/>
  <c r="D11" i="15"/>
  <c r="Z10" i="15"/>
  <c r="BG9" i="15"/>
  <c r="S9" i="15"/>
  <c r="AK9" i="15" s="1"/>
  <c r="M9" i="15"/>
  <c r="BJ9" i="15"/>
  <c r="O9" i="15"/>
  <c r="J9" i="15"/>
  <c r="BI9" i="15"/>
  <c r="T9" i="15"/>
  <c r="DO9" i="15" s="1"/>
  <c r="H9" i="15"/>
  <c r="BE9" i="15"/>
  <c r="Q9" i="15"/>
  <c r="C10" i="15"/>
  <c r="L9" i="15"/>
  <c r="C15" i="15"/>
  <c r="N9" i="15"/>
  <c r="BM2" i="15"/>
  <c r="BK1" i="15"/>
  <c r="BK9" i="15" s="1"/>
  <c r="EJ9" i="15" l="1"/>
  <c r="EI9" i="15"/>
  <c r="DR9" i="15"/>
  <c r="EE9" i="15"/>
  <c r="EA9" i="15"/>
  <c r="ED9" i="15"/>
  <c r="EC9" i="15"/>
  <c r="EB9" i="15"/>
  <c r="DX9" i="15"/>
  <c r="DY9" i="15"/>
  <c r="DV9" i="15"/>
  <c r="DW9" i="15"/>
  <c r="DU9" i="15"/>
  <c r="EG9" i="15"/>
  <c r="EH9" i="15"/>
  <c r="DP9" i="15"/>
  <c r="DM9" i="15"/>
  <c r="DI9" i="15"/>
  <c r="DL9" i="15"/>
  <c r="DK9" i="15"/>
  <c r="DJ9" i="15"/>
  <c r="BY9" i="15"/>
  <c r="CP9" i="15"/>
  <c r="CK9" i="15"/>
  <c r="CJ9" i="15"/>
  <c r="CE9" i="15"/>
  <c r="CD9" i="15"/>
  <c r="AG9" i="15"/>
  <c r="BX9" i="15"/>
  <c r="BS9" i="15"/>
  <c r="BR9" i="15"/>
  <c r="AB9" i="15"/>
  <c r="AE9" i="15"/>
  <c r="AD9" i="15"/>
  <c r="AC9" i="15"/>
  <c r="BA9" i="15"/>
  <c r="BB9" i="15"/>
  <c r="AJ9" i="15"/>
  <c r="AU9" i="15"/>
  <c r="AT9" i="15"/>
  <c r="AW9" i="15"/>
  <c r="AS9" i="15"/>
  <c r="AV9" i="15"/>
  <c r="AZ9" i="15"/>
  <c r="AY9" i="15"/>
  <c r="AH9" i="15"/>
  <c r="AQ9" i="15"/>
  <c r="AM9" i="15"/>
  <c r="AP9" i="15"/>
  <c r="AO9" i="15"/>
  <c r="AN9" i="15"/>
  <c r="AA9" i="15"/>
  <c r="CZ11" i="15"/>
  <c r="DE11" i="15"/>
  <c r="CX11" i="15"/>
  <c r="DB11" i="15"/>
  <c r="DC11" i="15"/>
  <c r="CV11" i="15"/>
  <c r="DA11" i="15"/>
  <c r="DG11" i="15"/>
  <c r="DS11" i="15" s="1"/>
  <c r="BM1" i="15"/>
  <c r="BM9" i="15" s="1"/>
  <c r="BT9" i="15" s="1"/>
  <c r="BN2" i="15"/>
  <c r="BO2" i="15" s="1"/>
  <c r="BO1" i="15" s="1"/>
  <c r="CX10" i="15"/>
  <c r="CV10" i="15"/>
  <c r="DA10" i="15"/>
  <c r="DB10" i="15"/>
  <c r="CZ10" i="15"/>
  <c r="DC10" i="15"/>
  <c r="DG10" i="15"/>
  <c r="DS10" i="15" s="1"/>
  <c r="DE10" i="15"/>
  <c r="BK5" i="15"/>
  <c r="BK6" i="15"/>
  <c r="BK7" i="15"/>
  <c r="BK8" i="15"/>
  <c r="BG10" i="15"/>
  <c r="S10" i="15"/>
  <c r="AK10" i="15" s="1"/>
  <c r="M10" i="15"/>
  <c r="C16" i="15"/>
  <c r="BK10" i="15"/>
  <c r="BE10" i="15"/>
  <c r="BJ10" i="15"/>
  <c r="O10" i="15"/>
  <c r="J10" i="15"/>
  <c r="N10" i="15"/>
  <c r="L10" i="15"/>
  <c r="BI10" i="15"/>
  <c r="T10" i="15"/>
  <c r="DO10" i="15" s="1"/>
  <c r="H10" i="15"/>
  <c r="Q10" i="15"/>
  <c r="D12" i="15"/>
  <c r="Z11" i="15"/>
  <c r="T11" i="15"/>
  <c r="DO11" i="15" s="1"/>
  <c r="BE11" i="15"/>
  <c r="N11" i="15"/>
  <c r="H11" i="15"/>
  <c r="BJ11" i="15"/>
  <c r="BK11" i="15"/>
  <c r="BG11" i="15"/>
  <c r="BI11" i="15"/>
  <c r="M11" i="15"/>
  <c r="J11" i="15"/>
  <c r="L11" i="15"/>
  <c r="S11" i="15"/>
  <c r="AK11" i="15" s="1"/>
  <c r="O11" i="15"/>
  <c r="Q11" i="15"/>
  <c r="DL10" i="15" l="1"/>
  <c r="DK10" i="15"/>
  <c r="DJ10" i="15"/>
  <c r="DM10" i="15"/>
  <c r="DI10" i="15"/>
  <c r="EG11" i="15"/>
  <c r="EH11" i="15"/>
  <c r="DP11" i="15"/>
  <c r="ED10" i="15"/>
  <c r="EC10" i="15"/>
  <c r="EB10" i="15"/>
  <c r="EE10" i="15"/>
  <c r="EA10" i="15"/>
  <c r="DX10" i="15"/>
  <c r="DY10" i="15"/>
  <c r="DV10" i="15"/>
  <c r="DW10" i="15"/>
  <c r="DU10" i="15"/>
  <c r="DX11" i="15"/>
  <c r="DY11" i="15"/>
  <c r="DV11" i="15"/>
  <c r="DW11" i="15"/>
  <c r="DU11" i="15"/>
  <c r="EJ10" i="15"/>
  <c r="EI10" i="15"/>
  <c r="DR10" i="15"/>
  <c r="EG10" i="15"/>
  <c r="EH10" i="15"/>
  <c r="DP10" i="15"/>
  <c r="DK11" i="15"/>
  <c r="DJ11" i="15"/>
  <c r="DM11" i="15"/>
  <c r="DI11" i="15"/>
  <c r="DL11" i="15"/>
  <c r="EJ11" i="15"/>
  <c r="EI11" i="15"/>
  <c r="DR11" i="15"/>
  <c r="EC11" i="15"/>
  <c r="EB11" i="15"/>
  <c r="EE11" i="15"/>
  <c r="EA11" i="15"/>
  <c r="ED11" i="15"/>
  <c r="CP10" i="15"/>
  <c r="BM11" i="15"/>
  <c r="BZ11" i="15" s="1"/>
  <c r="CK10" i="15"/>
  <c r="CJ10" i="15"/>
  <c r="BM10" i="15"/>
  <c r="BZ10" i="15" s="1"/>
  <c r="BM8" i="15"/>
  <c r="CL8" i="15" s="1"/>
  <c r="CP6" i="15"/>
  <c r="CK6" i="15"/>
  <c r="CK11" i="15"/>
  <c r="CJ11" i="15"/>
  <c r="CP7" i="15"/>
  <c r="CK7" i="15"/>
  <c r="BY11" i="15"/>
  <c r="CP11" i="15"/>
  <c r="BM7" i="15"/>
  <c r="CL7" i="15" s="1"/>
  <c r="CP5" i="15"/>
  <c r="CK5" i="15"/>
  <c r="CL9" i="15"/>
  <c r="CQ9" i="15"/>
  <c r="CP8" i="15"/>
  <c r="CK8" i="15"/>
  <c r="BY5" i="15"/>
  <c r="BS5" i="15"/>
  <c r="AG10" i="15"/>
  <c r="BX10" i="15"/>
  <c r="BY10" i="15"/>
  <c r="CE10" i="15"/>
  <c r="CD10" i="15"/>
  <c r="BY8" i="15"/>
  <c r="CE8" i="15"/>
  <c r="BS8" i="15"/>
  <c r="AG11" i="15"/>
  <c r="BX11" i="15"/>
  <c r="BS10" i="15"/>
  <c r="BR10" i="15"/>
  <c r="CE11" i="15"/>
  <c r="CD11" i="15"/>
  <c r="BY7" i="15"/>
  <c r="BS7" i="15"/>
  <c r="CE7" i="15"/>
  <c r="BZ9" i="15"/>
  <c r="CF9" i="15"/>
  <c r="BR11" i="15"/>
  <c r="BS11" i="15"/>
  <c r="BY6" i="15"/>
  <c r="BS6" i="15"/>
  <c r="CE6" i="15"/>
  <c r="BM6" i="15"/>
  <c r="CL6" i="15" s="1"/>
  <c r="BM5" i="15"/>
  <c r="CL5" i="15" s="1"/>
  <c r="BO14" i="15"/>
  <c r="BO7" i="15"/>
  <c r="BO9" i="15"/>
  <c r="BO16" i="15"/>
  <c r="BO18" i="15"/>
  <c r="BO11" i="15"/>
  <c r="BO17" i="15"/>
  <c r="BO20" i="15"/>
  <c r="BO19" i="15"/>
  <c r="BO6" i="15"/>
  <c r="BO5" i="15"/>
  <c r="BO15" i="15"/>
  <c r="BO8" i="15"/>
  <c r="BO10" i="15"/>
  <c r="BO13" i="15"/>
  <c r="BO12" i="15"/>
  <c r="AB11" i="15"/>
  <c r="AE11" i="15"/>
  <c r="AD11" i="15"/>
  <c r="AC11" i="15"/>
  <c r="AP10" i="15"/>
  <c r="AO10" i="15"/>
  <c r="AN10" i="15"/>
  <c r="AQ10" i="15"/>
  <c r="AM10" i="15"/>
  <c r="AW11" i="15"/>
  <c r="AS11" i="15"/>
  <c r="AV11" i="15"/>
  <c r="AU11" i="15"/>
  <c r="AT11" i="15"/>
  <c r="AY11" i="15"/>
  <c r="AZ11" i="15"/>
  <c r="AH11" i="15"/>
  <c r="AB10" i="15"/>
  <c r="AE10" i="15"/>
  <c r="AD10" i="15"/>
  <c r="AC10" i="15"/>
  <c r="AZ10" i="15"/>
  <c r="AY10" i="15"/>
  <c r="AH10" i="15"/>
  <c r="BB11" i="15"/>
  <c r="BA11" i="15"/>
  <c r="AJ11" i="15"/>
  <c r="AO11" i="15"/>
  <c r="AN11" i="15"/>
  <c r="AQ11" i="15"/>
  <c r="AM11" i="15"/>
  <c r="AP11" i="15"/>
  <c r="BA10" i="15"/>
  <c r="BB10" i="15"/>
  <c r="AJ10" i="15"/>
  <c r="AT10" i="15"/>
  <c r="AW10" i="15"/>
  <c r="AS10" i="15"/>
  <c r="AV10" i="15"/>
  <c r="AU10" i="15"/>
  <c r="AA10" i="15"/>
  <c r="AA11" i="15"/>
  <c r="DB12" i="15"/>
  <c r="DC12" i="15"/>
  <c r="CV12" i="15"/>
  <c r="DA12" i="15"/>
  <c r="DG12" i="15"/>
  <c r="DS12" i="15" s="1"/>
  <c r="CX12" i="15"/>
  <c r="CZ12" i="15"/>
  <c r="DE12" i="15"/>
  <c r="BN1" i="15"/>
  <c r="BN12" i="15" s="1"/>
  <c r="BP2" i="15"/>
  <c r="BP1" i="15" s="1"/>
  <c r="CE5" i="15"/>
  <c r="Z12" i="15"/>
  <c r="D13" i="15"/>
  <c r="L12" i="15"/>
  <c r="J12" i="15"/>
  <c r="H12" i="15"/>
  <c r="BE12" i="15"/>
  <c r="BK12" i="15"/>
  <c r="BI12" i="15"/>
  <c r="BG12" i="15"/>
  <c r="Q12" i="15"/>
  <c r="O12" i="15"/>
  <c r="N12" i="15"/>
  <c r="BJ12" i="15"/>
  <c r="T12" i="15"/>
  <c r="DO12" i="15" s="1"/>
  <c r="S12" i="15"/>
  <c r="AK12" i="15" s="1"/>
  <c r="BM12" i="15"/>
  <c r="BZ12" i="15" s="1"/>
  <c r="M12" i="15"/>
  <c r="CF7" i="15" l="1"/>
  <c r="EG12" i="15"/>
  <c r="EH12" i="15"/>
  <c r="DP12" i="15"/>
  <c r="DX12" i="15"/>
  <c r="DY12" i="15"/>
  <c r="DV12" i="15"/>
  <c r="DW12" i="15"/>
  <c r="DU12" i="15"/>
  <c r="EJ12" i="15"/>
  <c r="EI12" i="15"/>
  <c r="DR12" i="15"/>
  <c r="EB12" i="15"/>
  <c r="EE12" i="15"/>
  <c r="EA12" i="15"/>
  <c r="ED12" i="15"/>
  <c r="EC12" i="15"/>
  <c r="DJ12" i="15"/>
  <c r="DM12" i="15"/>
  <c r="DI12" i="15"/>
  <c r="DL12" i="15"/>
  <c r="DK12" i="15"/>
  <c r="BT8" i="15"/>
  <c r="CQ8" i="15"/>
  <c r="BZ8" i="15"/>
  <c r="CF8" i="15"/>
  <c r="CF11" i="15"/>
  <c r="BT11" i="15"/>
  <c r="CF10" i="15"/>
  <c r="CQ11" i="15"/>
  <c r="CL10" i="15"/>
  <c r="BT10" i="15"/>
  <c r="BT7" i="15"/>
  <c r="CQ5" i="15"/>
  <c r="CQ7" i="15"/>
  <c r="CQ6" i="15"/>
  <c r="CJ12" i="15"/>
  <c r="CL12" i="15"/>
  <c r="CM12" i="15"/>
  <c r="CK12" i="15"/>
  <c r="CA12" i="15"/>
  <c r="CR12" i="15"/>
  <c r="BZ7" i="15"/>
  <c r="CL11" i="15"/>
  <c r="BY12" i="15"/>
  <c r="CQ12" i="15"/>
  <c r="CP12" i="15"/>
  <c r="CQ10" i="15"/>
  <c r="BZ5" i="15"/>
  <c r="BT5" i="15"/>
  <c r="CF5" i="15"/>
  <c r="BZ6" i="15"/>
  <c r="BT6" i="15"/>
  <c r="CF6" i="15"/>
  <c r="CD12" i="15"/>
  <c r="CG12" i="15"/>
  <c r="CF12" i="15"/>
  <c r="CE12" i="15"/>
  <c r="AG12" i="15"/>
  <c r="BX12" i="15"/>
  <c r="BU12" i="15"/>
  <c r="BT12" i="15"/>
  <c r="BS12" i="15"/>
  <c r="BR12" i="15"/>
  <c r="AZ12" i="15"/>
  <c r="AY12" i="15"/>
  <c r="AH12" i="15"/>
  <c r="AN12" i="15"/>
  <c r="AQ12" i="15"/>
  <c r="AM12" i="15"/>
  <c r="AP12" i="15"/>
  <c r="AO12" i="15"/>
  <c r="AB12" i="15"/>
  <c r="AE12" i="15"/>
  <c r="AD12" i="15"/>
  <c r="AC12" i="15"/>
  <c r="AV12" i="15"/>
  <c r="AU12" i="15"/>
  <c r="AT12" i="15"/>
  <c r="AW12" i="15"/>
  <c r="AS12" i="15"/>
  <c r="BB12" i="15"/>
  <c r="BA12" i="15"/>
  <c r="AJ12" i="15"/>
  <c r="AA12" i="15"/>
  <c r="CX13" i="15"/>
  <c r="DB13" i="15"/>
  <c r="BP13" i="15"/>
  <c r="CB13" i="15" s="1"/>
  <c r="CZ13" i="15"/>
  <c r="DG13" i="15"/>
  <c r="DS13" i="15" s="1"/>
  <c r="CV13" i="15"/>
  <c r="DC13" i="15"/>
  <c r="BN13" i="15"/>
  <c r="DA13" i="15"/>
  <c r="DE13" i="15"/>
  <c r="BP5" i="15"/>
  <c r="CN5" i="15" s="1"/>
  <c r="BP6" i="15"/>
  <c r="CN6" i="15" s="1"/>
  <c r="BP7" i="15"/>
  <c r="CN7" i="15" s="1"/>
  <c r="BP8" i="15"/>
  <c r="CN8" i="15" s="1"/>
  <c r="BP9" i="15"/>
  <c r="CN9" i="15" s="1"/>
  <c r="BP11" i="15"/>
  <c r="CN11" i="15" s="1"/>
  <c r="BP10" i="15"/>
  <c r="CN10" i="15" s="1"/>
  <c r="BN5" i="15"/>
  <c r="BN6" i="15"/>
  <c r="BN7" i="15"/>
  <c r="BN8" i="15"/>
  <c r="BN9" i="15"/>
  <c r="BN10" i="15"/>
  <c r="BN11" i="15"/>
  <c r="BP12" i="15"/>
  <c r="CB12" i="15" s="1"/>
  <c r="Z13" i="15"/>
  <c r="D14" i="15"/>
  <c r="BI13" i="15"/>
  <c r="BM13" i="15"/>
  <c r="BZ13" i="15" s="1"/>
  <c r="BG13" i="15"/>
  <c r="Q13" i="15"/>
  <c r="J13" i="15"/>
  <c r="H13" i="15"/>
  <c r="L13" i="15"/>
  <c r="BE13" i="15"/>
  <c r="BJ13" i="15"/>
  <c r="T13" i="15"/>
  <c r="DO13" i="15" s="1"/>
  <c r="M13" i="15"/>
  <c r="S13" i="15"/>
  <c r="AK13" i="15" s="1"/>
  <c r="O13" i="15"/>
  <c r="N13" i="15"/>
  <c r="BK13" i="15"/>
  <c r="EE13" i="15" l="1"/>
  <c r="EA13" i="15"/>
  <c r="ED13" i="15"/>
  <c r="EC13" i="15"/>
  <c r="EB13" i="15"/>
  <c r="EJ13" i="15"/>
  <c r="EI13" i="15"/>
  <c r="DR13" i="15"/>
  <c r="DM13" i="15"/>
  <c r="DI13" i="15"/>
  <c r="DL13" i="15"/>
  <c r="DK13" i="15"/>
  <c r="DJ13" i="15"/>
  <c r="EG13" i="15"/>
  <c r="EH13" i="15"/>
  <c r="DP13" i="15"/>
  <c r="DX13" i="15"/>
  <c r="DY13" i="15"/>
  <c r="DV13" i="15"/>
  <c r="DW13" i="15"/>
  <c r="DU13" i="15"/>
  <c r="CS11" i="15"/>
  <c r="CR11" i="15"/>
  <c r="CM11" i="15"/>
  <c r="CS7" i="15"/>
  <c r="CR7" i="15"/>
  <c r="CM7" i="15"/>
  <c r="CA13" i="15"/>
  <c r="CS13" i="15"/>
  <c r="CR13" i="15"/>
  <c r="CS12" i="15"/>
  <c r="BY13" i="15"/>
  <c r="CQ13" i="15"/>
  <c r="CP13" i="15"/>
  <c r="CM13" i="15"/>
  <c r="CL13" i="15"/>
  <c r="CK13" i="15"/>
  <c r="CN13" i="15"/>
  <c r="CJ13" i="15"/>
  <c r="CS10" i="15"/>
  <c r="CR10" i="15"/>
  <c r="CM10" i="15"/>
  <c r="CS6" i="15"/>
  <c r="CR6" i="15"/>
  <c r="CM6" i="15"/>
  <c r="CS8" i="15"/>
  <c r="CR8" i="15"/>
  <c r="CM8" i="15"/>
  <c r="CS9" i="15"/>
  <c r="CR9" i="15"/>
  <c r="CM9" i="15"/>
  <c r="CS5" i="15"/>
  <c r="CR5" i="15"/>
  <c r="CM5" i="15"/>
  <c r="CN12" i="15"/>
  <c r="CA6" i="15"/>
  <c r="CG6" i="15"/>
  <c r="BU6" i="15"/>
  <c r="CG13" i="15"/>
  <c r="CF13" i="15"/>
  <c r="CD13" i="15"/>
  <c r="CE13" i="15"/>
  <c r="CH13" i="15"/>
  <c r="CA9" i="15"/>
  <c r="CG9" i="15"/>
  <c r="BU9" i="15"/>
  <c r="CA5" i="15"/>
  <c r="BU5" i="15"/>
  <c r="CG5" i="15"/>
  <c r="CB8" i="15"/>
  <c r="CH8" i="15"/>
  <c r="BV8" i="15"/>
  <c r="CH12" i="15"/>
  <c r="CA10" i="15"/>
  <c r="BU10" i="15"/>
  <c r="CG10" i="15"/>
  <c r="AG13" i="15"/>
  <c r="BX13" i="15"/>
  <c r="CA8" i="15"/>
  <c r="CG8" i="15"/>
  <c r="BU8" i="15"/>
  <c r="CB10" i="15"/>
  <c r="CH10" i="15"/>
  <c r="BV10" i="15"/>
  <c r="CB7" i="15"/>
  <c r="BV7" i="15"/>
  <c r="CH7" i="15"/>
  <c r="BT13" i="15"/>
  <c r="BS13" i="15"/>
  <c r="BV13" i="15"/>
  <c r="BR13" i="15"/>
  <c r="BU13" i="15"/>
  <c r="CB9" i="15"/>
  <c r="BV9" i="15"/>
  <c r="CH9" i="15"/>
  <c r="CB5" i="15"/>
  <c r="CH5" i="15"/>
  <c r="BV5" i="15"/>
  <c r="CA11" i="15"/>
  <c r="BU11" i="15"/>
  <c r="CG11" i="15"/>
  <c r="CA7" i="15"/>
  <c r="BU7" i="15"/>
  <c r="CG7" i="15"/>
  <c r="CB11" i="15"/>
  <c r="CH11" i="15"/>
  <c r="BV11" i="15"/>
  <c r="CB6" i="15"/>
  <c r="BV6" i="15"/>
  <c r="CH6" i="15"/>
  <c r="BV12" i="15"/>
  <c r="AZ13" i="15"/>
  <c r="AY13" i="15"/>
  <c r="AH13" i="15"/>
  <c r="AQ13" i="15"/>
  <c r="AM13" i="15"/>
  <c r="AP13" i="15"/>
  <c r="AO13" i="15"/>
  <c r="AN13" i="15"/>
  <c r="AB13" i="15"/>
  <c r="AE13" i="15"/>
  <c r="AD13" i="15"/>
  <c r="AC13" i="15"/>
  <c r="BA13" i="15"/>
  <c r="BB13" i="15"/>
  <c r="AJ13" i="15"/>
  <c r="AU13" i="15"/>
  <c r="AT13" i="15"/>
  <c r="AW13" i="15"/>
  <c r="AS13" i="15"/>
  <c r="AV13" i="15"/>
  <c r="AA13" i="15"/>
  <c r="CV14" i="15"/>
  <c r="DA14" i="15"/>
  <c r="DE14" i="15"/>
  <c r="BN14" i="15"/>
  <c r="DB14" i="15"/>
  <c r="DG14" i="15"/>
  <c r="DS14" i="15" s="1"/>
  <c r="BP14" i="15"/>
  <c r="CB14" i="15" s="1"/>
  <c r="CZ14" i="15"/>
  <c r="CX14" i="15"/>
  <c r="DC14" i="15"/>
  <c r="Z14" i="15"/>
  <c r="D15" i="15"/>
  <c r="BI14" i="15"/>
  <c r="BG14" i="15"/>
  <c r="Q14" i="15"/>
  <c r="BK14" i="15"/>
  <c r="BJ14" i="15"/>
  <c r="T14" i="15"/>
  <c r="DO14" i="15" s="1"/>
  <c r="S14" i="15"/>
  <c r="AK14" i="15" s="1"/>
  <c r="BM14" i="15"/>
  <c r="BZ14" i="15" s="1"/>
  <c r="O14" i="15"/>
  <c r="N14" i="15"/>
  <c r="M14" i="15"/>
  <c r="J14" i="15"/>
  <c r="H14" i="15"/>
  <c r="BE14" i="15"/>
  <c r="L14" i="15"/>
  <c r="EJ14" i="15" l="1"/>
  <c r="EI14" i="15"/>
  <c r="DR14" i="15"/>
  <c r="ED14" i="15"/>
  <c r="EC14" i="15"/>
  <c r="EB14" i="15"/>
  <c r="EA14" i="15"/>
  <c r="EE14" i="15"/>
  <c r="DX14" i="15"/>
  <c r="DY14" i="15"/>
  <c r="DV14" i="15"/>
  <c r="DW14" i="15"/>
  <c r="DU14" i="15"/>
  <c r="EG14" i="15"/>
  <c r="EH14" i="15"/>
  <c r="DP14" i="15"/>
  <c r="DL14" i="15"/>
  <c r="DK14" i="15"/>
  <c r="DJ14" i="15"/>
  <c r="DI14" i="15"/>
  <c r="DM14" i="15"/>
  <c r="CL14" i="15"/>
  <c r="CJ14" i="15"/>
  <c r="CK14" i="15"/>
  <c r="CN14" i="15"/>
  <c r="CM14" i="15"/>
  <c r="CA14" i="15"/>
  <c r="CS14" i="15"/>
  <c r="CR14" i="15"/>
  <c r="CQ14" i="15"/>
  <c r="CP14" i="15"/>
  <c r="BS14" i="15"/>
  <c r="BV14" i="15"/>
  <c r="BR14" i="15"/>
  <c r="BU14" i="15"/>
  <c r="BT14" i="15"/>
  <c r="AG14" i="15"/>
  <c r="BX14" i="15"/>
  <c r="CF14" i="15"/>
  <c r="CE14" i="15"/>
  <c r="CG14" i="15"/>
  <c r="CH14" i="15"/>
  <c r="CD14" i="15"/>
  <c r="BY14" i="15"/>
  <c r="AA14" i="15"/>
  <c r="AB14" i="15"/>
  <c r="AE14" i="15"/>
  <c r="AD14" i="15"/>
  <c r="AC14" i="15"/>
  <c r="AZ14" i="15"/>
  <c r="AY14" i="15"/>
  <c r="AH14" i="15"/>
  <c r="AP14" i="15"/>
  <c r="AO14" i="15"/>
  <c r="AN14" i="15"/>
  <c r="AM14" i="15"/>
  <c r="AQ14" i="15"/>
  <c r="AT14" i="15"/>
  <c r="AW14" i="15"/>
  <c r="AS14" i="15"/>
  <c r="AV14" i="15"/>
  <c r="AU14" i="15"/>
  <c r="BA14" i="15"/>
  <c r="BB14" i="15"/>
  <c r="AJ14" i="15"/>
  <c r="CX15" i="15"/>
  <c r="CZ15" i="15"/>
  <c r="CV15" i="15"/>
  <c r="DC15" i="15"/>
  <c r="BP15" i="15"/>
  <c r="CB15" i="15" s="1"/>
  <c r="DA15" i="15"/>
  <c r="DG15" i="15"/>
  <c r="DS15" i="15" s="1"/>
  <c r="BN15" i="15"/>
  <c r="DB15" i="15"/>
  <c r="DE15" i="15"/>
  <c r="Z15" i="15"/>
  <c r="D16" i="15"/>
  <c r="O15" i="15"/>
  <c r="N15" i="15"/>
  <c r="BK15" i="15"/>
  <c r="Q15" i="15"/>
  <c r="J15" i="15"/>
  <c r="H15" i="15"/>
  <c r="L15" i="15"/>
  <c r="BE15" i="15"/>
  <c r="BJ15" i="15"/>
  <c r="T15" i="15"/>
  <c r="DO15" i="15" s="1"/>
  <c r="M15" i="15"/>
  <c r="S15" i="15"/>
  <c r="AK15" i="15" s="1"/>
  <c r="BI15" i="15"/>
  <c r="BM15" i="15"/>
  <c r="BZ15" i="15" s="1"/>
  <c r="BG15" i="15"/>
  <c r="EJ15" i="15" l="1"/>
  <c r="EI15" i="15"/>
  <c r="DR15" i="15"/>
  <c r="EC15" i="15"/>
  <c r="EB15" i="15"/>
  <c r="EE15" i="15"/>
  <c r="EA15" i="15"/>
  <c r="ED15" i="15"/>
  <c r="DK15" i="15"/>
  <c r="DJ15" i="15"/>
  <c r="DM15" i="15"/>
  <c r="DI15" i="15"/>
  <c r="DL15" i="15"/>
  <c r="EG15" i="15"/>
  <c r="EH15" i="15"/>
  <c r="DP15" i="15"/>
  <c r="DX15" i="15"/>
  <c r="DY15" i="15"/>
  <c r="DV15" i="15"/>
  <c r="DW15" i="15"/>
  <c r="DU15" i="15"/>
  <c r="CA15" i="15"/>
  <c r="CS15" i="15"/>
  <c r="CR15" i="15"/>
  <c r="BY15" i="15"/>
  <c r="CQ15" i="15"/>
  <c r="CP15" i="15"/>
  <c r="CK15" i="15"/>
  <c r="CM15" i="15"/>
  <c r="CN15" i="15"/>
  <c r="CJ15" i="15"/>
  <c r="CL15" i="15"/>
  <c r="BV15" i="15"/>
  <c r="BR15" i="15"/>
  <c r="BU15" i="15"/>
  <c r="BT15" i="15"/>
  <c r="BS15" i="15"/>
  <c r="CE15" i="15"/>
  <c r="CH15" i="15"/>
  <c r="CD15" i="15"/>
  <c r="CG15" i="15"/>
  <c r="CF15" i="15"/>
  <c r="AG15" i="15"/>
  <c r="BX15" i="15"/>
  <c r="AO15" i="15"/>
  <c r="AN15" i="15"/>
  <c r="AQ15" i="15"/>
  <c r="AM15" i="15"/>
  <c r="AP15" i="15"/>
  <c r="BB15" i="15"/>
  <c r="BA15" i="15"/>
  <c r="AJ15" i="15"/>
  <c r="AW15" i="15"/>
  <c r="AS15" i="15"/>
  <c r="AV15" i="15"/>
  <c r="AU15" i="15"/>
  <c r="AT15" i="15"/>
  <c r="AB15" i="15"/>
  <c r="AE15" i="15"/>
  <c r="AD15" i="15"/>
  <c r="AC15" i="15"/>
  <c r="AY15" i="15"/>
  <c r="AZ15" i="15"/>
  <c r="AH15" i="15"/>
  <c r="AA15" i="15"/>
  <c r="CX16" i="15"/>
  <c r="DB16" i="15"/>
  <c r="CV16" i="15"/>
  <c r="DC16" i="15"/>
  <c r="BP16" i="15"/>
  <c r="CB16" i="15" s="1"/>
  <c r="DA16" i="15"/>
  <c r="DE16" i="15"/>
  <c r="BN16" i="15"/>
  <c r="CZ16" i="15"/>
  <c r="DG16" i="15"/>
  <c r="DS16" i="15" s="1"/>
  <c r="Z16" i="15"/>
  <c r="D17" i="15"/>
  <c r="J16" i="15"/>
  <c r="H16" i="15"/>
  <c r="Q16" i="15"/>
  <c r="BK16" i="15"/>
  <c r="BI16" i="15"/>
  <c r="BG16" i="15"/>
  <c r="BM16" i="15"/>
  <c r="BZ16" i="15" s="1"/>
  <c r="O16" i="15"/>
  <c r="N16" i="15"/>
  <c r="BE16" i="15"/>
  <c r="BJ16" i="15"/>
  <c r="T16" i="15"/>
  <c r="DO16" i="15" s="1"/>
  <c r="S16" i="15"/>
  <c r="AK16" i="15" s="1"/>
  <c r="M16" i="15"/>
  <c r="L16" i="15"/>
  <c r="EJ16" i="15" l="1"/>
  <c r="EI16" i="15"/>
  <c r="DR16" i="15"/>
  <c r="EG16" i="15"/>
  <c r="EH16" i="15"/>
  <c r="DP16" i="15"/>
  <c r="EB16" i="15"/>
  <c r="EE16" i="15"/>
  <c r="EA16" i="15"/>
  <c r="ED16" i="15"/>
  <c r="EC16" i="15"/>
  <c r="DX16" i="15"/>
  <c r="DY16" i="15"/>
  <c r="DV16" i="15"/>
  <c r="DW16" i="15"/>
  <c r="DU16" i="15"/>
  <c r="DJ16" i="15"/>
  <c r="DM16" i="15"/>
  <c r="DI16" i="15"/>
  <c r="DL16" i="15"/>
  <c r="DK16" i="15"/>
  <c r="CN16" i="15"/>
  <c r="CJ16" i="15"/>
  <c r="CM16" i="15"/>
  <c r="CL16" i="15"/>
  <c r="CK16" i="15"/>
  <c r="CA16" i="15"/>
  <c r="CS16" i="15"/>
  <c r="CR16" i="15"/>
  <c r="CQ16" i="15"/>
  <c r="CP16" i="15"/>
  <c r="BY16" i="15"/>
  <c r="AG16" i="15"/>
  <c r="BX16" i="15"/>
  <c r="BU16" i="15"/>
  <c r="BT16" i="15"/>
  <c r="BS16" i="15"/>
  <c r="BV16" i="15"/>
  <c r="BR16" i="15"/>
  <c r="CH16" i="15"/>
  <c r="CD16" i="15"/>
  <c r="CG16" i="15"/>
  <c r="CE16" i="15"/>
  <c r="CF16" i="15"/>
  <c r="AN16" i="15"/>
  <c r="AQ16" i="15"/>
  <c r="AM16" i="15"/>
  <c r="AP16" i="15"/>
  <c r="AO16" i="15"/>
  <c r="AZ16" i="15"/>
  <c r="AY16" i="15"/>
  <c r="AH16" i="15"/>
  <c r="BB16" i="15"/>
  <c r="BA16" i="15"/>
  <c r="AJ16" i="15"/>
  <c r="AV16" i="15"/>
  <c r="AU16" i="15"/>
  <c r="AT16" i="15"/>
  <c r="AW16" i="15"/>
  <c r="AS16" i="15"/>
  <c r="AB16" i="15"/>
  <c r="AE16" i="15"/>
  <c r="AD16" i="15"/>
  <c r="AC16" i="15"/>
  <c r="AA16" i="15"/>
  <c r="CV17" i="15"/>
  <c r="DA17" i="15"/>
  <c r="DE17" i="15"/>
  <c r="CX17" i="15"/>
  <c r="CZ17" i="15"/>
  <c r="DG17" i="15"/>
  <c r="DS17" i="15" s="1"/>
  <c r="BN17" i="15"/>
  <c r="DB17" i="15"/>
  <c r="BP17" i="15"/>
  <c r="CB17" i="15" s="1"/>
  <c r="DC17" i="15"/>
  <c r="Z17" i="15"/>
  <c r="D18" i="15"/>
  <c r="BI17" i="15"/>
  <c r="BM17" i="15"/>
  <c r="BZ17" i="15" s="1"/>
  <c r="BG17" i="15"/>
  <c r="BJ17" i="15"/>
  <c r="T17" i="15"/>
  <c r="DO17" i="15" s="1"/>
  <c r="M17" i="15"/>
  <c r="S17" i="15"/>
  <c r="AK17" i="15" s="1"/>
  <c r="Q17" i="15"/>
  <c r="J17" i="15"/>
  <c r="H17" i="15"/>
  <c r="L17" i="15"/>
  <c r="BE17" i="15"/>
  <c r="O17" i="15"/>
  <c r="N17" i="15"/>
  <c r="BK17" i="15"/>
  <c r="EE17" i="15" l="1"/>
  <c r="EA17" i="15"/>
  <c r="ED17" i="15"/>
  <c r="EC17" i="15"/>
  <c r="EB17" i="15"/>
  <c r="DM17" i="15"/>
  <c r="DI17" i="15"/>
  <c r="DL17" i="15"/>
  <c r="DK17" i="15"/>
  <c r="DJ17" i="15"/>
  <c r="EJ17" i="15"/>
  <c r="EI17" i="15"/>
  <c r="DR17" i="15"/>
  <c r="EG17" i="15"/>
  <c r="EH17" i="15"/>
  <c r="DP17" i="15"/>
  <c r="DX17" i="15"/>
  <c r="DY17" i="15"/>
  <c r="DV17" i="15"/>
  <c r="DW17" i="15"/>
  <c r="DU17" i="15"/>
  <c r="CA17" i="15"/>
  <c r="CS17" i="15"/>
  <c r="CR17" i="15"/>
  <c r="BY17" i="15"/>
  <c r="CQ17" i="15"/>
  <c r="CP17" i="15"/>
  <c r="CM17" i="15"/>
  <c r="CK17" i="15"/>
  <c r="CL17" i="15"/>
  <c r="CN17" i="15"/>
  <c r="CJ17" i="15"/>
  <c r="BT17" i="15"/>
  <c r="BS17" i="15"/>
  <c r="BV17" i="15"/>
  <c r="BR17" i="15"/>
  <c r="BU17" i="15"/>
  <c r="CG17" i="15"/>
  <c r="CF17" i="15"/>
  <c r="CH17" i="15"/>
  <c r="CE17" i="15"/>
  <c r="CD17" i="15"/>
  <c r="AG17" i="15"/>
  <c r="BX17" i="15"/>
  <c r="BA17" i="15"/>
  <c r="BB17" i="15"/>
  <c r="AJ17" i="15"/>
  <c r="AQ17" i="15"/>
  <c r="AM17" i="15"/>
  <c r="AP17" i="15"/>
  <c r="AO17" i="15"/>
  <c r="AN17" i="15"/>
  <c r="AU17" i="15"/>
  <c r="AT17" i="15"/>
  <c r="AW17" i="15"/>
  <c r="AS17" i="15"/>
  <c r="AV17" i="15"/>
  <c r="AZ17" i="15"/>
  <c r="AY17" i="15"/>
  <c r="AH17" i="15"/>
  <c r="AB17" i="15"/>
  <c r="AE17" i="15"/>
  <c r="AD17" i="15"/>
  <c r="AC17" i="15"/>
  <c r="AA17" i="15"/>
  <c r="BN18" i="15"/>
  <c r="DA18" i="15"/>
  <c r="DE18" i="15"/>
  <c r="CX18" i="15"/>
  <c r="DB18" i="15"/>
  <c r="DG18" i="15"/>
  <c r="DS18" i="15" s="1"/>
  <c r="BP18" i="15"/>
  <c r="CB18" i="15" s="1"/>
  <c r="CZ18" i="15"/>
  <c r="CV18" i="15"/>
  <c r="DC18" i="15"/>
  <c r="Z18" i="15"/>
  <c r="D19" i="15"/>
  <c r="O18" i="15"/>
  <c r="N18" i="15"/>
  <c r="BE18" i="15"/>
  <c r="L18" i="15"/>
  <c r="J18" i="15"/>
  <c r="H18" i="15"/>
  <c r="Q18" i="15"/>
  <c r="BK18" i="15"/>
  <c r="BJ18" i="15"/>
  <c r="T18" i="15"/>
  <c r="DO18" i="15" s="1"/>
  <c r="S18" i="15"/>
  <c r="AK18" i="15" s="1"/>
  <c r="M18" i="15"/>
  <c r="BI18" i="15"/>
  <c r="BG18" i="15"/>
  <c r="BM18" i="15"/>
  <c r="BZ18" i="15" s="1"/>
  <c r="EJ18" i="15" l="1"/>
  <c r="EI18" i="15"/>
  <c r="DR18" i="15"/>
  <c r="DL18" i="15"/>
  <c r="DK18" i="15"/>
  <c r="DJ18" i="15"/>
  <c r="DM18" i="15"/>
  <c r="DI18" i="15"/>
  <c r="EG18" i="15"/>
  <c r="EH18" i="15"/>
  <c r="DP18" i="15"/>
  <c r="ED18" i="15"/>
  <c r="EC18" i="15"/>
  <c r="EB18" i="15"/>
  <c r="EE18" i="15"/>
  <c r="EA18" i="15"/>
  <c r="DX18" i="15"/>
  <c r="DY18" i="15"/>
  <c r="DV18" i="15"/>
  <c r="DW18" i="15"/>
  <c r="DU18" i="15"/>
  <c r="CL18" i="15"/>
  <c r="CN18" i="15"/>
  <c r="CK18" i="15"/>
  <c r="CJ18" i="15"/>
  <c r="CM18" i="15"/>
  <c r="CQ18" i="15"/>
  <c r="CP18" i="15"/>
  <c r="CA18" i="15"/>
  <c r="CS18" i="15"/>
  <c r="CR18" i="15"/>
  <c r="CF18" i="15"/>
  <c r="CE18" i="15"/>
  <c r="CH18" i="15"/>
  <c r="CD18" i="15"/>
  <c r="CG18" i="15"/>
  <c r="BY18" i="15"/>
  <c r="BS18" i="15"/>
  <c r="BV18" i="15"/>
  <c r="BR18" i="15"/>
  <c r="BU18" i="15"/>
  <c r="BT18" i="15"/>
  <c r="AG18" i="15"/>
  <c r="BX18" i="15"/>
  <c r="AP18" i="15"/>
  <c r="AO18" i="15"/>
  <c r="AN18" i="15"/>
  <c r="AQ18" i="15"/>
  <c r="AM18" i="15"/>
  <c r="AT18" i="15"/>
  <c r="AW18" i="15"/>
  <c r="AS18" i="15"/>
  <c r="AV18" i="15"/>
  <c r="AU18" i="15"/>
  <c r="BA18" i="15"/>
  <c r="BB18" i="15"/>
  <c r="AJ18" i="15"/>
  <c r="AB18" i="15"/>
  <c r="AE18" i="15"/>
  <c r="AD18" i="15"/>
  <c r="AC18" i="15"/>
  <c r="AZ18" i="15"/>
  <c r="AY18" i="15"/>
  <c r="AH18" i="15"/>
  <c r="AA18" i="15"/>
  <c r="CX19" i="15"/>
  <c r="DA19" i="15"/>
  <c r="DG19" i="15"/>
  <c r="DS19" i="15" s="1"/>
  <c r="BP19" i="15"/>
  <c r="CB19" i="15" s="1"/>
  <c r="CZ19" i="15"/>
  <c r="DE19" i="15"/>
  <c r="CV19" i="15"/>
  <c r="DB19" i="15"/>
  <c r="BN19" i="15"/>
  <c r="DC19" i="15"/>
  <c r="Z19" i="15"/>
  <c r="D20" i="15"/>
  <c r="BI19" i="15"/>
  <c r="BM19" i="15"/>
  <c r="BZ19" i="15" s="1"/>
  <c r="BG19" i="15"/>
  <c r="BJ19" i="15"/>
  <c r="T19" i="15"/>
  <c r="DO19" i="15" s="1"/>
  <c r="M19" i="15"/>
  <c r="S19" i="15"/>
  <c r="AK19" i="15" s="1"/>
  <c r="O19" i="15"/>
  <c r="N19" i="15"/>
  <c r="BK19" i="15"/>
  <c r="BE19" i="15"/>
  <c r="J19" i="15"/>
  <c r="H19" i="15"/>
  <c r="L19" i="15"/>
  <c r="Q19" i="15"/>
  <c r="EJ19" i="15" l="1"/>
  <c r="EI19" i="15"/>
  <c r="DR19" i="15"/>
  <c r="DK19" i="15"/>
  <c r="DJ19" i="15"/>
  <c r="DM19" i="15"/>
  <c r="DI19" i="15"/>
  <c r="DL19" i="15"/>
  <c r="EC19" i="15"/>
  <c r="EB19" i="15"/>
  <c r="EE19" i="15"/>
  <c r="EA19" i="15"/>
  <c r="ED19" i="15"/>
  <c r="DX19" i="15"/>
  <c r="DY19" i="15"/>
  <c r="DV19" i="15"/>
  <c r="DW19" i="15"/>
  <c r="DU19" i="15"/>
  <c r="EG19" i="15"/>
  <c r="EH19" i="15"/>
  <c r="DP19" i="15"/>
  <c r="CK19" i="15"/>
  <c r="CN19" i="15"/>
  <c r="CJ19" i="15"/>
  <c r="CM19" i="15"/>
  <c r="CL19" i="15"/>
  <c r="BY19" i="15"/>
  <c r="CQ19" i="15"/>
  <c r="CP19" i="15"/>
  <c r="CA19" i="15"/>
  <c r="CS19" i="15"/>
  <c r="CR19" i="15"/>
  <c r="BV19" i="15"/>
  <c r="BR19" i="15"/>
  <c r="BU19" i="15"/>
  <c r="BT19" i="15"/>
  <c r="BS19" i="15"/>
  <c r="CE19" i="15"/>
  <c r="CH19" i="15"/>
  <c r="CD19" i="15"/>
  <c r="CF19" i="15"/>
  <c r="CG19" i="15"/>
  <c r="AG19" i="15"/>
  <c r="BX19" i="15"/>
  <c r="AA19" i="15"/>
  <c r="AB19" i="15"/>
  <c r="AE19" i="15"/>
  <c r="AD19" i="15"/>
  <c r="AC19" i="15"/>
  <c r="AO19" i="15"/>
  <c r="AN19" i="15"/>
  <c r="AQ19" i="15"/>
  <c r="AM19" i="15"/>
  <c r="AP19" i="15"/>
  <c r="AY19" i="15"/>
  <c r="AZ19" i="15"/>
  <c r="AH19" i="15"/>
  <c r="BB19" i="15"/>
  <c r="BA19" i="15"/>
  <c r="AJ19" i="15"/>
  <c r="AW19" i="15"/>
  <c r="AS19" i="15"/>
  <c r="AV19" i="15"/>
  <c r="AU19" i="15"/>
  <c r="AT19" i="15"/>
  <c r="CX20" i="15"/>
  <c r="DA20" i="15"/>
  <c r="DE20" i="15"/>
  <c r="CV20" i="15"/>
  <c r="CZ20" i="15"/>
  <c r="DG20" i="15"/>
  <c r="DS20" i="15" s="1"/>
  <c r="BP20" i="15"/>
  <c r="CB20" i="15" s="1"/>
  <c r="DB20" i="15"/>
  <c r="BN20" i="15"/>
  <c r="DC20" i="15"/>
  <c r="Z20" i="15"/>
  <c r="BJ20" i="15"/>
  <c r="T20" i="15"/>
  <c r="DO20" i="15" s="1"/>
  <c r="S20" i="15"/>
  <c r="AK20" i="15" s="1"/>
  <c r="M20" i="15"/>
  <c r="BG20" i="15"/>
  <c r="BM20" i="15"/>
  <c r="BZ20" i="15" s="1"/>
  <c r="O20" i="15"/>
  <c r="N20" i="15"/>
  <c r="BE20" i="15"/>
  <c r="BK20" i="15"/>
  <c r="BI20" i="15"/>
  <c r="J20" i="15"/>
  <c r="H20" i="15"/>
  <c r="Q20" i="15"/>
  <c r="L20" i="15"/>
  <c r="EJ20" i="15" l="1"/>
  <c r="EI20" i="15"/>
  <c r="DR20" i="15"/>
  <c r="EB20" i="15"/>
  <c r="EE20" i="15"/>
  <c r="EA20" i="15"/>
  <c r="ED20" i="15"/>
  <c r="EC20" i="15"/>
  <c r="DX20" i="15"/>
  <c r="DY20" i="15"/>
  <c r="DV20" i="15"/>
  <c r="DW20" i="15"/>
  <c r="DU20" i="15"/>
  <c r="EG20" i="15"/>
  <c r="EH20" i="15"/>
  <c r="DP20" i="15"/>
  <c r="DJ20" i="15"/>
  <c r="DM20" i="15"/>
  <c r="DI20" i="15"/>
  <c r="DL20" i="15"/>
  <c r="DK20" i="15"/>
  <c r="BY20" i="15"/>
  <c r="CQ20" i="15"/>
  <c r="CP20" i="15"/>
  <c r="CN20" i="15"/>
  <c r="CJ20" i="15"/>
  <c r="CM20" i="15"/>
  <c r="CL20" i="15"/>
  <c r="CK20" i="15"/>
  <c r="CA20" i="15"/>
  <c r="CS20" i="15"/>
  <c r="CR20" i="15"/>
  <c r="AG20" i="15"/>
  <c r="BX20" i="15"/>
  <c r="BU20" i="15"/>
  <c r="BT20" i="15"/>
  <c r="BS20" i="15"/>
  <c r="BV20" i="15"/>
  <c r="BR20" i="15"/>
  <c r="CH20" i="15"/>
  <c r="CD20" i="15"/>
  <c r="CG20" i="15"/>
  <c r="CF20" i="15"/>
  <c r="CE20" i="15"/>
  <c r="AN20" i="15"/>
  <c r="AQ20" i="15"/>
  <c r="AM20" i="15"/>
  <c r="AP20" i="15"/>
  <c r="AO20" i="15"/>
  <c r="AZ20" i="15"/>
  <c r="AY20" i="15"/>
  <c r="AH20" i="15"/>
  <c r="BB20" i="15"/>
  <c r="BA20" i="15"/>
  <c r="AJ20" i="15"/>
  <c r="AB20" i="15"/>
  <c r="AE20" i="15"/>
  <c r="AD20" i="15"/>
  <c r="AC20" i="15"/>
  <c r="AV20" i="15"/>
  <c r="AU20" i="15"/>
  <c r="AT20" i="15"/>
  <c r="AW20" i="15"/>
  <c r="AS20" i="15"/>
  <c r="AA20" i="15"/>
  <c r="C53" i="15" l="1"/>
  <c r="C54" i="15"/>
  <c r="C23" i="15"/>
  <c r="C24" i="15"/>
  <c r="C40" i="15"/>
  <c r="C39" i="15"/>
  <c r="O39" i="14"/>
  <c r="O24" i="14"/>
  <c r="C11" i="14"/>
  <c r="D6" i="14"/>
  <c r="D7" i="14" s="1"/>
  <c r="D8" i="14" s="1"/>
  <c r="C6" i="14"/>
  <c r="C7" i="14" s="1"/>
  <c r="P5" i="14"/>
  <c r="O1" i="14"/>
  <c r="O5" i="14" s="1"/>
  <c r="N1" i="14"/>
  <c r="N5" i="14" s="1"/>
  <c r="M1" i="14"/>
  <c r="M5" i="14" s="1"/>
  <c r="L1" i="14"/>
  <c r="L5" i="14" s="1"/>
  <c r="K1" i="14"/>
  <c r="K5" i="14" s="1"/>
  <c r="J1" i="14"/>
  <c r="I1" i="14"/>
  <c r="H1" i="14"/>
  <c r="H5" i="14" s="1"/>
  <c r="G1" i="14"/>
  <c r="G5" i="14" s="1"/>
  <c r="O39" i="13"/>
  <c r="O24" i="13"/>
  <c r="C11" i="13"/>
  <c r="C17" i="13" s="1"/>
  <c r="D6" i="13"/>
  <c r="P6" i="13" s="1"/>
  <c r="C6" i="13"/>
  <c r="C12" i="13" s="1"/>
  <c r="P5" i="13"/>
  <c r="O1" i="13"/>
  <c r="O5" i="13" s="1"/>
  <c r="N1" i="13"/>
  <c r="N5" i="13" s="1"/>
  <c r="M1" i="13"/>
  <c r="M5" i="13" s="1"/>
  <c r="L1" i="13"/>
  <c r="L5" i="13" s="1"/>
  <c r="K1" i="13"/>
  <c r="K5" i="13" s="1"/>
  <c r="J1" i="13"/>
  <c r="I1" i="13"/>
  <c r="H1" i="13"/>
  <c r="H5" i="13" s="1"/>
  <c r="G1" i="13"/>
  <c r="G5" i="13" s="1"/>
  <c r="P5" i="11"/>
  <c r="AH609" i="5"/>
  <c r="AH608" i="5"/>
  <c r="AH607" i="5"/>
  <c r="AH606" i="5"/>
  <c r="AH605" i="5"/>
  <c r="AH604" i="5"/>
  <c r="AH603" i="5"/>
  <c r="AH602" i="5"/>
  <c r="AH601" i="5"/>
  <c r="AH600" i="5"/>
  <c r="AH599" i="5"/>
  <c r="AH598" i="5"/>
  <c r="AH597" i="5"/>
  <c r="AH596" i="5"/>
  <c r="AH595" i="5"/>
  <c r="AH594" i="5"/>
  <c r="AH593" i="5"/>
  <c r="AH592" i="5"/>
  <c r="AH591" i="5"/>
  <c r="AH590" i="5"/>
  <c r="AH589" i="5"/>
  <c r="AH588" i="5"/>
  <c r="AH587" i="5"/>
  <c r="AH586" i="5"/>
  <c r="AH585" i="5"/>
  <c r="AH584" i="5"/>
  <c r="AH583" i="5"/>
  <c r="AH582" i="5"/>
  <c r="AH581" i="5"/>
  <c r="AH580" i="5"/>
  <c r="AH579" i="5"/>
  <c r="AH578" i="5"/>
  <c r="AH577" i="5"/>
  <c r="AH576" i="5"/>
  <c r="AH575" i="5"/>
  <c r="AH574" i="5"/>
  <c r="AH573" i="5"/>
  <c r="AH572" i="5"/>
  <c r="AH571" i="5"/>
  <c r="AH570" i="5"/>
  <c r="AH569" i="5"/>
  <c r="AH568" i="5"/>
  <c r="AH567" i="5"/>
  <c r="AH566" i="5"/>
  <c r="AH565" i="5"/>
  <c r="AH564" i="5"/>
  <c r="AH563" i="5"/>
  <c r="AH562" i="5"/>
  <c r="AH561" i="5"/>
  <c r="AH560" i="5"/>
  <c r="AH559" i="5"/>
  <c r="AH558" i="5"/>
  <c r="AH557" i="5"/>
  <c r="AH556" i="5"/>
  <c r="AH555" i="5"/>
  <c r="AH554" i="5"/>
  <c r="AH553" i="5"/>
  <c r="AH552" i="5"/>
  <c r="AH551" i="5"/>
  <c r="AH550" i="5"/>
  <c r="AH549" i="5"/>
  <c r="AH548" i="5"/>
  <c r="AH547" i="5"/>
  <c r="AH546" i="5"/>
  <c r="AH545" i="5"/>
  <c r="AH544" i="5"/>
  <c r="AH543" i="5"/>
  <c r="AH542" i="5"/>
  <c r="AH541" i="5"/>
  <c r="AH540" i="5"/>
  <c r="AH539" i="5"/>
  <c r="AH538" i="5"/>
  <c r="AH537" i="5"/>
  <c r="AH536" i="5"/>
  <c r="AH535" i="5"/>
  <c r="AH534" i="5"/>
  <c r="AH533" i="5"/>
  <c r="AH532" i="5"/>
  <c r="AH531" i="5"/>
  <c r="AH530" i="5"/>
  <c r="AH529" i="5"/>
  <c r="AH528" i="5"/>
  <c r="AH527" i="5"/>
  <c r="AH526" i="5"/>
  <c r="AH525" i="5"/>
  <c r="AH524" i="5"/>
  <c r="AH523" i="5"/>
  <c r="AH522" i="5"/>
  <c r="AH521" i="5"/>
  <c r="AH520" i="5"/>
  <c r="AH519" i="5"/>
  <c r="AH518" i="5"/>
  <c r="AH517" i="5"/>
  <c r="AH516" i="5"/>
  <c r="AH515" i="5"/>
  <c r="AH514" i="5"/>
  <c r="AH513" i="5"/>
  <c r="AH512" i="5"/>
  <c r="AH511" i="5"/>
  <c r="AH510" i="5"/>
  <c r="AH509" i="5"/>
  <c r="AH508" i="5"/>
  <c r="AH507" i="5"/>
  <c r="AH506" i="5"/>
  <c r="AH505" i="5"/>
  <c r="AH504" i="5"/>
  <c r="AH503" i="5"/>
  <c r="AH502" i="5"/>
  <c r="AH501" i="5"/>
  <c r="AH500" i="5"/>
  <c r="AH499" i="5"/>
  <c r="AH498" i="5"/>
  <c r="AH497" i="5"/>
  <c r="AH496" i="5"/>
  <c r="AH495" i="5"/>
  <c r="AH494" i="5"/>
  <c r="AH493" i="5"/>
  <c r="AH492" i="5"/>
  <c r="AH491" i="5"/>
  <c r="AH490" i="5"/>
  <c r="AH489" i="5"/>
  <c r="AH488" i="5"/>
  <c r="AH487" i="5"/>
  <c r="AH486" i="5"/>
  <c r="AH485" i="5"/>
  <c r="AH484" i="5"/>
  <c r="AH483" i="5"/>
  <c r="AH482" i="5"/>
  <c r="AH481" i="5"/>
  <c r="AH480" i="5"/>
  <c r="AH479" i="5"/>
  <c r="AH478" i="5"/>
  <c r="AH477" i="5"/>
  <c r="AH476" i="5"/>
  <c r="AH475" i="5"/>
  <c r="AH474" i="5"/>
  <c r="AH473" i="5"/>
  <c r="AH472" i="5"/>
  <c r="AH471" i="5"/>
  <c r="AH470" i="5"/>
  <c r="AH469" i="5"/>
  <c r="AH468" i="5"/>
  <c r="AH467" i="5"/>
  <c r="AH466" i="5"/>
  <c r="AH465" i="5"/>
  <c r="AH464" i="5"/>
  <c r="AH463" i="5"/>
  <c r="AH462" i="5"/>
  <c r="AH461" i="5"/>
  <c r="AH460" i="5"/>
  <c r="AH459" i="5"/>
  <c r="AH458" i="5"/>
  <c r="AH457" i="5"/>
  <c r="AH456" i="5"/>
  <c r="AH455" i="5"/>
  <c r="AH454" i="5"/>
  <c r="AH453" i="5"/>
  <c r="AH452" i="5"/>
  <c r="AH451" i="5"/>
  <c r="AH450" i="5"/>
  <c r="AH449" i="5"/>
  <c r="AH448" i="5"/>
  <c r="AH447" i="5"/>
  <c r="AH446" i="5"/>
  <c r="AH445" i="5"/>
  <c r="AH444" i="5"/>
  <c r="AH443" i="5"/>
  <c r="AH442" i="5"/>
  <c r="AH441" i="5"/>
  <c r="AH440" i="5"/>
  <c r="AH439" i="5"/>
  <c r="AG439" i="5" s="1"/>
  <c r="AH438" i="5"/>
  <c r="AH437" i="5"/>
  <c r="AG437" i="5" s="1"/>
  <c r="AH436" i="5"/>
  <c r="AH435" i="5"/>
  <c r="AG435" i="5" s="1"/>
  <c r="AH434" i="5"/>
  <c r="AH433" i="5"/>
  <c r="AG433" i="5" s="1"/>
  <c r="AH432" i="5"/>
  <c r="AH431" i="5"/>
  <c r="AG431" i="5" s="1"/>
  <c r="AH430" i="5"/>
  <c r="AH429" i="5"/>
  <c r="AG429" i="5" s="1"/>
  <c r="AH428" i="5"/>
  <c r="AH427" i="5"/>
  <c r="AG427" i="5" s="1"/>
  <c r="AH426" i="5"/>
  <c r="AH425" i="5"/>
  <c r="AG425" i="5" s="1"/>
  <c r="AH424" i="5"/>
  <c r="AH423" i="5"/>
  <c r="AG423" i="5" s="1"/>
  <c r="AH422" i="5"/>
  <c r="AH421" i="5"/>
  <c r="AG421" i="5" s="1"/>
  <c r="AH420" i="5"/>
  <c r="AH419" i="5"/>
  <c r="AG419" i="5" s="1"/>
  <c r="AH418" i="5"/>
  <c r="AH417" i="5"/>
  <c r="AG417" i="5" s="1"/>
  <c r="AH416" i="5"/>
  <c r="AH415" i="5"/>
  <c r="AG415" i="5" s="1"/>
  <c r="AH414" i="5"/>
  <c r="AH413" i="5"/>
  <c r="AG413" i="5" s="1"/>
  <c r="AH412" i="5"/>
  <c r="AH411" i="5"/>
  <c r="AG411" i="5" s="1"/>
  <c r="AH410" i="5"/>
  <c r="AH409" i="5"/>
  <c r="AG409" i="5" s="1"/>
  <c r="AH408" i="5"/>
  <c r="AH407" i="5"/>
  <c r="AG407" i="5" s="1"/>
  <c r="AH406" i="5"/>
  <c r="AH405" i="5"/>
  <c r="AG405" i="5" s="1"/>
  <c r="AH404" i="5"/>
  <c r="AH403" i="5"/>
  <c r="AG403" i="5" s="1"/>
  <c r="AH402" i="5"/>
  <c r="AH401" i="5"/>
  <c r="AG401" i="5" s="1"/>
  <c r="AH400" i="5"/>
  <c r="AH399" i="5"/>
  <c r="AG399" i="5" s="1"/>
  <c r="AH398" i="5"/>
  <c r="AH397" i="5"/>
  <c r="AG397" i="5" s="1"/>
  <c r="AH396" i="5"/>
  <c r="AH395" i="5"/>
  <c r="AG395" i="5" s="1"/>
  <c r="AH394" i="5"/>
  <c r="AH393" i="5"/>
  <c r="AG393" i="5" s="1"/>
  <c r="AH392" i="5"/>
  <c r="AH391" i="5"/>
  <c r="AG391" i="5" s="1"/>
  <c r="AH390" i="5"/>
  <c r="AH389" i="5"/>
  <c r="AG389" i="5" s="1"/>
  <c r="AH388" i="5"/>
  <c r="AH387" i="5"/>
  <c r="AG387" i="5" s="1"/>
  <c r="AH386" i="5"/>
  <c r="AH385" i="5"/>
  <c r="AG385" i="5" s="1"/>
  <c r="AH384" i="5"/>
  <c r="AH383" i="5"/>
  <c r="AG383" i="5" s="1"/>
  <c r="AH382" i="5"/>
  <c r="AH381" i="5"/>
  <c r="AG381" i="5" s="1"/>
  <c r="AH380" i="5"/>
  <c r="AH379" i="5"/>
  <c r="AG379" i="5" s="1"/>
  <c r="AH378" i="5"/>
  <c r="AH377" i="5"/>
  <c r="AG377" i="5" s="1"/>
  <c r="AH376" i="5"/>
  <c r="AH375" i="5"/>
  <c r="AG375" i="5" s="1"/>
  <c r="AH374" i="5"/>
  <c r="AH373" i="5"/>
  <c r="AG373" i="5" s="1"/>
  <c r="AH372" i="5"/>
  <c r="AH371" i="5"/>
  <c r="AG371" i="5" s="1"/>
  <c r="AH370" i="5"/>
  <c r="AH369" i="5"/>
  <c r="AG369" i="5" s="1"/>
  <c r="AH368" i="5"/>
  <c r="AH367" i="5"/>
  <c r="AG367" i="5" s="1"/>
  <c r="AH366" i="5"/>
  <c r="AH365" i="5"/>
  <c r="AG365" i="5" s="1"/>
  <c r="AH364" i="5"/>
  <c r="AH363" i="5"/>
  <c r="AG363" i="5" s="1"/>
  <c r="AH362" i="5"/>
  <c r="AH361" i="5"/>
  <c r="AG361" i="5" s="1"/>
  <c r="AH360" i="5"/>
  <c r="AH359" i="5"/>
  <c r="AG359" i="5" s="1"/>
  <c r="AH358" i="5"/>
  <c r="AH357" i="5"/>
  <c r="AG357" i="5" s="1"/>
  <c r="AH356" i="5"/>
  <c r="AH355" i="5"/>
  <c r="AG355" i="5" s="1"/>
  <c r="AH354" i="5"/>
  <c r="AH353" i="5"/>
  <c r="AG353" i="5" s="1"/>
  <c r="AH352" i="5"/>
  <c r="AH351" i="5"/>
  <c r="AG351" i="5" s="1"/>
  <c r="AH350" i="5"/>
  <c r="AH349" i="5"/>
  <c r="AG349" i="5" s="1"/>
  <c r="AH348" i="5"/>
  <c r="AH347" i="5"/>
  <c r="AG347" i="5" s="1"/>
  <c r="AH346" i="5"/>
  <c r="AH345" i="5"/>
  <c r="AG345" i="5" s="1"/>
  <c r="AH344" i="5"/>
  <c r="AH343" i="5"/>
  <c r="AG343" i="5" s="1"/>
  <c r="AH342" i="5"/>
  <c r="AH341" i="5"/>
  <c r="AG341" i="5" s="1"/>
  <c r="AH340" i="5"/>
  <c r="AH339" i="5"/>
  <c r="AG339" i="5" s="1"/>
  <c r="AH338" i="5"/>
  <c r="AH337" i="5"/>
  <c r="AG337" i="5" s="1"/>
  <c r="AH336" i="5"/>
  <c r="AH335" i="5"/>
  <c r="AG335" i="5" s="1"/>
  <c r="AH334" i="5"/>
  <c r="AH333" i="5"/>
  <c r="AH332" i="5"/>
  <c r="AH331" i="5"/>
  <c r="AH330" i="5"/>
  <c r="AH329" i="5"/>
  <c r="AH328" i="5"/>
  <c r="AH327" i="5"/>
  <c r="AH326" i="5"/>
  <c r="AH325" i="5"/>
  <c r="AH324" i="5"/>
  <c r="AH323" i="5"/>
  <c r="AH322" i="5"/>
  <c r="AI333" i="5" l="1"/>
  <c r="AG333" i="5"/>
  <c r="AI453" i="5"/>
  <c r="AG453" i="5"/>
  <c r="AI485" i="5"/>
  <c r="AG485" i="5"/>
  <c r="AI525" i="5"/>
  <c r="AG525" i="5"/>
  <c r="AI565" i="5"/>
  <c r="AG565" i="5"/>
  <c r="AI455" i="5"/>
  <c r="AG455" i="5"/>
  <c r="AI527" i="5"/>
  <c r="AG527" i="5"/>
  <c r="AI328" i="5"/>
  <c r="AG328" i="5"/>
  <c r="AI336" i="5"/>
  <c r="AG336" i="5"/>
  <c r="AI344" i="5"/>
  <c r="AG344" i="5"/>
  <c r="AI352" i="5"/>
  <c r="AG352" i="5"/>
  <c r="AI360" i="5"/>
  <c r="AG360" i="5"/>
  <c r="AI368" i="5"/>
  <c r="AG368" i="5"/>
  <c r="AI376" i="5"/>
  <c r="AG376" i="5"/>
  <c r="AI384" i="5"/>
  <c r="AG384" i="5"/>
  <c r="AI392" i="5"/>
  <c r="AG392" i="5"/>
  <c r="AI400" i="5"/>
  <c r="AG400" i="5"/>
  <c r="AI408" i="5"/>
  <c r="AG408" i="5"/>
  <c r="AI416" i="5"/>
  <c r="AG416" i="5"/>
  <c r="AI424" i="5"/>
  <c r="AG424" i="5"/>
  <c r="AI432" i="5"/>
  <c r="AG432" i="5"/>
  <c r="AI440" i="5"/>
  <c r="AG440" i="5"/>
  <c r="AI448" i="5"/>
  <c r="AG448" i="5"/>
  <c r="AI456" i="5"/>
  <c r="AG456" i="5"/>
  <c r="AI464" i="5"/>
  <c r="AG464" i="5"/>
  <c r="AI472" i="5"/>
  <c r="AG472" i="5"/>
  <c r="AI480" i="5"/>
  <c r="AG480" i="5"/>
  <c r="AI488" i="5"/>
  <c r="AG488" i="5"/>
  <c r="AI496" i="5"/>
  <c r="AG496" i="5"/>
  <c r="AI504" i="5"/>
  <c r="AG504" i="5"/>
  <c r="AI512" i="5"/>
  <c r="AG512" i="5"/>
  <c r="AI520" i="5"/>
  <c r="AG520" i="5"/>
  <c r="AI528" i="5"/>
  <c r="AG528" i="5"/>
  <c r="AI536" i="5"/>
  <c r="AG536" i="5"/>
  <c r="AI544" i="5"/>
  <c r="AG544" i="5"/>
  <c r="AI552" i="5"/>
  <c r="AG552" i="5"/>
  <c r="AI560" i="5"/>
  <c r="AG560" i="5"/>
  <c r="AI568" i="5"/>
  <c r="AG568" i="5"/>
  <c r="AI576" i="5"/>
  <c r="AG576" i="5"/>
  <c r="AI584" i="5"/>
  <c r="AG584" i="5"/>
  <c r="AI592" i="5"/>
  <c r="AG592" i="5"/>
  <c r="AI600" i="5"/>
  <c r="AG600" i="5"/>
  <c r="AI608" i="5"/>
  <c r="AG608" i="5"/>
  <c r="AI325" i="5"/>
  <c r="AG325" i="5"/>
  <c r="AI469" i="5"/>
  <c r="AG469" i="5"/>
  <c r="AI501" i="5"/>
  <c r="AG501" i="5"/>
  <c r="AI549" i="5"/>
  <c r="AG549" i="5"/>
  <c r="AI327" i="5"/>
  <c r="AG327" i="5"/>
  <c r="AI463" i="5"/>
  <c r="AG463" i="5"/>
  <c r="AI479" i="5"/>
  <c r="AG479" i="5"/>
  <c r="AI495" i="5"/>
  <c r="AG495" i="5"/>
  <c r="AI511" i="5"/>
  <c r="AG511" i="5"/>
  <c r="AI535" i="5"/>
  <c r="AG535" i="5"/>
  <c r="AI551" i="5"/>
  <c r="AG551" i="5"/>
  <c r="AI567" i="5"/>
  <c r="AG567" i="5"/>
  <c r="AI583" i="5"/>
  <c r="AG583" i="5"/>
  <c r="AI599" i="5"/>
  <c r="AG599" i="5"/>
  <c r="AI346" i="5"/>
  <c r="AG346" i="5"/>
  <c r="AI370" i="5"/>
  <c r="AG370" i="5"/>
  <c r="AI402" i="5"/>
  <c r="AG402" i="5"/>
  <c r="AI426" i="5"/>
  <c r="AG426" i="5"/>
  <c r="AI450" i="5"/>
  <c r="AG450" i="5"/>
  <c r="AI458" i="5"/>
  <c r="AG458" i="5"/>
  <c r="AI466" i="5"/>
  <c r="AG466" i="5"/>
  <c r="AI474" i="5"/>
  <c r="AG474" i="5"/>
  <c r="AI498" i="5"/>
  <c r="AG498" i="5"/>
  <c r="AI506" i="5"/>
  <c r="AG506" i="5"/>
  <c r="AI514" i="5"/>
  <c r="AG514" i="5"/>
  <c r="AI522" i="5"/>
  <c r="AG522" i="5"/>
  <c r="AI530" i="5"/>
  <c r="AG530" i="5"/>
  <c r="AI538" i="5"/>
  <c r="AG538" i="5"/>
  <c r="AI546" i="5"/>
  <c r="AG546" i="5"/>
  <c r="AI554" i="5"/>
  <c r="AG554" i="5"/>
  <c r="AI562" i="5"/>
  <c r="AG562" i="5"/>
  <c r="AI570" i="5"/>
  <c r="AG570" i="5"/>
  <c r="AI578" i="5"/>
  <c r="AG578" i="5"/>
  <c r="AI586" i="5"/>
  <c r="AG586" i="5"/>
  <c r="AI594" i="5"/>
  <c r="AG594" i="5"/>
  <c r="AI602" i="5"/>
  <c r="AG602" i="5"/>
  <c r="AI461" i="5"/>
  <c r="AG461" i="5"/>
  <c r="AI493" i="5"/>
  <c r="AG493" i="5"/>
  <c r="AI517" i="5"/>
  <c r="AG517" i="5"/>
  <c r="AI541" i="5"/>
  <c r="AG541" i="5"/>
  <c r="AI573" i="5"/>
  <c r="AG573" i="5"/>
  <c r="AI589" i="5"/>
  <c r="AG589" i="5"/>
  <c r="AI597" i="5"/>
  <c r="AG597" i="5"/>
  <c r="AI334" i="5"/>
  <c r="AG334" i="5"/>
  <c r="AI350" i="5"/>
  <c r="AG350" i="5"/>
  <c r="AI366" i="5"/>
  <c r="AG366" i="5"/>
  <c r="AI382" i="5"/>
  <c r="AG382" i="5"/>
  <c r="AI398" i="5"/>
  <c r="AG398" i="5"/>
  <c r="AI414" i="5"/>
  <c r="AG414" i="5"/>
  <c r="AI430" i="5"/>
  <c r="AG430" i="5"/>
  <c r="AI438" i="5"/>
  <c r="AG438" i="5"/>
  <c r="AI454" i="5"/>
  <c r="AG454" i="5"/>
  <c r="AI470" i="5"/>
  <c r="AG470" i="5"/>
  <c r="AI486" i="5"/>
  <c r="AG486" i="5"/>
  <c r="AI502" i="5"/>
  <c r="AG502" i="5"/>
  <c r="AI518" i="5"/>
  <c r="AG518" i="5"/>
  <c r="AI534" i="5"/>
  <c r="AG534" i="5"/>
  <c r="AI550" i="5"/>
  <c r="AG550" i="5"/>
  <c r="AI566" i="5"/>
  <c r="AG566" i="5"/>
  <c r="AI574" i="5"/>
  <c r="AG574" i="5"/>
  <c r="AI582" i="5"/>
  <c r="AG582" i="5"/>
  <c r="AI598" i="5"/>
  <c r="AG598" i="5"/>
  <c r="AI606" i="5"/>
  <c r="AG606" i="5"/>
  <c r="AI447" i="5"/>
  <c r="AG447" i="5"/>
  <c r="AI471" i="5"/>
  <c r="AG471" i="5"/>
  <c r="AI487" i="5"/>
  <c r="AG487" i="5"/>
  <c r="AI503" i="5"/>
  <c r="AG503" i="5"/>
  <c r="AI519" i="5"/>
  <c r="AG519" i="5"/>
  <c r="AI543" i="5"/>
  <c r="AG543" i="5"/>
  <c r="AI559" i="5"/>
  <c r="AG559" i="5"/>
  <c r="AI575" i="5"/>
  <c r="AG575" i="5"/>
  <c r="AI591" i="5"/>
  <c r="AG591" i="5"/>
  <c r="AI607" i="5"/>
  <c r="AG607" i="5"/>
  <c r="AI441" i="5"/>
  <c r="AG441" i="5"/>
  <c r="AI457" i="5"/>
  <c r="AG457" i="5"/>
  <c r="AI473" i="5"/>
  <c r="AG473" i="5"/>
  <c r="AI489" i="5"/>
  <c r="AG489" i="5"/>
  <c r="AI505" i="5"/>
  <c r="AG505" i="5"/>
  <c r="AI521" i="5"/>
  <c r="AG521" i="5"/>
  <c r="AI537" i="5"/>
  <c r="AG537" i="5"/>
  <c r="AI553" i="5"/>
  <c r="AG553" i="5"/>
  <c r="AI569" i="5"/>
  <c r="AG569" i="5"/>
  <c r="AI593" i="5"/>
  <c r="AG593" i="5"/>
  <c r="AI322" i="5"/>
  <c r="AG322" i="5"/>
  <c r="AI338" i="5"/>
  <c r="AG338" i="5"/>
  <c r="AI362" i="5"/>
  <c r="AG362" i="5"/>
  <c r="AI386" i="5"/>
  <c r="AG386" i="5"/>
  <c r="AI410" i="5"/>
  <c r="AG410" i="5"/>
  <c r="AI434" i="5"/>
  <c r="AG434" i="5"/>
  <c r="AI482" i="5"/>
  <c r="AG482" i="5"/>
  <c r="AI443" i="5"/>
  <c r="AG443" i="5"/>
  <c r="AI467" i="5"/>
  <c r="AG467" i="5"/>
  <c r="AI491" i="5"/>
  <c r="AG491" i="5"/>
  <c r="AI507" i="5"/>
  <c r="AG507" i="5"/>
  <c r="AI523" i="5"/>
  <c r="AG523" i="5"/>
  <c r="AI539" i="5"/>
  <c r="AG539" i="5"/>
  <c r="AI547" i="5"/>
  <c r="AG547" i="5"/>
  <c r="AI563" i="5"/>
  <c r="AG563" i="5"/>
  <c r="AI571" i="5"/>
  <c r="AG571" i="5"/>
  <c r="AI579" i="5"/>
  <c r="AG579" i="5"/>
  <c r="AI587" i="5"/>
  <c r="AG587" i="5"/>
  <c r="AI595" i="5"/>
  <c r="AG595" i="5"/>
  <c r="AI603" i="5"/>
  <c r="AG603" i="5"/>
  <c r="AI445" i="5"/>
  <c r="AG445" i="5"/>
  <c r="AI477" i="5"/>
  <c r="AG477" i="5"/>
  <c r="AI509" i="5"/>
  <c r="AG509" i="5"/>
  <c r="AI533" i="5"/>
  <c r="AG533" i="5"/>
  <c r="AI557" i="5"/>
  <c r="AG557" i="5"/>
  <c r="AI581" i="5"/>
  <c r="AG581" i="5"/>
  <c r="AI605" i="5"/>
  <c r="AG605" i="5"/>
  <c r="AI326" i="5"/>
  <c r="AG326" i="5"/>
  <c r="AI342" i="5"/>
  <c r="AG342" i="5"/>
  <c r="AI358" i="5"/>
  <c r="AG358" i="5"/>
  <c r="AI374" i="5"/>
  <c r="AG374" i="5"/>
  <c r="AI390" i="5"/>
  <c r="AG390" i="5"/>
  <c r="AI406" i="5"/>
  <c r="AG406" i="5"/>
  <c r="AI422" i="5"/>
  <c r="AG422" i="5"/>
  <c r="AI446" i="5"/>
  <c r="AG446" i="5"/>
  <c r="AI462" i="5"/>
  <c r="AG462" i="5"/>
  <c r="AI478" i="5"/>
  <c r="AG478" i="5"/>
  <c r="AI494" i="5"/>
  <c r="AG494" i="5"/>
  <c r="AI510" i="5"/>
  <c r="AG510" i="5"/>
  <c r="AI526" i="5"/>
  <c r="AG526" i="5"/>
  <c r="AI542" i="5"/>
  <c r="AG542" i="5"/>
  <c r="AI558" i="5"/>
  <c r="AG558" i="5"/>
  <c r="AI590" i="5"/>
  <c r="AG590" i="5"/>
  <c r="AI329" i="5"/>
  <c r="AG329" i="5"/>
  <c r="AI449" i="5"/>
  <c r="AG449" i="5"/>
  <c r="AI465" i="5"/>
  <c r="AG465" i="5"/>
  <c r="AI481" i="5"/>
  <c r="AG481" i="5"/>
  <c r="AI497" i="5"/>
  <c r="AG497" i="5"/>
  <c r="AI513" i="5"/>
  <c r="AG513" i="5"/>
  <c r="AI529" i="5"/>
  <c r="AG529" i="5"/>
  <c r="AI545" i="5"/>
  <c r="AG545" i="5"/>
  <c r="AI561" i="5"/>
  <c r="AG561" i="5"/>
  <c r="AI577" i="5"/>
  <c r="AG577" i="5"/>
  <c r="AI585" i="5"/>
  <c r="AG585" i="5"/>
  <c r="AI601" i="5"/>
  <c r="AG601" i="5"/>
  <c r="AI609" i="5"/>
  <c r="AG609" i="5"/>
  <c r="AI330" i="5"/>
  <c r="AG330" i="5"/>
  <c r="AI354" i="5"/>
  <c r="AG354" i="5"/>
  <c r="AI378" i="5"/>
  <c r="AG378" i="5"/>
  <c r="AI394" i="5"/>
  <c r="AG394" i="5"/>
  <c r="AI418" i="5"/>
  <c r="AG418" i="5"/>
  <c r="AI442" i="5"/>
  <c r="AG442" i="5"/>
  <c r="AI490" i="5"/>
  <c r="AG490" i="5"/>
  <c r="AI323" i="5"/>
  <c r="AG323" i="5"/>
  <c r="AI331" i="5"/>
  <c r="AG331" i="5"/>
  <c r="AI451" i="5"/>
  <c r="AG451" i="5"/>
  <c r="AI459" i="5"/>
  <c r="AG459" i="5"/>
  <c r="AI475" i="5"/>
  <c r="AG475" i="5"/>
  <c r="AI483" i="5"/>
  <c r="AG483" i="5"/>
  <c r="AI499" i="5"/>
  <c r="AG499" i="5"/>
  <c r="AI515" i="5"/>
  <c r="AG515" i="5"/>
  <c r="AI531" i="5"/>
  <c r="AG531" i="5"/>
  <c r="AI555" i="5"/>
  <c r="AG555" i="5"/>
  <c r="AI324" i="5"/>
  <c r="AG324" i="5"/>
  <c r="AI332" i="5"/>
  <c r="AG332" i="5"/>
  <c r="AI340" i="5"/>
  <c r="AG340" i="5"/>
  <c r="AI348" i="5"/>
  <c r="AG348" i="5"/>
  <c r="AI356" i="5"/>
  <c r="AG356" i="5"/>
  <c r="AI364" i="5"/>
  <c r="AG364" i="5"/>
  <c r="AI372" i="5"/>
  <c r="AG372" i="5"/>
  <c r="AI380" i="5"/>
  <c r="AG380" i="5"/>
  <c r="AI388" i="5"/>
  <c r="AG388" i="5"/>
  <c r="AI396" i="5"/>
  <c r="AG396" i="5"/>
  <c r="AI404" i="5"/>
  <c r="AG404" i="5"/>
  <c r="AI412" i="5"/>
  <c r="AG412" i="5"/>
  <c r="AI420" i="5"/>
  <c r="AG420" i="5"/>
  <c r="AI428" i="5"/>
  <c r="AG428" i="5"/>
  <c r="AI436" i="5"/>
  <c r="AG436" i="5"/>
  <c r="AI444" i="5"/>
  <c r="AG444" i="5"/>
  <c r="AI452" i="5"/>
  <c r="AG452" i="5"/>
  <c r="AI460" i="5"/>
  <c r="AG460" i="5"/>
  <c r="AI468" i="5"/>
  <c r="AG468" i="5"/>
  <c r="AI476" i="5"/>
  <c r="AG476" i="5"/>
  <c r="AI484" i="5"/>
  <c r="AG484" i="5"/>
  <c r="AI492" i="5"/>
  <c r="AG492" i="5"/>
  <c r="AI500" i="5"/>
  <c r="AG500" i="5"/>
  <c r="AI508" i="5"/>
  <c r="AG508" i="5"/>
  <c r="AI516" i="5"/>
  <c r="AG516" i="5"/>
  <c r="AI524" i="5"/>
  <c r="AG524" i="5"/>
  <c r="AI532" i="5"/>
  <c r="AG532" i="5"/>
  <c r="AI540" i="5"/>
  <c r="AG540" i="5"/>
  <c r="AI548" i="5"/>
  <c r="AG548" i="5"/>
  <c r="AI556" i="5"/>
  <c r="AG556" i="5"/>
  <c r="AI564" i="5"/>
  <c r="AG564" i="5"/>
  <c r="AI572" i="5"/>
  <c r="AG572" i="5"/>
  <c r="AI580" i="5"/>
  <c r="AG580" i="5"/>
  <c r="AI588" i="5"/>
  <c r="AG588" i="5"/>
  <c r="AI596" i="5"/>
  <c r="AG596" i="5"/>
  <c r="AI604" i="5"/>
  <c r="AG604" i="5"/>
  <c r="P8" i="14"/>
  <c r="D9" i="14"/>
  <c r="L7" i="14"/>
  <c r="V5" i="13"/>
  <c r="Q5" i="13"/>
  <c r="T5" i="14"/>
  <c r="AB5" i="14"/>
  <c r="AC5" i="14"/>
  <c r="H6" i="14"/>
  <c r="Y5" i="14"/>
  <c r="AD5" i="14"/>
  <c r="AA5" i="14"/>
  <c r="X5" i="14"/>
  <c r="W5" i="14"/>
  <c r="V5" i="14"/>
  <c r="N6" i="14"/>
  <c r="S5" i="14"/>
  <c r="R5" i="14"/>
  <c r="Q5" i="14"/>
  <c r="C13" i="14"/>
  <c r="O7" i="14"/>
  <c r="K7" i="14"/>
  <c r="N7" i="14"/>
  <c r="H7" i="14"/>
  <c r="C8" i="14"/>
  <c r="M7" i="14"/>
  <c r="G7" i="14"/>
  <c r="P7" i="14"/>
  <c r="K6" i="14"/>
  <c r="O6" i="14"/>
  <c r="C12" i="14"/>
  <c r="L6" i="14"/>
  <c r="P6" i="14"/>
  <c r="G6" i="14"/>
  <c r="M6" i="14"/>
  <c r="C17" i="14"/>
  <c r="W5" i="13"/>
  <c r="AD5" i="13"/>
  <c r="AC5" i="13"/>
  <c r="AB5" i="13"/>
  <c r="AA5" i="13"/>
  <c r="D7" i="13"/>
  <c r="Y5" i="13"/>
  <c r="X5" i="13"/>
  <c r="N6" i="13"/>
  <c r="T5" i="13"/>
  <c r="S5" i="13"/>
  <c r="R5" i="13"/>
  <c r="C18" i="13"/>
  <c r="G6" i="13"/>
  <c r="K6" i="13"/>
  <c r="O6" i="13"/>
  <c r="H6" i="13"/>
  <c r="L6" i="13"/>
  <c r="M6" i="13"/>
  <c r="C7" i="13"/>
  <c r="AI335" i="5"/>
  <c r="AI339" i="5"/>
  <c r="AI343" i="5"/>
  <c r="AI347" i="5"/>
  <c r="AI351" i="5"/>
  <c r="AI355" i="5"/>
  <c r="AI359" i="5"/>
  <c r="AI363" i="5"/>
  <c r="AI367" i="5"/>
  <c r="AI371" i="5"/>
  <c r="AI375" i="5"/>
  <c r="AI379" i="5"/>
  <c r="AI383" i="5"/>
  <c r="AI387" i="5"/>
  <c r="AI391" i="5"/>
  <c r="AI395" i="5"/>
  <c r="AI399" i="5"/>
  <c r="AI403" i="5"/>
  <c r="AI407" i="5"/>
  <c r="AI411" i="5"/>
  <c r="AI415" i="5"/>
  <c r="AI419" i="5"/>
  <c r="AI423" i="5"/>
  <c r="AI427" i="5"/>
  <c r="AI431" i="5"/>
  <c r="AI435" i="5"/>
  <c r="AI439" i="5"/>
  <c r="AI337" i="5"/>
  <c r="AI341" i="5"/>
  <c r="AI345" i="5"/>
  <c r="AI349" i="5"/>
  <c r="AI353" i="5"/>
  <c r="AI357" i="5"/>
  <c r="AI361" i="5"/>
  <c r="AI365" i="5"/>
  <c r="AI369" i="5"/>
  <c r="AI373" i="5"/>
  <c r="AI377" i="5"/>
  <c r="AI381" i="5"/>
  <c r="AI385" i="5"/>
  <c r="AI389" i="5"/>
  <c r="AI393" i="5"/>
  <c r="AI397" i="5"/>
  <c r="AI401" i="5"/>
  <c r="AI405" i="5"/>
  <c r="AI409" i="5"/>
  <c r="AI413" i="5"/>
  <c r="AI417" i="5"/>
  <c r="AI421" i="5"/>
  <c r="AI425" i="5"/>
  <c r="AI429" i="5"/>
  <c r="AI433" i="5"/>
  <c r="AI437" i="5"/>
  <c r="AB7" i="14" l="1"/>
  <c r="D10" i="14"/>
  <c r="P9" i="14"/>
  <c r="AC6" i="14"/>
  <c r="AA6" i="14"/>
  <c r="AD7" i="14"/>
  <c r="Q6" i="14"/>
  <c r="T6" i="14"/>
  <c r="S6" i="14"/>
  <c r="R6" i="14"/>
  <c r="C18" i="14"/>
  <c r="X6" i="14"/>
  <c r="AB6" i="14"/>
  <c r="W6" i="14"/>
  <c r="S7" i="14"/>
  <c r="R7" i="14"/>
  <c r="Q7" i="14"/>
  <c r="T7" i="14"/>
  <c r="C9" i="14"/>
  <c r="M8" i="14"/>
  <c r="G8" i="14"/>
  <c r="C14" i="14"/>
  <c r="L8" i="14"/>
  <c r="O8" i="14"/>
  <c r="K8" i="14"/>
  <c r="N8" i="14"/>
  <c r="H8" i="14"/>
  <c r="C19" i="14"/>
  <c r="AD6" i="14"/>
  <c r="Y6" i="14"/>
  <c r="AC7" i="14"/>
  <c r="X7" i="14"/>
  <c r="W7" i="14"/>
  <c r="V7" i="14"/>
  <c r="Y7" i="14"/>
  <c r="AA7" i="14"/>
  <c r="V6" i="14"/>
  <c r="C8" i="13"/>
  <c r="M7" i="13"/>
  <c r="L7" i="13"/>
  <c r="H7" i="13"/>
  <c r="O7" i="13"/>
  <c r="K7" i="13"/>
  <c r="G7" i="13"/>
  <c r="N7" i="13"/>
  <c r="C13" i="13"/>
  <c r="V6" i="13"/>
  <c r="Y6" i="13"/>
  <c r="X6" i="13"/>
  <c r="W6" i="13"/>
  <c r="P7" i="13"/>
  <c r="D8" i="13"/>
  <c r="Q6" i="13"/>
  <c r="T6" i="13"/>
  <c r="S6" i="13"/>
  <c r="R6" i="13"/>
  <c r="AA6" i="13"/>
  <c r="AD6" i="13"/>
  <c r="AC6" i="13"/>
  <c r="AB6" i="13"/>
  <c r="O1" i="11"/>
  <c r="O1" i="9"/>
  <c r="O5" i="9" s="1"/>
  <c r="P10" i="14" l="1"/>
  <c r="D11" i="14"/>
  <c r="AD8" i="14"/>
  <c r="Q8" i="14"/>
  <c r="T8" i="14"/>
  <c r="S8" i="14"/>
  <c r="R8" i="14"/>
  <c r="C15" i="14"/>
  <c r="O9" i="14"/>
  <c r="K9" i="14"/>
  <c r="N9" i="14"/>
  <c r="H9" i="14"/>
  <c r="C10" i="14"/>
  <c r="M9" i="14"/>
  <c r="G9" i="14"/>
  <c r="L9" i="14"/>
  <c r="AB8" i="14"/>
  <c r="AC8" i="14"/>
  <c r="V8" i="14"/>
  <c r="Y8" i="14"/>
  <c r="X8" i="14"/>
  <c r="W8" i="14"/>
  <c r="C20" i="14"/>
  <c r="AA8" i="14"/>
  <c r="Q7" i="13"/>
  <c r="T7" i="13"/>
  <c r="S7" i="13"/>
  <c r="R7" i="13"/>
  <c r="V7" i="13"/>
  <c r="Y7" i="13"/>
  <c r="X7" i="13"/>
  <c r="W7" i="13"/>
  <c r="C19" i="13"/>
  <c r="P8" i="13"/>
  <c r="D9" i="13"/>
  <c r="AA7" i="13"/>
  <c r="AD7" i="13"/>
  <c r="AC7" i="13"/>
  <c r="AB7" i="13"/>
  <c r="C9" i="13"/>
  <c r="M8" i="13"/>
  <c r="L8" i="13"/>
  <c r="H8" i="13"/>
  <c r="C14" i="13"/>
  <c r="O8" i="13"/>
  <c r="K8" i="13"/>
  <c r="G8" i="13"/>
  <c r="N8" i="13"/>
  <c r="O5" i="11"/>
  <c r="J1" i="11"/>
  <c r="I1" i="11"/>
  <c r="P11" i="14" l="1"/>
  <c r="L11" i="14"/>
  <c r="N11" i="14"/>
  <c r="D12" i="14"/>
  <c r="H11" i="14"/>
  <c r="G11" i="14"/>
  <c r="O11" i="14"/>
  <c r="K11" i="14"/>
  <c r="M11" i="14"/>
  <c r="AD9" i="14"/>
  <c r="AB9" i="14"/>
  <c r="S9" i="14"/>
  <c r="R9" i="14"/>
  <c r="Q9" i="14"/>
  <c r="T9" i="14"/>
  <c r="C16" i="14"/>
  <c r="M10" i="14"/>
  <c r="G10" i="14"/>
  <c r="L10" i="14"/>
  <c r="O10" i="14"/>
  <c r="K10" i="14"/>
  <c r="H10" i="14"/>
  <c r="N10" i="14"/>
  <c r="AC9" i="14"/>
  <c r="X9" i="14"/>
  <c r="W9" i="14"/>
  <c r="V9" i="14"/>
  <c r="Y9" i="14"/>
  <c r="AA9" i="14"/>
  <c r="Q8" i="13"/>
  <c r="T8" i="13"/>
  <c r="S8" i="13"/>
  <c r="R8" i="13"/>
  <c r="C20" i="13"/>
  <c r="C10" i="13"/>
  <c r="M9" i="13"/>
  <c r="C15" i="13"/>
  <c r="L9" i="13"/>
  <c r="H9" i="13"/>
  <c r="O9" i="13"/>
  <c r="K9" i="13"/>
  <c r="G9" i="13"/>
  <c r="N9" i="13"/>
  <c r="V8" i="13"/>
  <c r="Y8" i="13"/>
  <c r="X8" i="13"/>
  <c r="W8" i="13"/>
  <c r="P9" i="13"/>
  <c r="D10" i="13"/>
  <c r="AA8" i="13"/>
  <c r="AD8" i="13"/>
  <c r="AC8" i="13"/>
  <c r="AB8" i="13"/>
  <c r="J5" i="11"/>
  <c r="I5" i="11"/>
  <c r="J1" i="9"/>
  <c r="H1" i="9"/>
  <c r="I1" i="9"/>
  <c r="AC11" i="14" l="1"/>
  <c r="AA11" i="14"/>
  <c r="AD11" i="14"/>
  <c r="R11" i="14"/>
  <c r="S11" i="14"/>
  <c r="Q11" i="14"/>
  <c r="T11" i="14"/>
  <c r="Y11" i="14"/>
  <c r="W11" i="14"/>
  <c r="V11" i="14"/>
  <c r="X11" i="14"/>
  <c r="AB11" i="14"/>
  <c r="H12" i="14"/>
  <c r="O12" i="14"/>
  <c r="D13" i="14"/>
  <c r="G12" i="14"/>
  <c r="P12" i="14"/>
  <c r="L12" i="14"/>
  <c r="M12" i="14"/>
  <c r="N12" i="14"/>
  <c r="K12" i="14"/>
  <c r="AA10" i="14"/>
  <c r="AB10" i="14"/>
  <c r="AD10" i="14"/>
  <c r="Q10" i="14"/>
  <c r="T10" i="14"/>
  <c r="S10" i="14"/>
  <c r="R10" i="14"/>
  <c r="V10" i="14"/>
  <c r="Y10" i="14"/>
  <c r="X10" i="14"/>
  <c r="W10" i="14"/>
  <c r="AC10" i="14"/>
  <c r="P10" i="13"/>
  <c r="D11" i="13"/>
  <c r="AA9" i="13"/>
  <c r="AD9" i="13"/>
  <c r="AC9" i="13"/>
  <c r="AB9" i="13"/>
  <c r="Q9" i="13"/>
  <c r="T9" i="13"/>
  <c r="S9" i="13"/>
  <c r="R9" i="13"/>
  <c r="V9" i="13"/>
  <c r="Y9" i="13"/>
  <c r="X9" i="13"/>
  <c r="W9" i="13"/>
  <c r="C16" i="13"/>
  <c r="M10" i="13"/>
  <c r="L10" i="13"/>
  <c r="H10" i="13"/>
  <c r="O10" i="13"/>
  <c r="K10" i="13"/>
  <c r="G10" i="13"/>
  <c r="N10" i="13"/>
  <c r="AT333" i="5"/>
  <c r="AS333" i="5"/>
  <c r="AR333" i="5"/>
  <c r="AQ333" i="5"/>
  <c r="AP333" i="5"/>
  <c r="AO333" i="5"/>
  <c r="AN333" i="5"/>
  <c r="AM333" i="5"/>
  <c r="AL333" i="5"/>
  <c r="AK333" i="5"/>
  <c r="AT332" i="5"/>
  <c r="AS332" i="5"/>
  <c r="AR332" i="5"/>
  <c r="AQ332" i="5"/>
  <c r="AP332" i="5"/>
  <c r="AO332" i="5"/>
  <c r="AN332" i="5"/>
  <c r="AM332" i="5"/>
  <c r="AL332" i="5"/>
  <c r="AK332" i="5"/>
  <c r="AA12" i="14" l="1"/>
  <c r="AB12" i="14"/>
  <c r="AD12" i="14"/>
  <c r="AC12" i="14"/>
  <c r="X12" i="14"/>
  <c r="V12" i="14"/>
  <c r="Y12" i="14"/>
  <c r="W12" i="14"/>
  <c r="L13" i="14"/>
  <c r="K13" i="14"/>
  <c r="P13" i="14"/>
  <c r="O13" i="14"/>
  <c r="D14" i="14"/>
  <c r="H13" i="14"/>
  <c r="N13" i="14"/>
  <c r="G13" i="14"/>
  <c r="M13" i="14"/>
  <c r="R12" i="14"/>
  <c r="T12" i="14"/>
  <c r="Q12" i="14"/>
  <c r="S12" i="14"/>
  <c r="AA10" i="13"/>
  <c r="AD10" i="13"/>
  <c r="AC10" i="13"/>
  <c r="AB10" i="13"/>
  <c r="Q10" i="13"/>
  <c r="T10" i="13"/>
  <c r="S10" i="13"/>
  <c r="R10" i="13"/>
  <c r="V10" i="13"/>
  <c r="Y10" i="13"/>
  <c r="X10" i="13"/>
  <c r="W10" i="13"/>
  <c r="D12" i="13"/>
  <c r="P11" i="13"/>
  <c r="N11" i="13"/>
  <c r="G11" i="13"/>
  <c r="M11" i="13"/>
  <c r="K11" i="13"/>
  <c r="H11" i="13"/>
  <c r="O11" i="13"/>
  <c r="L11" i="13"/>
  <c r="AB13" i="14" l="1"/>
  <c r="AD13" i="14"/>
  <c r="AA13" i="14"/>
  <c r="AC13" i="14"/>
  <c r="L14" i="14"/>
  <c r="N14" i="14"/>
  <c r="M14" i="14"/>
  <c r="K14" i="14"/>
  <c r="H14" i="14"/>
  <c r="G14" i="14"/>
  <c r="O14" i="14"/>
  <c r="P14" i="14"/>
  <c r="D15" i="14"/>
  <c r="Y13" i="14"/>
  <c r="V13" i="14"/>
  <c r="X13" i="14"/>
  <c r="W13" i="14"/>
  <c r="S13" i="14"/>
  <c r="R13" i="14"/>
  <c r="T13" i="14"/>
  <c r="Q13" i="14"/>
  <c r="V11" i="13"/>
  <c r="Y11" i="13"/>
  <c r="X11" i="13"/>
  <c r="W11" i="13"/>
  <c r="Q11" i="13"/>
  <c r="T11" i="13"/>
  <c r="S11" i="13"/>
  <c r="R11" i="13"/>
  <c r="AD11" i="13"/>
  <c r="AC11" i="13"/>
  <c r="AB11" i="13"/>
  <c r="AA11" i="13"/>
  <c r="P12" i="13"/>
  <c r="D13" i="13"/>
  <c r="O12" i="13"/>
  <c r="L12" i="13"/>
  <c r="K12" i="13"/>
  <c r="N12" i="13"/>
  <c r="H12" i="13"/>
  <c r="G12" i="13"/>
  <c r="M12" i="13"/>
  <c r="M15" i="14" l="1"/>
  <c r="H15" i="14"/>
  <c r="K15" i="14"/>
  <c r="P15" i="14"/>
  <c r="O15" i="14"/>
  <c r="L15" i="14"/>
  <c r="D16" i="14"/>
  <c r="N15" i="14"/>
  <c r="G15" i="14"/>
  <c r="T14" i="14"/>
  <c r="Q14" i="14"/>
  <c r="S14" i="14"/>
  <c r="R14" i="14"/>
  <c r="AA14" i="14"/>
  <c r="AB14" i="14"/>
  <c r="Y14" i="14"/>
  <c r="V14" i="14"/>
  <c r="X14" i="14"/>
  <c r="W14" i="14"/>
  <c r="AC14" i="14"/>
  <c r="AD14" i="14"/>
  <c r="P13" i="13"/>
  <c r="D14" i="13"/>
  <c r="O13" i="13"/>
  <c r="L13" i="13"/>
  <c r="K13" i="13"/>
  <c r="N13" i="13"/>
  <c r="H13" i="13"/>
  <c r="G13" i="13"/>
  <c r="M13" i="13"/>
  <c r="AD12" i="13"/>
  <c r="AC12" i="13"/>
  <c r="AB12" i="13"/>
  <c r="AA12" i="13"/>
  <c r="Y12" i="13"/>
  <c r="X12" i="13"/>
  <c r="W12" i="13"/>
  <c r="V12" i="13"/>
  <c r="T12" i="13"/>
  <c r="S12" i="13"/>
  <c r="R12" i="13"/>
  <c r="Q12" i="13"/>
  <c r="AD15" i="14" l="1"/>
  <c r="AB15" i="14"/>
  <c r="R15" i="14"/>
  <c r="Q15" i="14"/>
  <c r="T15" i="14"/>
  <c r="S15" i="14"/>
  <c r="W15" i="14"/>
  <c r="V15" i="14"/>
  <c r="X15" i="14"/>
  <c r="Y15" i="14"/>
  <c r="AA15" i="14"/>
  <c r="H16" i="14"/>
  <c r="G16" i="14"/>
  <c r="O16" i="14"/>
  <c r="K16" i="14"/>
  <c r="N16" i="14"/>
  <c r="M16" i="14"/>
  <c r="L16" i="14"/>
  <c r="D17" i="14"/>
  <c r="P16" i="14"/>
  <c r="AC15" i="14"/>
  <c r="Y13" i="13"/>
  <c r="X13" i="13"/>
  <c r="W13" i="13"/>
  <c r="V13" i="13"/>
  <c r="P14" i="13"/>
  <c r="D15" i="13"/>
  <c r="O14" i="13"/>
  <c r="L14" i="13"/>
  <c r="K14" i="13"/>
  <c r="N14" i="13"/>
  <c r="M14" i="13"/>
  <c r="H14" i="13"/>
  <c r="G14" i="13"/>
  <c r="T13" i="13"/>
  <c r="S13" i="13"/>
  <c r="R13" i="13"/>
  <c r="Q13" i="13"/>
  <c r="AD13" i="13"/>
  <c r="AC13" i="13"/>
  <c r="AB13" i="13"/>
  <c r="AA13" i="13"/>
  <c r="AD16" i="14" l="1"/>
  <c r="AA16" i="14"/>
  <c r="AB16" i="14"/>
  <c r="AC16" i="14"/>
  <c r="P17" i="14"/>
  <c r="O17" i="14"/>
  <c r="D18" i="14"/>
  <c r="G17" i="14"/>
  <c r="N17" i="14"/>
  <c r="H17" i="14"/>
  <c r="L17" i="14"/>
  <c r="K17" i="14"/>
  <c r="M17" i="14"/>
  <c r="Q16" i="14"/>
  <c r="T16" i="14"/>
  <c r="S16" i="14"/>
  <c r="R16" i="14"/>
  <c r="V16" i="14"/>
  <c r="Y16" i="14"/>
  <c r="W16" i="14"/>
  <c r="X16" i="14"/>
  <c r="T14" i="13"/>
  <c r="S14" i="13"/>
  <c r="R14" i="13"/>
  <c r="Q14" i="13"/>
  <c r="Y14" i="13"/>
  <c r="X14" i="13"/>
  <c r="W14" i="13"/>
  <c r="V14" i="13"/>
  <c r="P15" i="13"/>
  <c r="D16" i="13"/>
  <c r="H15" i="13"/>
  <c r="G15" i="13"/>
  <c r="L15" i="13"/>
  <c r="K15" i="13"/>
  <c r="N15" i="13"/>
  <c r="M15" i="13"/>
  <c r="O15" i="13"/>
  <c r="AD14" i="13"/>
  <c r="AC14" i="13"/>
  <c r="AB14" i="13"/>
  <c r="AA14" i="13"/>
  <c r="AB17" i="14" l="1"/>
  <c r="AD17" i="14"/>
  <c r="AC17" i="14"/>
  <c r="AA17" i="14"/>
  <c r="X17" i="14"/>
  <c r="Y17" i="14"/>
  <c r="W17" i="14"/>
  <c r="V17" i="14"/>
  <c r="T17" i="14"/>
  <c r="Q17" i="14"/>
  <c r="S17" i="14"/>
  <c r="R17" i="14"/>
  <c r="D19" i="14"/>
  <c r="L18" i="14"/>
  <c r="N18" i="14"/>
  <c r="O18" i="14"/>
  <c r="P18" i="14"/>
  <c r="K18" i="14"/>
  <c r="H18" i="14"/>
  <c r="M18" i="14"/>
  <c r="G18" i="14"/>
  <c r="P16" i="13"/>
  <c r="D17" i="13"/>
  <c r="O16" i="13"/>
  <c r="L16" i="13"/>
  <c r="K16" i="13"/>
  <c r="N16" i="13"/>
  <c r="M16" i="13"/>
  <c r="H16" i="13"/>
  <c r="G16" i="13"/>
  <c r="AD15" i="13"/>
  <c r="AC15" i="13"/>
  <c r="AB15" i="13"/>
  <c r="AA15" i="13"/>
  <c r="Y15" i="13"/>
  <c r="X15" i="13"/>
  <c r="W15" i="13"/>
  <c r="V15" i="13"/>
  <c r="T15" i="13"/>
  <c r="S15" i="13"/>
  <c r="R15" i="13"/>
  <c r="Q15" i="13"/>
  <c r="AC18" i="14" l="1"/>
  <c r="AA18" i="14"/>
  <c r="AB18" i="14"/>
  <c r="S18" i="14"/>
  <c r="R18" i="14"/>
  <c r="Q18" i="14"/>
  <c r="T18" i="14"/>
  <c r="X18" i="14"/>
  <c r="W18" i="14"/>
  <c r="V18" i="14"/>
  <c r="Y18" i="14"/>
  <c r="N19" i="14"/>
  <c r="H19" i="14"/>
  <c r="M19" i="14"/>
  <c r="G19" i="14"/>
  <c r="P19" i="14"/>
  <c r="L19" i="14"/>
  <c r="D20" i="14"/>
  <c r="O19" i="14"/>
  <c r="K19" i="14"/>
  <c r="AD18" i="14"/>
  <c r="T16" i="13"/>
  <c r="S16" i="13"/>
  <c r="R16" i="13"/>
  <c r="Q16" i="13"/>
  <c r="Y16" i="13"/>
  <c r="X16" i="13"/>
  <c r="W16" i="13"/>
  <c r="V16" i="13"/>
  <c r="P17" i="13"/>
  <c r="D18" i="13"/>
  <c r="O17" i="13"/>
  <c r="L17" i="13"/>
  <c r="K17" i="13"/>
  <c r="N17" i="13"/>
  <c r="M17" i="13"/>
  <c r="H17" i="13"/>
  <c r="G17" i="13"/>
  <c r="AD16" i="13"/>
  <c r="AC16" i="13"/>
  <c r="AB16" i="13"/>
  <c r="AA16" i="13"/>
  <c r="AB19" i="14" l="1"/>
  <c r="AA19" i="14"/>
  <c r="AC19" i="14"/>
  <c r="AD19" i="14"/>
  <c r="O20" i="14"/>
  <c r="L20" i="14"/>
  <c r="N20" i="14"/>
  <c r="P20" i="14"/>
  <c r="K20" i="14"/>
  <c r="H20" i="14"/>
  <c r="M20" i="14"/>
  <c r="G20" i="14"/>
  <c r="R19" i="14"/>
  <c r="Q19" i="14"/>
  <c r="T19" i="14"/>
  <c r="S19" i="14"/>
  <c r="Y19" i="14"/>
  <c r="X19" i="14"/>
  <c r="W19" i="14"/>
  <c r="V19" i="14"/>
  <c r="Y17" i="13"/>
  <c r="X17" i="13"/>
  <c r="W17" i="13"/>
  <c r="V17" i="13"/>
  <c r="P18" i="13"/>
  <c r="D19" i="13"/>
  <c r="H18" i="13"/>
  <c r="G18" i="13"/>
  <c r="L18" i="13"/>
  <c r="K18" i="13"/>
  <c r="N18" i="13"/>
  <c r="M18" i="13"/>
  <c r="O18" i="13"/>
  <c r="T17" i="13"/>
  <c r="S17" i="13"/>
  <c r="R17" i="13"/>
  <c r="Q17" i="13"/>
  <c r="AD17" i="13"/>
  <c r="AC17" i="13"/>
  <c r="AB17" i="13"/>
  <c r="AA17" i="13"/>
  <c r="AC20" i="14" l="1"/>
  <c r="AD20" i="14"/>
  <c r="AB20" i="14"/>
  <c r="AA20" i="14"/>
  <c r="R20" i="14"/>
  <c r="Q20" i="14"/>
  <c r="T20" i="14"/>
  <c r="S20" i="14"/>
  <c r="W20" i="14"/>
  <c r="V20" i="14"/>
  <c r="Y20" i="14"/>
  <c r="X20" i="14"/>
  <c r="Y18" i="13"/>
  <c r="X18" i="13"/>
  <c r="W18" i="13"/>
  <c r="V18" i="13"/>
  <c r="P19" i="13"/>
  <c r="D20" i="13"/>
  <c r="O19" i="13"/>
  <c r="L19" i="13"/>
  <c r="K19" i="13"/>
  <c r="N19" i="13"/>
  <c r="M19" i="13"/>
  <c r="H19" i="13"/>
  <c r="G19" i="13"/>
  <c r="AD18" i="13"/>
  <c r="AC18" i="13"/>
  <c r="AB18" i="13"/>
  <c r="AA18" i="13"/>
  <c r="T18" i="13"/>
  <c r="S18" i="13"/>
  <c r="R18" i="13"/>
  <c r="Q18" i="13"/>
  <c r="T19" i="13" l="1"/>
  <c r="S19" i="13"/>
  <c r="R19" i="13"/>
  <c r="Q19" i="13"/>
  <c r="Y19" i="13"/>
  <c r="X19" i="13"/>
  <c r="W19" i="13"/>
  <c r="V19" i="13"/>
  <c r="P20" i="13"/>
  <c r="O20" i="13"/>
  <c r="L20" i="13"/>
  <c r="K20" i="13"/>
  <c r="N20" i="13"/>
  <c r="M20" i="13"/>
  <c r="H20" i="13"/>
  <c r="G20" i="13"/>
  <c r="AD19" i="13"/>
  <c r="AC19" i="13"/>
  <c r="AB19" i="13"/>
  <c r="AA19" i="13"/>
  <c r="AD20" i="13" l="1"/>
  <c r="AC20" i="13"/>
  <c r="AB20" i="13"/>
  <c r="AA20" i="13"/>
  <c r="T20" i="13"/>
  <c r="S20" i="13"/>
  <c r="R20" i="13"/>
  <c r="Q20" i="13"/>
  <c r="Y20" i="13"/>
  <c r="X20" i="13"/>
  <c r="W20" i="13"/>
  <c r="V20" i="13"/>
  <c r="C11" i="11" l="1"/>
  <c r="D6" i="11"/>
  <c r="P6" i="11" s="1"/>
  <c r="C6" i="11"/>
  <c r="N1" i="11"/>
  <c r="M1" i="11"/>
  <c r="L1" i="11"/>
  <c r="K1" i="11"/>
  <c r="H1" i="11"/>
  <c r="G1" i="11"/>
  <c r="P5" i="9"/>
  <c r="D6" i="9"/>
  <c r="D7" i="9" s="1"/>
  <c r="N1" i="9"/>
  <c r="M1" i="9"/>
  <c r="L1" i="9"/>
  <c r="K1" i="9"/>
  <c r="C11" i="9"/>
  <c r="C6" i="9"/>
  <c r="G1" i="9"/>
  <c r="O6" i="11" l="1"/>
  <c r="J6" i="11"/>
  <c r="I6" i="11"/>
  <c r="M6" i="11"/>
  <c r="M5" i="11"/>
  <c r="AC5" i="11" s="1"/>
  <c r="H6" i="11"/>
  <c r="H5" i="11"/>
  <c r="N5" i="11"/>
  <c r="AD5" i="11" s="1"/>
  <c r="N6" i="11"/>
  <c r="K6" i="11"/>
  <c r="K5" i="11"/>
  <c r="AA5" i="11" s="1"/>
  <c r="G5" i="11"/>
  <c r="G6" i="11"/>
  <c r="L6" i="11"/>
  <c r="L5" i="11"/>
  <c r="AB5" i="11" s="1"/>
  <c r="C7" i="9"/>
  <c r="O6" i="9"/>
  <c r="P6" i="9"/>
  <c r="D8" i="9"/>
  <c r="P7" i="9"/>
  <c r="C12" i="11"/>
  <c r="C12" i="9"/>
  <c r="D7" i="11"/>
  <c r="P7" i="11" s="1"/>
  <c r="C18" i="11"/>
  <c r="C17" i="11"/>
  <c r="C7" i="11"/>
  <c r="M7" i="11" s="1"/>
  <c r="C17" i="9"/>
  <c r="C13" i="9"/>
  <c r="C8" i="9"/>
  <c r="AA6" i="11" l="1"/>
  <c r="AB6" i="11"/>
  <c r="AD6" i="11"/>
  <c r="AC6" i="11"/>
  <c r="K7" i="11"/>
  <c r="O7" i="11"/>
  <c r="I7" i="11"/>
  <c r="J7" i="11"/>
  <c r="L7" i="11"/>
  <c r="G7" i="11"/>
  <c r="N7" i="11"/>
  <c r="H7" i="11"/>
  <c r="R5" i="11"/>
  <c r="T5" i="11"/>
  <c r="Q5" i="11"/>
  <c r="S5" i="11"/>
  <c r="T6" i="11"/>
  <c r="R6" i="11"/>
  <c r="Q6" i="11"/>
  <c r="S6" i="11"/>
  <c r="W5" i="11"/>
  <c r="Y5" i="11"/>
  <c r="X5" i="11"/>
  <c r="V5" i="11"/>
  <c r="Y6" i="11"/>
  <c r="W6" i="11"/>
  <c r="X6" i="11"/>
  <c r="V6" i="11"/>
  <c r="O7" i="9"/>
  <c r="O8" i="9"/>
  <c r="C18" i="9"/>
  <c r="D9" i="9"/>
  <c r="P8" i="9"/>
  <c r="D8" i="11"/>
  <c r="P8" i="11" s="1"/>
  <c r="C13" i="11"/>
  <c r="C8" i="11"/>
  <c r="C14" i="9"/>
  <c r="C9" i="9"/>
  <c r="C19" i="9"/>
  <c r="AH160" i="5"/>
  <c r="AG160" i="5" s="1"/>
  <c r="AH161" i="5"/>
  <c r="AG161" i="5" s="1"/>
  <c r="AH159" i="5"/>
  <c r="AG159" i="5" s="1"/>
  <c r="AH157" i="5"/>
  <c r="AG157" i="5" s="1"/>
  <c r="AH158" i="5"/>
  <c r="AG158" i="5" s="1"/>
  <c r="AH80" i="5"/>
  <c r="AG80" i="5" s="1"/>
  <c r="AH81" i="5"/>
  <c r="AG81" i="5" s="1"/>
  <c r="AH79" i="5"/>
  <c r="AG79" i="5" s="1"/>
  <c r="AH77" i="5"/>
  <c r="AG77" i="5" s="1"/>
  <c r="AH78" i="5"/>
  <c r="AG78" i="5" s="1"/>
  <c r="AH240" i="5"/>
  <c r="AG240" i="5" s="1"/>
  <c r="AH241" i="5"/>
  <c r="AG241" i="5" s="1"/>
  <c r="AH239" i="5"/>
  <c r="AG239" i="5" s="1"/>
  <c r="AH237" i="5"/>
  <c r="AG237" i="5" s="1"/>
  <c r="AH238" i="5"/>
  <c r="AG238" i="5" s="1"/>
  <c r="AH320" i="5"/>
  <c r="AG320" i="5" s="1"/>
  <c r="AH321" i="5"/>
  <c r="AG321" i="5" s="1"/>
  <c r="AH319" i="5"/>
  <c r="AG319" i="5" s="1"/>
  <c r="AH155" i="5"/>
  <c r="AG155" i="5" s="1"/>
  <c r="AH156" i="5"/>
  <c r="AG156" i="5" s="1"/>
  <c r="AH154" i="5"/>
  <c r="AG154" i="5" s="1"/>
  <c r="AH152" i="5"/>
  <c r="AG152" i="5" s="1"/>
  <c r="AH153" i="5"/>
  <c r="AG153" i="5" s="1"/>
  <c r="AH75" i="5"/>
  <c r="AG75" i="5" s="1"/>
  <c r="AH76" i="5"/>
  <c r="AG76" i="5" s="1"/>
  <c r="AH74" i="5"/>
  <c r="AG74" i="5" s="1"/>
  <c r="AH72" i="5"/>
  <c r="AG72" i="5" s="1"/>
  <c r="AH73" i="5"/>
  <c r="AG73" i="5" s="1"/>
  <c r="AH235" i="5"/>
  <c r="AG235" i="5" s="1"/>
  <c r="AH236" i="5"/>
  <c r="AG236" i="5" s="1"/>
  <c r="AH234" i="5"/>
  <c r="AG234" i="5" s="1"/>
  <c r="AH232" i="5"/>
  <c r="AG232" i="5" s="1"/>
  <c r="AH233" i="5"/>
  <c r="AG233" i="5" s="1"/>
  <c r="AH315" i="5"/>
  <c r="AG315" i="5" s="1"/>
  <c r="AH316" i="5"/>
  <c r="AG316" i="5" s="1"/>
  <c r="AH314" i="5"/>
  <c r="AG314" i="5" s="1"/>
  <c r="AH312" i="5"/>
  <c r="AG312" i="5" s="1"/>
  <c r="AH313" i="5"/>
  <c r="AG313" i="5" s="1"/>
  <c r="AH150" i="5"/>
  <c r="AG150" i="5" s="1"/>
  <c r="AH151" i="5"/>
  <c r="AG151" i="5" s="1"/>
  <c r="AH149" i="5"/>
  <c r="AG149" i="5" s="1"/>
  <c r="AH147" i="5"/>
  <c r="AG147" i="5" s="1"/>
  <c r="AH148" i="5"/>
  <c r="AG148" i="5" s="1"/>
  <c r="AH70" i="5"/>
  <c r="AG70" i="5" s="1"/>
  <c r="AH71" i="5"/>
  <c r="AG71" i="5" s="1"/>
  <c r="AH69" i="5"/>
  <c r="AG69" i="5" s="1"/>
  <c r="AH67" i="5"/>
  <c r="AG67" i="5" s="1"/>
  <c r="AH68" i="5"/>
  <c r="AG68" i="5" s="1"/>
  <c r="AH230" i="5"/>
  <c r="AG230" i="5" s="1"/>
  <c r="AH231" i="5"/>
  <c r="AG231" i="5" s="1"/>
  <c r="AH229" i="5"/>
  <c r="AG229" i="5" s="1"/>
  <c r="AH227" i="5"/>
  <c r="AG227" i="5" s="1"/>
  <c r="AH228" i="5"/>
  <c r="AG228" i="5" s="1"/>
  <c r="AH310" i="5"/>
  <c r="AG310" i="5" s="1"/>
  <c r="AH311" i="5"/>
  <c r="AG311" i="5" s="1"/>
  <c r="AH309" i="5"/>
  <c r="AG309" i="5" s="1"/>
  <c r="AH145" i="5"/>
  <c r="AG145" i="5" s="1"/>
  <c r="AH146" i="5"/>
  <c r="AG146" i="5" s="1"/>
  <c r="AH144" i="5"/>
  <c r="AG144" i="5" s="1"/>
  <c r="AH142" i="5"/>
  <c r="AG142" i="5" s="1"/>
  <c r="AH143" i="5"/>
  <c r="AG143" i="5" s="1"/>
  <c r="AH65" i="5"/>
  <c r="AG65" i="5" s="1"/>
  <c r="AH66" i="5"/>
  <c r="AG66" i="5" s="1"/>
  <c r="AH64" i="5"/>
  <c r="AG64" i="5" s="1"/>
  <c r="AH62" i="5"/>
  <c r="AG62" i="5" s="1"/>
  <c r="AH63" i="5"/>
  <c r="AG63" i="5" s="1"/>
  <c r="AH225" i="5"/>
  <c r="AG225" i="5" s="1"/>
  <c r="AH226" i="5"/>
  <c r="AG226" i="5" s="1"/>
  <c r="AH224" i="5"/>
  <c r="AG224" i="5" s="1"/>
  <c r="AH222" i="5"/>
  <c r="AG222" i="5" s="1"/>
  <c r="AH223" i="5"/>
  <c r="AG223" i="5" s="1"/>
  <c r="AH305" i="5"/>
  <c r="AG305" i="5" s="1"/>
  <c r="AH306" i="5"/>
  <c r="AG306" i="5" s="1"/>
  <c r="AH304" i="5"/>
  <c r="AG304" i="5" s="1"/>
  <c r="AH302" i="5"/>
  <c r="AG302" i="5" s="1"/>
  <c r="AH303" i="5"/>
  <c r="AG303" i="5" s="1"/>
  <c r="AH140" i="5"/>
  <c r="AG140" i="5" s="1"/>
  <c r="AH141" i="5"/>
  <c r="AG141" i="5" s="1"/>
  <c r="AH139" i="5"/>
  <c r="AG139" i="5" s="1"/>
  <c r="AH137" i="5"/>
  <c r="AG137" i="5" s="1"/>
  <c r="AH138" i="5"/>
  <c r="AG138" i="5" s="1"/>
  <c r="AH60" i="5"/>
  <c r="AG60" i="5" s="1"/>
  <c r="AH61" i="5"/>
  <c r="AG61" i="5" s="1"/>
  <c r="AH59" i="5"/>
  <c r="AG59" i="5" s="1"/>
  <c r="AH57" i="5"/>
  <c r="AG57" i="5" s="1"/>
  <c r="AH58" i="5"/>
  <c r="AG58" i="5" s="1"/>
  <c r="AH220" i="5"/>
  <c r="AG220" i="5" s="1"/>
  <c r="AH221" i="5"/>
  <c r="AG221" i="5" s="1"/>
  <c r="AH219" i="5"/>
  <c r="AG219" i="5" s="1"/>
  <c r="AH217" i="5"/>
  <c r="AG217" i="5" s="1"/>
  <c r="AH218" i="5"/>
  <c r="AG218" i="5" s="1"/>
  <c r="AH300" i="5"/>
  <c r="AG300" i="5" s="1"/>
  <c r="AH301" i="5"/>
  <c r="AG301" i="5" s="1"/>
  <c r="AH299" i="5"/>
  <c r="AG299" i="5" s="1"/>
  <c r="AH297" i="5"/>
  <c r="AG297" i="5" s="1"/>
  <c r="AH298" i="5"/>
  <c r="AG298" i="5" s="1"/>
  <c r="AH135" i="5"/>
  <c r="AG135" i="5" s="1"/>
  <c r="AH136" i="5"/>
  <c r="AG136" i="5" s="1"/>
  <c r="AH134" i="5"/>
  <c r="AG134" i="5" s="1"/>
  <c r="AH132" i="5"/>
  <c r="AG132" i="5" s="1"/>
  <c r="AH133" i="5"/>
  <c r="AG133" i="5" s="1"/>
  <c r="AH55" i="5"/>
  <c r="AG55" i="5" s="1"/>
  <c r="AH56" i="5"/>
  <c r="AG56" i="5" s="1"/>
  <c r="AH54" i="5"/>
  <c r="AG54" i="5" s="1"/>
  <c r="AH52" i="5"/>
  <c r="AH53" i="5"/>
  <c r="AH215" i="5"/>
  <c r="AG215" i="5" s="1"/>
  <c r="AH216" i="5"/>
  <c r="AG216" i="5" s="1"/>
  <c r="AH214" i="5"/>
  <c r="AG214" i="5" s="1"/>
  <c r="AH212" i="5"/>
  <c r="AG212" i="5" s="1"/>
  <c r="AH213" i="5"/>
  <c r="AG213" i="5" s="1"/>
  <c r="AH295" i="5"/>
  <c r="AG295" i="5" s="1"/>
  <c r="AH296" i="5"/>
  <c r="AG296" i="5" s="1"/>
  <c r="AH294" i="5"/>
  <c r="AG294" i="5" s="1"/>
  <c r="AH292" i="5"/>
  <c r="AG292" i="5" s="1"/>
  <c r="AH293" i="5"/>
  <c r="AG293" i="5" s="1"/>
  <c r="AH130" i="5"/>
  <c r="AG130" i="5" s="1"/>
  <c r="AH131" i="5"/>
  <c r="AG131" i="5" s="1"/>
  <c r="AH129" i="5"/>
  <c r="AG129" i="5" s="1"/>
  <c r="AH127" i="5"/>
  <c r="AG127" i="5" s="1"/>
  <c r="AH128" i="5"/>
  <c r="AG128" i="5" s="1"/>
  <c r="AH50" i="5"/>
  <c r="AH51" i="5"/>
  <c r="AH49" i="5"/>
  <c r="AG49" i="5" s="1"/>
  <c r="AH47" i="5"/>
  <c r="AG47" i="5" s="1"/>
  <c r="AH48" i="5"/>
  <c r="AG48" i="5" s="1"/>
  <c r="AH210" i="5"/>
  <c r="AG210" i="5" s="1"/>
  <c r="AH211" i="5"/>
  <c r="AG211" i="5" s="1"/>
  <c r="AH209" i="5"/>
  <c r="AG209" i="5" s="1"/>
  <c r="AH207" i="5"/>
  <c r="AG207" i="5" s="1"/>
  <c r="AH208" i="5"/>
  <c r="AG208" i="5" s="1"/>
  <c r="AH290" i="5"/>
  <c r="AG290" i="5" s="1"/>
  <c r="AH291" i="5"/>
  <c r="AG291" i="5" s="1"/>
  <c r="AH289" i="5"/>
  <c r="AG289" i="5" s="1"/>
  <c r="AH287" i="5"/>
  <c r="AG287" i="5" s="1"/>
  <c r="AH288" i="5"/>
  <c r="AG288" i="5" s="1"/>
  <c r="AH125" i="5"/>
  <c r="AG125" i="5" s="1"/>
  <c r="AH126" i="5"/>
  <c r="AG126" i="5" s="1"/>
  <c r="AH124" i="5"/>
  <c r="AG124" i="5" s="1"/>
  <c r="AH122" i="5"/>
  <c r="AG122" i="5" s="1"/>
  <c r="AH123" i="5"/>
  <c r="AG123" i="5" s="1"/>
  <c r="AH45" i="5"/>
  <c r="AG45" i="5" s="1"/>
  <c r="AH46" i="5"/>
  <c r="AG46" i="5" s="1"/>
  <c r="AH44" i="5"/>
  <c r="AG44" i="5" s="1"/>
  <c r="AH42" i="5"/>
  <c r="AG42" i="5" s="1"/>
  <c r="AH43" i="5"/>
  <c r="AG43" i="5" s="1"/>
  <c r="AH205" i="5"/>
  <c r="AG205" i="5" s="1"/>
  <c r="AH206" i="5"/>
  <c r="AG206" i="5" s="1"/>
  <c r="AH204" i="5"/>
  <c r="AG204" i="5" s="1"/>
  <c r="AH202" i="5"/>
  <c r="AG202" i="5" s="1"/>
  <c r="AH203" i="5"/>
  <c r="AG203" i="5" s="1"/>
  <c r="AH285" i="5"/>
  <c r="AG285" i="5" s="1"/>
  <c r="AH286" i="5"/>
  <c r="AG286" i="5" s="1"/>
  <c r="AH284" i="5"/>
  <c r="AG284" i="5" s="1"/>
  <c r="AH282" i="5"/>
  <c r="AG282" i="5" s="1"/>
  <c r="AH283" i="5"/>
  <c r="AG283" i="5" s="1"/>
  <c r="AH120" i="5"/>
  <c r="AG120" i="5" s="1"/>
  <c r="AH121" i="5"/>
  <c r="AG121" i="5" s="1"/>
  <c r="AH119" i="5"/>
  <c r="AG119" i="5" s="1"/>
  <c r="AH117" i="5"/>
  <c r="AG117" i="5" s="1"/>
  <c r="AH118" i="5"/>
  <c r="AG118" i="5" s="1"/>
  <c r="AH40" i="5"/>
  <c r="AG40" i="5" s="1"/>
  <c r="AH41" i="5"/>
  <c r="AG41" i="5" s="1"/>
  <c r="AH39" i="5"/>
  <c r="AG39" i="5" s="1"/>
  <c r="AH37" i="5"/>
  <c r="AH38" i="5"/>
  <c r="AG38" i="5" s="1"/>
  <c r="AH200" i="5"/>
  <c r="AG200" i="5" s="1"/>
  <c r="AH201" i="5"/>
  <c r="AG201" i="5" s="1"/>
  <c r="AH199" i="5"/>
  <c r="AG199" i="5" s="1"/>
  <c r="AH197" i="5"/>
  <c r="AG197" i="5" s="1"/>
  <c r="AH198" i="5"/>
  <c r="AG198" i="5" s="1"/>
  <c r="AH280" i="5"/>
  <c r="AG280" i="5" s="1"/>
  <c r="AH281" i="5"/>
  <c r="AG281" i="5" s="1"/>
  <c r="AH279" i="5"/>
  <c r="AG279" i="5" s="1"/>
  <c r="AH277" i="5"/>
  <c r="AG277" i="5" s="1"/>
  <c r="AH278" i="5"/>
  <c r="AG278" i="5" s="1"/>
  <c r="AH115" i="5"/>
  <c r="AG115" i="5" s="1"/>
  <c r="AH116" i="5"/>
  <c r="AG116" i="5" s="1"/>
  <c r="AH114" i="5"/>
  <c r="AG114" i="5" s="1"/>
  <c r="AH112" i="5"/>
  <c r="AG112" i="5" s="1"/>
  <c r="AH113" i="5"/>
  <c r="AG113" i="5" s="1"/>
  <c r="AH35" i="5"/>
  <c r="AG35" i="5" s="1"/>
  <c r="AH36" i="5"/>
  <c r="AH34" i="5"/>
  <c r="AH32" i="5"/>
  <c r="AG32" i="5" s="1"/>
  <c r="AH33" i="5"/>
  <c r="AG33" i="5" s="1"/>
  <c r="AH195" i="5"/>
  <c r="AG195" i="5" s="1"/>
  <c r="AH196" i="5"/>
  <c r="AG196" i="5" s="1"/>
  <c r="AH194" i="5"/>
  <c r="AG194" i="5" s="1"/>
  <c r="AH192" i="5"/>
  <c r="AG192" i="5" s="1"/>
  <c r="AH193" i="5"/>
  <c r="AG193" i="5" s="1"/>
  <c r="AH275" i="5"/>
  <c r="AG275" i="5" s="1"/>
  <c r="AH276" i="5"/>
  <c r="AG276" i="5" s="1"/>
  <c r="AH274" i="5"/>
  <c r="AG274" i="5" s="1"/>
  <c r="AH272" i="5"/>
  <c r="AG272" i="5" s="1"/>
  <c r="AH273" i="5"/>
  <c r="AG273" i="5" s="1"/>
  <c r="AH110" i="5"/>
  <c r="AG110" i="5" s="1"/>
  <c r="AH111" i="5"/>
  <c r="AG111" i="5" s="1"/>
  <c r="AH109" i="5"/>
  <c r="AG109" i="5" s="1"/>
  <c r="AH107" i="5"/>
  <c r="AG107" i="5" s="1"/>
  <c r="AH108" i="5"/>
  <c r="AG108" i="5" s="1"/>
  <c r="AH30" i="5"/>
  <c r="AG30" i="5" s="1"/>
  <c r="AH31" i="5"/>
  <c r="AG31" i="5" s="1"/>
  <c r="AH29" i="5"/>
  <c r="AG29" i="5" s="1"/>
  <c r="AH27" i="5"/>
  <c r="AG27" i="5" s="1"/>
  <c r="AH28" i="5"/>
  <c r="AG28" i="5" s="1"/>
  <c r="AH190" i="5"/>
  <c r="AG190" i="5" s="1"/>
  <c r="AH191" i="5"/>
  <c r="AG191" i="5" s="1"/>
  <c r="AH189" i="5"/>
  <c r="AG189" i="5" s="1"/>
  <c r="AH187" i="5"/>
  <c r="AG187" i="5" s="1"/>
  <c r="AH188" i="5"/>
  <c r="AG188" i="5" s="1"/>
  <c r="AH270" i="5"/>
  <c r="AG270" i="5" s="1"/>
  <c r="AH271" i="5"/>
  <c r="AG271" i="5" s="1"/>
  <c r="AH269" i="5"/>
  <c r="AG269" i="5" s="1"/>
  <c r="AH267" i="5"/>
  <c r="AG267" i="5" s="1"/>
  <c r="AH268" i="5"/>
  <c r="AG268" i="5" s="1"/>
  <c r="AH105" i="5"/>
  <c r="AG105" i="5" s="1"/>
  <c r="AH106" i="5"/>
  <c r="AG106" i="5" s="1"/>
  <c r="AH104" i="5"/>
  <c r="AG104" i="5" s="1"/>
  <c r="AH102" i="5"/>
  <c r="AG102" i="5" s="1"/>
  <c r="AH103" i="5"/>
  <c r="AG103" i="5" s="1"/>
  <c r="AH25" i="5"/>
  <c r="AG25" i="5" s="1"/>
  <c r="AH26" i="5"/>
  <c r="AG26" i="5" s="1"/>
  <c r="AH24" i="5"/>
  <c r="AG24" i="5" s="1"/>
  <c r="AH22" i="5"/>
  <c r="AG22" i="5" s="1"/>
  <c r="AH23" i="5"/>
  <c r="AG23" i="5" s="1"/>
  <c r="AH185" i="5"/>
  <c r="AG185" i="5" s="1"/>
  <c r="AH186" i="5"/>
  <c r="AG186" i="5" s="1"/>
  <c r="AH184" i="5"/>
  <c r="AG184" i="5" s="1"/>
  <c r="AH182" i="5"/>
  <c r="AG182" i="5" s="1"/>
  <c r="AH183" i="5"/>
  <c r="AG183" i="5" s="1"/>
  <c r="AH265" i="5"/>
  <c r="AG265" i="5" s="1"/>
  <c r="AH266" i="5"/>
  <c r="AG266" i="5" s="1"/>
  <c r="AH264" i="5"/>
  <c r="AG264" i="5" s="1"/>
  <c r="AH262" i="5"/>
  <c r="AG262" i="5" s="1"/>
  <c r="AH263" i="5"/>
  <c r="AG263" i="5" s="1"/>
  <c r="AH100" i="5"/>
  <c r="AG100" i="5" s="1"/>
  <c r="AH101" i="5"/>
  <c r="AG101" i="5" s="1"/>
  <c r="AH99" i="5"/>
  <c r="AG99" i="5" s="1"/>
  <c r="AH97" i="5"/>
  <c r="AG97" i="5" s="1"/>
  <c r="AH98" i="5"/>
  <c r="AG98" i="5" s="1"/>
  <c r="AH20" i="5"/>
  <c r="AH21" i="5"/>
  <c r="AH19" i="5"/>
  <c r="AH17" i="5"/>
  <c r="AG17" i="5" s="1"/>
  <c r="AH18" i="5"/>
  <c r="AH180" i="5"/>
  <c r="AG180" i="5" s="1"/>
  <c r="AH181" i="5"/>
  <c r="AG181" i="5" s="1"/>
  <c r="AH179" i="5"/>
  <c r="AG179" i="5" s="1"/>
  <c r="AH177" i="5"/>
  <c r="AG177" i="5" s="1"/>
  <c r="AH178" i="5"/>
  <c r="AG178" i="5" s="1"/>
  <c r="AH260" i="5"/>
  <c r="AG260" i="5" s="1"/>
  <c r="AH261" i="5"/>
  <c r="AG261" i="5" s="1"/>
  <c r="AH259" i="5"/>
  <c r="AG259" i="5" s="1"/>
  <c r="AH257" i="5"/>
  <c r="AG257" i="5" s="1"/>
  <c r="AH258" i="5"/>
  <c r="AG258" i="5" s="1"/>
  <c r="AH95" i="5"/>
  <c r="AG95" i="5" s="1"/>
  <c r="AH96" i="5"/>
  <c r="AG96" i="5" s="1"/>
  <c r="AH94" i="5"/>
  <c r="AG94" i="5" s="1"/>
  <c r="AH92" i="5"/>
  <c r="AG92" i="5" s="1"/>
  <c r="AH93" i="5"/>
  <c r="AG93" i="5" s="1"/>
  <c r="AH15" i="5"/>
  <c r="AG15" i="5" s="1"/>
  <c r="AH16" i="5"/>
  <c r="AG16" i="5" s="1"/>
  <c r="AH14" i="5"/>
  <c r="AG14" i="5" s="1"/>
  <c r="AH12" i="5"/>
  <c r="AG12" i="5" s="1"/>
  <c r="AH13" i="5"/>
  <c r="AG13" i="5" s="1"/>
  <c r="AH175" i="5"/>
  <c r="AG175" i="5" s="1"/>
  <c r="AH176" i="5"/>
  <c r="AG176" i="5" s="1"/>
  <c r="AH174" i="5"/>
  <c r="AG174" i="5" s="1"/>
  <c r="AH172" i="5"/>
  <c r="AG172" i="5" s="1"/>
  <c r="AH173" i="5"/>
  <c r="AG173" i="5" s="1"/>
  <c r="AH255" i="5"/>
  <c r="AG255" i="5" s="1"/>
  <c r="AH256" i="5"/>
  <c r="AG256" i="5" s="1"/>
  <c r="AH254" i="5"/>
  <c r="AG254" i="5" s="1"/>
  <c r="AH252" i="5"/>
  <c r="AG252" i="5" s="1"/>
  <c r="AH253" i="5"/>
  <c r="AG253" i="5" s="1"/>
  <c r="AH90" i="5"/>
  <c r="AG90" i="5" s="1"/>
  <c r="AH91" i="5"/>
  <c r="AG91" i="5" s="1"/>
  <c r="AH89" i="5"/>
  <c r="AG89" i="5" s="1"/>
  <c r="AH87" i="5"/>
  <c r="AG87" i="5" s="1"/>
  <c r="AH88" i="5"/>
  <c r="AG88" i="5" s="1"/>
  <c r="AH10" i="5"/>
  <c r="AG10" i="5" s="1"/>
  <c r="AH11" i="5"/>
  <c r="AG11" i="5" s="1"/>
  <c r="AH9" i="5"/>
  <c r="AG9" i="5" s="1"/>
  <c r="AH7" i="5"/>
  <c r="AG7" i="5" s="1"/>
  <c r="AH8" i="5"/>
  <c r="AG8" i="5" s="1"/>
  <c r="AH170" i="5"/>
  <c r="AG170" i="5" s="1"/>
  <c r="AH171" i="5"/>
  <c r="AG171" i="5" s="1"/>
  <c r="AH169" i="5"/>
  <c r="AG169" i="5" s="1"/>
  <c r="AH167" i="5"/>
  <c r="AG167" i="5" s="1"/>
  <c r="AH168" i="5"/>
  <c r="AG168" i="5" s="1"/>
  <c r="AH250" i="5"/>
  <c r="AG250" i="5" s="1"/>
  <c r="AH251" i="5"/>
  <c r="AG251" i="5" s="1"/>
  <c r="AH249" i="5"/>
  <c r="AG249" i="5" s="1"/>
  <c r="AH247" i="5"/>
  <c r="AG247" i="5" s="1"/>
  <c r="AH248" i="5"/>
  <c r="AG248" i="5" s="1"/>
  <c r="AH85" i="5"/>
  <c r="AH86" i="5"/>
  <c r="AG86" i="5" s="1"/>
  <c r="AH84" i="5"/>
  <c r="AG84" i="5" s="1"/>
  <c r="AH82" i="5"/>
  <c r="AG82" i="5" s="1"/>
  <c r="I7" i="9" l="1"/>
  <c r="AG36" i="5"/>
  <c r="G6" i="9"/>
  <c r="AG18" i="5"/>
  <c r="G7" i="9"/>
  <c r="AG34" i="5"/>
  <c r="J7" i="9"/>
  <c r="J6" i="9"/>
  <c r="AG21" i="5"/>
  <c r="H8" i="9"/>
  <c r="AG51" i="5"/>
  <c r="V7" i="11"/>
  <c r="I6" i="9"/>
  <c r="AG20" i="5"/>
  <c r="G8" i="9"/>
  <c r="AG50" i="5"/>
  <c r="H6" i="9"/>
  <c r="AG19" i="5"/>
  <c r="J8" i="9"/>
  <c r="AG53" i="5"/>
  <c r="I8" i="9"/>
  <c r="AG52" i="5"/>
  <c r="S7" i="11"/>
  <c r="AG85" i="5"/>
  <c r="H7" i="9"/>
  <c r="X7" i="11"/>
  <c r="Y7" i="11"/>
  <c r="AB7" i="11"/>
  <c r="T7" i="11"/>
  <c r="W7" i="11"/>
  <c r="AC7" i="11"/>
  <c r="AA7" i="11"/>
  <c r="O8" i="11"/>
  <c r="I8" i="11"/>
  <c r="J8" i="11"/>
  <c r="M8" i="11"/>
  <c r="H8" i="11"/>
  <c r="N8" i="11"/>
  <c r="L8" i="11"/>
  <c r="K8" i="11"/>
  <c r="G8" i="11"/>
  <c r="Q7" i="11"/>
  <c r="AD7" i="11"/>
  <c r="R7" i="11"/>
  <c r="O9" i="9"/>
  <c r="I9" i="9"/>
  <c r="J9" i="9"/>
  <c r="AI84" i="5"/>
  <c r="AI168" i="5"/>
  <c r="AI11" i="5"/>
  <c r="AI173" i="5"/>
  <c r="AI16" i="5"/>
  <c r="AI94" i="5"/>
  <c r="AI178" i="5"/>
  <c r="AI21" i="5"/>
  <c r="AI262" i="5"/>
  <c r="AI185" i="5"/>
  <c r="AI104" i="5"/>
  <c r="AI188" i="5"/>
  <c r="AI190" i="5"/>
  <c r="AI272" i="5"/>
  <c r="AI193" i="5"/>
  <c r="AI36" i="5"/>
  <c r="AI198" i="5"/>
  <c r="AI41" i="5"/>
  <c r="AI282" i="5"/>
  <c r="AI205" i="5"/>
  <c r="AI287" i="5"/>
  <c r="AI210" i="5"/>
  <c r="AI51" i="5"/>
  <c r="AI129" i="5"/>
  <c r="AI213" i="5"/>
  <c r="AI215" i="5"/>
  <c r="AI134" i="5"/>
  <c r="AI220" i="5"/>
  <c r="AI61" i="5"/>
  <c r="AI302" i="5"/>
  <c r="AI225" i="5"/>
  <c r="AI66" i="5"/>
  <c r="AI144" i="5"/>
  <c r="AI311" i="5"/>
  <c r="AI229" i="5"/>
  <c r="AI67" i="5"/>
  <c r="AI148" i="5"/>
  <c r="AI150" i="5"/>
  <c r="AI316" i="5"/>
  <c r="AI234" i="5"/>
  <c r="AI72" i="5"/>
  <c r="AI153" i="5"/>
  <c r="AI155" i="5"/>
  <c r="AI238" i="5"/>
  <c r="AI240" i="5"/>
  <c r="AI81" i="5"/>
  <c r="AI159" i="5"/>
  <c r="AI86" i="5"/>
  <c r="AI249" i="5"/>
  <c r="AI167" i="5"/>
  <c r="AI8" i="5"/>
  <c r="AI10" i="5"/>
  <c r="AI91" i="5"/>
  <c r="AI254" i="5"/>
  <c r="AI172" i="5"/>
  <c r="AI13" i="5"/>
  <c r="AI15" i="5"/>
  <c r="AI96" i="5"/>
  <c r="AI259" i="5"/>
  <c r="AI177" i="5"/>
  <c r="AI18" i="5"/>
  <c r="AI20" i="5"/>
  <c r="AI101" i="5"/>
  <c r="AI264" i="5"/>
  <c r="AI182" i="5"/>
  <c r="AI23" i="5"/>
  <c r="AI25" i="5"/>
  <c r="AI106" i="5"/>
  <c r="AI269" i="5"/>
  <c r="AI187" i="5"/>
  <c r="AI28" i="5"/>
  <c r="AI30" i="5"/>
  <c r="AI111" i="5"/>
  <c r="AI274" i="5"/>
  <c r="AI192" i="5"/>
  <c r="AI33" i="5"/>
  <c r="AI35" i="5"/>
  <c r="AI116" i="5"/>
  <c r="AI279" i="5"/>
  <c r="AI197" i="5"/>
  <c r="AI38" i="5"/>
  <c r="AI40" i="5"/>
  <c r="AI121" i="5"/>
  <c r="AI284" i="5"/>
  <c r="AI202" i="5"/>
  <c r="AI43" i="5"/>
  <c r="AI45" i="5"/>
  <c r="AI126" i="5"/>
  <c r="AI289" i="5"/>
  <c r="AI207" i="5"/>
  <c r="AI48" i="5"/>
  <c r="AI50" i="5"/>
  <c r="AI131" i="5"/>
  <c r="AI294" i="5"/>
  <c r="AI212" i="5"/>
  <c r="AI53" i="5"/>
  <c r="AI55" i="5"/>
  <c r="AI136" i="5"/>
  <c r="AI299" i="5"/>
  <c r="AI217" i="5"/>
  <c r="AI58" i="5"/>
  <c r="AI60" i="5"/>
  <c r="AI141" i="5"/>
  <c r="AI304" i="5"/>
  <c r="AI222" i="5"/>
  <c r="AI63" i="5"/>
  <c r="AI65" i="5"/>
  <c r="AI146" i="5"/>
  <c r="AI310" i="5"/>
  <c r="AI231" i="5"/>
  <c r="AI69" i="5"/>
  <c r="AI147" i="5"/>
  <c r="AI313" i="5"/>
  <c r="AI315" i="5"/>
  <c r="AI236" i="5"/>
  <c r="AI74" i="5"/>
  <c r="AI152" i="5"/>
  <c r="AI319" i="5"/>
  <c r="AI237" i="5"/>
  <c r="AI78" i="5"/>
  <c r="AI80" i="5"/>
  <c r="AI161" i="5"/>
  <c r="AI247" i="5"/>
  <c r="AI89" i="5"/>
  <c r="AI257" i="5"/>
  <c r="AI114" i="5"/>
  <c r="AI251" i="5"/>
  <c r="AI90" i="5"/>
  <c r="AI174" i="5"/>
  <c r="AI93" i="5"/>
  <c r="AI261" i="5"/>
  <c r="AI98" i="5"/>
  <c r="AI266" i="5"/>
  <c r="AI22" i="5"/>
  <c r="AI271" i="5"/>
  <c r="AI27" i="5"/>
  <c r="AI110" i="5"/>
  <c r="AI32" i="5"/>
  <c r="AI281" i="5"/>
  <c r="AI37" i="5"/>
  <c r="AI286" i="5"/>
  <c r="AI42" i="5"/>
  <c r="AI125" i="5"/>
  <c r="AI209" i="5"/>
  <c r="AI128" i="5"/>
  <c r="AI130" i="5"/>
  <c r="AI214" i="5"/>
  <c r="AI52" i="5"/>
  <c r="AI135" i="5"/>
  <c r="AI57" i="5"/>
  <c r="AI140" i="5"/>
  <c r="AI224" i="5"/>
  <c r="AI143" i="5"/>
  <c r="AI145" i="5"/>
  <c r="AI230" i="5"/>
  <c r="AI71" i="5"/>
  <c r="AI149" i="5"/>
  <c r="AI312" i="5"/>
  <c r="AI233" i="5"/>
  <c r="AI235" i="5"/>
  <c r="AI76" i="5"/>
  <c r="AI154" i="5"/>
  <c r="AI321" i="5"/>
  <c r="AI239" i="5"/>
  <c r="AI77" i="5"/>
  <c r="AI158" i="5"/>
  <c r="AI160" i="5"/>
  <c r="AI170" i="5"/>
  <c r="AI252" i="5"/>
  <c r="AI175" i="5"/>
  <c r="AI180" i="5"/>
  <c r="AI99" i="5"/>
  <c r="AI183" i="5"/>
  <c r="AI26" i="5"/>
  <c r="AI267" i="5"/>
  <c r="AI31" i="5"/>
  <c r="AI109" i="5"/>
  <c r="AI195" i="5"/>
  <c r="AI277" i="5"/>
  <c r="AI200" i="5"/>
  <c r="AI119" i="5"/>
  <c r="AI203" i="5"/>
  <c r="AI46" i="5"/>
  <c r="AI124" i="5"/>
  <c r="AI208" i="5"/>
  <c r="AI292" i="5"/>
  <c r="AI56" i="5"/>
  <c r="AI297" i="5"/>
  <c r="AI218" i="5"/>
  <c r="AI139" i="5"/>
  <c r="AI223" i="5"/>
  <c r="AI85" i="5"/>
  <c r="AI169" i="5"/>
  <c r="AI7" i="5"/>
  <c r="AI88" i="5"/>
  <c r="AI256" i="5"/>
  <c r="AI12" i="5"/>
  <c r="AI95" i="5"/>
  <c r="AI179" i="5"/>
  <c r="AI17" i="5"/>
  <c r="AI100" i="5"/>
  <c r="AI184" i="5"/>
  <c r="AI103" i="5"/>
  <c r="AI105" i="5"/>
  <c r="AI189" i="5"/>
  <c r="AI108" i="5"/>
  <c r="AI276" i="5"/>
  <c r="AI194" i="5"/>
  <c r="AI113" i="5"/>
  <c r="AI115" i="5"/>
  <c r="AI199" i="5"/>
  <c r="AI118" i="5"/>
  <c r="AI120" i="5"/>
  <c r="AI204" i="5"/>
  <c r="AI123" i="5"/>
  <c r="AI291" i="5"/>
  <c r="AI47" i="5"/>
  <c r="AI296" i="5"/>
  <c r="AI133" i="5"/>
  <c r="AI301" i="5"/>
  <c r="AI219" i="5"/>
  <c r="AI138" i="5"/>
  <c r="AI306" i="5"/>
  <c r="AI62" i="5"/>
  <c r="AI228" i="5"/>
  <c r="AI82" i="5"/>
  <c r="AI248" i="5"/>
  <c r="AI250" i="5"/>
  <c r="AI171" i="5"/>
  <c r="AI9" i="5"/>
  <c r="AI87" i="5"/>
  <c r="AI253" i="5"/>
  <c r="AI255" i="5"/>
  <c r="AI176" i="5"/>
  <c r="AI14" i="5"/>
  <c r="AI92" i="5"/>
  <c r="AI258" i="5"/>
  <c r="AI260" i="5"/>
  <c r="AI181" i="5"/>
  <c r="AI19" i="5"/>
  <c r="AI97" i="5"/>
  <c r="AI263" i="5"/>
  <c r="AI265" i="5"/>
  <c r="AI186" i="5"/>
  <c r="AI24" i="5"/>
  <c r="AI102" i="5"/>
  <c r="AI268" i="5"/>
  <c r="AI270" i="5"/>
  <c r="AI191" i="5"/>
  <c r="AI29" i="5"/>
  <c r="AI107" i="5"/>
  <c r="AI273" i="5"/>
  <c r="AI275" i="5"/>
  <c r="AI196" i="5"/>
  <c r="AI34" i="5"/>
  <c r="AI112" i="5"/>
  <c r="AI278" i="5"/>
  <c r="AI280" i="5"/>
  <c r="AI201" i="5"/>
  <c r="AI39" i="5"/>
  <c r="AI117" i="5"/>
  <c r="AI283" i="5"/>
  <c r="AI285" i="5"/>
  <c r="AI206" i="5"/>
  <c r="AI44" i="5"/>
  <c r="AI122" i="5"/>
  <c r="AI288" i="5"/>
  <c r="AI290" i="5"/>
  <c r="AI211" i="5"/>
  <c r="AI49" i="5"/>
  <c r="AI127" i="5"/>
  <c r="AI293" i="5"/>
  <c r="AI295" i="5"/>
  <c r="AI216" i="5"/>
  <c r="AI54" i="5"/>
  <c r="AI132" i="5"/>
  <c r="AI298" i="5"/>
  <c r="AI300" i="5"/>
  <c r="AI221" i="5"/>
  <c r="AI59" i="5"/>
  <c r="AI137" i="5"/>
  <c r="AI303" i="5"/>
  <c r="AI305" i="5"/>
  <c r="AI226" i="5"/>
  <c r="AI64" i="5"/>
  <c r="AI142" i="5"/>
  <c r="AI309" i="5"/>
  <c r="AI227" i="5"/>
  <c r="AI68" i="5"/>
  <c r="AI70" i="5"/>
  <c r="AI151" i="5"/>
  <c r="AI314" i="5"/>
  <c r="AI232" i="5"/>
  <c r="AI73" i="5"/>
  <c r="AI75" i="5"/>
  <c r="AI156" i="5"/>
  <c r="AI320" i="5"/>
  <c r="AI241" i="5"/>
  <c r="AI79" i="5"/>
  <c r="AI157" i="5"/>
  <c r="D10" i="9"/>
  <c r="P9" i="9"/>
  <c r="G9" i="9"/>
  <c r="H9" i="9"/>
  <c r="C14" i="11"/>
  <c r="C9" i="11"/>
  <c r="D9" i="11"/>
  <c r="P9" i="11" s="1"/>
  <c r="C19" i="11"/>
  <c r="C15" i="9"/>
  <c r="C10" i="9"/>
  <c r="C20" i="9"/>
  <c r="AH307" i="5"/>
  <c r="AG307" i="5" s="1"/>
  <c r="AH318" i="5"/>
  <c r="AG318" i="5" s="1"/>
  <c r="AH317" i="5"/>
  <c r="AG317" i="5" s="1"/>
  <c r="AH243" i="5"/>
  <c r="AG243" i="5" s="1"/>
  <c r="AH242" i="5"/>
  <c r="AG242" i="5" s="1"/>
  <c r="AH244" i="5"/>
  <c r="AG244" i="5" s="1"/>
  <c r="AH246" i="5"/>
  <c r="AG246" i="5" s="1"/>
  <c r="AH245" i="5"/>
  <c r="AG245" i="5" s="1"/>
  <c r="AH163" i="5"/>
  <c r="AG163" i="5" s="1"/>
  <c r="AH162" i="5"/>
  <c r="AG162" i="5" s="1"/>
  <c r="AH164" i="5"/>
  <c r="AG164" i="5" s="1"/>
  <c r="AH166" i="5"/>
  <c r="AG166" i="5" s="1"/>
  <c r="AH165" i="5"/>
  <c r="AG165" i="5" s="1"/>
  <c r="AH3" i="5"/>
  <c r="AH2" i="5"/>
  <c r="AH4" i="5"/>
  <c r="AH6" i="5"/>
  <c r="AG6" i="5" s="1"/>
  <c r="AH5" i="5"/>
  <c r="AH83" i="5"/>
  <c r="AG83" i="5" s="1"/>
  <c r="AH308" i="5"/>
  <c r="AG308" i="5" s="1"/>
  <c r="J5" i="9" l="1"/>
  <c r="AG5" i="5"/>
  <c r="I5" i="9"/>
  <c r="AG4" i="5"/>
  <c r="G5" i="9"/>
  <c r="AG2" i="5"/>
  <c r="H5" i="9"/>
  <c r="AG3" i="5"/>
  <c r="AB8" i="11"/>
  <c r="AA8" i="11"/>
  <c r="AD8" i="11"/>
  <c r="AC8" i="11"/>
  <c r="O9" i="11"/>
  <c r="J9" i="11"/>
  <c r="I9" i="11"/>
  <c r="K9" i="11"/>
  <c r="G9" i="11"/>
  <c r="M9" i="11"/>
  <c r="H9" i="11"/>
  <c r="N9" i="11"/>
  <c r="L9" i="11"/>
  <c r="T8" i="11"/>
  <c r="R8" i="11"/>
  <c r="Q8" i="11"/>
  <c r="S8" i="11"/>
  <c r="Y8" i="11"/>
  <c r="W8" i="11"/>
  <c r="V8" i="11"/>
  <c r="X8" i="11"/>
  <c r="O10" i="9"/>
  <c r="J10" i="9"/>
  <c r="I10" i="9"/>
  <c r="AI308" i="5"/>
  <c r="AI4" i="5"/>
  <c r="AI166" i="5"/>
  <c r="AI245" i="5"/>
  <c r="AI243" i="5"/>
  <c r="AI6" i="5"/>
  <c r="AI165" i="5"/>
  <c r="AI163" i="5"/>
  <c r="AI242" i="5"/>
  <c r="AI307" i="5"/>
  <c r="AI83" i="5"/>
  <c r="AI2" i="5"/>
  <c r="AI164" i="5"/>
  <c r="AI246" i="5"/>
  <c r="AI317" i="5"/>
  <c r="AI5" i="5"/>
  <c r="AI3" i="5"/>
  <c r="AI162" i="5"/>
  <c r="AI244" i="5"/>
  <c r="AI318" i="5"/>
  <c r="H10" i="9"/>
  <c r="G10" i="9"/>
  <c r="D11" i="9"/>
  <c r="P10" i="9"/>
  <c r="C15" i="11"/>
  <c r="C10" i="11"/>
  <c r="D10" i="11"/>
  <c r="P10" i="11" s="1"/>
  <c r="C20" i="11"/>
  <c r="C16" i="9"/>
  <c r="AB9" i="11" l="1"/>
  <c r="AD9" i="11"/>
  <c r="AC9" i="11"/>
  <c r="AA9" i="11"/>
  <c r="W9" i="11"/>
  <c r="V9" i="11"/>
  <c r="Y9" i="11"/>
  <c r="X9" i="11"/>
  <c r="R9" i="11"/>
  <c r="Q9" i="11"/>
  <c r="T9" i="11"/>
  <c r="S9" i="11"/>
  <c r="O10" i="11"/>
  <c r="I10" i="11"/>
  <c r="J10" i="11"/>
  <c r="M10" i="11"/>
  <c r="H10" i="11"/>
  <c r="N10" i="11"/>
  <c r="K10" i="11"/>
  <c r="G10" i="11"/>
  <c r="L10" i="11"/>
  <c r="J11" i="9"/>
  <c r="O11" i="9"/>
  <c r="I11" i="9"/>
  <c r="D12" i="9"/>
  <c r="P11" i="9"/>
  <c r="G11" i="9"/>
  <c r="H11" i="9"/>
  <c r="D11" i="11"/>
  <c r="C16" i="11"/>
  <c r="AA10" i="11" l="1"/>
  <c r="AD10" i="11"/>
  <c r="AB10" i="11"/>
  <c r="P11" i="11"/>
  <c r="O11" i="11"/>
  <c r="G11" i="11"/>
  <c r="I11" i="11"/>
  <c r="K11" i="11"/>
  <c r="J11" i="11"/>
  <c r="H11" i="11"/>
  <c r="N11" i="11"/>
  <c r="L11" i="11"/>
  <c r="M11" i="11"/>
  <c r="Y10" i="11"/>
  <c r="X10" i="11"/>
  <c r="W10" i="11"/>
  <c r="V10" i="11"/>
  <c r="T10" i="11"/>
  <c r="S10" i="11"/>
  <c r="R10" i="11"/>
  <c r="Q10" i="11"/>
  <c r="AC10" i="11"/>
  <c r="I12" i="9"/>
  <c r="O12" i="9"/>
  <c r="J12" i="9"/>
  <c r="D13" i="9"/>
  <c r="P12" i="9"/>
  <c r="H12" i="9"/>
  <c r="G12" i="9"/>
  <c r="D12" i="11"/>
  <c r="AB11" i="11" l="1"/>
  <c r="AC11" i="11"/>
  <c r="P12" i="11"/>
  <c r="L12" i="11"/>
  <c r="H12" i="11"/>
  <c r="O12" i="11"/>
  <c r="G12" i="11"/>
  <c r="J12" i="11"/>
  <c r="M12" i="11"/>
  <c r="K12" i="11"/>
  <c r="I12" i="11"/>
  <c r="N12" i="11"/>
  <c r="AD11" i="11"/>
  <c r="W11" i="11"/>
  <c r="V11" i="11"/>
  <c r="Y11" i="11"/>
  <c r="X11" i="11"/>
  <c r="R11" i="11"/>
  <c r="Q11" i="11"/>
  <c r="T11" i="11"/>
  <c r="S11" i="11"/>
  <c r="AA11" i="11"/>
  <c r="J13" i="9"/>
  <c r="O13" i="9"/>
  <c r="I13" i="9"/>
  <c r="D14" i="9"/>
  <c r="P13" i="9"/>
  <c r="H13" i="9"/>
  <c r="G13" i="9"/>
  <c r="D13" i="11"/>
  <c r="AD12" i="11" l="1"/>
  <c r="P13" i="11"/>
  <c r="J13" i="11"/>
  <c r="N13" i="11"/>
  <c r="I13" i="11"/>
  <c r="L13" i="11"/>
  <c r="K13" i="11"/>
  <c r="M13" i="11"/>
  <c r="O13" i="11"/>
  <c r="H13" i="11"/>
  <c r="G13" i="11"/>
  <c r="AA12" i="11"/>
  <c r="AC12" i="11"/>
  <c r="Y12" i="11"/>
  <c r="X12" i="11"/>
  <c r="W12" i="11"/>
  <c r="V12" i="11"/>
  <c r="AB12" i="11"/>
  <c r="T12" i="11"/>
  <c r="S12" i="11"/>
  <c r="R12" i="11"/>
  <c r="Q12" i="11"/>
  <c r="I14" i="9"/>
  <c r="J14" i="9"/>
  <c r="O14" i="9"/>
  <c r="D15" i="9"/>
  <c r="P14" i="9"/>
  <c r="G14" i="9"/>
  <c r="H14" i="9"/>
  <c r="D14" i="11"/>
  <c r="AC13" i="11" l="1"/>
  <c r="AD13" i="11"/>
  <c r="P14" i="11"/>
  <c r="I14" i="11"/>
  <c r="K14" i="11"/>
  <c r="M14" i="11"/>
  <c r="G14" i="11"/>
  <c r="O14" i="11"/>
  <c r="H14" i="11"/>
  <c r="L14" i="11"/>
  <c r="J14" i="11"/>
  <c r="N14" i="11"/>
  <c r="R13" i="11"/>
  <c r="Q13" i="11"/>
  <c r="T13" i="11"/>
  <c r="S13" i="11"/>
  <c r="AA13" i="11"/>
  <c r="W13" i="11"/>
  <c r="V13" i="11"/>
  <c r="Y13" i="11"/>
  <c r="X13" i="11"/>
  <c r="AB13" i="11"/>
  <c r="J15" i="9"/>
  <c r="O15" i="9"/>
  <c r="I15" i="9"/>
  <c r="D16" i="9"/>
  <c r="P15" i="9"/>
  <c r="H15" i="9"/>
  <c r="G15" i="9"/>
  <c r="D15" i="11"/>
  <c r="AD14" i="11" l="1"/>
  <c r="Y14" i="11"/>
  <c r="X14" i="11"/>
  <c r="W14" i="11"/>
  <c r="V14" i="11"/>
  <c r="AA14" i="11"/>
  <c r="T14" i="11"/>
  <c r="S14" i="11"/>
  <c r="R14" i="11"/>
  <c r="Q14" i="11"/>
  <c r="P15" i="11"/>
  <c r="H15" i="11"/>
  <c r="G15" i="11"/>
  <c r="O15" i="11"/>
  <c r="N15" i="11"/>
  <c r="K15" i="11"/>
  <c r="J15" i="11"/>
  <c r="L15" i="11"/>
  <c r="I15" i="11"/>
  <c r="M15" i="11"/>
  <c r="AB14" i="11"/>
  <c r="AC14" i="11"/>
  <c r="O16" i="9"/>
  <c r="I16" i="9"/>
  <c r="J16" i="9"/>
  <c r="D17" i="9"/>
  <c r="P16" i="9"/>
  <c r="H16" i="9"/>
  <c r="G16" i="9"/>
  <c r="D16" i="11"/>
  <c r="AB15" i="11" l="1"/>
  <c r="R15" i="11"/>
  <c r="Q15" i="11"/>
  <c r="T15" i="11"/>
  <c r="S15" i="11"/>
  <c r="AC15" i="11"/>
  <c r="AA15" i="11"/>
  <c r="W15" i="11"/>
  <c r="V15" i="11"/>
  <c r="Y15" i="11"/>
  <c r="X15" i="11"/>
  <c r="P16" i="11"/>
  <c r="J16" i="11"/>
  <c r="G16" i="11"/>
  <c r="H16" i="11"/>
  <c r="L16" i="11"/>
  <c r="O16" i="11"/>
  <c r="N16" i="11"/>
  <c r="M16" i="11"/>
  <c r="I16" i="11"/>
  <c r="K16" i="11"/>
  <c r="AD15" i="11"/>
  <c r="J17" i="9"/>
  <c r="I17" i="9"/>
  <c r="O17" i="9"/>
  <c r="P17" i="9"/>
  <c r="D18" i="9"/>
  <c r="H17" i="9"/>
  <c r="G17" i="9"/>
  <c r="D17" i="11"/>
  <c r="AA16" i="11" l="1"/>
  <c r="AC16" i="11"/>
  <c r="AD16" i="11"/>
  <c r="AB16" i="11"/>
  <c r="P17" i="11"/>
  <c r="L17" i="11"/>
  <c r="O17" i="11"/>
  <c r="K17" i="11"/>
  <c r="J17" i="11"/>
  <c r="N17" i="11"/>
  <c r="I17" i="11"/>
  <c r="H17" i="11"/>
  <c r="G17" i="11"/>
  <c r="M17" i="11"/>
  <c r="Y16" i="11"/>
  <c r="X16" i="11"/>
  <c r="W16" i="11"/>
  <c r="V16" i="11"/>
  <c r="T16" i="11"/>
  <c r="S16" i="11"/>
  <c r="R16" i="11"/>
  <c r="Q16" i="11"/>
  <c r="O18" i="9"/>
  <c r="J18" i="9"/>
  <c r="I18" i="9"/>
  <c r="D19" i="9"/>
  <c r="P18" i="9"/>
  <c r="G18" i="9"/>
  <c r="H18" i="9"/>
  <c r="D18" i="11"/>
  <c r="AC17" i="11" l="1"/>
  <c r="AD17" i="11"/>
  <c r="AB17" i="11"/>
  <c r="P18" i="11"/>
  <c r="K18" i="11"/>
  <c r="H18" i="11"/>
  <c r="L18" i="11"/>
  <c r="N18" i="11"/>
  <c r="O18" i="11"/>
  <c r="G18" i="11"/>
  <c r="I18" i="11"/>
  <c r="M18" i="11"/>
  <c r="J18" i="11"/>
  <c r="R17" i="11"/>
  <c r="Q17" i="11"/>
  <c r="T17" i="11"/>
  <c r="S17" i="11"/>
  <c r="W17" i="11"/>
  <c r="V17" i="11"/>
  <c r="Y17" i="11"/>
  <c r="X17" i="11"/>
  <c r="AA17" i="11"/>
  <c r="O19" i="9"/>
  <c r="I19" i="9"/>
  <c r="J19" i="9"/>
  <c r="D20" i="9"/>
  <c r="P19" i="9"/>
  <c r="H19" i="9"/>
  <c r="G19" i="9"/>
  <c r="D19" i="11"/>
  <c r="AC18" i="11" l="1"/>
  <c r="AD18" i="11"/>
  <c r="P19" i="11"/>
  <c r="O19" i="11"/>
  <c r="K19" i="11"/>
  <c r="M19" i="11"/>
  <c r="J19" i="11"/>
  <c r="H19" i="11"/>
  <c r="I19" i="11"/>
  <c r="N19" i="11"/>
  <c r="G19" i="11"/>
  <c r="L19" i="11"/>
  <c r="AB18" i="11"/>
  <c r="T18" i="11"/>
  <c r="S18" i="11"/>
  <c r="R18" i="11"/>
  <c r="Q18" i="11"/>
  <c r="Y18" i="11"/>
  <c r="X18" i="11"/>
  <c r="W18" i="11"/>
  <c r="V18" i="11"/>
  <c r="AA18" i="11"/>
  <c r="O20" i="9"/>
  <c r="J20" i="9"/>
  <c r="I20" i="9"/>
  <c r="P20" i="9"/>
  <c r="H20" i="9"/>
  <c r="G20" i="9"/>
  <c r="D20" i="11"/>
  <c r="AB19" i="11" l="1"/>
  <c r="AD19" i="11"/>
  <c r="AC19" i="11"/>
  <c r="AA19" i="11"/>
  <c r="W19" i="11"/>
  <c r="V19" i="11"/>
  <c r="Y19" i="11"/>
  <c r="X19" i="11"/>
  <c r="P20" i="11"/>
  <c r="O20" i="11"/>
  <c r="H20" i="11"/>
  <c r="L20" i="11"/>
  <c r="J20" i="11"/>
  <c r="N20" i="11"/>
  <c r="I20" i="11"/>
  <c r="K20" i="11"/>
  <c r="M20" i="11"/>
  <c r="G20" i="11"/>
  <c r="R19" i="11"/>
  <c r="Q19" i="11"/>
  <c r="T19" i="11"/>
  <c r="S19" i="11"/>
  <c r="AC20" i="11" l="1"/>
  <c r="AA20" i="11"/>
  <c r="AD20" i="11"/>
  <c r="AB20" i="11"/>
  <c r="Y20" i="11"/>
  <c r="X20" i="11"/>
  <c r="W20" i="11"/>
  <c r="V20" i="11"/>
  <c r="T20" i="11"/>
  <c r="S20" i="11"/>
  <c r="R20" i="11"/>
  <c r="Q20" i="11"/>
  <c r="M8" i="9" l="1"/>
  <c r="K8" i="9"/>
  <c r="M9" i="9"/>
  <c r="K9" i="9"/>
  <c r="L8" i="9"/>
  <c r="M5" i="9"/>
  <c r="M10" i="9"/>
  <c r="M11" i="9"/>
  <c r="K11" i="9"/>
  <c r="M12" i="9"/>
  <c r="M13" i="9"/>
  <c r="K13" i="9"/>
  <c r="L14" i="9"/>
  <c r="K15" i="9"/>
  <c r="L15" i="9"/>
  <c r="L16" i="9"/>
  <c r="K17" i="9"/>
  <c r="L17" i="9"/>
  <c r="L18" i="9"/>
  <c r="L19" i="9"/>
  <c r="K19" i="9"/>
  <c r="M20" i="9"/>
  <c r="L7" i="9"/>
  <c r="L11" i="9"/>
  <c r="N11" i="9"/>
  <c r="L12" i="9"/>
  <c r="K12" i="9"/>
  <c r="L13" i="9"/>
  <c r="M14" i="9"/>
  <c r="N14" i="9"/>
  <c r="K14" i="9"/>
  <c r="K16" i="9"/>
  <c r="N17" i="9"/>
  <c r="M17" i="9"/>
  <c r="N20" i="9"/>
  <c r="K7" i="9"/>
  <c r="M7" i="9"/>
  <c r="N7" i="9"/>
  <c r="N8" i="9"/>
  <c r="K5" i="9"/>
  <c r="L5" i="9"/>
  <c r="N5" i="9"/>
  <c r="L9" i="9"/>
  <c r="N10" i="9"/>
  <c r="K10" i="9"/>
  <c r="L10" i="9"/>
  <c r="N12" i="9"/>
  <c r="N13" i="9"/>
  <c r="M15" i="9"/>
  <c r="M16" i="9"/>
  <c r="M18" i="9"/>
  <c r="K18" i="9"/>
  <c r="M6" i="9"/>
  <c r="M19" i="9"/>
  <c r="N19" i="9"/>
  <c r="L6" i="9"/>
  <c r="L20" i="9"/>
  <c r="N9" i="9"/>
  <c r="N15" i="9"/>
  <c r="N18" i="9"/>
  <c r="K6" i="9"/>
  <c r="K20" i="9"/>
  <c r="N6" i="9"/>
  <c r="N16" i="9"/>
  <c r="Y16" i="9" l="1"/>
  <c r="T16" i="9"/>
  <c r="AD16" i="9"/>
  <c r="Y13" i="9"/>
  <c r="T13" i="9"/>
  <c r="AD13" i="9"/>
  <c r="AD10" i="9"/>
  <c r="Y10" i="9"/>
  <c r="T10" i="9"/>
  <c r="Q5" i="9"/>
  <c r="AA5" i="9"/>
  <c r="V5" i="9"/>
  <c r="Q7" i="9"/>
  <c r="V7" i="9"/>
  <c r="AA7" i="9"/>
  <c r="Q16" i="9"/>
  <c r="V16" i="9"/>
  <c r="AA16" i="9"/>
  <c r="AB13" i="9"/>
  <c r="W13" i="9"/>
  <c r="R13" i="9"/>
  <c r="W11" i="9"/>
  <c r="R11" i="9"/>
  <c r="AB11" i="9"/>
  <c r="AB19" i="9"/>
  <c r="W19" i="9"/>
  <c r="R19" i="9"/>
  <c r="R16" i="9"/>
  <c r="AB16" i="9"/>
  <c r="W16" i="9"/>
  <c r="V13" i="9"/>
  <c r="Q13" i="9"/>
  <c r="AA13" i="9"/>
  <c r="S11" i="9"/>
  <c r="X11" i="9"/>
  <c r="AC11" i="9"/>
  <c r="Q9" i="9"/>
  <c r="V9" i="9"/>
  <c r="AA9" i="9"/>
  <c r="Q18" i="9"/>
  <c r="V18" i="9"/>
  <c r="AA18" i="9"/>
  <c r="AD15" i="9"/>
  <c r="T15" i="9"/>
  <c r="Y15" i="9"/>
  <c r="Y19" i="9"/>
  <c r="T19" i="9"/>
  <c r="AD19" i="9"/>
  <c r="X18" i="9"/>
  <c r="S18" i="9"/>
  <c r="AC18" i="9"/>
  <c r="AD12" i="9"/>
  <c r="T12" i="9"/>
  <c r="Y12" i="9"/>
  <c r="W9" i="9"/>
  <c r="R9" i="9"/>
  <c r="AB9" i="9"/>
  <c r="AD8" i="9"/>
  <c r="T8" i="9"/>
  <c r="Y8" i="9"/>
  <c r="AD20" i="9"/>
  <c r="T20" i="9"/>
  <c r="Y20" i="9"/>
  <c r="V14" i="9"/>
  <c r="Q14" i="9"/>
  <c r="AA14" i="9"/>
  <c r="V12" i="9"/>
  <c r="AA12" i="9"/>
  <c r="Q12" i="9"/>
  <c r="R7" i="9"/>
  <c r="W7" i="9"/>
  <c r="AB7" i="9"/>
  <c r="R18" i="9"/>
  <c r="W18" i="9"/>
  <c r="AB18" i="9"/>
  <c r="W15" i="9"/>
  <c r="AB15" i="9"/>
  <c r="R15" i="9"/>
  <c r="S13" i="9"/>
  <c r="AC13" i="9"/>
  <c r="X13" i="9"/>
  <c r="AC10" i="9"/>
  <c r="X10" i="9"/>
  <c r="S10" i="9"/>
  <c r="AC9" i="9"/>
  <c r="X9" i="9"/>
  <c r="S9" i="9"/>
  <c r="Q20" i="9"/>
  <c r="AA20" i="9"/>
  <c r="V20" i="9"/>
  <c r="T9" i="9"/>
  <c r="AD9" i="9"/>
  <c r="Y9" i="9"/>
  <c r="S19" i="9"/>
  <c r="AC19" i="9"/>
  <c r="X19" i="9"/>
  <c r="X16" i="9"/>
  <c r="S16" i="9"/>
  <c r="AC16" i="9"/>
  <c r="R10" i="9"/>
  <c r="AB10" i="9"/>
  <c r="W10" i="9"/>
  <c r="T5" i="9"/>
  <c r="AD5" i="9"/>
  <c r="Y5" i="9"/>
  <c r="AD7" i="9"/>
  <c r="T7" i="9"/>
  <c r="Y7" i="9"/>
  <c r="S17" i="9"/>
  <c r="X17" i="9"/>
  <c r="AC17" i="9"/>
  <c r="Y14" i="9"/>
  <c r="T14" i="9"/>
  <c r="AD14" i="9"/>
  <c r="W12" i="9"/>
  <c r="AB12" i="9"/>
  <c r="R12" i="9"/>
  <c r="X20" i="9"/>
  <c r="S20" i="9"/>
  <c r="AC20" i="9"/>
  <c r="W17" i="9"/>
  <c r="AB17" i="9"/>
  <c r="R17" i="9"/>
  <c r="V15" i="9"/>
  <c r="Q15" i="9"/>
  <c r="AA15" i="9"/>
  <c r="X12" i="9"/>
  <c r="AC12" i="9"/>
  <c r="S12" i="9"/>
  <c r="AC5" i="9"/>
  <c r="X5" i="9"/>
  <c r="S5" i="9"/>
  <c r="Q8" i="9"/>
  <c r="V8" i="9"/>
  <c r="AA8" i="9"/>
  <c r="AD18" i="9"/>
  <c r="T18" i="9"/>
  <c r="Y18" i="9"/>
  <c r="W6" i="9"/>
  <c r="R6" i="9"/>
  <c r="AB6" i="9"/>
  <c r="T6" i="9"/>
  <c r="AD6" i="9"/>
  <c r="Y6" i="9"/>
  <c r="Q6" i="9"/>
  <c r="V6" i="9"/>
  <c r="AA6" i="9"/>
  <c r="R20" i="9"/>
  <c r="AB20" i="9"/>
  <c r="W20" i="9"/>
  <c r="AC6" i="9"/>
  <c r="X6" i="9"/>
  <c r="S6" i="9"/>
  <c r="S15" i="9"/>
  <c r="X15" i="9"/>
  <c r="AC15" i="9"/>
  <c r="V10" i="9"/>
  <c r="Q10" i="9"/>
  <c r="AA10" i="9"/>
  <c r="R5" i="9"/>
  <c r="AB5" i="9"/>
  <c r="W5" i="9"/>
  <c r="AC7" i="9"/>
  <c r="S7" i="9"/>
  <c r="X7" i="9"/>
  <c r="T17" i="9"/>
  <c r="Y17" i="9"/>
  <c r="AD17" i="9"/>
  <c r="X14" i="9"/>
  <c r="S14" i="9"/>
  <c r="AC14" i="9"/>
  <c r="AD11" i="9"/>
  <c r="T11" i="9"/>
  <c r="Y11" i="9"/>
  <c r="V19" i="9"/>
  <c r="AA19" i="9"/>
  <c r="Q19" i="9"/>
  <c r="Q17" i="9"/>
  <c r="V17" i="9"/>
  <c r="AA17" i="9"/>
  <c r="R14" i="9"/>
  <c r="AB14" i="9"/>
  <c r="W14" i="9"/>
  <c r="Q11" i="9"/>
  <c r="V11" i="9"/>
  <c r="AA11" i="9"/>
  <c r="R8" i="9"/>
  <c r="AB8" i="9"/>
  <c r="W8" i="9"/>
  <c r="AC8" i="9"/>
  <c r="X8" i="9"/>
  <c r="S8" i="9"/>
</calcChain>
</file>

<file path=xl/sharedStrings.xml><?xml version="1.0" encoding="utf-8"?>
<sst xmlns="http://schemas.openxmlformats.org/spreadsheetml/2006/main" count="3257" uniqueCount="785">
  <si>
    <t>RunID</t>
  </si>
  <si>
    <t>BldgType</t>
  </si>
  <si>
    <t>CZ</t>
  </si>
  <si>
    <t>VintID</t>
  </si>
  <si>
    <t>MeasureID</t>
  </si>
  <si>
    <t>kWPkPer</t>
  </si>
  <si>
    <t>kWhTotal</t>
  </si>
  <si>
    <t>kWhLighting</t>
  </si>
  <si>
    <t>kWhTaskLighting</t>
  </si>
  <si>
    <t>kWhEquipment</t>
  </si>
  <si>
    <t>kWhHeating</t>
  </si>
  <si>
    <t>kWhCooling</t>
  </si>
  <si>
    <t>kWhTower</t>
  </si>
  <si>
    <t>kWhAux</t>
  </si>
  <si>
    <t>kWhVentilation</t>
  </si>
  <si>
    <t>kWhRefrigeration</t>
  </si>
  <si>
    <t>kWhHPSupp</t>
  </si>
  <si>
    <t>kWhSHW</t>
  </si>
  <si>
    <t>kWhExterior</t>
  </si>
  <si>
    <t>ThermTotal</t>
  </si>
  <si>
    <t>ThermEquipment</t>
  </si>
  <si>
    <t>ThermHeating</t>
  </si>
  <si>
    <t>ThermSHW</t>
  </si>
  <si>
    <t>OfS</t>
  </si>
  <si>
    <t>CZ14</t>
  </si>
  <si>
    <t>HVAC</t>
  </si>
  <si>
    <t>CZ16</t>
  </si>
  <si>
    <t>CZ01</t>
  </si>
  <si>
    <t>OfL</t>
  </si>
  <si>
    <t>EPr</t>
  </si>
  <si>
    <t>Htl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</si>
  <si>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</si>
  <si>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</si>
  <si>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</si>
  <si>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</si>
  <si>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</si>
  <si>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</si>
  <si>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</si>
  <si>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</si>
  <si>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</si>
  <si>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</si>
  <si>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</si>
  <si>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</si>
  <si>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CZ15</t>
  </si>
  <si>
    <t>Sys ID</t>
  </si>
  <si>
    <t>Run  ID</t>
  </si>
  <si>
    <t>Bldg</t>
  </si>
  <si>
    <t>OfS-w01-v14-PVAV_Std</t>
  </si>
  <si>
    <t>PVAV_Std</t>
  </si>
  <si>
    <t>OfS-w01-v14-PVAV_Hi</t>
  </si>
  <si>
    <t>PVAV_Hi</t>
  </si>
  <si>
    <t>OfS-w02-v14-PVAV_Std</t>
  </si>
  <si>
    <t>OfS-w02-v14-PVAV_Hi</t>
  </si>
  <si>
    <t>OfS-w03-v14-PVAV_Std</t>
  </si>
  <si>
    <t>OfS-w03-v14-PVAV_Hi</t>
  </si>
  <si>
    <t>OfS-w04-v14-PVAV_Std</t>
  </si>
  <si>
    <t>OfS-w04-v14-PVAV_Hi</t>
  </si>
  <si>
    <t>OfS-w05-v14-PVAV_Std</t>
  </si>
  <si>
    <t>OfS-w05-v14-PVAV_Hi</t>
  </si>
  <si>
    <t>OfS-w06-v14-PVAV_Std</t>
  </si>
  <si>
    <t>OfS-w06-v14-PVAV_Hi</t>
  </si>
  <si>
    <t>OfS-w07-v14-PVAV_Std</t>
  </si>
  <si>
    <t>OfS-w07-v14-PVAV_Hi</t>
  </si>
  <si>
    <t>OfS-w08-v14-PVAV_Std</t>
  </si>
  <si>
    <t>OfS-w08-v14-PVAV_Hi</t>
  </si>
  <si>
    <t>OfS-w09-v14-PVAV_Std</t>
  </si>
  <si>
    <t>OfS-w09-v14-PVAV_Hi</t>
  </si>
  <si>
    <t>OfS-w10-v14-PVAV_Std</t>
  </si>
  <si>
    <t>OfS-w10-v14-PVAV_Hi</t>
  </si>
  <si>
    <t>OfS-w11-v14-PVAV_Std</t>
  </si>
  <si>
    <t>OfS-w11-v14-PVAV_Hi</t>
  </si>
  <si>
    <t>OfS-w12-v14-PVAV_Std</t>
  </si>
  <si>
    <t>OfS-w12-v14-PVAV_Hi</t>
  </si>
  <si>
    <t>OfS-w13-v14-PVAV_Std</t>
  </si>
  <si>
    <t>OfS-w13-v14-PVAV_Hi</t>
  </si>
  <si>
    <t>OfS-w14-v14-PVAV_Std</t>
  </si>
  <si>
    <t>OfS-w14-v14-PVAV_Hi</t>
  </si>
  <si>
    <t>OfS-w15-v14-PVAV_Std</t>
  </si>
  <si>
    <t>OfS-w15-v14-PVAV_Hi</t>
  </si>
  <si>
    <t>OfS-w16-v14-PVAV_Std</t>
  </si>
  <si>
    <t>OfS-w16-v14-PVAV_Hi</t>
  </si>
  <si>
    <t>Elec Src MMBtu</t>
  </si>
  <si>
    <t>MMBtuSrc</t>
  </si>
  <si>
    <t>CoolCap</t>
  </si>
  <si>
    <t>HeatCap</t>
  </si>
  <si>
    <t>PctHrsZoneOutsideTR</t>
  </si>
  <si>
    <t>PctHrsPlantNotSat</t>
  </si>
  <si>
    <t>HrsZoneAbvCoolTR</t>
  </si>
  <si>
    <t>HrsZoneBlwHeatTR</t>
  </si>
  <si>
    <t>OfS-w01-v14-AC_S1Std</t>
  </si>
  <si>
    <t>AC_S1Std</t>
  </si>
  <si>
    <t>OfS-w01-v14-AC_SHi</t>
  </si>
  <si>
    <t>AC_SHi</t>
  </si>
  <si>
    <t>OfS-w01-v14-AC_EHi</t>
  </si>
  <si>
    <t>AC_EHi</t>
  </si>
  <si>
    <t>OfS-w01-v14-VRF_HP_OAU0</t>
  </si>
  <si>
    <t>VRF_HP_OAU0</t>
  </si>
  <si>
    <t>OfS-w01-v14-VRF_HP_OAU1</t>
  </si>
  <si>
    <t>VRF_HP_OAU1</t>
  </si>
  <si>
    <t>OfS-w01-v14-VRF_HP_OAU2</t>
  </si>
  <si>
    <t>VRF_HP_OAU2</t>
  </si>
  <si>
    <t>OfS-w01-v14-VRF_HR_OAU0</t>
  </si>
  <si>
    <t>VRF_HR_OAU0</t>
  </si>
  <si>
    <t>OfS-w01-v14-VRF_HR_OAU1</t>
  </si>
  <si>
    <t>VRF_HR_OAU1</t>
  </si>
  <si>
    <t>OfS-w01-v14-VRF_HR_OAU2</t>
  </si>
  <si>
    <t>VRF_HR_OAU2</t>
  </si>
  <si>
    <t>OfL-w01-v14-FPFC_1</t>
  </si>
  <si>
    <t>FPFC_1</t>
  </si>
  <si>
    <t>OfL-w01-v14-FPFC_2</t>
  </si>
  <si>
    <t>FPFC_2</t>
  </si>
  <si>
    <t>OfL-w01-v14-VRF_HP_OAU0</t>
  </si>
  <si>
    <t>OfL-w01-v14-VRF_HP_OAU1</t>
  </si>
  <si>
    <t>OfL-w01-v14-VRF_HP_OAU2</t>
  </si>
  <si>
    <t>OfL-w01-v14-VRF_HR_OAU0</t>
  </si>
  <si>
    <t>OfL-w01-v14-VRF_HR_OAU1</t>
  </si>
  <si>
    <t>OfL-w01-v14-VRF_HR_OAU2</t>
  </si>
  <si>
    <t>OfS-w02-v14-AC_S1Std</t>
  </si>
  <si>
    <t>OfS-w02-v14-AC_SHi</t>
  </si>
  <si>
    <t>OfS-w02-v14-AC_EHi</t>
  </si>
  <si>
    <t>OfS-w02-v14-VRF_HP_OAU0</t>
  </si>
  <si>
    <t>OfS-w02-v14-VRF_HP_OAU1</t>
  </si>
  <si>
    <t>OfS-w02-v14-VRF_HP_OAU2</t>
  </si>
  <si>
    <t>OfS-w02-v14-VRF_HR_OAU0</t>
  </si>
  <si>
    <t>OfS-w02-v14-VRF_HR_OAU1</t>
  </si>
  <si>
    <t>OfS-w02-v14-VRF_HR_OAU2</t>
  </si>
  <si>
    <t>OfL-w02-v14-FPFC_1</t>
  </si>
  <si>
    <t>OfL-w02-v14-FPFC_2</t>
  </si>
  <si>
    <t>OfL-w02-v14-VRF_HP_OAU0</t>
  </si>
  <si>
    <t>OfL-w02-v14-VRF_HP_OAU1</t>
  </si>
  <si>
    <t>OfL-w02-v14-VRF_HP_OAU2</t>
  </si>
  <si>
    <t>OfL-w02-v14-VRF_HR_OAU0</t>
  </si>
  <si>
    <t>OfL-w02-v14-VRF_HR_OAU1</t>
  </si>
  <si>
    <t>OfL-w02-v14-VRF_HR_OAU2</t>
  </si>
  <si>
    <t>OfS-w03-v14-AC_S1Std</t>
  </si>
  <si>
    <t>OfS-w03-v14-AC_SHi</t>
  </si>
  <si>
    <t>OfS-w03-v14-AC_EHi</t>
  </si>
  <si>
    <t>OfS-w03-v14-VRF_HP_OAU0</t>
  </si>
  <si>
    <t>OfS-w03-v14-VRF_HP_OAU1</t>
  </si>
  <si>
    <t>OfS-w03-v14-VRF_HP_OAU2</t>
  </si>
  <si>
    <t>OfS-w03-v14-VRF_HR_OAU0</t>
  </si>
  <si>
    <t>OfS-w03-v14-VRF_HR_OAU1</t>
  </si>
  <si>
    <t>OfS-w03-v14-VRF_HR_OAU2</t>
  </si>
  <si>
    <t>OfL-w03-v14-FPFC_1</t>
  </si>
  <si>
    <t>OfL-w03-v14-FPFC_2</t>
  </si>
  <si>
    <t>OfL-w03-v14-VRF_HP_OAU0</t>
  </si>
  <si>
    <t>OfL-w03-v14-VRF_HP_OAU1</t>
  </si>
  <si>
    <t>OfL-w03-v14-VRF_HP_OAU2</t>
  </si>
  <si>
    <t>OfL-w03-v14-VRF_HR_OAU0</t>
  </si>
  <si>
    <t>OfL-w03-v14-VRF_HR_OAU1</t>
  </si>
  <si>
    <t>OfL-w03-v14-VRF_HR_OAU2</t>
  </si>
  <si>
    <t>OfS-w04-v14-AC_S1Std</t>
  </si>
  <si>
    <t>OfS-w04-v14-AC_SHi</t>
  </si>
  <si>
    <t>OfS-w04-v14-AC_EHi</t>
  </si>
  <si>
    <t>OfS-w04-v14-VRF_HP_OAU0</t>
  </si>
  <si>
    <t>OfS-w04-v14-VRF_HP_OAU1</t>
  </si>
  <si>
    <t>OfS-w04-v14-VRF_HP_OAU2</t>
  </si>
  <si>
    <t>OfS-w04-v14-VRF_HR_OAU0</t>
  </si>
  <si>
    <t>OfS-w04-v14-VRF_HR_OAU1</t>
  </si>
  <si>
    <t>OfS-w04-v14-VRF_HR_OAU2</t>
  </si>
  <si>
    <t>OfL-w04-v14-FPFC_1</t>
  </si>
  <si>
    <t>OfL-w04-v14-FPFC_2</t>
  </si>
  <si>
    <t>OfL-w04-v14-VRF_HP_OAU0</t>
  </si>
  <si>
    <t>OfL-w04-v14-VRF_HP_OAU1</t>
  </si>
  <si>
    <t>OfL-w04-v14-VRF_HP_OAU2</t>
  </si>
  <si>
    <t>OfL-w04-v14-VRF_HR_OAU0</t>
  </si>
  <si>
    <t>OfL-w04-v14-VRF_HR_OAU1</t>
  </si>
  <si>
    <t>OfL-w04-v14-VRF_HR_OAU2</t>
  </si>
  <si>
    <t>OfS-w05-v14-AC_S1Std</t>
  </si>
  <si>
    <t>OfS-w05-v14-AC_SHi</t>
  </si>
  <si>
    <t>OfS-w05-v14-AC_EHi</t>
  </si>
  <si>
    <t>OfS-w05-v14-VRF_HP_OAU0</t>
  </si>
  <si>
    <t>OfS-w05-v14-VRF_HP_OAU1</t>
  </si>
  <si>
    <t>OfS-w05-v14-VRF_HP_OAU2</t>
  </si>
  <si>
    <t>OfS-w05-v14-VRF_HR_OAU0</t>
  </si>
  <si>
    <t>OfS-w05-v14-VRF_HR_OAU1</t>
  </si>
  <si>
    <t>OfS-w05-v14-VRF_HR_OAU2</t>
  </si>
  <si>
    <t>OfL-w05-v14-FPFC_1</t>
  </si>
  <si>
    <t>OfL-w05-v14-FPFC_2</t>
  </si>
  <si>
    <t>OfL-w05-v14-VRF_HP_OAU0</t>
  </si>
  <si>
    <t>OfL-w05-v14-VRF_HP_OAU1</t>
  </si>
  <si>
    <t>OfL-w05-v14-VRF_HP_OAU2</t>
  </si>
  <si>
    <t>OfL-w05-v14-VRF_HR_OAU0</t>
  </si>
  <si>
    <t>OfL-w05-v14-VRF_HR_OAU1</t>
  </si>
  <si>
    <t>OfL-w05-v14-VRF_HR_OAU2</t>
  </si>
  <si>
    <t>OfS-w06-v14-AC_S1Std</t>
  </si>
  <si>
    <t>OfS-w06-v14-AC_SHi</t>
  </si>
  <si>
    <t>OfS-w06-v14-AC_EHi</t>
  </si>
  <si>
    <t>OfS-w06-v14-VRF_HP_OAU0</t>
  </si>
  <si>
    <t>OfS-w06-v14-VRF_HP_OAU1</t>
  </si>
  <si>
    <t>OfS-w06-v14-VRF_HP_OAU2</t>
  </si>
  <si>
    <t>OfS-w06-v14-VRF_HR_OAU0</t>
  </si>
  <si>
    <t>OfS-w06-v14-VRF_HR_OAU1</t>
  </si>
  <si>
    <t>OfS-w06-v14-VRF_HR_OAU2</t>
  </si>
  <si>
    <t>OfL-w06-v14-FPFC_1</t>
  </si>
  <si>
    <t>OfL-w06-v14-FPFC_2</t>
  </si>
  <si>
    <t>OfL-w06-v14-VRF_HP_OAU0</t>
  </si>
  <si>
    <t>OfL-w06-v14-VRF_HP_OAU1</t>
  </si>
  <si>
    <t>OfL-w06-v14-VRF_HP_OAU2</t>
  </si>
  <si>
    <t>OfL-w06-v14-VRF_HR_OAU0</t>
  </si>
  <si>
    <t>OfL-w06-v14-VRF_HR_OAU1</t>
  </si>
  <si>
    <t>OfL-w06-v14-VRF_HR_OAU2</t>
  </si>
  <si>
    <t>OfS-w07-v14-AC_S1Std</t>
  </si>
  <si>
    <t>OfS-w07-v14-AC_SHi</t>
  </si>
  <si>
    <t>OfS-w07-v14-AC_EHi</t>
  </si>
  <si>
    <t>OfS-w07-v14-VRF_HP_OAU0</t>
  </si>
  <si>
    <t>OfS-w07-v14-VRF_HP_OAU1</t>
  </si>
  <si>
    <t>OfS-w07-v14-VRF_HP_OAU2</t>
  </si>
  <si>
    <t>OfS-w07-v14-VRF_HR_OAU0</t>
  </si>
  <si>
    <t>OfS-w07-v14-VRF_HR_OAU1</t>
  </si>
  <si>
    <t>OfS-w07-v14-VRF_HR_OAU2</t>
  </si>
  <si>
    <t>OfL-w07-v14-FPFC_1</t>
  </si>
  <si>
    <t>OfL-w07-v14-FPFC_2</t>
  </si>
  <si>
    <t>OfL-w07-v14-VRF_HP_OAU0</t>
  </si>
  <si>
    <t>OfL-w07-v14-VRF_HP_OAU1</t>
  </si>
  <si>
    <t>OfL-w07-v14-VRF_HP_OAU2</t>
  </si>
  <si>
    <t>OfL-w07-v14-VRF_HR_OAU0</t>
  </si>
  <si>
    <t>OfL-w07-v14-VRF_HR_OAU1</t>
  </si>
  <si>
    <t>OfL-w07-v14-VRF_HR_OAU2</t>
  </si>
  <si>
    <t>OfS-w08-v14-AC_S1Std</t>
  </si>
  <si>
    <t>OfS-w08-v14-AC_SHi</t>
  </si>
  <si>
    <t>OfS-w08-v14-AC_EHi</t>
  </si>
  <si>
    <t>OfS-w08-v14-VRF_HP_OAU0</t>
  </si>
  <si>
    <t>OfS-w08-v14-VRF_HP_OAU1</t>
  </si>
  <si>
    <t>OfS-w08-v14-VRF_HP_OAU2</t>
  </si>
  <si>
    <t>OfS-w08-v14-VRF_HR_OAU0</t>
  </si>
  <si>
    <t>OfS-w08-v14-VRF_HR_OAU1</t>
  </si>
  <si>
    <t>OfS-w08-v14-VRF_HR_OAU2</t>
  </si>
  <si>
    <t>OfL-w08-v14-FPFC_1</t>
  </si>
  <si>
    <t>OfL-w08-v14-FPFC_2</t>
  </si>
  <si>
    <t>OfL-w08-v14-VRF_HP_OAU0</t>
  </si>
  <si>
    <t>OfL-w08-v14-VRF_HP_OAU1</t>
  </si>
  <si>
    <t>OfL-w08-v14-VRF_HP_OAU2</t>
  </si>
  <si>
    <t>OfL-w08-v14-VRF_HR_OAU0</t>
  </si>
  <si>
    <t>OfL-w08-v14-VRF_HR_OAU1</t>
  </si>
  <si>
    <t>OfL-w08-v14-VRF_HR_OAU2</t>
  </si>
  <si>
    <t>OfS-w09-v14-AC_S1Std</t>
  </si>
  <si>
    <t>OfS-w09-v14-AC_SHi</t>
  </si>
  <si>
    <t>OfS-w09-v14-AC_EHi</t>
  </si>
  <si>
    <t>OfS-w09-v14-VRF_HP_OAU0</t>
  </si>
  <si>
    <t>OfS-w09-v14-VRF_HP_OAU1</t>
  </si>
  <si>
    <t>OfS-w09-v14-VRF_HP_OAU2</t>
  </si>
  <si>
    <t>OfS-w09-v14-VRF_HR_OAU0</t>
  </si>
  <si>
    <t>OfS-w09-v14-VRF_HR_OAU1</t>
  </si>
  <si>
    <t>OfS-w09-v14-VRF_HR_OAU2</t>
  </si>
  <si>
    <t>OfL-w09-v14-FPFC_1</t>
  </si>
  <si>
    <t>OfL-w09-v14-FPFC_2</t>
  </si>
  <si>
    <t>OfL-w09-v14-VRF_HP_OAU0</t>
  </si>
  <si>
    <t>OfL-w09-v14-VRF_HP_OAU1</t>
  </si>
  <si>
    <t>OfL-w09-v14-VRF_HP_OAU2</t>
  </si>
  <si>
    <t>OfL-w09-v14-VRF_HR_OAU0</t>
  </si>
  <si>
    <t>OfL-w09-v14-VRF_HR_OAU1</t>
  </si>
  <si>
    <t>OfL-w09-v14-VRF_HR_OAU2</t>
  </si>
  <si>
    <t>OfS-w10-v14-AC_S1Std</t>
  </si>
  <si>
    <t>OfS-w10-v14-AC_SHi</t>
  </si>
  <si>
    <t>OfS-w10-v14-AC_EHi</t>
  </si>
  <si>
    <t>OfS-w10-v14-VRF_HP_OAU0</t>
  </si>
  <si>
    <t>OfS-w10-v14-VRF_HP_OAU1</t>
  </si>
  <si>
    <t>OfS-w10-v14-VRF_HP_OAU2</t>
  </si>
  <si>
    <t>OfS-w10-v14-VRF_HR_OAU0</t>
  </si>
  <si>
    <t>OfS-w10-v14-VRF_HR_OAU1</t>
  </si>
  <si>
    <t>OfS-w10-v14-VRF_HR_OAU2</t>
  </si>
  <si>
    <t>OfL-w10-v14-FPFC_1</t>
  </si>
  <si>
    <t>OfL-w10-v14-FPFC_2</t>
  </si>
  <si>
    <t>OfL-w10-v14-VRF_HP_OAU0</t>
  </si>
  <si>
    <t>OfL-w10-v14-VRF_HP_OAU1</t>
  </si>
  <si>
    <t>OfL-w10-v14-VRF_HP_OAU2</t>
  </si>
  <si>
    <t>OfL-w10-v14-VRF_HR_OAU0</t>
  </si>
  <si>
    <t>OfL-w10-v14-VRF_HR_OAU1</t>
  </si>
  <si>
    <t>OfL-w10-v14-VRF_HR_OAU2</t>
  </si>
  <si>
    <t>OfS-w11-v14-AC_S1Std</t>
  </si>
  <si>
    <t>OfS-w11-v14-AC_SHi</t>
  </si>
  <si>
    <t>OfS-w11-v14-AC_EHi</t>
  </si>
  <si>
    <t>OfS-w11-v14-VRF_HP_OAU0</t>
  </si>
  <si>
    <t>OfS-w11-v14-VRF_HP_OAU1</t>
  </si>
  <si>
    <t>OfS-w11-v14-VRF_HP_OAU2</t>
  </si>
  <si>
    <t>OfS-w11-v14-VRF_HR_OAU0</t>
  </si>
  <si>
    <t>OfS-w11-v14-VRF_HR_OAU1</t>
  </si>
  <si>
    <t>OfS-w11-v14-VRF_HR_OAU2</t>
  </si>
  <si>
    <t>OfL-w11-v14-FPFC_1</t>
  </si>
  <si>
    <t>OfL-w11-v14-FPFC_2</t>
  </si>
  <si>
    <t>OfL-w11-v14-VRF_HP_OAU0</t>
  </si>
  <si>
    <t>OfL-w11-v14-VRF_HP_OAU1</t>
  </si>
  <si>
    <t>OfL-w11-v14-VRF_HP_OAU2</t>
  </si>
  <si>
    <t>OfL-w11-v14-VRF_HR_OAU0</t>
  </si>
  <si>
    <t>OfL-w11-v14-VRF_HR_OAU1</t>
  </si>
  <si>
    <t>OfL-w11-v14-VRF_HR_OAU2</t>
  </si>
  <si>
    <t>OfS-w12-v14-AC_S1Std</t>
  </si>
  <si>
    <t>OfS-w12-v14-AC_SHi</t>
  </si>
  <si>
    <t>OfS-w12-v14-AC_EHi</t>
  </si>
  <si>
    <t>OfS-w12-v14-VRF_HP_OAU0</t>
  </si>
  <si>
    <t>OfS-w12-v14-VRF_HP_OAU1</t>
  </si>
  <si>
    <t>OfS-w12-v14-VRF_HP_OAU2</t>
  </si>
  <si>
    <t>OfS-w12-v14-VRF_HR_OAU0</t>
  </si>
  <si>
    <t>OfS-w12-v14-VRF_HR_OAU1</t>
  </si>
  <si>
    <t>OfS-w12-v14-VRF_HR_OAU2</t>
  </si>
  <si>
    <t>OfL-w12-v14-FPFC_1</t>
  </si>
  <si>
    <t>OfL-w12-v14-FPFC_2</t>
  </si>
  <si>
    <t>OfL-w12-v14-VRF_HP_OAU0</t>
  </si>
  <si>
    <t>OfL-w12-v14-VRF_HP_OAU1</t>
  </si>
  <si>
    <t>OfL-w12-v14-VRF_HP_OAU2</t>
  </si>
  <si>
    <t>OfL-w12-v14-VRF_HR_OAU0</t>
  </si>
  <si>
    <t>OfL-w12-v14-VRF_HR_OAU1</t>
  </si>
  <si>
    <t>OfL-w12-v14-VRF_HR_OAU2</t>
  </si>
  <si>
    <t>OfS-w13-v14-AC_S1Std</t>
  </si>
  <si>
    <t>OfS-w13-v14-AC_SHi</t>
  </si>
  <si>
    <t>OfS-w13-v14-AC_EHi</t>
  </si>
  <si>
    <t>OfS-w13-v14-VRF_HP_OAU0</t>
  </si>
  <si>
    <t>OfS-w13-v14-VRF_HP_OAU1</t>
  </si>
  <si>
    <t>OfS-w13-v14-VRF_HP_OAU2</t>
  </si>
  <si>
    <t>OfS-w13-v14-VRF_HR_OAU0</t>
  </si>
  <si>
    <t>OfS-w13-v14-VRF_HR_OAU1</t>
  </si>
  <si>
    <t>OfS-w13-v14-VRF_HR_OAU2</t>
  </si>
  <si>
    <t>OfL-w13-v14-FPFC_1</t>
  </si>
  <si>
    <t>OfL-w13-v14-FPFC_2</t>
  </si>
  <si>
    <t>OfL-w13-v14-VRF_HP_OAU0</t>
  </si>
  <si>
    <t>OfL-w13-v14-VRF_HP_OAU1</t>
  </si>
  <si>
    <t>OfL-w13-v14-VRF_HP_OAU2</t>
  </si>
  <si>
    <t>OfL-w13-v14-VRF_HR_OAU0</t>
  </si>
  <si>
    <t>OfL-w13-v14-VRF_HR_OAU1</t>
  </si>
  <si>
    <t>OfL-w13-v14-VRF_HR_OAU2</t>
  </si>
  <si>
    <t>OfS-w14-v14-AC_S1Std</t>
  </si>
  <si>
    <t>OfS-w14-v14-AC_SHi</t>
  </si>
  <si>
    <t>OfS-w14-v14-AC_EHi</t>
  </si>
  <si>
    <t>OfS-w14-v14-VRF_HP_OAU0</t>
  </si>
  <si>
    <t>OfS-w14-v14-VRF_HP_OAU1</t>
  </si>
  <si>
    <t>OfS-w14-v14-VRF_HP_OAU2</t>
  </si>
  <si>
    <t>OfS-w14-v14-VRF_HR_OAU0</t>
  </si>
  <si>
    <t>OfS-w14-v14-VRF_HR_OAU1</t>
  </si>
  <si>
    <t>OfS-w14-v14-VRF_HR_OAU2</t>
  </si>
  <si>
    <t>OfL-w14-v14-FPFC_1</t>
  </si>
  <si>
    <t>OfL-w14-v14-FPFC_2</t>
  </si>
  <si>
    <t>OfL-w14-v14-VRF_HP_OAU0</t>
  </si>
  <si>
    <t>OfL-w14-v14-VRF_HP_OAU1</t>
  </si>
  <si>
    <t>OfL-w14-v14-VRF_HP_OAU2</t>
  </si>
  <si>
    <t>OfL-w14-v14-VRF_HR_OAU0</t>
  </si>
  <si>
    <t>OfL-w14-v14-VRF_HR_OAU1</t>
  </si>
  <si>
    <t>OfL-w14-v14-VRF_HR_OAU2</t>
  </si>
  <si>
    <t>OfS-w15-v14-AC_S1Std</t>
  </si>
  <si>
    <t>OfS-w15-v14-AC_SHi</t>
  </si>
  <si>
    <t>OfS-w15-v14-AC_EHi</t>
  </si>
  <si>
    <t>OfS-w15-v14-VRF_HP_OAU0</t>
  </si>
  <si>
    <t>OfS-w15-v14-VRF_HP_OAU1</t>
  </si>
  <si>
    <t>OfS-w15-v14-VRF_HP_OAU2</t>
  </si>
  <si>
    <t>OfS-w15-v14-VRF_HR_OAU0</t>
  </si>
  <si>
    <t>OfS-w15-v14-VRF_HR_OAU1</t>
  </si>
  <si>
    <t>OfS-w15-v14-VRF_HR_OAU2</t>
  </si>
  <si>
    <t>OfL-w15-v14-FPFC_1</t>
  </si>
  <si>
    <t>OfL-w15-v14-FPFC_2</t>
  </si>
  <si>
    <t>OfL-w15-v14-VRF_HP_OAU0</t>
  </si>
  <si>
    <t>OfL-w15-v14-VRF_HP_OAU1</t>
  </si>
  <si>
    <t>OfL-w15-v14-VRF_HP_OAU2</t>
  </si>
  <si>
    <t>OfL-w15-v14-VRF_HR_OAU0</t>
  </si>
  <si>
    <t>OfL-w15-v14-VRF_HR_OAU1</t>
  </si>
  <si>
    <t>OfL-w15-v14-VRF_HR_OAU2</t>
  </si>
  <si>
    <t>OfS-w16-v14-AC_S1Std</t>
  </si>
  <si>
    <t>OfS-w16-v14-AC_SHi</t>
  </si>
  <si>
    <t>OfS-w16-v14-AC_EHi</t>
  </si>
  <si>
    <t>OfS-w16-v14-VRF_HP_OAU0</t>
  </si>
  <si>
    <t>OfS-w16-v14-VRF_HP_OAU1</t>
  </si>
  <si>
    <t>OfS-w16-v14-VRF_HP_OAU2</t>
  </si>
  <si>
    <t>OfS-w16-v14-VRF_HR_OAU0</t>
  </si>
  <si>
    <t>OfS-w16-v14-VRF_HR_OAU1</t>
  </si>
  <si>
    <t>OfS-w16-v14-VRF_HR_OAU2</t>
  </si>
  <si>
    <t>OfL-w16-v14-FPFC_1</t>
  </si>
  <si>
    <t>OfL-w16-v14-FPFC_2</t>
  </si>
  <si>
    <t>OfL-w16-v14-VRF_HP_OAU0</t>
  </si>
  <si>
    <t>OfL-w16-v14-VRF_HP_OAU1</t>
  </si>
  <si>
    <t>OfL-w16-v14-VRF_HP_OAU2</t>
  </si>
  <si>
    <t>OfL-w16-v14-VRF_HR_OAU0</t>
  </si>
  <si>
    <t>OfL-w16-v14-VRF_HR_OAU1</t>
  </si>
  <si>
    <t>OfL-w16-v14-VRF_HR_OAU2</t>
  </si>
  <si>
    <t>Comp to AC_SHi (lt 65, 2 spd)</t>
  </si>
  <si>
    <t>EPr-w01-v14-AC_S1Std</t>
  </si>
  <si>
    <t>EPr-w01-v14-AC_SHi</t>
  </si>
  <si>
    <t>EPr-w01-v14-AC_EHi</t>
  </si>
  <si>
    <t>EPr-w01-v14-PVAV_Std</t>
  </si>
  <si>
    <t>EPr-w01-v14-PVAV_Hi</t>
  </si>
  <si>
    <t>EPr-w01-v14-VRF_HP_OAU0</t>
  </si>
  <si>
    <t>EPr-w01-v14-VRF_HP_OAU1</t>
  </si>
  <si>
    <t>EPr-w01-v14-VRF_HP_OAU2</t>
  </si>
  <si>
    <t>EPr-w01-v14-VRF_HR_OAU0</t>
  </si>
  <si>
    <t>EPr-w01-v14-VRF_HR_OAU1</t>
  </si>
  <si>
    <t>EPr-w01-v14-VRF_HR_OAU2</t>
  </si>
  <si>
    <t>Htl-w01-v14-FPFC_1</t>
  </si>
  <si>
    <t>Htl-w01-v14-FPFC_2</t>
  </si>
  <si>
    <t>Htl-w01-v14-VRF_HP_OAU0</t>
  </si>
  <si>
    <t>Htl-w01-v14-VRF_HP_OAU1</t>
  </si>
  <si>
    <t>Htl-w01-v14-VRF_HP_OAU2</t>
  </si>
  <si>
    <t>Htl-w01-v14-VRF_HR_OAU0</t>
  </si>
  <si>
    <t>Htl-w01-v14-VRF_HR_OAU1</t>
  </si>
  <si>
    <t>Htl-w01-v14-VRF_HR_OAU2</t>
  </si>
  <si>
    <t>EPr-w02-v14-AC_S1Std</t>
  </si>
  <si>
    <t>EPr-w02-v14-AC_SHi</t>
  </si>
  <si>
    <t>EPr-w02-v14-AC_EHi</t>
  </si>
  <si>
    <t>EPr-w02-v14-PVAV_Std</t>
  </si>
  <si>
    <t>EPr-w02-v14-PVAV_Hi</t>
  </si>
  <si>
    <t>EPr-w02-v14-VRF_HP_OAU0</t>
  </si>
  <si>
    <t>EPr-w02-v14-VRF_HP_OAU1</t>
  </si>
  <si>
    <t>EPr-w02-v14-VRF_HP_OAU2</t>
  </si>
  <si>
    <t>EPr-w02-v14-VRF_HR_OAU0</t>
  </si>
  <si>
    <t>EPr-w02-v14-VRF_HR_OAU1</t>
  </si>
  <si>
    <t>EPr-w02-v14-VRF_HR_OAU2</t>
  </si>
  <si>
    <t>Htl-w02-v14-FPFC_1</t>
  </si>
  <si>
    <t>Htl-w02-v14-FPFC_2</t>
  </si>
  <si>
    <t>Htl-w02-v14-VRF_HP_OAU0</t>
  </si>
  <si>
    <t>Htl-w02-v14-VRF_HP_OAU1</t>
  </si>
  <si>
    <t>Htl-w02-v14-VRF_HP_OAU2</t>
  </si>
  <si>
    <t>Htl-w02-v14-VRF_HR_OAU0</t>
  </si>
  <si>
    <t>Htl-w02-v14-VRF_HR_OAU1</t>
  </si>
  <si>
    <t>Htl-w02-v14-VRF_HR_OAU2</t>
  </si>
  <si>
    <t>EPr-w03-v14-AC_S1Std</t>
  </si>
  <si>
    <t>EPr-w03-v14-AC_SHi</t>
  </si>
  <si>
    <t>EPr-w03-v14-AC_EHi</t>
  </si>
  <si>
    <t>EPr-w03-v14-PVAV_Std</t>
  </si>
  <si>
    <t>EPr-w03-v14-PVAV_Hi</t>
  </si>
  <si>
    <t>EPr-w03-v14-VRF_HP_OAU0</t>
  </si>
  <si>
    <t>EPr-w03-v14-VRF_HP_OAU1</t>
  </si>
  <si>
    <t>EPr-w03-v14-VRF_HP_OAU2</t>
  </si>
  <si>
    <t>EPr-w03-v14-VRF_HR_OAU0</t>
  </si>
  <si>
    <t>EPr-w03-v14-VRF_HR_OAU1</t>
  </si>
  <si>
    <t>EPr-w03-v14-VRF_HR_OAU2</t>
  </si>
  <si>
    <t>Htl-w03-v14-FPFC_1</t>
  </si>
  <si>
    <t>Htl-w03-v14-FPFC_2</t>
  </si>
  <si>
    <t>Htl-w03-v14-VRF_HP_OAU0</t>
  </si>
  <si>
    <t>Htl-w03-v14-VRF_HP_OAU1</t>
  </si>
  <si>
    <t>Htl-w03-v14-VRF_HP_OAU2</t>
  </si>
  <si>
    <t>Htl-w03-v14-VRF_HR_OAU0</t>
  </si>
  <si>
    <t>Htl-w03-v14-VRF_HR_OAU1</t>
  </si>
  <si>
    <t>Htl-w03-v14-VRF_HR_OAU2</t>
  </si>
  <si>
    <t>EPr-w04-v14-AC_S1Std</t>
  </si>
  <si>
    <t>EPr-w04-v14-AC_SHi</t>
  </si>
  <si>
    <t>EPr-w04-v14-AC_EHi</t>
  </si>
  <si>
    <t>EPr-w04-v14-PVAV_Std</t>
  </si>
  <si>
    <t>EPr-w04-v14-PVAV_Hi</t>
  </si>
  <si>
    <t>EPr-w04-v14-VRF_HP_OAU0</t>
  </si>
  <si>
    <t>EPr-w04-v14-VRF_HP_OAU1</t>
  </si>
  <si>
    <t>EPr-w04-v14-VRF_HP_OAU2</t>
  </si>
  <si>
    <t>EPr-w04-v14-VRF_HR_OAU0</t>
  </si>
  <si>
    <t>EPr-w04-v14-VRF_HR_OAU1</t>
  </si>
  <si>
    <t>EPr-w04-v14-VRF_HR_OAU2</t>
  </si>
  <si>
    <t>Htl-w04-v14-FPFC_1</t>
  </si>
  <si>
    <t>Htl-w04-v14-FPFC_2</t>
  </si>
  <si>
    <t>Htl-w04-v14-VRF_HP_OAU0</t>
  </si>
  <si>
    <t>Htl-w04-v14-VRF_HP_OAU1</t>
  </si>
  <si>
    <t>Htl-w04-v14-VRF_HP_OAU2</t>
  </si>
  <si>
    <t>Htl-w04-v14-VRF_HR_OAU0</t>
  </si>
  <si>
    <t>Htl-w04-v14-VRF_HR_OAU1</t>
  </si>
  <si>
    <t>Htl-w04-v14-VRF_HR_OAU2</t>
  </si>
  <si>
    <t>EPr-w05-v14-AC_S1Std</t>
  </si>
  <si>
    <t>EPr-w05-v14-AC_SHi</t>
  </si>
  <si>
    <t>EPr-w05-v14-AC_EHi</t>
  </si>
  <si>
    <t>EPr-w05-v14-PVAV_Std</t>
  </si>
  <si>
    <t>EPr-w05-v14-PVAV_Hi</t>
  </si>
  <si>
    <t>EPr-w05-v14-VRF_HP_OAU0</t>
  </si>
  <si>
    <t>EPr-w05-v14-VRF_HP_OAU1</t>
  </si>
  <si>
    <t>EPr-w05-v14-VRF_HP_OAU2</t>
  </si>
  <si>
    <t>EPr-w05-v14-VRF_HR_OAU0</t>
  </si>
  <si>
    <t>EPr-w05-v14-VRF_HR_OAU1</t>
  </si>
  <si>
    <t>EPr-w05-v14-VRF_HR_OAU2</t>
  </si>
  <si>
    <t>Htl-w05-v14-FPFC_1</t>
  </si>
  <si>
    <t>Htl-w05-v14-FPFC_2</t>
  </si>
  <si>
    <t>Htl-w05-v14-VRF_HP_OAU0</t>
  </si>
  <si>
    <t>Htl-w05-v14-VRF_HP_OAU1</t>
  </si>
  <si>
    <t>Htl-w05-v14-VRF_HP_OAU2</t>
  </si>
  <si>
    <t>Htl-w05-v14-VRF_HR_OAU0</t>
  </si>
  <si>
    <t>Htl-w05-v14-VRF_HR_OAU1</t>
  </si>
  <si>
    <t>Htl-w05-v14-VRF_HR_OAU2</t>
  </si>
  <si>
    <t>EPr-w06-v14-AC_S1Std</t>
  </si>
  <si>
    <t>EPr-w06-v14-AC_SHi</t>
  </si>
  <si>
    <t>EPr-w06-v14-AC_EHi</t>
  </si>
  <si>
    <t>EPr-w06-v14-PVAV_Std</t>
  </si>
  <si>
    <t>EPr-w06-v14-PVAV_Hi</t>
  </si>
  <si>
    <t>EPr-w06-v14-VRF_HP_OAU0</t>
  </si>
  <si>
    <t>EPr-w06-v14-VRF_HP_OAU1</t>
  </si>
  <si>
    <t>EPr-w06-v14-VRF_HP_OAU2</t>
  </si>
  <si>
    <t>EPr-w06-v14-VRF_HR_OAU0</t>
  </si>
  <si>
    <t>EPr-w06-v14-VRF_HR_OAU1</t>
  </si>
  <si>
    <t>EPr-w06-v14-VRF_HR_OAU2</t>
  </si>
  <si>
    <t>Htl-w06-v14-FPFC_1</t>
  </si>
  <si>
    <t>Htl-w06-v14-FPFC_2</t>
  </si>
  <si>
    <t>Htl-w06-v14-VRF_HP_OAU0</t>
  </si>
  <si>
    <t>Htl-w06-v14-VRF_HP_OAU1</t>
  </si>
  <si>
    <t>Htl-w06-v14-VRF_HP_OAU2</t>
  </si>
  <si>
    <t>Htl-w06-v14-VRF_HR_OAU0</t>
  </si>
  <si>
    <t>Htl-w06-v14-VRF_HR_OAU1</t>
  </si>
  <si>
    <t>Htl-w06-v14-VRF_HR_OAU2</t>
  </si>
  <si>
    <t>EPr-w07-v14-AC_S1Std</t>
  </si>
  <si>
    <t>EPr-w07-v14-AC_SHi</t>
  </si>
  <si>
    <t>EPr-w07-v14-AC_EHi</t>
  </si>
  <si>
    <t>EPr-w07-v14-PVAV_Std</t>
  </si>
  <si>
    <t>EPr-w07-v14-PVAV_Hi</t>
  </si>
  <si>
    <t>EPr-w07-v14-VRF_HP_OAU0</t>
  </si>
  <si>
    <t>EPr-w07-v14-VRF_HP_OAU1</t>
  </si>
  <si>
    <t>EPr-w07-v14-VRF_HP_OAU2</t>
  </si>
  <si>
    <t>EPr-w07-v14-VRF_HR_OAU0</t>
  </si>
  <si>
    <t>EPr-w07-v14-VRF_HR_OAU1</t>
  </si>
  <si>
    <t>EPr-w07-v14-VRF_HR_OAU2</t>
  </si>
  <si>
    <t>Htl-w07-v14-FPFC_1</t>
  </si>
  <si>
    <t>Htl-w07-v14-FPFC_2</t>
  </si>
  <si>
    <t>Htl-w07-v14-VRF_HP_OAU0</t>
  </si>
  <si>
    <t>Htl-w07-v14-VRF_HP_OAU1</t>
  </si>
  <si>
    <t>Htl-w07-v14-VRF_HP_OAU2</t>
  </si>
  <si>
    <t>Htl-w07-v14-VRF_HR_OAU0</t>
  </si>
  <si>
    <t>Htl-w07-v14-VRF_HR_OAU1</t>
  </si>
  <si>
    <t>Htl-w07-v14-VRF_HR_OAU2</t>
  </si>
  <si>
    <t>EPr-w08-v14-AC_S1Std</t>
  </si>
  <si>
    <t>EPr-w08-v14-AC_SHi</t>
  </si>
  <si>
    <t>EPr-w08-v14-AC_EHi</t>
  </si>
  <si>
    <t>EPr-w08-v14-PVAV_Std</t>
  </si>
  <si>
    <t>EPr-w08-v14-PVAV_Hi</t>
  </si>
  <si>
    <t>EPr-w08-v14-VRF_HP_OAU0</t>
  </si>
  <si>
    <t>EPr-w08-v14-VRF_HP_OAU1</t>
  </si>
  <si>
    <t>EPr-w08-v14-VRF_HP_OAU2</t>
  </si>
  <si>
    <t>EPr-w08-v14-VRF_HR_OAU0</t>
  </si>
  <si>
    <t>EPr-w08-v14-VRF_HR_OAU1</t>
  </si>
  <si>
    <t>EPr-w08-v14-VRF_HR_OAU2</t>
  </si>
  <si>
    <t>Htl-w08-v14-FPFC_1</t>
  </si>
  <si>
    <t>Htl-w08-v14-FPFC_2</t>
  </si>
  <si>
    <t>Htl-w08-v14-VRF_HP_OAU0</t>
  </si>
  <si>
    <t>Htl-w08-v14-VRF_HP_OAU1</t>
  </si>
  <si>
    <t>Htl-w08-v14-VRF_HP_OAU2</t>
  </si>
  <si>
    <t>Htl-w08-v14-VRF_HR_OAU0</t>
  </si>
  <si>
    <t>Htl-w08-v14-VRF_HR_OAU1</t>
  </si>
  <si>
    <t>Htl-w08-v14-VRF_HR_OAU2</t>
  </si>
  <si>
    <t>EPr-w09-v14-AC_S1Std</t>
  </si>
  <si>
    <t>EPr-w09-v14-AC_SHi</t>
  </si>
  <si>
    <t>EPr-w09-v14-AC_EHi</t>
  </si>
  <si>
    <t>EPr-w09-v14-PVAV_Std</t>
  </si>
  <si>
    <t>EPr-w09-v14-PVAV_Hi</t>
  </si>
  <si>
    <t>EPr-w09-v14-VRF_HP_OAU0</t>
  </si>
  <si>
    <t>EPr-w09-v14-VRF_HP_OAU1</t>
  </si>
  <si>
    <t>EPr-w09-v14-VRF_HP_OAU2</t>
  </si>
  <si>
    <t>EPr-w09-v14-VRF_HR_OAU0</t>
  </si>
  <si>
    <t>EPr-w09-v14-VRF_HR_OAU1</t>
  </si>
  <si>
    <t>EPr-w09-v14-VRF_HR_OAU2</t>
  </si>
  <si>
    <t>Htl-w09-v14-FPFC_1</t>
  </si>
  <si>
    <t>Htl-w09-v14-FPFC_2</t>
  </si>
  <si>
    <t>Htl-w09-v14-VRF_HP_OAU0</t>
  </si>
  <si>
    <t>Htl-w09-v14-VRF_HP_OAU1</t>
  </si>
  <si>
    <t>Htl-w09-v14-VRF_HP_OAU2</t>
  </si>
  <si>
    <t>Htl-w09-v14-VRF_HR_OAU0</t>
  </si>
  <si>
    <t>Htl-w09-v14-VRF_HR_OAU1</t>
  </si>
  <si>
    <t>Htl-w09-v14-VRF_HR_OAU2</t>
  </si>
  <si>
    <t>EPr-w10-v14-AC_S1Std</t>
  </si>
  <si>
    <t>EPr-w10-v14-AC_SHi</t>
  </si>
  <si>
    <t>EPr-w10-v14-AC_EHi</t>
  </si>
  <si>
    <t>EPr-w10-v14-PVAV_Std</t>
  </si>
  <si>
    <t>EPr-w10-v14-PVAV_Hi</t>
  </si>
  <si>
    <t>EPr-w10-v14-VRF_HP_OAU0</t>
  </si>
  <si>
    <t>EPr-w10-v14-VRF_HP_OAU1</t>
  </si>
  <si>
    <t>EPr-w10-v14-VRF_HP_OAU2</t>
  </si>
  <si>
    <t>EPr-w10-v14-VRF_HR_OAU0</t>
  </si>
  <si>
    <t>EPr-w10-v14-VRF_HR_OAU1</t>
  </si>
  <si>
    <t>EPr-w10-v14-VRF_HR_OAU2</t>
  </si>
  <si>
    <t>Htl-w10-v14-FPFC_1</t>
  </si>
  <si>
    <t>Htl-w10-v14-FPFC_2</t>
  </si>
  <si>
    <t>Htl-w10-v14-VRF_HP_OAU0</t>
  </si>
  <si>
    <t>Htl-w10-v14-VRF_HP_OAU1</t>
  </si>
  <si>
    <t>Htl-w10-v14-VRF_HP_OAU2</t>
  </si>
  <si>
    <t>Htl-w10-v14-VRF_HR_OAU0</t>
  </si>
  <si>
    <t>Htl-w10-v14-VRF_HR_OAU1</t>
  </si>
  <si>
    <t>Htl-w10-v14-VRF_HR_OAU2</t>
  </si>
  <si>
    <t>EPr-w11-v14-AC_S1Std</t>
  </si>
  <si>
    <t>EPr-w11-v14-AC_SHi</t>
  </si>
  <si>
    <t>EPr-w11-v14-AC_EHi</t>
  </si>
  <si>
    <t>EPr-w11-v14-PVAV_Std</t>
  </si>
  <si>
    <t>EPr-w11-v14-PVAV_Hi</t>
  </si>
  <si>
    <t>EPr-w11-v14-VRF_HP_OAU0</t>
  </si>
  <si>
    <t>EPr-w11-v14-VRF_HP_OAU1</t>
  </si>
  <si>
    <t>EPr-w11-v14-VRF_HP_OAU2</t>
  </si>
  <si>
    <t>EPr-w11-v14-VRF_HR_OAU0</t>
  </si>
  <si>
    <t>EPr-w11-v14-VRF_HR_OAU1</t>
  </si>
  <si>
    <t>EPr-w11-v14-VRF_HR_OAU2</t>
  </si>
  <si>
    <t>Htl-w11-v14-FPFC_1</t>
  </si>
  <si>
    <t>Htl-w11-v14-FPFC_2</t>
  </si>
  <si>
    <t>Htl-w11-v14-VRF_HP_OAU0</t>
  </si>
  <si>
    <t>Htl-w11-v14-VRF_HP_OAU1</t>
  </si>
  <si>
    <t>Htl-w11-v14-VRF_HP_OAU2</t>
  </si>
  <si>
    <t>Htl-w11-v14-VRF_HR_OAU0</t>
  </si>
  <si>
    <t>Htl-w11-v14-VRF_HR_OAU1</t>
  </si>
  <si>
    <t>Htl-w11-v14-VRF_HR_OAU2</t>
  </si>
  <si>
    <t>EPr-w12-v14-AC_S1Std</t>
  </si>
  <si>
    <t>EPr-w12-v14-AC_SHi</t>
  </si>
  <si>
    <t>EPr-w12-v14-AC_EHi</t>
  </si>
  <si>
    <t>EPr-w12-v14-PVAV_Std</t>
  </si>
  <si>
    <t>EPr-w12-v14-PVAV_Hi</t>
  </si>
  <si>
    <t>EPr-w12-v14-VRF_HP_OAU0</t>
  </si>
  <si>
    <t>EPr-w12-v14-VRF_HP_OAU1</t>
  </si>
  <si>
    <t>EPr-w12-v14-VRF_HP_OAU2</t>
  </si>
  <si>
    <t>EPr-w12-v14-VRF_HR_OAU0</t>
  </si>
  <si>
    <t>EPr-w12-v14-VRF_HR_OAU1</t>
  </si>
  <si>
    <t>EPr-w12-v14-VRF_HR_OAU2</t>
  </si>
  <si>
    <t>Htl-w12-v14-FPFC_1</t>
  </si>
  <si>
    <t>Htl-w12-v14-FPFC_2</t>
  </si>
  <si>
    <t>Htl-w12-v14-VRF_HP_OAU0</t>
  </si>
  <si>
    <t>Htl-w12-v14-VRF_HP_OAU1</t>
  </si>
  <si>
    <t>Htl-w12-v14-VRF_HP_OAU2</t>
  </si>
  <si>
    <t>Htl-w12-v14-VRF_HR_OAU0</t>
  </si>
  <si>
    <t>Htl-w12-v14-VRF_HR_OAU1</t>
  </si>
  <si>
    <t>Htl-w12-v14-VRF_HR_OAU2</t>
  </si>
  <si>
    <t>EPr-w13-v14-AC_S1Std</t>
  </si>
  <si>
    <t>EPr-w13-v14-AC_SHi</t>
  </si>
  <si>
    <t>EPr-w13-v14-AC_EHi</t>
  </si>
  <si>
    <t>EPr-w13-v14-PVAV_Std</t>
  </si>
  <si>
    <t>EPr-w13-v14-PVAV_Hi</t>
  </si>
  <si>
    <t>EPr-w13-v14-VRF_HP_OAU0</t>
  </si>
  <si>
    <t>EPr-w13-v14-VRF_HP_OAU1</t>
  </si>
  <si>
    <t>EPr-w13-v14-VRF_HP_OAU2</t>
  </si>
  <si>
    <t>EPr-w13-v14-VRF_HR_OAU0</t>
  </si>
  <si>
    <t>EPr-w13-v14-VRF_HR_OAU1</t>
  </si>
  <si>
    <t>EPr-w13-v14-VRF_HR_OAU2</t>
  </si>
  <si>
    <t>Htl-w13-v14-FPFC_1</t>
  </si>
  <si>
    <t>Htl-w13-v14-FPFC_2</t>
  </si>
  <si>
    <t>Htl-w13-v14-VRF_HP_OAU0</t>
  </si>
  <si>
    <t>Htl-w13-v14-VRF_HP_OAU1</t>
  </si>
  <si>
    <t>Htl-w13-v14-VRF_HP_OAU2</t>
  </si>
  <si>
    <t>Htl-w13-v14-VRF_HR_OAU0</t>
  </si>
  <si>
    <t>Htl-w13-v14-VRF_HR_OAU1</t>
  </si>
  <si>
    <t>Htl-w13-v14-VRF_HR_OAU2</t>
  </si>
  <si>
    <t>EPr-w14-v14-AC_S1Std</t>
  </si>
  <si>
    <t>EPr-w14-v14-AC_SHi</t>
  </si>
  <si>
    <t>EPr-w14-v14-AC_EHi</t>
  </si>
  <si>
    <t>EPr-w14-v14-PVAV_Std</t>
  </si>
  <si>
    <t>EPr-w14-v14-PVAV_Hi</t>
  </si>
  <si>
    <t>EPr-w14-v14-VRF_HP_OAU0</t>
  </si>
  <si>
    <t>EPr-w14-v14-VRF_HP_OAU1</t>
  </si>
  <si>
    <t>EPr-w14-v14-VRF_HP_OAU2</t>
  </si>
  <si>
    <t>EPr-w14-v14-VRF_HR_OAU0</t>
  </si>
  <si>
    <t>EPr-w14-v14-VRF_HR_OAU1</t>
  </si>
  <si>
    <t>EPr-w14-v14-VRF_HR_OAU2</t>
  </si>
  <si>
    <t>Htl-w14-v14-FPFC_1</t>
  </si>
  <si>
    <t>Htl-w14-v14-FPFC_2</t>
  </si>
  <si>
    <t>Htl-w14-v14-VRF_HP_OAU0</t>
  </si>
  <si>
    <t>Htl-w14-v14-VRF_HP_OAU1</t>
  </si>
  <si>
    <t>Htl-w14-v14-VRF_HP_OAU2</t>
  </si>
  <si>
    <t>Htl-w14-v14-VRF_HR_OAU0</t>
  </si>
  <si>
    <t>Htl-w14-v14-VRF_HR_OAU1</t>
  </si>
  <si>
    <t>Htl-w14-v14-VRF_HR_OAU2</t>
  </si>
  <si>
    <t>EPr-w15-v14-AC_S1Std</t>
  </si>
  <si>
    <t>EPr-w15-v14-AC_SHi</t>
  </si>
  <si>
    <t>EPr-w15-v14-AC_EHi</t>
  </si>
  <si>
    <t>EPr-w15-v14-PVAV_Std</t>
  </si>
  <si>
    <t>EPr-w15-v14-PVAV_Hi</t>
  </si>
  <si>
    <t>EPr-w15-v14-VRF_HP_OAU0</t>
  </si>
  <si>
    <t>EPr-w15-v14-VRF_HP_OAU1</t>
  </si>
  <si>
    <t>EPr-w15-v14-VRF_HP_OAU2</t>
  </si>
  <si>
    <t>EPr-w15-v14-VRF_HR_OAU0</t>
  </si>
  <si>
    <t>EPr-w15-v14-VRF_HR_OAU1</t>
  </si>
  <si>
    <t>EPr-w15-v14-VRF_HR_OAU2</t>
  </si>
  <si>
    <t>Htl-w15-v14-FPFC_1</t>
  </si>
  <si>
    <t>Htl-w15-v14-FPFC_2</t>
  </si>
  <si>
    <t>Htl-w15-v14-VRF_HP_OAU0</t>
  </si>
  <si>
    <t>Htl-w15-v14-VRF_HP_OAU1</t>
  </si>
  <si>
    <t>Htl-w15-v14-VRF_HP_OAU2</t>
  </si>
  <si>
    <t>Htl-w15-v14-VRF_HR_OAU0</t>
  </si>
  <si>
    <t>Htl-w15-v14-VRF_HR_OAU1</t>
  </si>
  <si>
    <t>Htl-w15-v14-VRF_HR_OAU2</t>
  </si>
  <si>
    <t>EPr-w16-v14-AC_S1Std</t>
  </si>
  <si>
    <t>EPr-w16-v14-AC_SHi</t>
  </si>
  <si>
    <t>EPr-w16-v14-AC_EHi</t>
  </si>
  <si>
    <t>EPr-w16-v14-PVAV_Std</t>
  </si>
  <si>
    <t>EPr-w16-v14-PVAV_Hi</t>
  </si>
  <si>
    <t>EPr-w16-v14-VRF_HP_OAU0</t>
  </si>
  <si>
    <t>EPr-w16-v14-VRF_HP_OAU1</t>
  </si>
  <si>
    <t>EPr-w16-v14-VRF_HP_OAU2</t>
  </si>
  <si>
    <t>EPr-w16-v14-VRF_HR_OAU0</t>
  </si>
  <si>
    <t>EPr-w16-v14-VRF_HR_OAU1</t>
  </si>
  <si>
    <t>EPr-w16-v14-VRF_HR_OAU2</t>
  </si>
  <si>
    <t>Htl-w16-v14-FPFC_1</t>
  </si>
  <si>
    <t>Htl-w16-v14-FPFC_2</t>
  </si>
  <si>
    <t>Htl-w16-v14-VRF_HP_OAU0</t>
  </si>
  <si>
    <t>Htl-w16-v14-VRF_HP_OAU1</t>
  </si>
  <si>
    <t>Htl-w16-v14-VRF_HP_OAU2</t>
  </si>
  <si>
    <t>Htl-w16-v14-VRF_HR_OAU0</t>
  </si>
  <si>
    <t>Htl-w16-v14-VRF_HR_OAU1</t>
  </si>
  <si>
    <t>Htl-w16-v14-VRF_HR_OAU2</t>
  </si>
  <si>
    <t>VRF HP Std</t>
  </si>
  <si>
    <t>VRF HP Tier2</t>
  </si>
  <si>
    <t>VRF HR Std</t>
  </si>
  <si>
    <t>VRF HR Tier2</t>
  </si>
  <si>
    <t>Comp to AC_EHi (65 to 135 kBtuh, 2 spd)</t>
  </si>
  <si>
    <t>AC/furnace, 2 spd, lt 65 kBtuh</t>
  </si>
  <si>
    <t>AC/furnace, 2 spd, 65 to 135 kBtuh</t>
  </si>
  <si>
    <t>PVAV/Gas Boiler</t>
  </si>
  <si>
    <t>Comp to Std FPFC</t>
  </si>
  <si>
    <t>Comp to Hi Effic FPFC</t>
  </si>
  <si>
    <t>NA</t>
  </si>
  <si>
    <t>OfS-w01-v14-AC_EStd</t>
  </si>
  <si>
    <t>AC_EStd</t>
  </si>
  <si>
    <t>EPr-w01-v14-AC_EStd</t>
  </si>
  <si>
    <t>OfS-w02-v14-AC_EStd</t>
  </si>
  <si>
    <t>EPr-w02-v14-AC_EStd</t>
  </si>
  <si>
    <t>OfS-w03-v14-AC_EStd</t>
  </si>
  <si>
    <t>EPr-w03-v14-AC_EStd</t>
  </si>
  <si>
    <t>OfS-w04-v14-AC_EStd</t>
  </si>
  <si>
    <t>EPr-w04-v14-AC_EStd</t>
  </si>
  <si>
    <t>OfS-w05-v14-AC_EStd</t>
  </si>
  <si>
    <t>EPr-w05-v14-AC_EStd</t>
  </si>
  <si>
    <t>OfS-w06-v14-AC_EStd</t>
  </si>
  <si>
    <t>EPr-w06-v14-AC_EStd</t>
  </si>
  <si>
    <t>OfS-w07-v14-AC_EStd</t>
  </si>
  <si>
    <t>EPr-w07-v14-AC_EStd</t>
  </si>
  <si>
    <t>OfS-w08-v14-AC_EStd</t>
  </si>
  <si>
    <t>EPr-w08-v14-AC_EStd</t>
  </si>
  <si>
    <t>OfS-w09-v14-AC_EStd</t>
  </si>
  <si>
    <t>EPr-w09-v14-AC_EStd</t>
  </si>
  <si>
    <t>OfS-w10-v14-AC_EStd</t>
  </si>
  <si>
    <t>EPr-w10-v14-AC_EStd</t>
  </si>
  <si>
    <t>OfS-w11-v14-AC_EStd</t>
  </si>
  <si>
    <t>EPr-w11-v14-AC_EStd</t>
  </si>
  <si>
    <t>OfS-w12-v14-AC_EStd</t>
  </si>
  <si>
    <t>EPr-w12-v14-AC_EStd</t>
  </si>
  <si>
    <t>OfS-w13-v14-AC_EStd</t>
  </si>
  <si>
    <t>EPr-w13-v14-AC_EStd</t>
  </si>
  <si>
    <t>OfS-w14-v14-AC_EStd</t>
  </si>
  <si>
    <t>EPr-w14-v14-AC_EStd</t>
  </si>
  <si>
    <t>OfS-w15-v14-AC_EStd</t>
  </si>
  <si>
    <t>EPr-w15-v14-AC_EStd</t>
  </si>
  <si>
    <t>OfS-w16-v14-AC_EStd</t>
  </si>
  <si>
    <t>EPr-w16-v14-AC_EStd</t>
  </si>
  <si>
    <t>&lt; 65 kBtuh</t>
  </si>
  <si>
    <t>65-135 kBtuh</t>
  </si>
  <si>
    <t xml:space="preserve">Baseline is 2 Speed T-24 AC/Furnace, </t>
  </si>
  <si>
    <t xml:space="preserve">Baseline is One Speed T-24 AC/Furnace, </t>
  </si>
  <si>
    <t xml:space="preserve">Baseline is T24 Single-Mode VRF System, </t>
  </si>
  <si>
    <t xml:space="preserve"> tons/system</t>
  </si>
  <si>
    <t>Baseline is T-24 PVAV/Gas Boiler</t>
  </si>
  <si>
    <t xml:space="preserve">Baseline is FPFC w/ T-24 Chlr and Blr </t>
  </si>
  <si>
    <t>OfS-w01-v14-AC_S0Std</t>
  </si>
  <si>
    <t>AC_S0Std</t>
  </si>
  <si>
    <t>EPr-w01-v14-AC_S0Std</t>
  </si>
  <si>
    <t>OfS-w02-v14-AC_S0Std</t>
  </si>
  <si>
    <t>EPr-w02-v14-AC_S0Std</t>
  </si>
  <si>
    <t>OfS-w03-v14-AC_S0Std</t>
  </si>
  <si>
    <t>EPr-w03-v14-AC_S0Std</t>
  </si>
  <si>
    <t>OfS-w04-v14-AC_S0Std</t>
  </si>
  <si>
    <t>EPr-w04-v14-AC_S0Std</t>
  </si>
  <si>
    <t>OfS-w05-v14-AC_S0Std</t>
  </si>
  <si>
    <t>EPr-w05-v14-AC_S0Std</t>
  </si>
  <si>
    <t>OfS-w06-v14-AC_S0Std</t>
  </si>
  <si>
    <t>EPr-w06-v14-AC_S0Std</t>
  </si>
  <si>
    <t>OfS-w07-v14-AC_S0Std</t>
  </si>
  <si>
    <t>EPr-w07-v14-AC_S0Std</t>
  </si>
  <si>
    <t>OfS-w08-v14-AC_S0Std</t>
  </si>
  <si>
    <t>EPr-w08-v14-AC_S0Std</t>
  </si>
  <si>
    <t>OfS-w09-v14-AC_S0Std</t>
  </si>
  <si>
    <t>EPr-w09-v14-AC_S0Std</t>
  </si>
  <si>
    <t>OfS-w10-v14-AC_S0Std</t>
  </si>
  <si>
    <t>EPr-w10-v14-AC_S0Std</t>
  </si>
  <si>
    <t>OfS-w11-v14-AC_S0Std</t>
  </si>
  <si>
    <t>EPr-w11-v14-AC_S0Std</t>
  </si>
  <si>
    <t>OfS-w12-v14-AC_S0Std</t>
  </si>
  <si>
    <t>EPr-w12-v14-AC_S0Std</t>
  </si>
  <si>
    <t>OfS-w13-v14-AC_S0Std</t>
  </si>
  <si>
    <t>EPr-w13-v14-AC_S0Std</t>
  </si>
  <si>
    <t>OfS-w14-v14-AC_S0Std</t>
  </si>
  <si>
    <t>EPr-w14-v14-AC_S0Std</t>
  </si>
  <si>
    <t>OfS-w15-v14-AC_S0Std</t>
  </si>
  <si>
    <t>EPr-w15-v14-AC_S0Std</t>
  </si>
  <si>
    <t>OfS-w16-v14-AC_S0Std</t>
  </si>
  <si>
    <t>EPr-w16-v14-AC_S0Std</t>
  </si>
  <si>
    <t>VRF HP T-24</t>
  </si>
  <si>
    <t>VRF HR T-24</t>
  </si>
  <si>
    <t>Hi Eff AC</t>
  </si>
  <si>
    <t>&lt; 65 kBtuh, with economizer</t>
  </si>
  <si>
    <t>&lt; 65 kBtuh, without economizer</t>
  </si>
  <si>
    <t>VRF HP Tier1</t>
  </si>
  <si>
    <t>VRF HR Tier1</t>
  </si>
  <si>
    <t>HP0</t>
  </si>
  <si>
    <t>HP1</t>
  </si>
  <si>
    <t>HP2</t>
  </si>
  <si>
    <t>HR0</t>
  </si>
  <si>
    <t>HR1</t>
  </si>
  <si>
    <t>HR2</t>
  </si>
  <si>
    <t>&lt; 65 kBtuh, no economizer</t>
  </si>
  <si>
    <t>VRF HP Tier3</t>
  </si>
  <si>
    <t>VRF HP Tier4</t>
  </si>
  <si>
    <t xml:space="preserve">Baseline is T-24 Heat Pump VRF System, </t>
  </si>
  <si>
    <t>Hi Eff PVAV</t>
  </si>
  <si>
    <t>Baseline is T-24 Heat Recovery VRF System</t>
  </si>
  <si>
    <t>Baseline is T-24 Heat Pump VRF System</t>
  </si>
  <si>
    <t>Hi Eff FPFC</t>
  </si>
  <si>
    <t>Baseline is T24 Heat Recovery VRF System</t>
  </si>
  <si>
    <t>Baseline is T24 Heat Pump VRF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</si>
</sst>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"/>
    <numFmt numFmtId="165" formatCode="#,##0.0\ "/>
    <numFmt numFmtId="166" formatCode="#,##0.00\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F9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 applyBorder="1" applyAlignment="1">
      <alignment vertic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164" fontId="0" fillId="0" borderId="0" xfId="0" applyNumberFormat="1"/>
    <xf numFmtId="9" fontId="0" fillId="0" borderId="0" xfId="1" applyFont="1"/>
    <xf numFmtId="164" fontId="0" fillId="2" borderId="0" xfId="0" applyNumberFormat="1" applyFill="1"/>
    <xf numFmtId="164" fontId="0" fillId="0" borderId="0" xfId="0" applyNumberFormat="1" applyFill="1"/>
    <xf numFmtId="164" fontId="0" fillId="0" borderId="0" xfId="1" applyNumberFormat="1" applyFont="1" applyBorder="1"/>
    <xf numFmtId="9" fontId="0" fillId="0" borderId="0" xfId="1" applyFont="1" applyAlignment="1">
      <alignment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0" borderId="0" xfId="0" applyAlignment="1">
      <alignment horizontal="left"/>
    </xf>
    <xf numFmtId="166" fontId="0" fillId="0" borderId="0" xfId="0" applyNumberFormat="1"/>
    <xf numFmtId="0" fontId="0" fillId="3" borderId="0" xfId="0" applyFill="1"/>
    <xf numFmtId="164" fontId="0" fillId="3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OfS_Svgs!$AA$4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OfS_Svgs!$AA$5:$AA$20</c:f>
              <c:numCache>
                <c:formatCode>#,##0\ </c:formatCode>
                <c:ptCount val="16"/>
                <c:pt idx="0">
                  <c:v>206.23529003813471</c:v>
                </c:pt>
                <c:pt idx="1">
                  <c:v>292.08431706615897</c:v>
                </c:pt>
                <c:pt idx="2">
                  <c:v>231.64874339629861</c:v>
                </c:pt>
                <c:pt idx="3">
                  <c:v>284.77917653447889</c:v>
                </c:pt>
                <c:pt idx="4">
                  <c:v>238.29924970274237</c:v>
                </c:pt>
                <c:pt idx="5">
                  <c:v>268.92601031835085</c:v>
                </c:pt>
                <c:pt idx="6">
                  <c:v>240.30079657955301</c:v>
                </c:pt>
                <c:pt idx="7">
                  <c:v>300.56776111327542</c:v>
                </c:pt>
                <c:pt idx="8">
                  <c:v>314.4685441077267</c:v>
                </c:pt>
                <c:pt idx="9">
                  <c:v>335.3186052249095</c:v>
                </c:pt>
                <c:pt idx="10">
                  <c:v>356.18554859865509</c:v>
                </c:pt>
                <c:pt idx="11">
                  <c:v>323.27245776011614</c:v>
                </c:pt>
                <c:pt idx="12">
                  <c:v>333.64105571303054</c:v>
                </c:pt>
                <c:pt idx="13">
                  <c:v>349.35599184587744</c:v>
                </c:pt>
                <c:pt idx="14">
                  <c:v>477.84114373817232</c:v>
                </c:pt>
                <c:pt idx="15">
                  <c:v>245.09272663873318</c:v>
                </c:pt>
              </c:numCache>
            </c:numRef>
          </c:val>
        </c:ser>
        <c:ser>
          <c:idx val="1"/>
          <c:order val="1"/>
          <c:tx>
            <c:strRef>
              <c:f>OfS_Svgs!$AB$4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OfS_Svgs!$AB$5:$AB$20</c:f>
              <c:numCache>
                <c:formatCode>#,##0\ </c:formatCode>
                <c:ptCount val="16"/>
                <c:pt idx="0">
                  <c:v>-301.66588361656312</c:v>
                </c:pt>
                <c:pt idx="1">
                  <c:v>-47.606970127421</c:v>
                </c:pt>
                <c:pt idx="2">
                  <c:v>-114.86944269643463</c:v>
                </c:pt>
                <c:pt idx="3">
                  <c:v>-47.992151164671412</c:v>
                </c:pt>
                <c:pt idx="4">
                  <c:v>-136.75462626166069</c:v>
                </c:pt>
                <c:pt idx="5">
                  <c:v>1.7122458771209232</c:v>
                </c:pt>
                <c:pt idx="6">
                  <c:v>-55.970029633541365</c:v>
                </c:pt>
                <c:pt idx="7">
                  <c:v>26.347464227292324</c:v>
                </c:pt>
                <c:pt idx="8">
                  <c:v>59.260343631668782</c:v>
                </c:pt>
                <c:pt idx="9">
                  <c:v>46.052310115312444</c:v>
                </c:pt>
                <c:pt idx="10">
                  <c:v>21.87711033859711</c:v>
                </c:pt>
                <c:pt idx="11">
                  <c:v>14.321610581545155</c:v>
                </c:pt>
                <c:pt idx="12">
                  <c:v>16.519611306321284</c:v>
                </c:pt>
                <c:pt idx="13">
                  <c:v>8.9259742472575461</c:v>
                </c:pt>
                <c:pt idx="14">
                  <c:v>173.04437347675594</c:v>
                </c:pt>
                <c:pt idx="15">
                  <c:v>-414.37158776762072</c:v>
                </c:pt>
              </c:numCache>
            </c:numRef>
          </c:val>
        </c:ser>
        <c:ser>
          <c:idx val="2"/>
          <c:order val="2"/>
          <c:tx>
            <c:strRef>
              <c:f>OfS_Svgs!$AC$4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OfS_Svgs!$AC$5:$AC$20</c:f>
              <c:numCache>
                <c:formatCode>#,##0\ </c:formatCode>
                <c:ptCount val="16"/>
                <c:pt idx="0">
                  <c:v>-255.523586445121</c:v>
                </c:pt>
                <c:pt idx="1">
                  <c:v>24.506950060687615</c:v>
                </c:pt>
                <c:pt idx="2">
                  <c:v>-58.418312654237397</c:v>
                </c:pt>
                <c:pt idx="3">
                  <c:v>30.955562972403868</c:v>
                </c:pt>
                <c:pt idx="4">
                  <c:v>-77.128266756022541</c:v>
                </c:pt>
                <c:pt idx="5">
                  <c:v>77.004672700037645</c:v>
                </c:pt>
                <c:pt idx="6">
                  <c:v>17.777761865605846</c:v>
                </c:pt>
                <c:pt idx="7">
                  <c:v>111.09932669816764</c:v>
                </c:pt>
                <c:pt idx="8">
                  <c:v>140.31116618183523</c:v>
                </c:pt>
                <c:pt idx="9">
                  <c:v>142.34038955102264</c:v>
                </c:pt>
                <c:pt idx="10">
                  <c:v>123.61147001395166</c:v>
                </c:pt>
                <c:pt idx="11">
                  <c:v>98.637599063543192</c:v>
                </c:pt>
                <c:pt idx="12">
                  <c:v>115.38305193409165</c:v>
                </c:pt>
                <c:pt idx="13">
                  <c:v>113.54947614788398</c:v>
                </c:pt>
                <c:pt idx="14">
                  <c:v>316.36296708789251</c:v>
                </c:pt>
                <c:pt idx="15">
                  <c:v>-327.02176065661286</c:v>
                </c:pt>
              </c:numCache>
            </c:numRef>
          </c:val>
        </c:ser>
        <c:ser>
          <c:idx val="3"/>
          <c:order val="3"/>
          <c:tx>
            <c:strRef>
              <c:f>OfS_Svgs!$AD$4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OfS_Svgs!$AD$5:$AD$20</c:f>
              <c:numCache>
                <c:formatCode>#,##0\ </c:formatCode>
                <c:ptCount val="16"/>
                <c:pt idx="0">
                  <c:v>-246.71693369587717</c:v>
                </c:pt>
                <c:pt idx="1">
                  <c:v>10.042504320969147</c:v>
                </c:pt>
                <c:pt idx="2">
                  <c:v>-69.346692536093187</c:v>
                </c:pt>
                <c:pt idx="3">
                  <c:v>2.0264487178852901</c:v>
                </c:pt>
                <c:pt idx="4">
                  <c:v>-85.636435866113516</c:v>
                </c:pt>
                <c:pt idx="5">
                  <c:v>61.91636911356111</c:v>
                </c:pt>
                <c:pt idx="6">
                  <c:v>-6.3035114368604885</c:v>
                </c:pt>
                <c:pt idx="7">
                  <c:v>85.849313642138952</c:v>
                </c:pt>
                <c:pt idx="8">
                  <c:v>115.01258631834476</c:v>
                </c:pt>
                <c:pt idx="9">
                  <c:v>107.18304311026407</c:v>
                </c:pt>
                <c:pt idx="10">
                  <c:v>83.01085712744522</c:v>
                </c:pt>
                <c:pt idx="11">
                  <c:v>73.189402171226902</c:v>
                </c:pt>
                <c:pt idx="12">
                  <c:v>82.013758671507347</c:v>
                </c:pt>
                <c:pt idx="13">
                  <c:v>81.334817931714738</c:v>
                </c:pt>
                <c:pt idx="14">
                  <c:v>263.09964966960644</c:v>
                </c:pt>
                <c:pt idx="15">
                  <c:v>-321.20254290361027</c:v>
                </c:pt>
              </c:numCache>
            </c:numRef>
          </c:val>
        </c:ser>
        <c:ser>
          <c:idx val="4"/>
          <c:order val="4"/>
          <c:tx>
            <c:strRef>
              <c:f>OfS_Svgs!$AE$4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OfS_Svgs!$AE$5:$AE$20</c:f>
              <c:numCache>
                <c:formatCode>#,##0\ </c:formatCode>
                <c:ptCount val="16"/>
                <c:pt idx="0">
                  <c:v>-169.17850995232743</c:v>
                </c:pt>
                <c:pt idx="1">
                  <c:v>130.08772307687215</c:v>
                </c:pt>
                <c:pt idx="2">
                  <c:v>23.157492249744006</c:v>
                </c:pt>
                <c:pt idx="3">
                  <c:v>137.43063443356823</c:v>
                </c:pt>
                <c:pt idx="4">
                  <c:v>12.849727497783235</c:v>
                </c:pt>
                <c:pt idx="5">
                  <c:v>189.18670211404688</c:v>
                </c:pt>
                <c:pt idx="6">
                  <c:v>118.95666380169057</c:v>
                </c:pt>
                <c:pt idx="7">
                  <c:v>228.95475412984084</c:v>
                </c:pt>
                <c:pt idx="8">
                  <c:v>252.23544182003582</c:v>
                </c:pt>
                <c:pt idx="9">
                  <c:v>271.72058796144574</c:v>
                </c:pt>
                <c:pt idx="10">
                  <c:v>259.36689915263435</c:v>
                </c:pt>
                <c:pt idx="11">
                  <c:v>216.62689035311533</c:v>
                </c:pt>
                <c:pt idx="12">
                  <c:v>251.62304980889525</c:v>
                </c:pt>
                <c:pt idx="13">
                  <c:v>260.52961916782675</c:v>
                </c:pt>
                <c:pt idx="14">
                  <c:v>507.04395596984102</c:v>
                </c:pt>
                <c:pt idx="15">
                  <c:v>-173.37246420817303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79832"/>
        <c:axId val="224876696"/>
      </c:barChart>
      <c:catAx>
        <c:axId val="22487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6696"/>
        <c:crosses val="autoZero"/>
        <c:auto val="1"/>
        <c:lblAlgn val="ctr"/>
        <c:lblOffset val="100"/>
        <c:noMultiLvlLbl val="0"/>
      </c:catAx>
      <c:valAx>
        <c:axId val="224876696"/>
        <c:scaling>
          <c:orientation val="minMax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9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OfS_Svgs!$DU$4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OfS_Svgs!$DU$5:$DU$20</c:f>
              <c:numCache>
                <c:formatCode>#,##0.0\ 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OfS_Svgs!$DV$4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OfS_Svgs!$DV$5:$DV$20</c:f>
              <c:numCache>
                <c:formatCode>#,##0.0\ </c:formatCode>
                <c:ptCount val="16"/>
                <c:pt idx="0">
                  <c:v>34.492374849959482</c:v>
                </c:pt>
                <c:pt idx="1">
                  <c:v>11.976348379327108</c:v>
                </c:pt>
                <c:pt idx="2">
                  <c:v>9.3365793283843121</c:v>
                </c:pt>
                <c:pt idx="3">
                  <c:v>6.5775308005515196</c:v>
                </c:pt>
                <c:pt idx="4">
                  <c:v>10.409104454926924</c:v>
                </c:pt>
                <c:pt idx="5">
                  <c:v>2.214241493013775</c:v>
                </c:pt>
                <c:pt idx="6">
                  <c:v>0.56786083099695284</c:v>
                </c:pt>
                <c:pt idx="7">
                  <c:v>1.6442848892540614</c:v>
                </c:pt>
                <c:pt idx="8">
                  <c:v>1.5202357083332223</c:v>
                </c:pt>
                <c:pt idx="9">
                  <c:v>2.1589400549287245</c:v>
                </c:pt>
                <c:pt idx="10">
                  <c:v>11.451431375565788</c:v>
                </c:pt>
                <c:pt idx="11">
                  <c:v>10.495840651497748</c:v>
                </c:pt>
                <c:pt idx="12">
                  <c:v>9.609495169387138</c:v>
                </c:pt>
                <c:pt idx="13">
                  <c:v>10.39012624245562</c:v>
                </c:pt>
                <c:pt idx="14">
                  <c:v>0.23713134856927501</c:v>
                </c:pt>
                <c:pt idx="15">
                  <c:v>54.75548467189428</c:v>
                </c:pt>
              </c:numCache>
            </c:numRef>
          </c:val>
        </c:ser>
        <c:ser>
          <c:idx val="2"/>
          <c:order val="2"/>
          <c:tx>
            <c:strRef>
              <c:f>OfS_Svgs!$DW$4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OfS_Svgs!$DW$5:$DW$20</c:f>
              <c:numCache>
                <c:formatCode>#,##0.0\ </c:formatCode>
                <c:ptCount val="16"/>
                <c:pt idx="0">
                  <c:v>34.492374849959482</c:v>
                </c:pt>
                <c:pt idx="1">
                  <c:v>11.976348379327108</c:v>
                </c:pt>
                <c:pt idx="2">
                  <c:v>9.3365793283843121</c:v>
                </c:pt>
                <c:pt idx="3">
                  <c:v>6.5775308005515196</c:v>
                </c:pt>
                <c:pt idx="4">
                  <c:v>10.409104454926924</c:v>
                </c:pt>
                <c:pt idx="5">
                  <c:v>2.214241493013775</c:v>
                </c:pt>
                <c:pt idx="6">
                  <c:v>0.56786083099695284</c:v>
                </c:pt>
                <c:pt idx="7">
                  <c:v>1.6442848892540614</c:v>
                </c:pt>
                <c:pt idx="8">
                  <c:v>1.5202357083332223</c:v>
                </c:pt>
                <c:pt idx="9">
                  <c:v>2.1589400549287245</c:v>
                </c:pt>
                <c:pt idx="10">
                  <c:v>11.451431375565788</c:v>
                </c:pt>
                <c:pt idx="11">
                  <c:v>10.495840651497748</c:v>
                </c:pt>
                <c:pt idx="12">
                  <c:v>9.609495169387138</c:v>
                </c:pt>
                <c:pt idx="13">
                  <c:v>10.39012624245562</c:v>
                </c:pt>
                <c:pt idx="14">
                  <c:v>0.23713134856927501</c:v>
                </c:pt>
                <c:pt idx="15">
                  <c:v>54.75548467189428</c:v>
                </c:pt>
              </c:numCache>
            </c:numRef>
          </c:val>
        </c:ser>
        <c:ser>
          <c:idx val="3"/>
          <c:order val="3"/>
          <c:tx>
            <c:strRef>
              <c:f>OfS_Svgs!$DX$4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OfS_Svgs!$DX$5:$DX$20</c:f>
              <c:numCache>
                <c:formatCode>#,##0.0\ </c:formatCode>
                <c:ptCount val="16"/>
                <c:pt idx="0">
                  <c:v>34.492374849959482</c:v>
                </c:pt>
                <c:pt idx="1">
                  <c:v>11.976348379327108</c:v>
                </c:pt>
                <c:pt idx="2">
                  <c:v>9.3365793283843121</c:v>
                </c:pt>
                <c:pt idx="3">
                  <c:v>6.5775308005515196</c:v>
                </c:pt>
                <c:pt idx="4">
                  <c:v>10.409104454926924</c:v>
                </c:pt>
                <c:pt idx="5">
                  <c:v>2.214241493013775</c:v>
                </c:pt>
                <c:pt idx="6">
                  <c:v>0.56786083099695284</c:v>
                </c:pt>
                <c:pt idx="7">
                  <c:v>1.6442848892540614</c:v>
                </c:pt>
                <c:pt idx="8">
                  <c:v>1.5202357083332223</c:v>
                </c:pt>
                <c:pt idx="9">
                  <c:v>2.1589400549287245</c:v>
                </c:pt>
                <c:pt idx="10">
                  <c:v>11.451431375565788</c:v>
                </c:pt>
                <c:pt idx="11">
                  <c:v>10.495840651497748</c:v>
                </c:pt>
                <c:pt idx="12">
                  <c:v>9.609495169387138</c:v>
                </c:pt>
                <c:pt idx="13">
                  <c:v>10.39012624245562</c:v>
                </c:pt>
                <c:pt idx="14">
                  <c:v>0.23713134856927501</c:v>
                </c:pt>
                <c:pt idx="15">
                  <c:v>54.75548467189428</c:v>
                </c:pt>
              </c:numCache>
            </c:numRef>
          </c:val>
        </c:ser>
        <c:ser>
          <c:idx val="4"/>
          <c:order val="4"/>
          <c:tx>
            <c:strRef>
              <c:f>OfS_Svgs!$DY$4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OfS_Svgs!$DY$5:$DY$20</c:f>
              <c:numCache>
                <c:formatCode>#,##0.0\ </c:formatCode>
                <c:ptCount val="16"/>
                <c:pt idx="0">
                  <c:v>34.492374849959482</c:v>
                </c:pt>
                <c:pt idx="1">
                  <c:v>11.976348379327108</c:v>
                </c:pt>
                <c:pt idx="2">
                  <c:v>9.3365793283843121</c:v>
                </c:pt>
                <c:pt idx="3">
                  <c:v>6.5775308005515196</c:v>
                </c:pt>
                <c:pt idx="4">
                  <c:v>10.409104454926924</c:v>
                </c:pt>
                <c:pt idx="5">
                  <c:v>2.214241493013775</c:v>
                </c:pt>
                <c:pt idx="6">
                  <c:v>0.56786083099695284</c:v>
                </c:pt>
                <c:pt idx="7">
                  <c:v>1.6442848892540614</c:v>
                </c:pt>
                <c:pt idx="8">
                  <c:v>1.5202357083332223</c:v>
                </c:pt>
                <c:pt idx="9">
                  <c:v>2.1589400549287245</c:v>
                </c:pt>
                <c:pt idx="10">
                  <c:v>11.451431375565788</c:v>
                </c:pt>
                <c:pt idx="11">
                  <c:v>10.495840651497748</c:v>
                </c:pt>
                <c:pt idx="12">
                  <c:v>9.609495169387138</c:v>
                </c:pt>
                <c:pt idx="13">
                  <c:v>10.39012624245562</c:v>
                </c:pt>
                <c:pt idx="14">
                  <c:v>0.23713134856927501</c:v>
                </c:pt>
                <c:pt idx="15">
                  <c:v>54.75548467189428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7672"/>
        <c:axId val="224885712"/>
      </c:barChart>
      <c:catAx>
        <c:axId val="22488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5712"/>
        <c:crosses val="autoZero"/>
        <c:auto val="1"/>
        <c:lblAlgn val="ctr"/>
        <c:lblOffset val="100"/>
        <c:noMultiLvlLbl val="0"/>
      </c:catAx>
      <c:valAx>
        <c:axId val="224885712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7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OfS_Svgs!$EA$4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OfS_Svgs!$EA$5:$EA$20</c:f>
              <c:numCache>
                <c:formatCode>#,##0.0\ </c:formatCode>
                <c:ptCount val="16"/>
                <c:pt idx="0">
                  <c:v>10.967074280324848</c:v>
                </c:pt>
                <c:pt idx="1">
                  <c:v>5.055460260124458</c:v>
                </c:pt>
                <c:pt idx="2">
                  <c:v>4.2833417368346343</c:v>
                </c:pt>
                <c:pt idx="3">
                  <c:v>3.7160131186371403</c:v>
                </c:pt>
                <c:pt idx="4">
                  <c:v>5.1601169486231155</c:v>
                </c:pt>
                <c:pt idx="5">
                  <c:v>1.9901326668328214</c:v>
                </c:pt>
                <c:pt idx="6">
                  <c:v>0.89249762510048825</c:v>
                </c:pt>
                <c:pt idx="7">
                  <c:v>1.3473885806166797</c:v>
                </c:pt>
                <c:pt idx="8">
                  <c:v>1.1677182288269847</c:v>
                </c:pt>
                <c:pt idx="9">
                  <c:v>1.566046564551772</c:v>
                </c:pt>
                <c:pt idx="10">
                  <c:v>3.9986195031048886</c:v>
                </c:pt>
                <c:pt idx="11">
                  <c:v>3.8608407629193544</c:v>
                </c:pt>
                <c:pt idx="12">
                  <c:v>3.1029235061513667</c:v>
                </c:pt>
                <c:pt idx="13">
                  <c:v>3.8775402175495075</c:v>
                </c:pt>
                <c:pt idx="14">
                  <c:v>0.41516642589134445</c:v>
                </c:pt>
                <c:pt idx="15">
                  <c:v>11.778576493487252</c:v>
                </c:pt>
              </c:numCache>
            </c:numRef>
          </c:val>
        </c:ser>
        <c:ser>
          <c:idx val="1"/>
          <c:order val="1"/>
          <c:tx>
            <c:strRef>
              <c:f>OfS_Svgs!$EB$4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OfS_Svgs!$EB$5:$EB$20</c:f>
              <c:numCache>
                <c:formatCode>#,##0.0\ </c:formatCode>
                <c:ptCount val="16"/>
                <c:pt idx="0">
                  <c:v>38.38734846621076</c:v>
                </c:pt>
                <c:pt idx="1">
                  <c:v>16.361745026913518</c:v>
                </c:pt>
                <c:pt idx="2">
                  <c:v>12.97023433739062</c:v>
                </c:pt>
                <c:pt idx="3">
                  <c:v>10.703231742358481</c:v>
                </c:pt>
                <c:pt idx="4">
                  <c:v>15.550869179239118</c:v>
                </c:pt>
                <c:pt idx="5">
                  <c:v>5.2951264732123819</c:v>
                </c:pt>
                <c:pt idx="6">
                  <c:v>2.0037821401771794</c:v>
                </c:pt>
                <c:pt idx="7">
                  <c:v>3.7910910223243497</c:v>
                </c:pt>
                <c:pt idx="8">
                  <c:v>3.2508558109877272</c:v>
                </c:pt>
                <c:pt idx="9">
                  <c:v>4.299571761716015</c:v>
                </c:pt>
                <c:pt idx="10">
                  <c:v>14.131480985811868</c:v>
                </c:pt>
                <c:pt idx="11">
                  <c:v>13.420266656655572</c:v>
                </c:pt>
                <c:pt idx="12">
                  <c:v>11.324769044436849</c:v>
                </c:pt>
                <c:pt idx="13">
                  <c:v>12.930888456228798</c:v>
                </c:pt>
                <c:pt idx="14">
                  <c:v>0.99083114435167519</c:v>
                </c:pt>
                <c:pt idx="15">
                  <c:v>53.391136702478782</c:v>
                </c:pt>
              </c:numCache>
            </c:numRef>
          </c:val>
        </c:ser>
        <c:ser>
          <c:idx val="2"/>
          <c:order val="2"/>
          <c:tx>
            <c:strRef>
              <c:f>OfS_Svgs!$EC$4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OfS_Svgs!$EC$5:$EC$20</c:f>
              <c:numCache>
                <c:formatCode>#,##0.0\ </c:formatCode>
                <c:ptCount val="16"/>
                <c:pt idx="0">
                  <c:v>38.38734846621076</c:v>
                </c:pt>
                <c:pt idx="1">
                  <c:v>16.361745026913518</c:v>
                </c:pt>
                <c:pt idx="2">
                  <c:v>12.97023433739062</c:v>
                </c:pt>
                <c:pt idx="3">
                  <c:v>10.703231742358481</c:v>
                </c:pt>
                <c:pt idx="4">
                  <c:v>15.550869179239118</c:v>
                </c:pt>
                <c:pt idx="5">
                  <c:v>5.2951264732123819</c:v>
                </c:pt>
                <c:pt idx="6">
                  <c:v>2.0037821401771794</c:v>
                </c:pt>
                <c:pt idx="7">
                  <c:v>3.7910910223243497</c:v>
                </c:pt>
                <c:pt idx="8">
                  <c:v>3.2508558109877272</c:v>
                </c:pt>
                <c:pt idx="9">
                  <c:v>4.299571761716015</c:v>
                </c:pt>
                <c:pt idx="10">
                  <c:v>14.131480985811868</c:v>
                </c:pt>
                <c:pt idx="11">
                  <c:v>13.420266656655572</c:v>
                </c:pt>
                <c:pt idx="12">
                  <c:v>11.324769044436849</c:v>
                </c:pt>
                <c:pt idx="13">
                  <c:v>12.930888456228798</c:v>
                </c:pt>
                <c:pt idx="14">
                  <c:v>0.99083114435167519</c:v>
                </c:pt>
                <c:pt idx="15">
                  <c:v>53.391136702478782</c:v>
                </c:pt>
              </c:numCache>
            </c:numRef>
          </c:val>
        </c:ser>
        <c:ser>
          <c:idx val="3"/>
          <c:order val="3"/>
          <c:tx>
            <c:strRef>
              <c:f>OfS_Svgs!$ED$4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OfS_Svgs!$ED$5:$ED$20</c:f>
              <c:numCache>
                <c:formatCode>#,##0.0\ </c:formatCode>
                <c:ptCount val="16"/>
                <c:pt idx="0">
                  <c:v>38.38734846621076</c:v>
                </c:pt>
                <c:pt idx="1">
                  <c:v>16.361745026913518</c:v>
                </c:pt>
                <c:pt idx="2">
                  <c:v>12.97023433739062</c:v>
                </c:pt>
                <c:pt idx="3">
                  <c:v>10.703231742358481</c:v>
                </c:pt>
                <c:pt idx="4">
                  <c:v>15.550869179239118</c:v>
                </c:pt>
                <c:pt idx="5">
                  <c:v>5.2951264732123819</c:v>
                </c:pt>
                <c:pt idx="6">
                  <c:v>2.0037821401771794</c:v>
                </c:pt>
                <c:pt idx="7">
                  <c:v>3.7910910223243497</c:v>
                </c:pt>
                <c:pt idx="8">
                  <c:v>3.2508558109877272</c:v>
                </c:pt>
                <c:pt idx="9">
                  <c:v>4.299571761716015</c:v>
                </c:pt>
                <c:pt idx="10">
                  <c:v>14.131480985811868</c:v>
                </c:pt>
                <c:pt idx="11">
                  <c:v>13.420266656655572</c:v>
                </c:pt>
                <c:pt idx="12">
                  <c:v>11.324769044436849</c:v>
                </c:pt>
                <c:pt idx="13">
                  <c:v>12.930888456228798</c:v>
                </c:pt>
                <c:pt idx="14">
                  <c:v>0.99083114435167519</c:v>
                </c:pt>
                <c:pt idx="15">
                  <c:v>53.391136702478782</c:v>
                </c:pt>
              </c:numCache>
            </c:numRef>
          </c:val>
        </c:ser>
        <c:ser>
          <c:idx val="4"/>
          <c:order val="4"/>
          <c:tx>
            <c:strRef>
              <c:f>OfS_Svgs!$EE$4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OfS_Svgs!$EE$5:$EE$20</c:f>
              <c:numCache>
                <c:formatCode>#,##0.0\ </c:formatCode>
                <c:ptCount val="16"/>
                <c:pt idx="0">
                  <c:v>38.38734846621076</c:v>
                </c:pt>
                <c:pt idx="1">
                  <c:v>16.361745026913518</c:v>
                </c:pt>
                <c:pt idx="2">
                  <c:v>12.97023433739062</c:v>
                </c:pt>
                <c:pt idx="3">
                  <c:v>10.703231742358481</c:v>
                </c:pt>
                <c:pt idx="4">
                  <c:v>15.550869179239118</c:v>
                </c:pt>
                <c:pt idx="5">
                  <c:v>5.2951264732123819</c:v>
                </c:pt>
                <c:pt idx="6">
                  <c:v>2.0037821401771794</c:v>
                </c:pt>
                <c:pt idx="7">
                  <c:v>3.7910910223243497</c:v>
                </c:pt>
                <c:pt idx="8">
                  <c:v>3.2508558109877272</c:v>
                </c:pt>
                <c:pt idx="9">
                  <c:v>4.299571761716015</c:v>
                </c:pt>
                <c:pt idx="10">
                  <c:v>14.131480985811868</c:v>
                </c:pt>
                <c:pt idx="11">
                  <c:v>13.420266656655572</c:v>
                </c:pt>
                <c:pt idx="12">
                  <c:v>11.324769044436849</c:v>
                </c:pt>
                <c:pt idx="13">
                  <c:v>12.930888456228798</c:v>
                </c:pt>
                <c:pt idx="14">
                  <c:v>0.99083114435167519</c:v>
                </c:pt>
                <c:pt idx="15">
                  <c:v>53.391136702478782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76304"/>
        <c:axId val="224874736"/>
      </c:barChart>
      <c:catAx>
        <c:axId val="22487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4736"/>
        <c:crosses val="autoZero"/>
        <c:auto val="1"/>
        <c:lblAlgn val="ctr"/>
        <c:lblOffset val="100"/>
        <c:noMultiLvlLbl val="0"/>
      </c:catAx>
      <c:valAx>
        <c:axId val="22487473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6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OfS_Svgs!$AG$4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OfS_Svgs!$AG$5:$AG$20</c:f>
              <c:numCache>
                <c:formatCode>#,##0\ </c:formatCode>
                <c:ptCount val="16"/>
                <c:pt idx="0">
                  <c:v>371.07433939917451</c:v>
                </c:pt>
                <c:pt idx="1">
                  <c:v>460.79575284185228</c:v>
                </c:pt>
                <c:pt idx="2">
                  <c:v>446.44528908278653</c:v>
                </c:pt>
                <c:pt idx="3">
                  <c:v>474.07676590232114</c:v>
                </c:pt>
                <c:pt idx="4">
                  <c:v>449.33165614330898</c:v>
                </c:pt>
                <c:pt idx="5">
                  <c:v>440.03833702877881</c:v>
                </c:pt>
                <c:pt idx="6">
                  <c:v>476.11681282441492</c:v>
                </c:pt>
                <c:pt idx="7">
                  <c:v>475.89090025615764</c:v>
                </c:pt>
                <c:pt idx="8">
                  <c:v>487.27323200946478</c:v>
                </c:pt>
                <c:pt idx="9">
                  <c:v>506.79453868971683</c:v>
                </c:pt>
                <c:pt idx="10">
                  <c:v>491.28649172130702</c:v>
                </c:pt>
                <c:pt idx="11">
                  <c:v>477.85906231661664</c:v>
                </c:pt>
                <c:pt idx="12">
                  <c:v>458.28580513983485</c:v>
                </c:pt>
                <c:pt idx="13">
                  <c:v>472.13458143110654</c:v>
                </c:pt>
                <c:pt idx="14">
                  <c:v>610.70987047940901</c:v>
                </c:pt>
                <c:pt idx="15">
                  <c:v>366.93687605420405</c:v>
                </c:pt>
              </c:numCache>
            </c:numRef>
          </c:val>
        </c:ser>
        <c:ser>
          <c:idx val="1"/>
          <c:order val="1"/>
          <c:tx>
            <c:strRef>
              <c:f>OfS_Svgs!$AH$4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OfS_Svgs!$AH$5:$AH$20</c:f>
              <c:numCache>
                <c:formatCode>#,##0\ </c:formatCode>
                <c:ptCount val="16"/>
                <c:pt idx="0">
                  <c:v>-136.82683425552327</c:v>
                </c:pt>
                <c:pt idx="1">
                  <c:v>121.10446564827228</c:v>
                </c:pt>
                <c:pt idx="2">
                  <c:v>99.927102990053299</c:v>
                </c:pt>
                <c:pt idx="3">
                  <c:v>141.30543820317081</c:v>
                </c:pt>
                <c:pt idx="4">
                  <c:v>74.277780178905928</c:v>
                </c:pt>
                <c:pt idx="5">
                  <c:v>172.82457258754886</c:v>
                </c:pt>
                <c:pt idx="6">
                  <c:v>179.84598661132057</c:v>
                </c:pt>
                <c:pt idx="7">
                  <c:v>201.67060337017458</c:v>
                </c:pt>
                <c:pt idx="8">
                  <c:v>232.06503153340691</c:v>
                </c:pt>
                <c:pt idx="9">
                  <c:v>217.52824358011981</c:v>
                </c:pt>
                <c:pt idx="10">
                  <c:v>156.97805346124903</c:v>
                </c:pt>
                <c:pt idx="11">
                  <c:v>168.90821513804562</c:v>
                </c:pt>
                <c:pt idx="12">
                  <c:v>141.16436073312559</c:v>
                </c:pt>
                <c:pt idx="13">
                  <c:v>131.70456383248666</c:v>
                </c:pt>
                <c:pt idx="14">
                  <c:v>305.91310021799256</c:v>
                </c:pt>
                <c:pt idx="15">
                  <c:v>-292.52743835214989</c:v>
                </c:pt>
              </c:numCache>
            </c:numRef>
          </c:val>
        </c:ser>
        <c:ser>
          <c:idx val="2"/>
          <c:order val="2"/>
          <c:tx>
            <c:strRef>
              <c:f>OfS_Svgs!$AI$4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OfS_Svgs!$AI$5:$AI$20</c:f>
              <c:numCache>
                <c:formatCode>#,##0\ </c:formatCode>
                <c:ptCount val="16"/>
                <c:pt idx="0">
                  <c:v>-51.024373158539511</c:v>
                </c:pt>
                <c:pt idx="1">
                  <c:v>254.55865013236502</c:v>
                </c:pt>
                <c:pt idx="2">
                  <c:v>203.94281151800305</c:v>
                </c:pt>
                <c:pt idx="3">
                  <c:v>287.0297037163611</c:v>
                </c:pt>
                <c:pt idx="4">
                  <c:v>184.52738885353381</c:v>
                </c:pt>
                <c:pt idx="5">
                  <c:v>311.68541134031813</c:v>
                </c:pt>
                <c:pt idx="6">
                  <c:v>315.39481812269713</c:v>
                </c:pt>
                <c:pt idx="7">
                  <c:v>357.46748205485346</c:v>
                </c:pt>
                <c:pt idx="8">
                  <c:v>381.40066453079277</c:v>
                </c:pt>
                <c:pt idx="9">
                  <c:v>394.96715775674915</c:v>
                </c:pt>
                <c:pt idx="10">
                  <c:v>344.99505806155668</c:v>
                </c:pt>
                <c:pt idx="11">
                  <c:v>323.90460563831937</c:v>
                </c:pt>
                <c:pt idx="12">
                  <c:v>323.66127253243911</c:v>
                </c:pt>
                <c:pt idx="13">
                  <c:v>324.20297047705867</c:v>
                </c:pt>
                <c:pt idx="14">
                  <c:v>569.62932747989396</c:v>
                </c:pt>
                <c:pt idx="15">
                  <c:v>-129.36642228851244</c:v>
                </c:pt>
              </c:numCache>
            </c:numRef>
          </c:val>
        </c:ser>
        <c:ser>
          <c:idx val="3"/>
          <c:order val="3"/>
          <c:tx>
            <c:strRef>
              <c:f>OfS_Svgs!$AJ$4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OfS_Svgs!$AJ$5:$AJ$20</c:f>
              <c:numCache>
                <c:formatCode>#,##0\ </c:formatCode>
                <c:ptCount val="16"/>
                <c:pt idx="0">
                  <c:v>-81.877884334837347</c:v>
                </c:pt>
                <c:pt idx="1">
                  <c:v>178.75394009666243</c:v>
                </c:pt>
                <c:pt idx="2">
                  <c:v>145.44985315039474</c:v>
                </c:pt>
                <c:pt idx="3">
                  <c:v>191.32403808572752</c:v>
                </c:pt>
                <c:pt idx="4">
                  <c:v>125.39597057445309</c:v>
                </c:pt>
                <c:pt idx="5">
                  <c:v>233.02869582398904</c:v>
                </c:pt>
                <c:pt idx="6">
                  <c:v>229.51250480800144</c:v>
                </c:pt>
                <c:pt idx="7">
                  <c:v>261.17245278502122</c:v>
                </c:pt>
                <c:pt idx="8">
                  <c:v>287.81727422008288</c:v>
                </c:pt>
                <c:pt idx="9">
                  <c:v>278.65897657507145</c:v>
                </c:pt>
                <c:pt idx="10">
                  <c:v>218.11180025009716</c:v>
                </c:pt>
                <c:pt idx="11">
                  <c:v>227.77600672772738</c:v>
                </c:pt>
                <c:pt idx="12">
                  <c:v>206.65850809831164</c:v>
                </c:pt>
                <c:pt idx="13">
                  <c:v>204.11340751694385</c:v>
                </c:pt>
                <c:pt idx="14">
                  <c:v>395.96837641084306</c:v>
                </c:pt>
                <c:pt idx="15">
                  <c:v>-199.35839348813943</c:v>
                </c:pt>
              </c:numCache>
            </c:numRef>
          </c:val>
        </c:ser>
        <c:ser>
          <c:idx val="4"/>
          <c:order val="4"/>
          <c:tx>
            <c:strRef>
              <c:f>OfS_Svgs!$AK$4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OfS_Svgs!$AK$5:$AK$20</c:f>
              <c:numCache>
                <c:formatCode>#,##0\ </c:formatCode>
                <c:ptCount val="16"/>
                <c:pt idx="0">
                  <c:v>-4.3394605912876001</c:v>
                </c:pt>
                <c:pt idx="1">
                  <c:v>298.79915885256543</c:v>
                </c:pt>
                <c:pt idx="2">
                  <c:v>237.95403793623194</c:v>
                </c:pt>
                <c:pt idx="3">
                  <c:v>326.72822380141048</c:v>
                </c:pt>
                <c:pt idx="4">
                  <c:v>223.88213393834985</c:v>
                </c:pt>
                <c:pt idx="5">
                  <c:v>360.29902882447482</c:v>
                </c:pt>
                <c:pt idx="6">
                  <c:v>354.77268004655252</c:v>
                </c:pt>
                <c:pt idx="7">
                  <c:v>404.27789327272308</c:v>
                </c:pt>
                <c:pt idx="8">
                  <c:v>425.04012972177395</c:v>
                </c:pt>
                <c:pt idx="9">
                  <c:v>443.19652142625307</c:v>
                </c:pt>
                <c:pt idx="10">
                  <c:v>394.46784227528627</c:v>
                </c:pt>
                <c:pt idx="11">
                  <c:v>371.2134949096158</c:v>
                </c:pt>
                <c:pt idx="12">
                  <c:v>376.26779923569956</c:v>
                </c:pt>
                <c:pt idx="13">
                  <c:v>383.30820875305585</c:v>
                </c:pt>
                <c:pt idx="14">
                  <c:v>639.91268271107765</c:v>
                </c:pt>
                <c:pt idx="15">
                  <c:v>-51.528314792702176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0616"/>
        <c:axId val="224881400"/>
      </c:barChart>
      <c:catAx>
        <c:axId val="224880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1400"/>
        <c:crosses val="autoZero"/>
        <c:auto val="1"/>
        <c:lblAlgn val="ctr"/>
        <c:lblOffset val="100"/>
        <c:noMultiLvlLbl val="0"/>
      </c:catAx>
      <c:valAx>
        <c:axId val="224881400"/>
        <c:scaling>
          <c:orientation val="minMax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0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OfS_Svgs!$BA$4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OfS_Svgs!$BA$5:$BA$20</c:f>
              <c:numCache>
                <c:formatCode>#,##0\ </c:formatCode>
                <c:ptCount val="16"/>
                <c:pt idx="0">
                  <c:v>40.986719623653499</c:v>
                </c:pt>
                <c:pt idx="1">
                  <c:v>64.674707216059858</c:v>
                </c:pt>
                <c:pt idx="2">
                  <c:v>50.121503474148533</c:v>
                </c:pt>
                <c:pt idx="3">
                  <c:v>73.623609832508194</c:v>
                </c:pt>
                <c:pt idx="4">
                  <c:v>52.531160569831052</c:v>
                </c:pt>
                <c:pt idx="5">
                  <c:v>69.078408538358119</c:v>
                </c:pt>
                <c:pt idx="6">
                  <c:v>68.073799083129131</c:v>
                </c:pt>
                <c:pt idx="7">
                  <c:v>77.656628067315268</c:v>
                </c:pt>
                <c:pt idx="8">
                  <c:v>74.527252580741859</c:v>
                </c:pt>
                <c:pt idx="9">
                  <c:v>89.398493536853323</c:v>
                </c:pt>
                <c:pt idx="10">
                  <c:v>95.53376301317536</c:v>
                </c:pt>
                <c:pt idx="11">
                  <c:v>77.679415328857317</c:v>
                </c:pt>
                <c:pt idx="12">
                  <c:v>91.979283285419299</c:v>
                </c:pt>
                <c:pt idx="13">
                  <c:v>96.887490188371018</c:v>
                </c:pt>
                <c:pt idx="14">
                  <c:v>132.46508060085569</c:v>
                </c:pt>
                <c:pt idx="15">
                  <c:v>79.057470490377924</c:v>
                </c:pt>
              </c:numCache>
            </c:numRef>
          </c:val>
        </c:ser>
        <c:ser>
          <c:idx val="2"/>
          <c:order val="1"/>
          <c:tx>
            <c:strRef>
              <c:f>OfS_Svgs!$BB$4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OfS_Svgs!$BB$5:$BB$20</c:f>
              <c:numCache>
                <c:formatCode>#,##0\ </c:formatCode>
                <c:ptCount val="16"/>
                <c:pt idx="0">
                  <c:v>77.538423743549743</c:v>
                </c:pt>
                <c:pt idx="1">
                  <c:v>120.04521875590299</c:v>
                </c:pt>
                <c:pt idx="2">
                  <c:v>92.504184785837197</c:v>
                </c:pt>
                <c:pt idx="3">
                  <c:v>135.40418571568296</c:v>
                </c:pt>
                <c:pt idx="4">
                  <c:v>98.48616336389675</c:v>
                </c:pt>
                <c:pt idx="5">
                  <c:v>127.27033300048578</c:v>
                </c:pt>
                <c:pt idx="6">
                  <c:v>125.26017523855106</c:v>
                </c:pt>
                <c:pt idx="7">
                  <c:v>143.10544048770186</c:v>
                </c:pt>
                <c:pt idx="8">
                  <c:v>137.22285550169104</c:v>
                </c:pt>
                <c:pt idx="9">
                  <c:v>164.53754485118165</c:v>
                </c:pt>
                <c:pt idx="10">
                  <c:v>176.35604202518908</c:v>
                </c:pt>
                <c:pt idx="11">
                  <c:v>143.43748818188843</c:v>
                </c:pt>
                <c:pt idx="12">
                  <c:v>169.60929113738791</c:v>
                </c:pt>
                <c:pt idx="13">
                  <c:v>179.19480123611203</c:v>
                </c:pt>
                <c:pt idx="14">
                  <c:v>243.94430630023462</c:v>
                </c:pt>
                <c:pt idx="15">
                  <c:v>147.83007869543727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6808"/>
        <c:axId val="298034064"/>
      </c:barChart>
      <c:catAx>
        <c:axId val="298036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4064"/>
        <c:crosses val="autoZero"/>
        <c:auto val="1"/>
        <c:lblAlgn val="ctr"/>
        <c:lblOffset val="100"/>
        <c:noMultiLvlLbl val="0"/>
      </c:catAx>
      <c:valAx>
        <c:axId val="298034064"/>
        <c:scaling>
          <c:orientation val="minMax"/>
          <c:max val="700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6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OfS_Svgs!$CR$4</c:f>
              <c:strCache>
                <c:ptCount val="1"/>
                <c:pt idx="0">
                  <c:v>VRF HP Tier3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OfS_Svgs!$CR$5:$CR$20</c:f>
              <c:numCache>
                <c:formatCode>#,##0.00\ </c:formatCode>
                <c:ptCount val="16"/>
                <c:pt idx="0">
                  <c:v>2.8930851346196829E-2</c:v>
                </c:pt>
                <c:pt idx="1">
                  <c:v>0.10332969826879822</c:v>
                </c:pt>
                <c:pt idx="2">
                  <c:v>5.3286420665469854E-2</c:v>
                </c:pt>
                <c:pt idx="3">
                  <c:v>9.1776457375808279E-2</c:v>
                </c:pt>
                <c:pt idx="4">
                  <c:v>6.3553899027339711E-2</c:v>
                </c:pt>
                <c:pt idx="5">
                  <c:v>6.9766798445399819E-2</c:v>
                </c:pt>
                <c:pt idx="6">
                  <c:v>5.950100541110679E-2</c:v>
                </c:pt>
                <c:pt idx="7">
                  <c:v>7.6883303755886978E-2</c:v>
                </c:pt>
                <c:pt idx="8">
                  <c:v>9.33993629707109E-2</c:v>
                </c:pt>
                <c:pt idx="9">
                  <c:v>0.11433512413670845</c:v>
                </c:pt>
                <c:pt idx="10">
                  <c:v>0.10507076085613433</c:v>
                </c:pt>
                <c:pt idx="11">
                  <c:v>9.0007056588439757E-2</c:v>
                </c:pt>
                <c:pt idx="12">
                  <c:v>9.0561214790695316E-2</c:v>
                </c:pt>
                <c:pt idx="13">
                  <c:v>9.9123552363351242E-2</c:v>
                </c:pt>
                <c:pt idx="14">
                  <c:v>9.5505803776788037E-2</c:v>
                </c:pt>
                <c:pt idx="15">
                  <c:v>5.8453817719159772E-2</c:v>
                </c:pt>
              </c:numCache>
            </c:numRef>
          </c:val>
        </c:ser>
        <c:ser>
          <c:idx val="2"/>
          <c:order val="1"/>
          <c:tx>
            <c:strRef>
              <c:f>OfS_Svgs!$CS$4</c:f>
              <c:strCache>
                <c:ptCount val="1"/>
                <c:pt idx="0">
                  <c:v>VRF HP Tier4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OfS_Svgs!$CS$5:$CS$20</c:f>
              <c:numCache>
                <c:formatCode>#,##0.00\ </c:formatCode>
                <c:ptCount val="16"/>
                <c:pt idx="0">
                  <c:v>5.3816292081470957E-2</c:v>
                </c:pt>
                <c:pt idx="1">
                  <c:v>0.18721655279270624</c:v>
                </c:pt>
                <c:pt idx="2">
                  <c:v>9.7952361726270726E-2</c:v>
                </c:pt>
                <c:pt idx="3">
                  <c:v>0.1672177926216229</c:v>
                </c:pt>
                <c:pt idx="4">
                  <c:v>0.10123739374432916</c:v>
                </c:pt>
                <c:pt idx="5">
                  <c:v>0.12848535997220403</c:v>
                </c:pt>
                <c:pt idx="6">
                  <c:v>0.10959929120695734</c:v>
                </c:pt>
                <c:pt idx="7">
                  <c:v>0.14145809728411898</c:v>
                </c:pt>
                <c:pt idx="8">
                  <c:v>0.17176393577751362</c:v>
                </c:pt>
                <c:pt idx="9">
                  <c:v>0.21009826886669131</c:v>
                </c:pt>
                <c:pt idx="10">
                  <c:v>0.19311538653727905</c:v>
                </c:pt>
                <c:pt idx="11">
                  <c:v>0.16552674259948391</c:v>
                </c:pt>
                <c:pt idx="12">
                  <c:v>0.16652701137444212</c:v>
                </c:pt>
                <c:pt idx="13">
                  <c:v>0.1896853986207945</c:v>
                </c:pt>
                <c:pt idx="14">
                  <c:v>0.17557620301594709</c:v>
                </c:pt>
                <c:pt idx="15">
                  <c:v>0.11403224078957941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5240"/>
        <c:axId val="298035632"/>
      </c:barChart>
      <c:catAx>
        <c:axId val="29803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5632"/>
        <c:crosses val="autoZero"/>
        <c:auto val="1"/>
        <c:lblAlgn val="ctr"/>
        <c:lblOffset val="100"/>
        <c:noMultiLvlLbl val="0"/>
      </c:catAx>
      <c:valAx>
        <c:axId val="298035632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OfS_Svgs!$DO$4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OfS_Svgs!$DO$5:$DO$20</c:f>
              <c:numCache>
                <c:formatCode>#,##0.0\ </c:formatCode>
                <c:ptCount val="16"/>
                <c:pt idx="0">
                  <c:v>-3.6989925968842967</c:v>
                </c:pt>
                <c:pt idx="1">
                  <c:v>-1.4597368417315955</c:v>
                </c:pt>
                <c:pt idx="2">
                  <c:v>-1.4228559744098079</c:v>
                </c:pt>
                <c:pt idx="3">
                  <c:v>-0.97941047446559748</c:v>
                </c:pt>
                <c:pt idx="4">
                  <c:v>-1.3600799961123509</c:v>
                </c:pt>
                <c:pt idx="5">
                  <c:v>-0.42876251621680744</c:v>
                </c:pt>
                <c:pt idx="6">
                  <c:v>-0.16390811347566508</c:v>
                </c:pt>
                <c:pt idx="7">
                  <c:v>-0.34852934014993187</c:v>
                </c:pt>
                <c:pt idx="8">
                  <c:v>-0.39405695194207463</c:v>
                </c:pt>
                <c:pt idx="9">
                  <c:v>-0.43834502739124337</c:v>
                </c:pt>
                <c:pt idx="10">
                  <c:v>-1.5846578303014833</c:v>
                </c:pt>
                <c:pt idx="11">
                  <c:v>-1.3975470957945419</c:v>
                </c:pt>
                <c:pt idx="12">
                  <c:v>-1.3773219146241857</c:v>
                </c:pt>
                <c:pt idx="13">
                  <c:v>-1.0945952219522257</c:v>
                </c:pt>
                <c:pt idx="14">
                  <c:v>-8.2706110635432054E-2</c:v>
                </c:pt>
                <c:pt idx="15">
                  <c:v>-3.6353703660531802</c:v>
                </c:pt>
              </c:numCache>
            </c:numRef>
          </c:val>
        </c:ser>
        <c:ser>
          <c:idx val="1"/>
          <c:order val="1"/>
          <c:tx>
            <c:strRef>
              <c:f>OfS_Svgs!$DP$4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OfS_Svgs!$DP$5:$DP$20</c:f>
              <c:numCache>
                <c:formatCode>#,##0.0\ </c:formatCode>
                <c:ptCount val="16"/>
                <c:pt idx="0">
                  <c:v>32.279651942069265</c:v>
                </c:pt>
                <c:pt idx="1">
                  <c:v>11.394470038880906</c:v>
                </c:pt>
                <c:pt idx="2">
                  <c:v>8.6194689630555192</c:v>
                </c:pt>
                <c:pt idx="3">
                  <c:v>6.1333167805922484</c:v>
                </c:pt>
                <c:pt idx="4">
                  <c:v>9.6646311603359347</c:v>
                </c:pt>
                <c:pt idx="5">
                  <c:v>2.0081458759266377</c:v>
                </c:pt>
                <c:pt idx="6">
                  <c:v>0.49479014147360273</c:v>
                </c:pt>
                <c:pt idx="7">
                  <c:v>1.4862795561663869</c:v>
                </c:pt>
                <c:pt idx="8">
                  <c:v>1.3716691545039807</c:v>
                </c:pt>
                <c:pt idx="9">
                  <c:v>1.9863217371743112</c:v>
                </c:pt>
                <c:pt idx="10">
                  <c:v>10.744576818321613</c:v>
                </c:pt>
                <c:pt idx="11">
                  <c:v>10.01665291621622</c:v>
                </c:pt>
                <c:pt idx="12">
                  <c:v>9.0268606712045667</c:v>
                </c:pt>
                <c:pt idx="13">
                  <c:v>10.041159737397701</c:v>
                </c:pt>
                <c:pt idx="14">
                  <c:v>0.21853159403213768</c:v>
                </c:pt>
                <c:pt idx="15">
                  <c:v>52.747825227335916</c:v>
                </c:pt>
              </c:numCache>
            </c:numRef>
          </c:val>
        </c:ser>
        <c:ser>
          <c:idx val="2"/>
          <c:order val="2"/>
          <c:tx>
            <c:strRef>
              <c:f>OfS_Svgs!$DQ$4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OfS_Svgs!$DQ$5:$DQ$20</c:f>
              <c:numCache>
                <c:formatCode>#,##0.0\ </c:formatCode>
                <c:ptCount val="16"/>
                <c:pt idx="0">
                  <c:v>32.279651942069265</c:v>
                </c:pt>
                <c:pt idx="1">
                  <c:v>11.394470038880906</c:v>
                </c:pt>
                <c:pt idx="2">
                  <c:v>8.6194689630555192</c:v>
                </c:pt>
                <c:pt idx="3">
                  <c:v>6.1333167805922484</c:v>
                </c:pt>
                <c:pt idx="4">
                  <c:v>9.6646311603359347</c:v>
                </c:pt>
                <c:pt idx="5">
                  <c:v>2.0081458759266377</c:v>
                </c:pt>
                <c:pt idx="6">
                  <c:v>0.49479014147360273</c:v>
                </c:pt>
                <c:pt idx="7">
                  <c:v>1.4862795561663869</c:v>
                </c:pt>
                <c:pt idx="8">
                  <c:v>1.3716691545039807</c:v>
                </c:pt>
                <c:pt idx="9">
                  <c:v>1.9863217371743112</c:v>
                </c:pt>
                <c:pt idx="10">
                  <c:v>10.744576818321613</c:v>
                </c:pt>
                <c:pt idx="11">
                  <c:v>10.01665291621622</c:v>
                </c:pt>
                <c:pt idx="12">
                  <c:v>9.0268606712045667</c:v>
                </c:pt>
                <c:pt idx="13">
                  <c:v>10.041159737397701</c:v>
                </c:pt>
                <c:pt idx="14">
                  <c:v>0.21853159403213768</c:v>
                </c:pt>
                <c:pt idx="15">
                  <c:v>52.747825227335916</c:v>
                </c:pt>
              </c:numCache>
            </c:numRef>
          </c:val>
        </c:ser>
        <c:ser>
          <c:idx val="3"/>
          <c:order val="3"/>
          <c:tx>
            <c:strRef>
              <c:f>OfS_Svgs!$DR$4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OfS_Svgs!$DR$5:$DR$20</c:f>
              <c:numCache>
                <c:formatCode>#,##0.0\ </c:formatCode>
                <c:ptCount val="16"/>
                <c:pt idx="0">
                  <c:v>32.279651942069265</c:v>
                </c:pt>
                <c:pt idx="1">
                  <c:v>11.394470038880906</c:v>
                </c:pt>
                <c:pt idx="2">
                  <c:v>8.6194689630555192</c:v>
                </c:pt>
                <c:pt idx="3">
                  <c:v>6.1333167805922484</c:v>
                </c:pt>
                <c:pt idx="4">
                  <c:v>9.6646311603359347</c:v>
                </c:pt>
                <c:pt idx="5">
                  <c:v>2.0081458759266377</c:v>
                </c:pt>
                <c:pt idx="6">
                  <c:v>0.49479014147360273</c:v>
                </c:pt>
                <c:pt idx="7">
                  <c:v>1.4862795561663869</c:v>
                </c:pt>
                <c:pt idx="8">
                  <c:v>1.3716691545039807</c:v>
                </c:pt>
                <c:pt idx="9">
                  <c:v>1.9863217371743112</c:v>
                </c:pt>
                <c:pt idx="10">
                  <c:v>10.744576818321613</c:v>
                </c:pt>
                <c:pt idx="11">
                  <c:v>10.01665291621622</c:v>
                </c:pt>
                <c:pt idx="12">
                  <c:v>9.0268606712045667</c:v>
                </c:pt>
                <c:pt idx="13">
                  <c:v>10.041159737397701</c:v>
                </c:pt>
                <c:pt idx="14">
                  <c:v>0.21853159403213768</c:v>
                </c:pt>
                <c:pt idx="15">
                  <c:v>52.747825227335916</c:v>
                </c:pt>
              </c:numCache>
            </c:numRef>
          </c:val>
        </c:ser>
        <c:ser>
          <c:idx val="4"/>
          <c:order val="4"/>
          <c:tx>
            <c:strRef>
              <c:f>OfS_Svgs!$DS$4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OfS_Svgs!$DS$5:$DS$20</c:f>
              <c:numCache>
                <c:formatCode>#,##0.0\ </c:formatCode>
                <c:ptCount val="16"/>
                <c:pt idx="0">
                  <c:v>32.279651942069265</c:v>
                </c:pt>
                <c:pt idx="1">
                  <c:v>11.394470038880906</c:v>
                </c:pt>
                <c:pt idx="2">
                  <c:v>8.6194689630555192</c:v>
                </c:pt>
                <c:pt idx="3">
                  <c:v>6.1333167805922484</c:v>
                </c:pt>
                <c:pt idx="4">
                  <c:v>9.6646311603359347</c:v>
                </c:pt>
                <c:pt idx="5">
                  <c:v>2.0081458759266377</c:v>
                </c:pt>
                <c:pt idx="6">
                  <c:v>0.49479014147360273</c:v>
                </c:pt>
                <c:pt idx="7">
                  <c:v>1.4862795561663869</c:v>
                </c:pt>
                <c:pt idx="8">
                  <c:v>1.3716691545039807</c:v>
                </c:pt>
                <c:pt idx="9">
                  <c:v>1.9863217371743112</c:v>
                </c:pt>
                <c:pt idx="10">
                  <c:v>10.744576818321613</c:v>
                </c:pt>
                <c:pt idx="11">
                  <c:v>10.01665291621622</c:v>
                </c:pt>
                <c:pt idx="12">
                  <c:v>9.0268606712045667</c:v>
                </c:pt>
                <c:pt idx="13">
                  <c:v>10.041159737397701</c:v>
                </c:pt>
                <c:pt idx="14">
                  <c:v>0.21853159403213768</c:v>
                </c:pt>
                <c:pt idx="15">
                  <c:v>52.747825227335916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40728"/>
        <c:axId val="298037200"/>
      </c:barChart>
      <c:catAx>
        <c:axId val="298040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7200"/>
        <c:crosses val="autoZero"/>
        <c:auto val="1"/>
        <c:lblAlgn val="ctr"/>
        <c:lblOffset val="100"/>
        <c:noMultiLvlLbl val="0"/>
      </c:catAx>
      <c:valAx>
        <c:axId val="298037200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0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OfS_Svgs!$BX$4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OfS_Svgs!$BX$5:$BX$20</c:f>
              <c:numCache>
                <c:formatCode>#,##0.00\ </c:formatCode>
                <c:ptCount val="16"/>
                <c:pt idx="0">
                  <c:v>0.18613566479922242</c:v>
                </c:pt>
                <c:pt idx="1">
                  <c:v>0.19064812973814477</c:v>
                </c:pt>
                <c:pt idx="2">
                  <c:v>0.14166118770470593</c:v>
                </c:pt>
                <c:pt idx="3">
                  <c:v>0.16270102079766302</c:v>
                </c:pt>
                <c:pt idx="4">
                  <c:v>0.1420354745012177</c:v>
                </c:pt>
                <c:pt idx="5">
                  <c:v>0.13033523458374419</c:v>
                </c:pt>
                <c:pt idx="6">
                  <c:v>0.11717449918467129</c:v>
                </c:pt>
                <c:pt idx="7">
                  <c:v>0.16316532630178338</c:v>
                </c:pt>
                <c:pt idx="8">
                  <c:v>0.19094409195710529</c:v>
                </c:pt>
                <c:pt idx="9">
                  <c:v>0.1942534201574006</c:v>
                </c:pt>
                <c:pt idx="10">
                  <c:v>0.20589251466827627</c:v>
                </c:pt>
                <c:pt idx="11">
                  <c:v>0.21263672472258061</c:v>
                </c:pt>
                <c:pt idx="12">
                  <c:v>0.18866174151745935</c:v>
                </c:pt>
                <c:pt idx="13">
                  <c:v>0.18636864920479326</c:v>
                </c:pt>
                <c:pt idx="14">
                  <c:v>0.23528887407453514</c:v>
                </c:pt>
                <c:pt idx="15">
                  <c:v>0.14723715854027311</c:v>
                </c:pt>
              </c:numCache>
            </c:numRef>
          </c:val>
        </c:ser>
        <c:ser>
          <c:idx val="1"/>
          <c:order val="1"/>
          <c:tx>
            <c:strRef>
              <c:f>OfS_Svgs!$BY$4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OfS_Svgs!$BY$5:$BY$20</c:f>
              <c:numCache>
                <c:formatCode>#,##0.00\ </c:formatCode>
                <c:ptCount val="16"/>
                <c:pt idx="0">
                  <c:v>5.2760543225436933E-2</c:v>
                </c:pt>
                <c:pt idx="1">
                  <c:v>2.8227511509862586E-2</c:v>
                </c:pt>
                <c:pt idx="2">
                  <c:v>5.927881086556188E-2</c:v>
                </c:pt>
                <c:pt idx="3">
                  <c:v>1.0270580073228903E-2</c:v>
                </c:pt>
                <c:pt idx="4">
                  <c:v>5.1651353482034923E-2</c:v>
                </c:pt>
                <c:pt idx="5">
                  <c:v>1.5384323641252284E-2</c:v>
                </c:pt>
                <c:pt idx="6">
                  <c:v>2.0813317168869729E-2</c:v>
                </c:pt>
                <c:pt idx="7">
                  <c:v>3.1856385630648354E-2</c:v>
                </c:pt>
                <c:pt idx="8">
                  <c:v>1.3506399813203084E-2</c:v>
                </c:pt>
                <c:pt idx="9">
                  <c:v>-3.7267998205163674E-2</c:v>
                </c:pt>
                <c:pt idx="10">
                  <c:v>2.3643089053366956E-2</c:v>
                </c:pt>
                <c:pt idx="11">
                  <c:v>5.4550170919521621E-2</c:v>
                </c:pt>
                <c:pt idx="12">
                  <c:v>1.5786693485749678E-2</c:v>
                </c:pt>
                <c:pt idx="13">
                  <c:v>2.7624970835813906E-2</c:v>
                </c:pt>
                <c:pt idx="14">
                  <c:v>8.7727766964509402E-2</c:v>
                </c:pt>
                <c:pt idx="15">
                  <c:v>5.5580570141289094E-2</c:v>
                </c:pt>
              </c:numCache>
            </c:numRef>
          </c:val>
        </c:ser>
        <c:ser>
          <c:idx val="2"/>
          <c:order val="2"/>
          <c:tx>
            <c:strRef>
              <c:f>OfS_Svgs!$BZ$4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OfS_Svgs!$BZ$5:$BZ$20</c:f>
              <c:numCache>
                <c:formatCode>#,##0.00\ </c:formatCode>
                <c:ptCount val="16"/>
                <c:pt idx="0">
                  <c:v>0.11304380290497966</c:v>
                </c:pt>
                <c:pt idx="1">
                  <c:v>0.21081326552702581</c:v>
                </c:pt>
                <c:pt idx="2">
                  <c:v>0.16776255974417861</c:v>
                </c:pt>
                <c:pt idx="3">
                  <c:v>0.17927647164710991</c:v>
                </c:pt>
                <c:pt idx="4">
                  <c:v>0.14621044715438591</c:v>
                </c:pt>
                <c:pt idx="5">
                  <c:v>0.14814965851040307</c:v>
                </c:pt>
                <c:pt idx="6">
                  <c:v>0.1330495601606114</c:v>
                </c:pt>
                <c:pt idx="7">
                  <c:v>0.17840179287656588</c:v>
                </c:pt>
                <c:pt idx="8">
                  <c:v>0.19142846314208109</c:v>
                </c:pt>
                <c:pt idx="9">
                  <c:v>0.17937216499238035</c:v>
                </c:pt>
                <c:pt idx="10">
                  <c:v>0.22576203637050926</c:v>
                </c:pt>
                <c:pt idx="11">
                  <c:v>0.22815276924062966</c:v>
                </c:pt>
                <c:pt idx="12">
                  <c:v>0.18983198209225779</c:v>
                </c:pt>
                <c:pt idx="13">
                  <c:v>0.21876081526515814</c:v>
                </c:pt>
                <c:pt idx="14">
                  <c:v>0.27574946269752859</c:v>
                </c:pt>
                <c:pt idx="15">
                  <c:v>0.16384652538276517</c:v>
                </c:pt>
              </c:numCache>
            </c:numRef>
          </c:val>
        </c:ser>
        <c:ser>
          <c:idx val="3"/>
          <c:order val="3"/>
          <c:tx>
            <c:strRef>
              <c:f>OfS_Svgs!$CA$4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OfS_Svgs!$CA$5:$CA$20</c:f>
              <c:numCache>
                <c:formatCode>#,##0.00\ </c:formatCode>
                <c:ptCount val="16"/>
                <c:pt idx="0">
                  <c:v>5.8976249737253031E-2</c:v>
                </c:pt>
                <c:pt idx="1">
                  <c:v>4.555626695487229E-2</c:v>
                </c:pt>
                <c:pt idx="2">
                  <c:v>8.4553354685343127E-2</c:v>
                </c:pt>
                <c:pt idx="3">
                  <c:v>3.8481518283820799E-2</c:v>
                </c:pt>
                <c:pt idx="4">
                  <c:v>8.0002203872437783E-2</c:v>
                </c:pt>
                <c:pt idx="5">
                  <c:v>1.7830937576444075E-2</c:v>
                </c:pt>
                <c:pt idx="6">
                  <c:v>3.1850992821385891E-2</c:v>
                </c:pt>
                <c:pt idx="7">
                  <c:v>5.3807219059401522E-2</c:v>
                </c:pt>
                <c:pt idx="8">
                  <c:v>3.9618163333791694E-2</c:v>
                </c:pt>
                <c:pt idx="9">
                  <c:v>-9.8649191034866218E-3</c:v>
                </c:pt>
                <c:pt idx="10">
                  <c:v>5.3846054132802391E-2</c:v>
                </c:pt>
                <c:pt idx="11">
                  <c:v>9.0015825507648667E-2</c:v>
                </c:pt>
                <c:pt idx="12">
                  <c:v>4.8318788938273807E-2</c:v>
                </c:pt>
                <c:pt idx="13">
                  <c:v>4.5174507048641573E-2</c:v>
                </c:pt>
                <c:pt idx="14">
                  <c:v>0.14115467558583217</c:v>
                </c:pt>
                <c:pt idx="15">
                  <c:v>7.3864185507420993E-2</c:v>
                </c:pt>
              </c:numCache>
            </c:numRef>
          </c:val>
        </c:ser>
        <c:ser>
          <c:idx val="4"/>
          <c:order val="4"/>
          <c:tx>
            <c:strRef>
              <c:f>OfS_Svgs!$CB$4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OfS_Svgs!$CB$5:$CB$20</c:f>
              <c:numCache>
                <c:formatCode>#,##0.00\ </c:formatCode>
                <c:ptCount val="16"/>
                <c:pt idx="0">
                  <c:v>0.11279254181872399</c:v>
                </c:pt>
                <c:pt idx="1">
                  <c:v>0.23277281974757852</c:v>
                </c:pt>
                <c:pt idx="2">
                  <c:v>0.18250571641161387</c:v>
                </c:pt>
                <c:pt idx="3">
                  <c:v>0.20569931090544369</c:v>
                </c:pt>
                <c:pt idx="4">
                  <c:v>0.18123959761676695</c:v>
                </c:pt>
                <c:pt idx="5">
                  <c:v>0.14631629754864811</c:v>
                </c:pt>
                <c:pt idx="6">
                  <c:v>0.14145028402834323</c:v>
                </c:pt>
                <c:pt idx="7">
                  <c:v>0.19526531634352048</c:v>
                </c:pt>
                <c:pt idx="8">
                  <c:v>0.21138209911130529</c:v>
                </c:pt>
                <c:pt idx="9">
                  <c:v>0.2002333497632047</c:v>
                </c:pt>
                <c:pt idx="10">
                  <c:v>0.24696144067008144</c:v>
                </c:pt>
                <c:pt idx="11">
                  <c:v>0.25554256810713261</c:v>
                </c:pt>
                <c:pt idx="12">
                  <c:v>0.21484580031271591</c:v>
                </c:pt>
                <c:pt idx="13">
                  <c:v>0.23485990566943607</c:v>
                </c:pt>
                <c:pt idx="14">
                  <c:v>0.31673087860177929</c:v>
                </c:pt>
                <c:pt idx="15">
                  <c:v>0.1878964262970004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8768"/>
        <c:axId val="298028576"/>
      </c:barChart>
      <c:catAx>
        <c:axId val="298038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28576"/>
        <c:crosses val="autoZero"/>
        <c:auto val="1"/>
        <c:lblAlgn val="ctr"/>
        <c:lblOffset val="100"/>
        <c:noMultiLvlLbl val="0"/>
      </c:catAx>
      <c:valAx>
        <c:axId val="298028576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EPr_Svgs!$AA$4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EPr_Svgs!$AA$5:$AA$20</c:f>
              <c:numCache>
                <c:formatCode>#,##0\ </c:formatCode>
                <c:ptCount val="16"/>
                <c:pt idx="0">
                  <c:v>141.92439831832715</c:v>
                </c:pt>
                <c:pt idx="1">
                  <c:v>191.03110345777873</c:v>
                </c:pt>
                <c:pt idx="2">
                  <c:v>152.24815868930656</c:v>
                </c:pt>
                <c:pt idx="3">
                  <c:v>177.14082931049541</c:v>
                </c:pt>
                <c:pt idx="4">
                  <c:v>154.29079033206187</c:v>
                </c:pt>
                <c:pt idx="5">
                  <c:v>158.88184989286935</c:v>
                </c:pt>
                <c:pt idx="6">
                  <c:v>135.53723710702604</c:v>
                </c:pt>
                <c:pt idx="7">
                  <c:v>176.7238132732455</c:v>
                </c:pt>
                <c:pt idx="8">
                  <c:v>206.97751213839453</c:v>
                </c:pt>
                <c:pt idx="9">
                  <c:v>231.32544117260446</c:v>
                </c:pt>
                <c:pt idx="10">
                  <c:v>233.2883009749622</c:v>
                </c:pt>
                <c:pt idx="11">
                  <c:v>211.09131023084103</c:v>
                </c:pt>
                <c:pt idx="12">
                  <c:v>224.41862853106602</c:v>
                </c:pt>
                <c:pt idx="13">
                  <c:v>244.92911540714704</c:v>
                </c:pt>
                <c:pt idx="14">
                  <c:v>339.07393485409676</c:v>
                </c:pt>
                <c:pt idx="15">
                  <c:v>142.7665487398979</c:v>
                </c:pt>
              </c:numCache>
            </c:numRef>
          </c:val>
        </c:ser>
        <c:ser>
          <c:idx val="1"/>
          <c:order val="1"/>
          <c:tx>
            <c:strRef>
              <c:f>EPr_Svgs!$AB$4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EPr_Svgs!$AB$5:$AB$20</c:f>
              <c:numCache>
                <c:formatCode>#,##0\ </c:formatCode>
                <c:ptCount val="16"/>
                <c:pt idx="0">
                  <c:v>-1135.2970807284444</c:v>
                </c:pt>
                <c:pt idx="1">
                  <c:v>-438.12912279197189</c:v>
                </c:pt>
                <c:pt idx="2">
                  <c:v>-453.77710293974178</c:v>
                </c:pt>
                <c:pt idx="3">
                  <c:v>-366.20373636856982</c:v>
                </c:pt>
                <c:pt idx="4">
                  <c:v>-546.05458843236636</c:v>
                </c:pt>
                <c:pt idx="5">
                  <c:v>-202.37887611141588</c:v>
                </c:pt>
                <c:pt idx="6">
                  <c:v>-154.37839378569242</c:v>
                </c:pt>
                <c:pt idx="7">
                  <c:v>-91.531523094461662</c:v>
                </c:pt>
                <c:pt idx="8">
                  <c:v>-75.996047446806799</c:v>
                </c:pt>
                <c:pt idx="9">
                  <c:v>-147.33850969384557</c:v>
                </c:pt>
                <c:pt idx="10">
                  <c:v>-349.03749478242173</c:v>
                </c:pt>
                <c:pt idx="11">
                  <c:v>-355.558023356359</c:v>
                </c:pt>
                <c:pt idx="12">
                  <c:v>-323.60734647437755</c:v>
                </c:pt>
                <c:pt idx="13">
                  <c:v>-296.3791446983011</c:v>
                </c:pt>
                <c:pt idx="14">
                  <c:v>16.02724011480489</c:v>
                </c:pt>
                <c:pt idx="15">
                  <c:v>-1475.1068405920817</c:v>
                </c:pt>
              </c:numCache>
            </c:numRef>
          </c:val>
        </c:ser>
        <c:ser>
          <c:idx val="2"/>
          <c:order val="2"/>
          <c:tx>
            <c:strRef>
              <c:f>EPr_Svgs!$AC$4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EPr_Svgs!$AC$5:$AC$20</c:f>
              <c:numCache>
                <c:formatCode>#,##0\ </c:formatCode>
                <c:ptCount val="16"/>
                <c:pt idx="0">
                  <c:v>-1031.9113123908378</c:v>
                </c:pt>
                <c:pt idx="1">
                  <c:v>-364.74271895556763</c:v>
                </c:pt>
                <c:pt idx="2">
                  <c:v>-396.02322389164124</c:v>
                </c:pt>
                <c:pt idx="3">
                  <c:v>-296.9617370575296</c:v>
                </c:pt>
                <c:pt idx="4">
                  <c:v>-477.26603029792773</c:v>
                </c:pt>
                <c:pt idx="5">
                  <c:v>-148.64275082547536</c:v>
                </c:pt>
                <c:pt idx="6">
                  <c:v>-116.84270689429157</c:v>
                </c:pt>
                <c:pt idx="7">
                  <c:v>-42.527464559682279</c:v>
                </c:pt>
                <c:pt idx="8">
                  <c:v>-21.835697257933866</c:v>
                </c:pt>
                <c:pt idx="9">
                  <c:v>-71.764510353112001</c:v>
                </c:pt>
                <c:pt idx="10">
                  <c:v>-257.9801712693706</c:v>
                </c:pt>
                <c:pt idx="11">
                  <c:v>-275.17300777689792</c:v>
                </c:pt>
                <c:pt idx="12">
                  <c:v>-231.96118232904891</c:v>
                </c:pt>
                <c:pt idx="13">
                  <c:v>-205.12606635071091</c:v>
                </c:pt>
                <c:pt idx="14">
                  <c:v>134.48993590627416</c:v>
                </c:pt>
                <c:pt idx="15">
                  <c:v>-1331.2405162620969</c:v>
                </c:pt>
              </c:numCache>
            </c:numRef>
          </c:val>
        </c:ser>
        <c:ser>
          <c:idx val="3"/>
          <c:order val="3"/>
          <c:tx>
            <c:strRef>
              <c:f>EPr_Svgs!$AD$4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EPr_Svgs!$AD$5:$AD$20</c:f>
              <c:numCache>
                <c:formatCode>#,##0\ </c:formatCode>
                <c:ptCount val="16"/>
                <c:pt idx="0">
                  <c:v>-987.39186105040153</c:v>
                </c:pt>
                <c:pt idx="1">
                  <c:v>-344.554409676457</c:v>
                </c:pt>
                <c:pt idx="2">
                  <c:v>-378.66416881241685</c:v>
                </c:pt>
                <c:pt idx="3">
                  <c:v>-286.05820505910901</c:v>
                </c:pt>
                <c:pt idx="4">
                  <c:v>-460.10046788260354</c:v>
                </c:pt>
                <c:pt idx="5">
                  <c:v>-146.10132593597001</c:v>
                </c:pt>
                <c:pt idx="6">
                  <c:v>-114.00953478965761</c:v>
                </c:pt>
                <c:pt idx="7">
                  <c:v>-38.902814563169443</c:v>
                </c:pt>
                <c:pt idx="8">
                  <c:v>-16.305027982067095</c:v>
                </c:pt>
                <c:pt idx="9">
                  <c:v>-73.771139418672618</c:v>
                </c:pt>
                <c:pt idx="10">
                  <c:v>-255.73606610316543</c:v>
                </c:pt>
                <c:pt idx="11">
                  <c:v>-265.33197600499528</c:v>
                </c:pt>
                <c:pt idx="12">
                  <c:v>-232.9965520471232</c:v>
                </c:pt>
                <c:pt idx="13">
                  <c:v>-201.45518453427064</c:v>
                </c:pt>
                <c:pt idx="14">
                  <c:v>107.90427860089271</c:v>
                </c:pt>
                <c:pt idx="15">
                  <c:v>-1278.9070110534806</c:v>
                </c:pt>
              </c:numCache>
            </c:numRef>
          </c:val>
        </c:ser>
        <c:ser>
          <c:idx val="4"/>
          <c:order val="4"/>
          <c:tx>
            <c:strRef>
              <c:f>EPr_Svgs!$AE$4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EPr_Svgs!$AE$5:$AE$20</c:f>
              <c:numCache>
                <c:formatCode>#,##0\ </c:formatCode>
                <c:ptCount val="16"/>
                <c:pt idx="0">
                  <c:v>-814.9945036791521</c:v>
                </c:pt>
                <c:pt idx="1">
                  <c:v>-222.73485883445244</c:v>
                </c:pt>
                <c:pt idx="2">
                  <c:v>-282.4830409162613</c:v>
                </c:pt>
                <c:pt idx="3">
                  <c:v>-170.67708136802685</c:v>
                </c:pt>
                <c:pt idx="4">
                  <c:v>-344.96874587229132</c:v>
                </c:pt>
                <c:pt idx="5">
                  <c:v>-57.029298941114369</c:v>
                </c:pt>
                <c:pt idx="6">
                  <c:v>-51.558362884458738</c:v>
                </c:pt>
                <c:pt idx="7">
                  <c:v>42.1906696588904</c:v>
                </c:pt>
                <c:pt idx="8">
                  <c:v>72.866074955689044</c:v>
                </c:pt>
                <c:pt idx="9">
                  <c:v>51.742949509493641</c:v>
                </c:pt>
                <c:pt idx="10">
                  <c:v>-101.36197763489174</c:v>
                </c:pt>
                <c:pt idx="11">
                  <c:v>-132.45473455229694</c:v>
                </c:pt>
                <c:pt idx="12">
                  <c:v>-79.924264247631086</c:v>
                </c:pt>
                <c:pt idx="13">
                  <c:v>-48.727023989837299</c:v>
                </c:pt>
                <c:pt idx="14">
                  <c:v>307.08045655336855</c:v>
                </c:pt>
                <c:pt idx="15">
                  <c:v>-1034.5742693422656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9944"/>
        <c:axId val="298036024"/>
      </c:barChart>
      <c:catAx>
        <c:axId val="298039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6024"/>
        <c:crosses val="autoZero"/>
        <c:auto val="1"/>
        <c:lblAlgn val="ctr"/>
        <c:lblOffset val="100"/>
        <c:noMultiLvlLbl val="0"/>
      </c:catAx>
      <c:valAx>
        <c:axId val="298036024"/>
        <c:scaling>
          <c:orientation val="minMax"/>
          <c:min val="-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EPr_Svgs!$AM$4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EPr_Svgs!$AM$5:$AM$20</c:f>
              <c:numCache>
                <c:formatCode>#,##0\ </c:formatCode>
                <c:ptCount val="16"/>
                <c:pt idx="0">
                  <c:v>4.2912211578519903</c:v>
                </c:pt>
                <c:pt idx="1">
                  <c:v>45.66767286605765</c:v>
                </c:pt>
                <c:pt idx="2">
                  <c:v>24.77266922146206</c:v>
                </c:pt>
                <c:pt idx="3">
                  <c:v>55.483295176401469</c:v>
                </c:pt>
                <c:pt idx="4">
                  <c:v>34.188296448212782</c:v>
                </c:pt>
                <c:pt idx="5">
                  <c:v>57.420939644553933</c:v>
                </c:pt>
                <c:pt idx="6">
                  <c:v>36.300031932021767</c:v>
                </c:pt>
                <c:pt idx="7">
                  <c:v>54.428018268816494</c:v>
                </c:pt>
                <c:pt idx="8">
                  <c:v>58.716549439797248</c:v>
                </c:pt>
                <c:pt idx="9">
                  <c:v>84.707081451761312</c:v>
                </c:pt>
                <c:pt idx="10">
                  <c:v>82.457631583415449</c:v>
                </c:pt>
                <c:pt idx="11">
                  <c:v>65.196508065652793</c:v>
                </c:pt>
                <c:pt idx="12">
                  <c:v>88.436418368699918</c:v>
                </c:pt>
                <c:pt idx="13">
                  <c:v>86.749384885764499</c:v>
                </c:pt>
                <c:pt idx="14">
                  <c:v>170.61100805488903</c:v>
                </c:pt>
                <c:pt idx="15">
                  <c:v>26.696280468649551</c:v>
                </c:pt>
              </c:numCache>
            </c:numRef>
          </c:val>
        </c:ser>
        <c:ser>
          <c:idx val="1"/>
          <c:order val="1"/>
          <c:tx>
            <c:strRef>
              <c:f>EPr_Svgs!$AN$4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EPr_Svgs!$AN$5:$AN$20</c:f>
              <c:numCache>
                <c:formatCode>#,##0\ </c:formatCode>
                <c:ptCount val="16"/>
                <c:pt idx="0">
                  <c:v>-1157.2909517432438</c:v>
                </c:pt>
                <c:pt idx="1">
                  <c:v>-435.27529484605412</c:v>
                </c:pt>
                <c:pt idx="2">
                  <c:v>-457.22945271327933</c:v>
                </c:pt>
                <c:pt idx="3">
                  <c:v>-342.85948719173689</c:v>
                </c:pt>
                <c:pt idx="4">
                  <c:v>-535.95300806400928</c:v>
                </c:pt>
                <c:pt idx="5">
                  <c:v>-161.52317230957138</c:v>
                </c:pt>
                <c:pt idx="6">
                  <c:v>-133.04871750916786</c:v>
                </c:pt>
                <c:pt idx="7">
                  <c:v>-66.422682324783153</c:v>
                </c:pt>
                <c:pt idx="8">
                  <c:v>-59.800016617610495</c:v>
                </c:pt>
                <c:pt idx="9">
                  <c:v>-108.72276600692837</c:v>
                </c:pt>
                <c:pt idx="10">
                  <c:v>-298.65525520871068</c:v>
                </c:pt>
                <c:pt idx="11">
                  <c:v>-333.29481722324493</c:v>
                </c:pt>
                <c:pt idx="12">
                  <c:v>-275.19982613046625</c:v>
                </c:pt>
                <c:pt idx="13">
                  <c:v>-270.46162858816638</c:v>
                </c:pt>
                <c:pt idx="14">
                  <c:v>106.34018914437051</c:v>
                </c:pt>
                <c:pt idx="15">
                  <c:v>-1466.1406664430963</c:v>
                </c:pt>
              </c:numCache>
            </c:numRef>
          </c:val>
        </c:ser>
        <c:ser>
          <c:idx val="2"/>
          <c:order val="2"/>
          <c:tx>
            <c:strRef>
              <c:f>EPr_Svgs!$AO$4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EPr_Svgs!$AO$5:$AO$20</c:f>
              <c:numCache>
                <c:formatCode>#,##0\ </c:formatCode>
                <c:ptCount val="16"/>
                <c:pt idx="0">
                  <c:v>-1053.9051834056372</c:v>
                </c:pt>
                <c:pt idx="1">
                  <c:v>-361.88889100964985</c:v>
                </c:pt>
                <c:pt idx="2">
                  <c:v>-399.47557366517873</c:v>
                </c:pt>
                <c:pt idx="3">
                  <c:v>-273.61751837567385</c:v>
                </c:pt>
                <c:pt idx="4">
                  <c:v>-467.16444992957059</c:v>
                </c:pt>
                <c:pt idx="5">
                  <c:v>-107.78704702363085</c:v>
                </c:pt>
                <c:pt idx="6">
                  <c:v>-95.513030617766972</c:v>
                </c:pt>
                <c:pt idx="7">
                  <c:v>-17.418623790003775</c:v>
                </c:pt>
                <c:pt idx="8">
                  <c:v>-5.6396664287375584</c:v>
                </c:pt>
                <c:pt idx="9">
                  <c:v>-33.148766666194803</c:v>
                </c:pt>
                <c:pt idx="10">
                  <c:v>-207.59793169565958</c:v>
                </c:pt>
                <c:pt idx="11">
                  <c:v>-252.90980164378385</c:v>
                </c:pt>
                <c:pt idx="12">
                  <c:v>-183.55366198513758</c:v>
                </c:pt>
                <c:pt idx="13">
                  <c:v>-179.18702301265452</c:v>
                </c:pt>
                <c:pt idx="14">
                  <c:v>224.80288493583976</c:v>
                </c:pt>
                <c:pt idx="15">
                  <c:v>-1322.2743421131115</c:v>
                </c:pt>
              </c:numCache>
            </c:numRef>
          </c:val>
        </c:ser>
        <c:ser>
          <c:idx val="3"/>
          <c:order val="3"/>
          <c:tx>
            <c:strRef>
              <c:f>EPr_Svgs!$AP$4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EPr_Svgs!$AP$5:$AP$20</c:f>
              <c:numCache>
                <c:formatCode>#,##0\ </c:formatCode>
                <c:ptCount val="16"/>
                <c:pt idx="0">
                  <c:v>-1009.385732065201</c:v>
                </c:pt>
                <c:pt idx="1">
                  <c:v>-341.70058173053917</c:v>
                </c:pt>
                <c:pt idx="2">
                  <c:v>-382.11651858595434</c:v>
                </c:pt>
                <c:pt idx="3">
                  <c:v>-262.71395588227608</c:v>
                </c:pt>
                <c:pt idx="4">
                  <c:v>-449.99888751424635</c:v>
                </c:pt>
                <c:pt idx="5">
                  <c:v>-105.24562213412551</c:v>
                </c:pt>
                <c:pt idx="6">
                  <c:v>-92.679858513133027</c:v>
                </c:pt>
                <c:pt idx="7">
                  <c:v>-13.793973793490935</c:v>
                </c:pt>
                <c:pt idx="8">
                  <c:v>-0.10899715287078844</c:v>
                </c:pt>
                <c:pt idx="9">
                  <c:v>-35.155395731755412</c:v>
                </c:pt>
                <c:pt idx="10">
                  <c:v>-205.35382652945438</c:v>
                </c:pt>
                <c:pt idx="11">
                  <c:v>-243.06876987188119</c:v>
                </c:pt>
                <c:pt idx="12">
                  <c:v>-184.58903170321184</c:v>
                </c:pt>
                <c:pt idx="13">
                  <c:v>-175.53766842413592</c:v>
                </c:pt>
                <c:pt idx="14">
                  <c:v>198.21722763045832</c:v>
                </c:pt>
                <c:pt idx="15">
                  <c:v>-1269.9408369044952</c:v>
                </c:pt>
              </c:numCache>
            </c:numRef>
          </c:val>
        </c:ser>
        <c:ser>
          <c:idx val="4"/>
          <c:order val="4"/>
          <c:tx>
            <c:strRef>
              <c:f>EPr_Svgs!$AQ$4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EPr_Svgs!$AQ$5:$AQ$20</c:f>
              <c:numCache>
                <c:formatCode>#,##0\ </c:formatCode>
                <c:ptCount val="16"/>
                <c:pt idx="0">
                  <c:v>-836.98837469395153</c:v>
                </c:pt>
                <c:pt idx="1">
                  <c:v>-219.88103088853464</c:v>
                </c:pt>
                <c:pt idx="2">
                  <c:v>-285.93539068979879</c:v>
                </c:pt>
                <c:pt idx="3">
                  <c:v>-147.3328626861711</c:v>
                </c:pt>
                <c:pt idx="4">
                  <c:v>-334.86716550393419</c:v>
                </c:pt>
                <c:pt idx="5">
                  <c:v>-16.173595139269857</c:v>
                </c:pt>
                <c:pt idx="6">
                  <c:v>-30.228686607934154</c:v>
                </c:pt>
                <c:pt idx="7">
                  <c:v>67.299510428568908</c:v>
                </c:pt>
                <c:pt idx="8">
                  <c:v>89.062105784885347</c:v>
                </c:pt>
                <c:pt idx="9">
                  <c:v>90.35869319641084</c:v>
                </c:pt>
                <c:pt idx="10">
                  <c:v>-50.979738061180697</c:v>
                </c:pt>
                <c:pt idx="11">
                  <c:v>-110.19152841918287</c:v>
                </c:pt>
                <c:pt idx="12">
                  <c:v>-31.516743903719746</c:v>
                </c:pt>
                <c:pt idx="13">
                  <c:v>-22.787980651780916</c:v>
                </c:pt>
                <c:pt idx="14">
                  <c:v>397.39340558293418</c:v>
                </c:pt>
                <c:pt idx="15">
                  <c:v>-1025.6080951932802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7984"/>
        <c:axId val="298031712"/>
      </c:barChart>
      <c:catAx>
        <c:axId val="29803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1712"/>
        <c:crosses val="autoZero"/>
        <c:auto val="1"/>
        <c:lblAlgn val="ctr"/>
        <c:lblOffset val="100"/>
        <c:noMultiLvlLbl val="0"/>
      </c:catAx>
      <c:valAx>
        <c:axId val="298031712"/>
        <c:scaling>
          <c:orientation val="minMax"/>
          <c:max val="500"/>
          <c:min val="-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</a:t>
                </a:r>
                <a:r>
                  <a:rPr lang="en-US" sz="1050" baseline="0"/>
                  <a:t>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EPr_Svgs!$AS$4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EPr_Svgs!$AS$5:$AS$20</c:f>
              <c:numCache>
                <c:formatCode>#,##0\ </c:formatCode>
                <c:ptCount val="16"/>
                <c:pt idx="0">
                  <c:v>27.99568621214889</c:v>
                </c:pt>
                <c:pt idx="1">
                  <c:v>82.603312274177085</c:v>
                </c:pt>
                <c:pt idx="2">
                  <c:v>56.153767000878808</c:v>
                </c:pt>
                <c:pt idx="3">
                  <c:v>98.9682654259381</c:v>
                </c:pt>
                <c:pt idx="4">
                  <c:v>71.864014581293631</c:v>
                </c:pt>
                <c:pt idx="5">
                  <c:v>101.74602892010226</c:v>
                </c:pt>
                <c:pt idx="6">
                  <c:v>70.526871188465037</c:v>
                </c:pt>
                <c:pt idx="7">
                  <c:v>97.348343467829139</c:v>
                </c:pt>
                <c:pt idx="8">
                  <c:v>108.18529161821199</c:v>
                </c:pt>
                <c:pt idx="9">
                  <c:v>144.76679400350665</c:v>
                </c:pt>
                <c:pt idx="10">
                  <c:v>142.83828793837114</c:v>
                </c:pt>
                <c:pt idx="11">
                  <c:v>112.59324309356604</c:v>
                </c:pt>
                <c:pt idx="12">
                  <c:v>144.81499008400317</c:v>
                </c:pt>
                <c:pt idx="13">
                  <c:v>143.43690685413006</c:v>
                </c:pt>
                <c:pt idx="14">
                  <c:v>266.85375125126433</c:v>
                </c:pt>
                <c:pt idx="15">
                  <c:v>48.245909788010174</c:v>
                </c:pt>
              </c:numCache>
            </c:numRef>
          </c:val>
        </c:ser>
        <c:ser>
          <c:idx val="1"/>
          <c:order val="1"/>
          <c:tx>
            <c:strRef>
              <c:f>EPr_Svgs!$AT$4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EPr_Svgs!$AT$5:$AT$20</c:f>
              <c:numCache>
                <c:formatCode>#,##0\ </c:formatCode>
                <c:ptCount val="16"/>
                <c:pt idx="0">
                  <c:v>-1000.3418290492029</c:v>
                </c:pt>
                <c:pt idx="1">
                  <c:v>-458.71234681169881</c:v>
                </c:pt>
                <c:pt idx="2">
                  <c:v>-429.62837482548281</c:v>
                </c:pt>
                <c:pt idx="3">
                  <c:v>-319.90851293964135</c:v>
                </c:pt>
                <c:pt idx="4">
                  <c:v>-443.3176166992514</c:v>
                </c:pt>
                <c:pt idx="5">
                  <c:v>-132.89789361459876</c:v>
                </c:pt>
                <c:pt idx="6">
                  <c:v>-115.99025412287217</c:v>
                </c:pt>
                <c:pt idx="7">
                  <c:v>-71.302203690655517</c:v>
                </c:pt>
                <c:pt idx="8">
                  <c:v>-84.494080441425325</c:v>
                </c:pt>
                <c:pt idx="9">
                  <c:v>-115.70533815716831</c:v>
                </c:pt>
                <c:pt idx="10">
                  <c:v>-294.23986016301876</c:v>
                </c:pt>
                <c:pt idx="11">
                  <c:v>-353.90204776780513</c:v>
                </c:pt>
                <c:pt idx="12">
                  <c:v>-282.21373350358061</c:v>
                </c:pt>
                <c:pt idx="13">
                  <c:v>-282.12302284710017</c:v>
                </c:pt>
                <c:pt idx="14">
                  <c:v>122.30744402910857</c:v>
                </c:pt>
                <c:pt idx="15">
                  <c:v>-1360.6962460052252</c:v>
                </c:pt>
              </c:numCache>
            </c:numRef>
          </c:val>
        </c:ser>
        <c:ser>
          <c:idx val="2"/>
          <c:order val="2"/>
          <c:tx>
            <c:strRef>
              <c:f>EPr_Svgs!$AU$4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EPr_Svgs!$AU$5:$AU$20</c:f>
              <c:numCache>
                <c:formatCode>#,##0\ </c:formatCode>
                <c:ptCount val="16"/>
                <c:pt idx="0">
                  <c:v>-805.62358126924505</c:v>
                </c:pt>
                <c:pt idx="1">
                  <c:v>-321.49219204088871</c:v>
                </c:pt>
                <c:pt idx="2">
                  <c:v>-321.61257325269275</c:v>
                </c:pt>
                <c:pt idx="3">
                  <c:v>-191.26465281187419</c:v>
                </c:pt>
                <c:pt idx="4">
                  <c:v>-314.72939607484108</c:v>
                </c:pt>
                <c:pt idx="5">
                  <c:v>-33.078800550661931</c:v>
                </c:pt>
                <c:pt idx="6">
                  <c:v>-46.468428193846421</c:v>
                </c:pt>
                <c:pt idx="7">
                  <c:v>19.296826031042908</c:v>
                </c:pt>
                <c:pt idx="8">
                  <c:v>15.687705951703064</c:v>
                </c:pt>
                <c:pt idx="9">
                  <c:v>24.0482379183359</c:v>
                </c:pt>
                <c:pt idx="10">
                  <c:v>-123.898567084482</c:v>
                </c:pt>
                <c:pt idx="11">
                  <c:v>-204.74925376926777</c:v>
                </c:pt>
                <c:pt idx="12">
                  <c:v>-112.21031077151768</c:v>
                </c:pt>
                <c:pt idx="13">
                  <c:v>-112.97108516147946</c:v>
                </c:pt>
                <c:pt idx="14">
                  <c:v>340.51337703593776</c:v>
                </c:pt>
                <c:pt idx="15">
                  <c:v>-1091.1073495903493</c:v>
                </c:pt>
              </c:numCache>
            </c:numRef>
          </c:val>
        </c:ser>
        <c:ser>
          <c:idx val="3"/>
          <c:order val="3"/>
          <c:tx>
            <c:strRef>
              <c:f>EPr_Svgs!$AV$4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EPr_Svgs!$AV$5:$AV$20</c:f>
              <c:numCache>
                <c:formatCode>#,##0\ </c:formatCode>
                <c:ptCount val="16"/>
                <c:pt idx="0">
                  <c:v>-852.43660937115999</c:v>
                </c:pt>
                <c:pt idx="1">
                  <c:v>-365.13763369618391</c:v>
                </c:pt>
                <c:pt idx="2">
                  <c:v>-354.51544069815782</c:v>
                </c:pt>
                <c:pt idx="3">
                  <c:v>-239.76298163018058</c:v>
                </c:pt>
                <c:pt idx="4">
                  <c:v>-357.36349614948853</c:v>
                </c:pt>
                <c:pt idx="5">
                  <c:v>-76.62034343915289</c:v>
                </c:pt>
                <c:pt idx="6">
                  <c:v>-75.621395126837356</c:v>
                </c:pt>
                <c:pt idx="7">
                  <c:v>-18.673495159363288</c:v>
                </c:pt>
                <c:pt idx="8">
                  <c:v>-24.803060976685618</c:v>
                </c:pt>
                <c:pt idx="9">
                  <c:v>-42.137967881995351</c:v>
                </c:pt>
                <c:pt idx="10">
                  <c:v>-200.93843148376243</c:v>
                </c:pt>
                <c:pt idx="11">
                  <c:v>-263.67600041644141</c:v>
                </c:pt>
                <c:pt idx="12">
                  <c:v>-191.60293907632621</c:v>
                </c:pt>
                <c:pt idx="13">
                  <c:v>-187.19906268306971</c:v>
                </c:pt>
                <c:pt idx="14">
                  <c:v>214.18448251519638</c:v>
                </c:pt>
                <c:pt idx="15">
                  <c:v>-1164.4964164666242</c:v>
                </c:pt>
              </c:numCache>
            </c:numRef>
          </c:val>
        </c:ser>
        <c:ser>
          <c:idx val="4"/>
          <c:order val="4"/>
          <c:tx>
            <c:strRef>
              <c:f>EPr_Svgs!$AW$4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EPr_Svgs!$AW$5:$AW$20</c:f>
              <c:numCache>
                <c:formatCode>#,##0\ </c:formatCode>
                <c:ptCount val="16"/>
                <c:pt idx="0">
                  <c:v>-680.03925199991056</c:v>
                </c:pt>
                <c:pt idx="1">
                  <c:v>-243.31808285417935</c:v>
                </c:pt>
                <c:pt idx="2">
                  <c:v>-258.33431280200227</c:v>
                </c:pt>
                <c:pt idx="3">
                  <c:v>-124.38191841531122</c:v>
                </c:pt>
                <c:pt idx="4">
                  <c:v>-242.23177413917634</c:v>
                </c:pt>
                <c:pt idx="5">
                  <c:v>12.451683555702767</c:v>
                </c:pt>
                <c:pt idx="6">
                  <c:v>-13.170223221638482</c:v>
                </c:pt>
                <c:pt idx="7">
                  <c:v>62.419989062696558</c:v>
                </c:pt>
                <c:pt idx="8">
                  <c:v>64.368041961070517</c:v>
                </c:pt>
                <c:pt idx="9">
                  <c:v>83.376121046170894</c:v>
                </c:pt>
                <c:pt idx="10">
                  <c:v>-46.564343015488753</c:v>
                </c:pt>
                <c:pt idx="11">
                  <c:v>-130.7987589637431</c:v>
                </c:pt>
                <c:pt idx="12">
                  <c:v>-38.530651276834114</c:v>
                </c:pt>
                <c:pt idx="13">
                  <c:v>-34.459060927346464</c:v>
                </c:pt>
                <c:pt idx="14">
                  <c:v>413.36066046767223</c:v>
                </c:pt>
                <c:pt idx="15">
                  <c:v>-920.16367475540915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8376"/>
        <c:axId val="298030536"/>
      </c:barChart>
      <c:catAx>
        <c:axId val="298038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0536"/>
        <c:crosses val="autoZero"/>
        <c:auto val="1"/>
        <c:lblAlgn val="ctr"/>
        <c:lblOffset val="100"/>
        <c:noMultiLvlLbl val="0"/>
      </c:catAx>
      <c:valAx>
        <c:axId val="298030536"/>
        <c:scaling>
          <c:orientation val="minMax"/>
          <c:max val="500"/>
          <c:min val="-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OfS_Svgs!$AM$4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OfS_Svgs!$AM$5:$AM$20</c:f>
              <c:numCache>
                <c:formatCode>#,##0\ </c:formatCode>
                <c:ptCount val="16"/>
                <c:pt idx="0">
                  <c:v>4.3487235674963927</c:v>
                </c:pt>
                <c:pt idx="1">
                  <c:v>72.220146227812791</c:v>
                </c:pt>
                <c:pt idx="2">
                  <c:v>40.012164403091845</c:v>
                </c:pt>
                <c:pt idx="3">
                  <c:v>84.38561133118516</c:v>
                </c:pt>
                <c:pt idx="4">
                  <c:v>43.868127072350141</c:v>
                </c:pt>
                <c:pt idx="5">
                  <c:v>91.446324586075136</c:v>
                </c:pt>
                <c:pt idx="6">
                  <c:v>77.904787791951378</c:v>
                </c:pt>
                <c:pt idx="7">
                  <c:v>104.21634147694338</c:v>
                </c:pt>
                <c:pt idx="8">
                  <c:v>100.00223211649973</c:v>
                </c:pt>
                <c:pt idx="9">
                  <c:v>121.54267633661912</c:v>
                </c:pt>
                <c:pt idx="10">
                  <c:v>124.06395813789047</c:v>
                </c:pt>
                <c:pt idx="11">
                  <c:v>94.593615865430138</c:v>
                </c:pt>
                <c:pt idx="12">
                  <c:v>123.08935216370568</c:v>
                </c:pt>
                <c:pt idx="13">
                  <c:v>130.8029914793587</c:v>
                </c:pt>
                <c:pt idx="14">
                  <c:v>203.15807300975439</c:v>
                </c:pt>
                <c:pt idx="15">
                  <c:v>55.862425656115299</c:v>
                </c:pt>
              </c:numCache>
            </c:numRef>
          </c:val>
        </c:ser>
        <c:ser>
          <c:idx val="1"/>
          <c:order val="1"/>
          <c:tx>
            <c:strRef>
              <c:f>OfS_Svgs!$AN$4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OfS_Svgs!$AN$5:$AN$20</c:f>
              <c:numCache>
                <c:formatCode>#,##0\ </c:formatCode>
                <c:ptCount val="16"/>
                <c:pt idx="0">
                  <c:v>-401.99951675982459</c:v>
                </c:pt>
                <c:pt idx="1">
                  <c:v>-116.48287954497256</c:v>
                </c:pt>
                <c:pt idx="2">
                  <c:v>-168.78633014932646</c:v>
                </c:pt>
                <c:pt idx="3">
                  <c:v>-81.589112100503456</c:v>
                </c:pt>
                <c:pt idx="4">
                  <c:v>-190.75989942961544</c:v>
                </c:pt>
                <c:pt idx="5">
                  <c:v>-13.067959692169428</c:v>
                </c:pt>
                <c:pt idx="6">
                  <c:v>-57.525375766070972</c:v>
                </c:pt>
                <c:pt idx="7">
                  <c:v>2.5493152964432135</c:v>
                </c:pt>
                <c:pt idx="8">
                  <c:v>8.4034112529905993</c:v>
                </c:pt>
                <c:pt idx="9">
                  <c:v>11.770180572527536</c:v>
                </c:pt>
                <c:pt idx="10">
                  <c:v>-25.903259103551559</c:v>
                </c:pt>
                <c:pt idx="11">
                  <c:v>-49.079948202791407</c:v>
                </c:pt>
                <c:pt idx="12">
                  <c:v>-12.571505204904186</c:v>
                </c:pt>
                <c:pt idx="13">
                  <c:v>-26.705119126761957</c:v>
                </c:pt>
                <c:pt idx="14">
                  <c:v>138.17004590219562</c:v>
                </c:pt>
                <c:pt idx="15">
                  <c:v>-454.38611814752221</c:v>
                </c:pt>
              </c:numCache>
            </c:numRef>
          </c:val>
        </c:ser>
        <c:ser>
          <c:idx val="2"/>
          <c:order val="2"/>
          <c:tx>
            <c:strRef>
              <c:f>OfS_Svgs!$AO$4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OfS_Svgs!$AO$5:$AO$20</c:f>
              <c:numCache>
                <c:formatCode>#,##0\ </c:formatCode>
                <c:ptCount val="16"/>
                <c:pt idx="0">
                  <c:v>-355.85721958838252</c:v>
                </c:pt>
                <c:pt idx="1">
                  <c:v>-44.368959356863954</c:v>
                </c:pt>
                <c:pt idx="2">
                  <c:v>-112.33520010712922</c:v>
                </c:pt>
                <c:pt idx="3">
                  <c:v>-2.6413979634281723</c:v>
                </c:pt>
                <c:pt idx="4">
                  <c:v>-131.13353992397731</c:v>
                </c:pt>
                <c:pt idx="5">
                  <c:v>62.224467130747293</c:v>
                </c:pt>
                <c:pt idx="6">
                  <c:v>16.222415733076247</c:v>
                </c:pt>
                <c:pt idx="7">
                  <c:v>87.301177767318535</c:v>
                </c:pt>
                <c:pt idx="8">
                  <c:v>89.454233803157038</c:v>
                </c:pt>
                <c:pt idx="9">
                  <c:v>108.05826000823772</c:v>
                </c:pt>
                <c:pt idx="10">
                  <c:v>75.831100571802992</c:v>
                </c:pt>
                <c:pt idx="11">
                  <c:v>35.236040279206641</c:v>
                </c:pt>
                <c:pt idx="12">
                  <c:v>86.291935422866175</c:v>
                </c:pt>
                <c:pt idx="13">
                  <c:v>77.918382773864479</c:v>
                </c:pt>
                <c:pt idx="14">
                  <c:v>281.48863951333226</c:v>
                </c:pt>
                <c:pt idx="15">
                  <c:v>-367.03629103651434</c:v>
                </c:pt>
              </c:numCache>
            </c:numRef>
          </c:val>
        </c:ser>
        <c:ser>
          <c:idx val="3"/>
          <c:order val="3"/>
          <c:tx>
            <c:strRef>
              <c:f>OfS_Svgs!$AP$4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OfS_Svgs!$AP$5:$AP$20</c:f>
              <c:numCache>
                <c:formatCode>#,##0\ </c:formatCode>
                <c:ptCount val="16"/>
                <c:pt idx="0">
                  <c:v>-347.0505668391387</c:v>
                </c:pt>
                <c:pt idx="1">
                  <c:v>-58.833405096582418</c:v>
                </c:pt>
                <c:pt idx="2">
                  <c:v>-123.26357998898501</c:v>
                </c:pt>
                <c:pt idx="3">
                  <c:v>-31.570512217946753</c:v>
                </c:pt>
                <c:pt idx="4">
                  <c:v>-139.6417090340683</c:v>
                </c:pt>
                <c:pt idx="5">
                  <c:v>47.136163544270758</c:v>
                </c:pt>
                <c:pt idx="6">
                  <c:v>-7.8588575693900893</c:v>
                </c:pt>
                <c:pt idx="7">
                  <c:v>62.05116471128985</c:v>
                </c:pt>
                <c:pt idx="8">
                  <c:v>64.155653939666578</c:v>
                </c:pt>
                <c:pt idx="9">
                  <c:v>72.900913567479165</c:v>
                </c:pt>
                <c:pt idx="10">
                  <c:v>35.230487685296552</c:v>
                </c:pt>
                <c:pt idx="11">
                  <c:v>9.7878433868903478</c:v>
                </c:pt>
                <c:pt idx="12">
                  <c:v>52.922642160281875</c:v>
                </c:pt>
                <c:pt idx="13">
                  <c:v>45.703724557695239</c:v>
                </c:pt>
                <c:pt idx="14">
                  <c:v>228.22532209504612</c:v>
                </c:pt>
                <c:pt idx="15">
                  <c:v>-361.21707328351175</c:v>
                </c:pt>
              </c:numCache>
            </c:numRef>
          </c:val>
        </c:ser>
        <c:ser>
          <c:idx val="4"/>
          <c:order val="4"/>
          <c:tx>
            <c:strRef>
              <c:f>OfS_Svgs!$AQ$4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OfS_Svgs!$AQ$5:$AQ$20</c:f>
              <c:numCache>
                <c:formatCode>#,##0\ </c:formatCode>
                <c:ptCount val="16"/>
                <c:pt idx="0">
                  <c:v>-269.51214309558895</c:v>
                </c:pt>
                <c:pt idx="1">
                  <c:v>61.211813659320576</c:v>
                </c:pt>
                <c:pt idx="2">
                  <c:v>-30.759395203147829</c:v>
                </c:pt>
                <c:pt idx="3">
                  <c:v>103.83367349773619</c:v>
                </c:pt>
                <c:pt idx="4">
                  <c:v>-41.155545670171534</c:v>
                </c:pt>
                <c:pt idx="5">
                  <c:v>174.40649654475652</c:v>
                </c:pt>
                <c:pt idx="6">
                  <c:v>117.40131766916097</c:v>
                </c:pt>
                <c:pt idx="7">
                  <c:v>205.15660519899171</c:v>
                </c:pt>
                <c:pt idx="8">
                  <c:v>201.37850944135764</c:v>
                </c:pt>
                <c:pt idx="9">
                  <c:v>237.43845841866082</c:v>
                </c:pt>
                <c:pt idx="10">
                  <c:v>211.58652971048565</c:v>
                </c:pt>
                <c:pt idx="11">
                  <c:v>153.22533156877878</c:v>
                </c:pt>
                <c:pt idx="12">
                  <c:v>222.53193329766978</c:v>
                </c:pt>
                <c:pt idx="13">
                  <c:v>224.89852579380727</c:v>
                </c:pt>
                <c:pt idx="14">
                  <c:v>472.16962839528077</c:v>
                </c:pt>
                <c:pt idx="15">
                  <c:v>-213.38699458807451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75520"/>
        <c:axId val="224885320"/>
      </c:barChart>
      <c:catAx>
        <c:axId val="22487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5320"/>
        <c:crosses val="autoZero"/>
        <c:auto val="1"/>
        <c:lblAlgn val="ctr"/>
        <c:lblOffset val="100"/>
        <c:noMultiLvlLbl val="0"/>
      </c:catAx>
      <c:valAx>
        <c:axId val="224885320"/>
        <c:scaling>
          <c:orientation val="minMax"/>
          <c:max val="700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</a:t>
                </a:r>
                <a:r>
                  <a:rPr lang="en-US" sz="1050" baseline="0"/>
                  <a:t>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EPr_Svgs!$AY$4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EPr_Svgs!$AY$5:$AY$20</c:f>
              <c:numCache>
                <c:formatCode>#,##0\ </c:formatCode>
                <c:ptCount val="16"/>
                <c:pt idx="0">
                  <c:v>103.38576833760672</c:v>
                </c:pt>
                <c:pt idx="1">
                  <c:v>73.38640383640427</c:v>
                </c:pt>
                <c:pt idx="2">
                  <c:v>57.753879048100558</c:v>
                </c:pt>
                <c:pt idx="3">
                  <c:v>69.241520933068259</c:v>
                </c:pt>
                <c:pt idx="4">
                  <c:v>68.788558134438688</c:v>
                </c:pt>
                <c:pt idx="5">
                  <c:v>53.736125285940524</c:v>
                </c:pt>
                <c:pt idx="6">
                  <c:v>37.535686891400871</c:v>
                </c:pt>
                <c:pt idx="7">
                  <c:v>49.004058534779382</c:v>
                </c:pt>
                <c:pt idx="8">
                  <c:v>54.160350188872933</c:v>
                </c:pt>
                <c:pt idx="9">
                  <c:v>75.573999340733565</c:v>
                </c:pt>
                <c:pt idx="10">
                  <c:v>91.057323513051131</c:v>
                </c:pt>
                <c:pt idx="11">
                  <c:v>80.385015579461054</c:v>
                </c:pt>
                <c:pt idx="12">
                  <c:v>91.646164145328655</c:v>
                </c:pt>
                <c:pt idx="13">
                  <c:v>91.423315758640896</c:v>
                </c:pt>
                <c:pt idx="14">
                  <c:v>118.46269579146926</c:v>
                </c:pt>
                <c:pt idx="15">
                  <c:v>143.86632432998465</c:v>
                </c:pt>
              </c:numCache>
            </c:numRef>
          </c:val>
        </c:ser>
        <c:ser>
          <c:idx val="2"/>
          <c:order val="1"/>
          <c:tx>
            <c:strRef>
              <c:f>EPr_Svgs!$AZ$4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EPr_Svgs!$AZ$5:$AZ$20</c:f>
              <c:numCache>
                <c:formatCode>#,##0\ </c:formatCode>
                <c:ptCount val="16"/>
                <c:pt idx="0">
                  <c:v>194.71824777995792</c:v>
                </c:pt>
                <c:pt idx="1">
                  <c:v>137.2201547708101</c:v>
                </c:pt>
                <c:pt idx="2">
                  <c:v>108.01580157279001</c:v>
                </c:pt>
                <c:pt idx="3">
                  <c:v>128.64344222600806</c:v>
                </c:pt>
                <c:pt idx="4">
                  <c:v>128.58822062441035</c:v>
                </c:pt>
                <c:pt idx="5">
                  <c:v>99.819093063936819</c:v>
                </c:pt>
                <c:pt idx="6">
                  <c:v>69.521825929025766</c:v>
                </c:pt>
                <c:pt idx="7">
                  <c:v>90.599029721698415</c:v>
                </c:pt>
                <c:pt idx="8">
                  <c:v>100.18178639312839</c:v>
                </c:pt>
                <c:pt idx="9">
                  <c:v>139.75357607550421</c:v>
                </c:pt>
                <c:pt idx="10">
                  <c:v>170.34129307853678</c:v>
                </c:pt>
                <c:pt idx="11">
                  <c:v>149.15279399853733</c:v>
                </c:pt>
                <c:pt idx="12">
                  <c:v>170.00342273206292</c:v>
                </c:pt>
                <c:pt idx="13">
                  <c:v>169.38627058191236</c:v>
                </c:pt>
                <c:pt idx="14">
                  <c:v>218.20593300682918</c:v>
                </c:pt>
                <c:pt idx="15">
                  <c:v>269.58889641487599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2104"/>
        <c:axId val="298030928"/>
      </c:barChart>
      <c:catAx>
        <c:axId val="298032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0928"/>
        <c:crosses val="autoZero"/>
        <c:auto val="1"/>
        <c:lblAlgn val="ctr"/>
        <c:lblOffset val="100"/>
        <c:noMultiLvlLbl val="0"/>
      </c:catAx>
      <c:valAx>
        <c:axId val="298030928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2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EPr_Svgs!$BR$4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EPr_Svgs!$BR$5:$BR$20</c:f>
              <c:numCache>
                <c:formatCode>#,##0.00\ </c:formatCode>
                <c:ptCount val="16"/>
                <c:pt idx="0">
                  <c:v>8.0732518606035669E-2</c:v>
                </c:pt>
                <c:pt idx="1">
                  <c:v>1.3905578079198916E-4</c:v>
                </c:pt>
                <c:pt idx="2">
                  <c:v>0</c:v>
                </c:pt>
                <c:pt idx="3">
                  <c:v>0.17526810314389729</c:v>
                </c:pt>
                <c:pt idx="4">
                  <c:v>0.12035995131950557</c:v>
                </c:pt>
                <c:pt idx="5">
                  <c:v>0.12726319984266801</c:v>
                </c:pt>
                <c:pt idx="6">
                  <c:v>0.10597453729380037</c:v>
                </c:pt>
                <c:pt idx="7">
                  <c:v>0.16306766592860508</c:v>
                </c:pt>
                <c:pt idx="8">
                  <c:v>0.23569552559609261</c:v>
                </c:pt>
                <c:pt idx="9">
                  <c:v>0.24671687337837647</c:v>
                </c:pt>
                <c:pt idx="10">
                  <c:v>2.0557050866744187E-2</c:v>
                </c:pt>
                <c:pt idx="11">
                  <c:v>6.4693261161528695E-3</c:v>
                </c:pt>
                <c:pt idx="12">
                  <c:v>1.9188708353725565E-2</c:v>
                </c:pt>
                <c:pt idx="13">
                  <c:v>0.22362194273579378</c:v>
                </c:pt>
                <c:pt idx="14">
                  <c:v>0.25572070145069553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EPr_Svgs!$BS$4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EPr_Svgs!$BS$5:$BS$20</c:f>
              <c:numCache>
                <c:formatCode>#,##0.00\ </c:formatCode>
                <c:ptCount val="16"/>
                <c:pt idx="0">
                  <c:v>-7.8413647361248187E-2</c:v>
                </c:pt>
                <c:pt idx="1">
                  <c:v>6.2975876151714818E-4</c:v>
                </c:pt>
                <c:pt idx="2">
                  <c:v>0</c:v>
                </c:pt>
                <c:pt idx="3">
                  <c:v>-7.9883549199301601E-2</c:v>
                </c:pt>
                <c:pt idx="4">
                  <c:v>-4.8546139086262687E-2</c:v>
                </c:pt>
                <c:pt idx="5">
                  <c:v>-3.7681138793719142E-2</c:v>
                </c:pt>
                <c:pt idx="6">
                  <c:v>1.6902123311384271E-2</c:v>
                </c:pt>
                <c:pt idx="7">
                  <c:v>2.2199955807558208E-2</c:v>
                </c:pt>
                <c:pt idx="8">
                  <c:v>1.7949714084066502E-2</c:v>
                </c:pt>
                <c:pt idx="9">
                  <c:v>-0.19399699487754027</c:v>
                </c:pt>
                <c:pt idx="10">
                  <c:v>2.3264767532617955E-3</c:v>
                </c:pt>
                <c:pt idx="11">
                  <c:v>-2.073525736529541E-3</c:v>
                </c:pt>
                <c:pt idx="12">
                  <c:v>-6.2984421078923717E-3</c:v>
                </c:pt>
                <c:pt idx="13">
                  <c:v>6.4003460017574695E-3</c:v>
                </c:pt>
                <c:pt idx="14">
                  <c:v>-8.0160148596886138E-2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EPr_Svgs!$BT$4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EPr_Svgs!$BT$5:$BT$20</c:f>
              <c:numCache>
                <c:formatCode>#,##0.00\ </c:formatCode>
                <c:ptCount val="16"/>
                <c:pt idx="0">
                  <c:v>-2.9919313610431732E-2</c:v>
                </c:pt>
                <c:pt idx="1">
                  <c:v>6.2975876151714818E-4</c:v>
                </c:pt>
                <c:pt idx="2">
                  <c:v>0</c:v>
                </c:pt>
                <c:pt idx="3">
                  <c:v>9.617353779798711E-2</c:v>
                </c:pt>
                <c:pt idx="4">
                  <c:v>4.3759173386114229E-2</c:v>
                </c:pt>
                <c:pt idx="5">
                  <c:v>0.10225828321826708</c:v>
                </c:pt>
                <c:pt idx="6">
                  <c:v>0.10244744941575605</c:v>
                </c:pt>
                <c:pt idx="7">
                  <c:v>0.15403080043723141</c:v>
                </c:pt>
                <c:pt idx="8">
                  <c:v>0.20342168790651791</c:v>
                </c:pt>
                <c:pt idx="9">
                  <c:v>9.7053038591353905E-2</c:v>
                </c:pt>
                <c:pt idx="10">
                  <c:v>2.8218813969442768E-2</c:v>
                </c:pt>
                <c:pt idx="11">
                  <c:v>5.8119177206808941E-3</c:v>
                </c:pt>
                <c:pt idx="12">
                  <c:v>1.4986264894776089E-2</c:v>
                </c:pt>
                <c:pt idx="13">
                  <c:v>0.22154306322372602</c:v>
                </c:pt>
                <c:pt idx="14">
                  <c:v>0.18586376275597927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EPr_Svgs!$BU$4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EPr_Svgs!$BU$5:$BU$20</c:f>
              <c:numCache>
                <c:formatCode>#,##0.00\ </c:formatCode>
                <c:ptCount val="16"/>
                <c:pt idx="0">
                  <c:v>-5.3314128233468122E-2</c:v>
                </c:pt>
                <c:pt idx="1">
                  <c:v>6.2975876151714818E-4</c:v>
                </c:pt>
                <c:pt idx="2">
                  <c:v>0</c:v>
                </c:pt>
                <c:pt idx="3">
                  <c:v>-5.0940810350220168E-3</c:v>
                </c:pt>
                <c:pt idx="4">
                  <c:v>-5.5668820721408363E-3</c:v>
                </c:pt>
                <c:pt idx="5">
                  <c:v>1.8272117046713107E-2</c:v>
                </c:pt>
                <c:pt idx="6">
                  <c:v>6.3314588676344874E-2</c:v>
                </c:pt>
                <c:pt idx="7">
                  <c:v>0.10318690730472382</c:v>
                </c:pt>
                <c:pt idx="8">
                  <c:v>0.13468801077899059</c:v>
                </c:pt>
                <c:pt idx="9">
                  <c:v>-9.5792585881586859E-2</c:v>
                </c:pt>
                <c:pt idx="10">
                  <c:v>-7.4104635831948847E-3</c:v>
                </c:pt>
                <c:pt idx="11">
                  <c:v>-6.9031898374147692E-3</c:v>
                </c:pt>
                <c:pt idx="12">
                  <c:v>-1.8330488557981719E-2</c:v>
                </c:pt>
                <c:pt idx="13">
                  <c:v>9.4778165275336848E-2</c:v>
                </c:pt>
                <c:pt idx="14">
                  <c:v>7.5894680063879935E-2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EPr_Svgs!$BV$4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EPr_Svgs!$BV$5:$BV$20</c:f>
              <c:numCache>
                <c:formatCode>#,##0.00\ </c:formatCode>
                <c:ptCount val="16"/>
                <c:pt idx="0">
                  <c:v>-1.4754491010094505E-2</c:v>
                </c:pt>
                <c:pt idx="1">
                  <c:v>6.2975876151714818E-4</c:v>
                </c:pt>
                <c:pt idx="2">
                  <c:v>0</c:v>
                </c:pt>
                <c:pt idx="3">
                  <c:v>0.16167191899195663</c:v>
                </c:pt>
                <c:pt idx="4">
                  <c:v>8.1881136106750241E-2</c:v>
                </c:pt>
                <c:pt idx="5">
                  <c:v>0.14496731738621896</c:v>
                </c:pt>
                <c:pt idx="6">
                  <c:v>0.13885488408676097</c:v>
                </c:pt>
                <c:pt idx="7">
                  <c:v>0.21679765793094635</c:v>
                </c:pt>
                <c:pt idx="8">
                  <c:v>0.29380689245871661</c:v>
                </c:pt>
                <c:pt idx="9">
                  <c:v>0.17061467494726881</c:v>
                </c:pt>
                <c:pt idx="10">
                  <c:v>1.9315864014150461E-2</c:v>
                </c:pt>
                <c:pt idx="11">
                  <c:v>2.0019618639793638E-3</c:v>
                </c:pt>
                <c:pt idx="12">
                  <c:v>6.4239176844535584E-3</c:v>
                </c:pt>
                <c:pt idx="13">
                  <c:v>0.28718443866956567</c:v>
                </c:pt>
                <c:pt idx="14">
                  <c:v>0.30579957172886257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1320"/>
        <c:axId val="298032496"/>
      </c:barChart>
      <c:catAx>
        <c:axId val="29803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2496"/>
        <c:crosses val="autoZero"/>
        <c:auto val="1"/>
        <c:lblAlgn val="ctr"/>
        <c:lblOffset val="100"/>
        <c:noMultiLvlLbl val="0"/>
      </c:catAx>
      <c:valAx>
        <c:axId val="298032496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1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EPr_Svgs!$CD$4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EPr_Svgs!$CD$5:$CD$20</c:f>
              <c:numCache>
                <c:formatCode>#,##0.00\ </c:formatCode>
                <c:ptCount val="16"/>
                <c:pt idx="0">
                  <c:v>3.2821894602376889E-2</c:v>
                </c:pt>
                <c:pt idx="1">
                  <c:v>1.1594892816886789E-4</c:v>
                </c:pt>
                <c:pt idx="2">
                  <c:v>0</c:v>
                </c:pt>
                <c:pt idx="3">
                  <c:v>0.14984654493771848</c:v>
                </c:pt>
                <c:pt idx="4">
                  <c:v>7.444302610913317E-2</c:v>
                </c:pt>
                <c:pt idx="5">
                  <c:v>0.11910871950399023</c:v>
                </c:pt>
                <c:pt idx="6">
                  <c:v>8.360666023544544E-2</c:v>
                </c:pt>
                <c:pt idx="7">
                  <c:v>0.11558572258227257</c:v>
                </c:pt>
                <c:pt idx="8">
                  <c:v>0.15888645969507645</c:v>
                </c:pt>
                <c:pt idx="9">
                  <c:v>0.20773566247176378</c:v>
                </c:pt>
                <c:pt idx="10">
                  <c:v>2.2880131361095752E-2</c:v>
                </c:pt>
                <c:pt idx="11">
                  <c:v>6.7631436754328833E-3</c:v>
                </c:pt>
                <c:pt idx="12">
                  <c:v>1.9267632369738753E-2</c:v>
                </c:pt>
                <c:pt idx="13">
                  <c:v>0.18631004686584651</c:v>
                </c:pt>
                <c:pt idx="14">
                  <c:v>0.2092256944943178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EPr_Svgs!$CE$4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EPr_Svgs!$CE$5:$CE$20</c:f>
              <c:numCache>
                <c:formatCode>#,##0.00\ </c:formatCode>
                <c:ptCount val="16"/>
                <c:pt idx="0">
                  <c:v>-5.3808734027327838E-2</c:v>
                </c:pt>
                <c:pt idx="1">
                  <c:v>7.4966947722690579E-4</c:v>
                </c:pt>
                <c:pt idx="2">
                  <c:v>0</c:v>
                </c:pt>
                <c:pt idx="3">
                  <c:v>4.3977667930933835E-2</c:v>
                </c:pt>
                <c:pt idx="4">
                  <c:v>-7.81117923825983E-3</c:v>
                </c:pt>
                <c:pt idx="5">
                  <c:v>7.2423947583608497E-2</c:v>
                </c:pt>
                <c:pt idx="6">
                  <c:v>8.7097334404456592E-2</c:v>
                </c:pt>
                <c:pt idx="7">
                  <c:v>9.0506316325326755E-2</c:v>
                </c:pt>
                <c:pt idx="8">
                  <c:v>0.11662598346259032</c:v>
                </c:pt>
                <c:pt idx="9">
                  <c:v>-2.8831217681283102E-2</c:v>
                </c:pt>
                <c:pt idx="10">
                  <c:v>4.9420610312506677E-2</c:v>
                </c:pt>
                <c:pt idx="11">
                  <c:v>1.4099613691781022E-2</c:v>
                </c:pt>
                <c:pt idx="12">
                  <c:v>3.054205084143042E-2</c:v>
                </c:pt>
                <c:pt idx="13">
                  <c:v>0.13141716553163443</c:v>
                </c:pt>
                <c:pt idx="14">
                  <c:v>6.6179348450947501E-2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EPr_Svgs!$CF$4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EPr_Svgs!$CF$5:$CF$20</c:f>
              <c:numCache>
                <c:formatCode>#,##0.00\ </c:formatCode>
                <c:ptCount val="16"/>
                <c:pt idx="0">
                  <c:v>-5.3144002765113827E-3</c:v>
                </c:pt>
                <c:pt idx="1">
                  <c:v>7.4966947722690579E-4</c:v>
                </c:pt>
                <c:pt idx="2">
                  <c:v>0</c:v>
                </c:pt>
                <c:pt idx="3">
                  <c:v>0.22003459312627471</c:v>
                </c:pt>
                <c:pt idx="4">
                  <c:v>8.4494133234117086E-2</c:v>
                </c:pt>
                <c:pt idx="5">
                  <c:v>0.21236336959559471</c:v>
                </c:pt>
                <c:pt idx="6">
                  <c:v>0.17264266050882837</c:v>
                </c:pt>
                <c:pt idx="7">
                  <c:v>0.22233716095499995</c:v>
                </c:pt>
                <c:pt idx="8">
                  <c:v>0.30209795728504174</c:v>
                </c:pt>
                <c:pt idx="9">
                  <c:v>0.26221881578761108</c:v>
                </c:pt>
                <c:pt idx="10">
                  <c:v>7.5312947528687654E-2</c:v>
                </c:pt>
                <c:pt idx="11">
                  <c:v>2.1985057148991457E-2</c:v>
                </c:pt>
                <c:pt idx="12">
                  <c:v>5.1826757844098882E-2</c:v>
                </c:pt>
                <c:pt idx="13">
                  <c:v>0.34666372239458643</c:v>
                </c:pt>
                <c:pt idx="14">
                  <c:v>0.33220325980381288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EPr_Svgs!$CG$4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EPr_Svgs!$CG$5:$CG$20</c:f>
              <c:numCache>
                <c:formatCode>#,##0.00\ </c:formatCode>
                <c:ptCount val="16"/>
                <c:pt idx="0">
                  <c:v>-2.8709214899547777E-2</c:v>
                </c:pt>
                <c:pt idx="1">
                  <c:v>7.4966947722690579E-4</c:v>
                </c:pt>
                <c:pt idx="2">
                  <c:v>0</c:v>
                </c:pt>
                <c:pt idx="3">
                  <c:v>0.11876713609521342</c:v>
                </c:pt>
                <c:pt idx="4">
                  <c:v>3.5168077775862019E-2</c:v>
                </c:pt>
                <c:pt idx="5">
                  <c:v>0.12837720342404074</c:v>
                </c:pt>
                <c:pt idx="6">
                  <c:v>0.13350979976941718</c:v>
                </c:pt>
                <c:pt idx="7">
                  <c:v>0.17149326782249238</c:v>
                </c:pt>
                <c:pt idx="8">
                  <c:v>0.2333642801575144</c:v>
                </c:pt>
                <c:pt idx="9">
                  <c:v>6.9373191314670304E-2</c:v>
                </c:pt>
                <c:pt idx="10">
                  <c:v>3.9683669976049996E-2</c:v>
                </c:pt>
                <c:pt idx="11">
                  <c:v>9.2699495908957937E-3</c:v>
                </c:pt>
                <c:pt idx="12">
                  <c:v>1.8510004391341071E-2</c:v>
                </c:pt>
                <c:pt idx="13">
                  <c:v>0.21979498480521384</c:v>
                </c:pt>
                <c:pt idx="14">
                  <c:v>0.22223417711171356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EPr_Svgs!$CH$4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EPr_Svgs!$CH$5:$CH$20</c:f>
              <c:numCache>
                <c:formatCode>#,##0.00\ </c:formatCode>
                <c:ptCount val="16"/>
                <c:pt idx="0">
                  <c:v>9.8504223238258439E-3</c:v>
                </c:pt>
                <c:pt idx="1">
                  <c:v>7.4966947722690579E-4</c:v>
                </c:pt>
                <c:pt idx="2">
                  <c:v>0</c:v>
                </c:pt>
                <c:pt idx="3">
                  <c:v>0.28553297432024421</c:v>
                </c:pt>
                <c:pt idx="4">
                  <c:v>0.12261609595475309</c:v>
                </c:pt>
                <c:pt idx="5">
                  <c:v>0.25507240376354662</c:v>
                </c:pt>
                <c:pt idx="6">
                  <c:v>0.20905009517983331</c:v>
                </c:pt>
                <c:pt idx="7">
                  <c:v>0.28510401844871491</c:v>
                </c:pt>
                <c:pt idx="8">
                  <c:v>0.39248316183724041</c:v>
                </c:pt>
                <c:pt idx="9">
                  <c:v>0.33578045214352598</c:v>
                </c:pt>
                <c:pt idx="10">
                  <c:v>6.6409997573395343E-2</c:v>
                </c:pt>
                <c:pt idx="11">
                  <c:v>1.8175101292289927E-2</c:v>
                </c:pt>
                <c:pt idx="12">
                  <c:v>4.3264410633776347E-2</c:v>
                </c:pt>
                <c:pt idx="13">
                  <c:v>0.41230509784042607</c:v>
                </c:pt>
                <c:pt idx="14">
                  <c:v>0.45213906877669624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33280"/>
        <c:axId val="298033672"/>
      </c:barChart>
      <c:catAx>
        <c:axId val="29803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3672"/>
        <c:crosses val="autoZero"/>
        <c:auto val="1"/>
        <c:lblAlgn val="ctr"/>
        <c:lblOffset val="100"/>
        <c:noMultiLvlLbl val="0"/>
      </c:catAx>
      <c:valAx>
        <c:axId val="298033672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3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EPr_Svgs!$CJ$4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EPr_Svgs!$CJ$5:$CJ$20</c:f>
              <c:numCache>
                <c:formatCode>#,##0.00\ </c:formatCode>
                <c:ptCount val="16"/>
                <c:pt idx="0">
                  <c:v>7.6963145395835764E-2</c:v>
                </c:pt>
                <c:pt idx="1">
                  <c:v>0</c:v>
                </c:pt>
                <c:pt idx="2">
                  <c:v>0</c:v>
                </c:pt>
                <c:pt idx="3">
                  <c:v>0.22172031093358455</c:v>
                </c:pt>
                <c:pt idx="4">
                  <c:v>0.11277790717566755</c:v>
                </c:pt>
                <c:pt idx="5">
                  <c:v>0.17539048348531741</c:v>
                </c:pt>
                <c:pt idx="6">
                  <c:v>0.12201393580655245</c:v>
                </c:pt>
                <c:pt idx="7">
                  <c:v>0.16219691839194261</c:v>
                </c:pt>
                <c:pt idx="8">
                  <c:v>0.2290884855678619</c:v>
                </c:pt>
                <c:pt idx="9">
                  <c:v>0.29168960280208461</c:v>
                </c:pt>
                <c:pt idx="10">
                  <c:v>6.789824453181828E-2</c:v>
                </c:pt>
                <c:pt idx="11">
                  <c:v>2.719864413966612E-2</c:v>
                </c:pt>
                <c:pt idx="12">
                  <c:v>4.7791734263448842E-2</c:v>
                </c:pt>
                <c:pt idx="13">
                  <c:v>0.26045316619068543</c:v>
                </c:pt>
                <c:pt idx="14">
                  <c:v>0.28889725179558873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EPr_Svgs!$CK$4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EPr_Svgs!$CK$5:$CK$20</c:f>
              <c:numCache>
                <c:formatCode>#,##0.00\ </c:formatCode>
                <c:ptCount val="16"/>
                <c:pt idx="0">
                  <c:v>6.5741764126853536E-2</c:v>
                </c:pt>
                <c:pt idx="1">
                  <c:v>0</c:v>
                </c:pt>
                <c:pt idx="2">
                  <c:v>0</c:v>
                </c:pt>
                <c:pt idx="3">
                  <c:v>5.1531452782569681E-2</c:v>
                </c:pt>
                <c:pt idx="4">
                  <c:v>3.931477599544788E-2</c:v>
                </c:pt>
                <c:pt idx="5">
                  <c:v>9.716957696328575E-2</c:v>
                </c:pt>
                <c:pt idx="6">
                  <c:v>0.10547953493531245</c:v>
                </c:pt>
                <c:pt idx="7">
                  <c:v>8.1660592921778727E-2</c:v>
                </c:pt>
                <c:pt idx="8">
                  <c:v>9.524162101903165E-2</c:v>
                </c:pt>
                <c:pt idx="9">
                  <c:v>-8.8839468623164525E-2</c:v>
                </c:pt>
                <c:pt idx="10">
                  <c:v>0.18480001356612377</c:v>
                </c:pt>
                <c:pt idx="11">
                  <c:v>9.6912351771721916E-2</c:v>
                </c:pt>
                <c:pt idx="12">
                  <c:v>0.14902099551661513</c:v>
                </c:pt>
                <c:pt idx="13">
                  <c:v>0.1118617732132396</c:v>
                </c:pt>
                <c:pt idx="14">
                  <c:v>3.8451866890031514E-3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EPr_Svgs!$CL$4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EPr_Svgs!$CL$5:$CL$20</c:f>
              <c:numCache>
                <c:formatCode>#,##0.00\ </c:formatCode>
                <c:ptCount val="16"/>
                <c:pt idx="0">
                  <c:v>0.11423609787766999</c:v>
                </c:pt>
                <c:pt idx="1">
                  <c:v>0</c:v>
                </c:pt>
                <c:pt idx="2">
                  <c:v>0</c:v>
                </c:pt>
                <c:pt idx="3">
                  <c:v>0.227588368110277</c:v>
                </c:pt>
                <c:pt idx="4">
                  <c:v>0.1316200884678248</c:v>
                </c:pt>
                <c:pt idx="5">
                  <c:v>0.23710899897527196</c:v>
                </c:pt>
                <c:pt idx="6">
                  <c:v>0.19102486103968422</c:v>
                </c:pt>
                <c:pt idx="7">
                  <c:v>0.21349143755145192</c:v>
                </c:pt>
                <c:pt idx="8">
                  <c:v>0.28071359484148306</c:v>
                </c:pt>
                <c:pt idx="9">
                  <c:v>0.20221056484572963</c:v>
                </c:pt>
                <c:pt idx="10">
                  <c:v>0.21069235078230475</c:v>
                </c:pt>
                <c:pt idx="11">
                  <c:v>0.10479779522893234</c:v>
                </c:pt>
                <c:pt idx="12">
                  <c:v>0.17030570251928359</c:v>
                </c:pt>
                <c:pt idx="13">
                  <c:v>0.32709208726242245</c:v>
                </c:pt>
                <c:pt idx="14">
                  <c:v>0.26986909804186854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EPr_Svgs!$CM$4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EPr_Svgs!$CM$5:$CM$20</c:f>
              <c:numCache>
                <c:formatCode>#,##0.00\ </c:formatCode>
                <c:ptCount val="16"/>
                <c:pt idx="0">
                  <c:v>9.0841283254633601E-2</c:v>
                </c:pt>
                <c:pt idx="1">
                  <c:v>0</c:v>
                </c:pt>
                <c:pt idx="2">
                  <c:v>0</c:v>
                </c:pt>
                <c:pt idx="3">
                  <c:v>0.12632092094684927</c:v>
                </c:pt>
                <c:pt idx="4">
                  <c:v>8.2294033009569736E-2</c:v>
                </c:pt>
                <c:pt idx="5">
                  <c:v>0.153122832803718</c:v>
                </c:pt>
                <c:pt idx="6">
                  <c:v>0.15189200030027306</c:v>
                </c:pt>
                <c:pt idx="7">
                  <c:v>0.16264754441894433</c:v>
                </c:pt>
                <c:pt idx="8">
                  <c:v>0.21197991771395575</c:v>
                </c:pt>
                <c:pt idx="9">
                  <c:v>9.36494037278888E-3</c:v>
                </c:pt>
                <c:pt idx="10">
                  <c:v>0.17506307322966708</c:v>
                </c:pt>
                <c:pt idx="11">
                  <c:v>9.2082687670836688E-2</c:v>
                </c:pt>
                <c:pt idx="12">
                  <c:v>0.13698894906652578</c:v>
                </c:pt>
                <c:pt idx="13">
                  <c:v>0.20023959248681897</c:v>
                </c:pt>
                <c:pt idx="14">
                  <c:v>0.15990001534976922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EPr_Svgs!$CN$4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EPr_Svgs!$CN$5:$CN$20</c:f>
              <c:numCache>
                <c:formatCode>#,##0.00\ </c:formatCode>
                <c:ptCount val="16"/>
                <c:pt idx="0">
                  <c:v>0.12940092047800722</c:v>
                </c:pt>
                <c:pt idx="1">
                  <c:v>0</c:v>
                </c:pt>
                <c:pt idx="2">
                  <c:v>0</c:v>
                </c:pt>
                <c:pt idx="3">
                  <c:v>0.2930867493042465</c:v>
                </c:pt>
                <c:pt idx="4">
                  <c:v>0.16974205118846081</c:v>
                </c:pt>
                <c:pt idx="5">
                  <c:v>0.27981803314322384</c:v>
                </c:pt>
                <c:pt idx="6">
                  <c:v>0.22743229571068915</c:v>
                </c:pt>
                <c:pt idx="7">
                  <c:v>0.27625829504516686</c:v>
                </c:pt>
                <c:pt idx="8">
                  <c:v>0.37109879939368173</c:v>
                </c:pt>
                <c:pt idx="9">
                  <c:v>0.27577220120164453</c:v>
                </c:pt>
                <c:pt idx="10">
                  <c:v>0.20178940082701244</c:v>
                </c:pt>
                <c:pt idx="11">
                  <c:v>0.10098783937223081</c:v>
                </c:pt>
                <c:pt idx="12">
                  <c:v>0.16174335530896106</c:v>
                </c:pt>
                <c:pt idx="13">
                  <c:v>0.39273346270826209</c:v>
                </c:pt>
                <c:pt idx="14">
                  <c:v>0.3898049070147519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43864"/>
        <c:axId val="298043472"/>
      </c:barChart>
      <c:catAx>
        <c:axId val="298043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3472"/>
        <c:crosses val="autoZero"/>
        <c:auto val="1"/>
        <c:lblAlgn val="ctr"/>
        <c:lblOffset val="100"/>
        <c:noMultiLvlLbl val="0"/>
      </c:catAx>
      <c:valAx>
        <c:axId val="298043472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3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EPr_Svgs!$CP$4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EPr_Svgs!$CP$5:$CP$20</c:f>
              <c:numCache>
                <c:formatCode>#,##0.00\ </c:formatCode>
                <c:ptCount val="16"/>
                <c:pt idx="0">
                  <c:v>2.8165424511998147E-2</c:v>
                </c:pt>
                <c:pt idx="1">
                  <c:v>0</c:v>
                </c:pt>
                <c:pt idx="2">
                  <c:v>0</c:v>
                </c:pt>
                <c:pt idx="3">
                  <c:v>9.4622893494711938E-2</c:v>
                </c:pt>
                <c:pt idx="4">
                  <c:v>4.9624090727750536E-2</c:v>
                </c:pt>
                <c:pt idx="5">
                  <c:v>7.6660783968699214E-2</c:v>
                </c:pt>
                <c:pt idx="6">
                  <c:v>4.6439019362009407E-2</c:v>
                </c:pt>
                <c:pt idx="7">
                  <c:v>7.1194414805380524E-2</c:v>
                </c:pt>
                <c:pt idx="8">
                  <c:v>0.10083976677600712</c:v>
                </c:pt>
                <c:pt idx="9">
                  <c:v>0.15801912681576336</c:v>
                </c:pt>
                <c:pt idx="10">
                  <c:v>1.3852953977219334E-2</c:v>
                </c:pt>
                <c:pt idx="11">
                  <c:v>4.3574824323382938E-3</c:v>
                </c:pt>
                <c:pt idx="12">
                  <c:v>1.1654205611266162E-2</c:v>
                </c:pt>
                <c:pt idx="13">
                  <c:v>0.1181062811218512</c:v>
                </c:pt>
                <c:pt idx="14">
                  <c:v>0.14476996825265284</c:v>
                </c:pt>
                <c:pt idx="15">
                  <c:v>0</c:v>
                </c:pt>
              </c:numCache>
            </c:numRef>
          </c:val>
        </c:ser>
        <c:ser>
          <c:idx val="2"/>
          <c:order val="1"/>
          <c:tx>
            <c:strRef>
              <c:f>EPr_Svgs!$CQ$4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EPr_Svgs!$CQ$5:$CQ$20</c:f>
              <c:numCache>
                <c:formatCode>#,##0.00\ </c:formatCode>
                <c:ptCount val="16"/>
                <c:pt idx="0">
                  <c:v>4.8494333750816451E-2</c:v>
                </c:pt>
                <c:pt idx="1">
                  <c:v>0</c:v>
                </c:pt>
                <c:pt idx="2">
                  <c:v>0</c:v>
                </c:pt>
                <c:pt idx="3">
                  <c:v>0.17605698264409278</c:v>
                </c:pt>
                <c:pt idx="4">
                  <c:v>9.2305312472376916E-2</c:v>
                </c:pt>
                <c:pt idx="5">
                  <c:v>0.13993942201198623</c:v>
                </c:pt>
                <c:pt idx="6">
                  <c:v>8.554532610437178E-2</c:v>
                </c:pt>
                <c:pt idx="7">
                  <c:v>0.13183084462967321</c:v>
                </c:pt>
                <c:pt idx="8">
                  <c:v>0.1854719738224514</c:v>
                </c:pt>
                <c:pt idx="9">
                  <c:v>0.29105003346889419</c:v>
                </c:pt>
                <c:pt idx="10">
                  <c:v>2.5892337216180974E-2</c:v>
                </c:pt>
                <c:pt idx="11">
                  <c:v>7.8854434572104351E-3</c:v>
                </c:pt>
                <c:pt idx="12">
                  <c:v>2.1284707002668459E-2</c:v>
                </c:pt>
                <c:pt idx="13">
                  <c:v>0.21513740106024334</c:v>
                </c:pt>
                <c:pt idx="14">
                  <c:v>0.26602391135286541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42296"/>
        <c:axId val="298041512"/>
      </c:barChart>
      <c:catAx>
        <c:axId val="29804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1512"/>
        <c:crosses val="autoZero"/>
        <c:auto val="1"/>
        <c:lblAlgn val="ctr"/>
        <c:lblOffset val="100"/>
        <c:noMultiLvlLbl val="0"/>
      </c:catAx>
      <c:valAx>
        <c:axId val="298041512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2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EPr_Svgs!$DI$4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EPr_Svgs!$DI$5:$DI$20</c:f>
              <c:numCache>
                <c:formatCode>#,##0.0\ </c:formatCode>
                <c:ptCount val="16"/>
                <c:pt idx="0">
                  <c:v>-4.7369001767307264</c:v>
                </c:pt>
                <c:pt idx="1">
                  <c:v>-1.07004226087643</c:v>
                </c:pt>
                <c:pt idx="2">
                  <c:v>-2.1573957756740123</c:v>
                </c:pt>
                <c:pt idx="3">
                  <c:v>-1.4637403762047017</c:v>
                </c:pt>
                <c:pt idx="4">
                  <c:v>-2.4587475279659121</c:v>
                </c:pt>
                <c:pt idx="5">
                  <c:v>-1.1224509474076425</c:v>
                </c:pt>
                <c:pt idx="6">
                  <c:v>-0.84529567432475006</c:v>
                </c:pt>
                <c:pt idx="7">
                  <c:v>-0.60802069610005105</c:v>
                </c:pt>
                <c:pt idx="8">
                  <c:v>-0.6023453406318201</c:v>
                </c:pt>
                <c:pt idx="9">
                  <c:v>-0.76388499397156018</c:v>
                </c:pt>
                <c:pt idx="10">
                  <c:v>-1.0308393832339144</c:v>
                </c:pt>
                <c:pt idx="11">
                  <c:v>-1.0011018582852735</c:v>
                </c:pt>
                <c:pt idx="12">
                  <c:v>-0.96722242064506103</c:v>
                </c:pt>
                <c:pt idx="13">
                  <c:v>-0.42727014879906394</c:v>
                </c:pt>
                <c:pt idx="14">
                  <c:v>-0.3737162307771279</c:v>
                </c:pt>
                <c:pt idx="15">
                  <c:v>-3.8430028318860847</c:v>
                </c:pt>
              </c:numCache>
            </c:numRef>
          </c:val>
        </c:ser>
        <c:ser>
          <c:idx val="1"/>
          <c:order val="1"/>
          <c:tx>
            <c:strRef>
              <c:f>EPr_Svgs!$DJ$4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EPr_Svgs!$DJ$5:$DJ$20</c:f>
              <c:numCache>
                <c:formatCode>#,##0.0\ </c:formatCode>
                <c:ptCount val="16"/>
                <c:pt idx="0">
                  <c:v>184.52072343814044</c:v>
                </c:pt>
                <c:pt idx="1">
                  <c:v>75.787643360990089</c:v>
                </c:pt>
                <c:pt idx="2">
                  <c:v>76.818530634301439</c:v>
                </c:pt>
                <c:pt idx="3">
                  <c:v>58.629940545772271</c:v>
                </c:pt>
                <c:pt idx="4">
                  <c:v>87.959235883964041</c:v>
                </c:pt>
                <c:pt idx="5">
                  <c:v>35.221410175818498</c:v>
                </c:pt>
                <c:pt idx="6">
                  <c:v>24.583792836408332</c:v>
                </c:pt>
                <c:pt idx="7">
                  <c:v>23.237435298028483</c:v>
                </c:pt>
                <c:pt idx="8">
                  <c:v>25.451184143899525</c:v>
                </c:pt>
                <c:pt idx="9">
                  <c:v>33.37642924270348</c:v>
                </c:pt>
                <c:pt idx="10">
                  <c:v>67.403058701602603</c:v>
                </c:pt>
                <c:pt idx="11">
                  <c:v>67.033660480522542</c:v>
                </c:pt>
                <c:pt idx="12">
                  <c:v>58.443111050656128</c:v>
                </c:pt>
                <c:pt idx="13">
                  <c:v>61.994267744581144</c:v>
                </c:pt>
                <c:pt idx="14">
                  <c:v>11.703783355864642</c:v>
                </c:pt>
                <c:pt idx="15">
                  <c:v>208.66608610691881</c:v>
                </c:pt>
              </c:numCache>
            </c:numRef>
          </c:val>
        </c:ser>
        <c:ser>
          <c:idx val="2"/>
          <c:order val="2"/>
          <c:tx>
            <c:strRef>
              <c:f>EPr_Svgs!$DK$4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EPr_Svgs!$DK$5:$DK$20</c:f>
              <c:numCache>
                <c:formatCode>#,##0.0\ </c:formatCode>
                <c:ptCount val="16"/>
                <c:pt idx="0">
                  <c:v>184.52072343814044</c:v>
                </c:pt>
                <c:pt idx="1">
                  <c:v>75.787643360990089</c:v>
                </c:pt>
                <c:pt idx="2">
                  <c:v>76.818530634301439</c:v>
                </c:pt>
                <c:pt idx="3">
                  <c:v>58.629863956515344</c:v>
                </c:pt>
                <c:pt idx="4">
                  <c:v>87.959235883964041</c:v>
                </c:pt>
                <c:pt idx="5">
                  <c:v>35.221410175818498</c:v>
                </c:pt>
                <c:pt idx="6">
                  <c:v>24.583792836408332</c:v>
                </c:pt>
                <c:pt idx="7">
                  <c:v>23.237435298028483</c:v>
                </c:pt>
                <c:pt idx="8">
                  <c:v>25.451184143899525</c:v>
                </c:pt>
                <c:pt idx="9">
                  <c:v>33.37642924270348</c:v>
                </c:pt>
                <c:pt idx="10">
                  <c:v>67.403058701602603</c:v>
                </c:pt>
                <c:pt idx="11">
                  <c:v>67.033660480522542</c:v>
                </c:pt>
                <c:pt idx="12">
                  <c:v>58.443111050656128</c:v>
                </c:pt>
                <c:pt idx="13">
                  <c:v>62.045760515952523</c:v>
                </c:pt>
                <c:pt idx="14">
                  <c:v>11.703783355864642</c:v>
                </c:pt>
                <c:pt idx="15">
                  <c:v>208.66608610691881</c:v>
                </c:pt>
              </c:numCache>
            </c:numRef>
          </c:val>
        </c:ser>
        <c:ser>
          <c:idx val="3"/>
          <c:order val="3"/>
          <c:tx>
            <c:strRef>
              <c:f>EPr_Svgs!$DL$4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EPr_Svgs!$DL$5:$DL$20</c:f>
              <c:numCache>
                <c:formatCode>#,##0.0\ </c:formatCode>
                <c:ptCount val="16"/>
                <c:pt idx="0">
                  <c:v>184.52072343814044</c:v>
                </c:pt>
                <c:pt idx="1">
                  <c:v>75.787643360990089</c:v>
                </c:pt>
                <c:pt idx="2">
                  <c:v>76.818530634301439</c:v>
                </c:pt>
                <c:pt idx="3">
                  <c:v>58.629940545772271</c:v>
                </c:pt>
                <c:pt idx="4">
                  <c:v>87.959235883964041</c:v>
                </c:pt>
                <c:pt idx="5">
                  <c:v>35.221410175818498</c:v>
                </c:pt>
                <c:pt idx="6">
                  <c:v>24.583792836408332</c:v>
                </c:pt>
                <c:pt idx="7">
                  <c:v>23.237435298028483</c:v>
                </c:pt>
                <c:pt idx="8">
                  <c:v>25.451184143899525</c:v>
                </c:pt>
                <c:pt idx="9">
                  <c:v>33.37642924270348</c:v>
                </c:pt>
                <c:pt idx="10">
                  <c:v>67.403058701602603</c:v>
                </c:pt>
                <c:pt idx="11">
                  <c:v>67.033660480522542</c:v>
                </c:pt>
                <c:pt idx="12">
                  <c:v>58.443111050656128</c:v>
                </c:pt>
                <c:pt idx="13">
                  <c:v>61.994267744581144</c:v>
                </c:pt>
                <c:pt idx="14">
                  <c:v>11.703783355864642</c:v>
                </c:pt>
                <c:pt idx="15">
                  <c:v>208.66608610691881</c:v>
                </c:pt>
              </c:numCache>
            </c:numRef>
          </c:val>
        </c:ser>
        <c:ser>
          <c:idx val="4"/>
          <c:order val="4"/>
          <c:tx>
            <c:strRef>
              <c:f>EPr_Svgs!$DM$4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EPr_Svgs!$DM$5:$DM$20</c:f>
              <c:numCache>
                <c:formatCode>#,##0.0\ </c:formatCode>
                <c:ptCount val="16"/>
                <c:pt idx="0">
                  <c:v>184.52072343814044</c:v>
                </c:pt>
                <c:pt idx="1">
                  <c:v>75.787643360990089</c:v>
                </c:pt>
                <c:pt idx="2">
                  <c:v>76.818530634301439</c:v>
                </c:pt>
                <c:pt idx="3">
                  <c:v>58.629863956515344</c:v>
                </c:pt>
                <c:pt idx="4">
                  <c:v>87.959235883964041</c:v>
                </c:pt>
                <c:pt idx="5">
                  <c:v>35.221410175818498</c:v>
                </c:pt>
                <c:pt idx="6">
                  <c:v>24.583792836408332</c:v>
                </c:pt>
                <c:pt idx="7">
                  <c:v>23.237435298028483</c:v>
                </c:pt>
                <c:pt idx="8">
                  <c:v>25.451184143899525</c:v>
                </c:pt>
                <c:pt idx="9">
                  <c:v>33.37642924270348</c:v>
                </c:pt>
                <c:pt idx="10">
                  <c:v>67.403058701602603</c:v>
                </c:pt>
                <c:pt idx="11">
                  <c:v>67.033660480522542</c:v>
                </c:pt>
                <c:pt idx="12">
                  <c:v>58.443111050656128</c:v>
                </c:pt>
                <c:pt idx="13">
                  <c:v>62.045760515952523</c:v>
                </c:pt>
                <c:pt idx="14">
                  <c:v>11.703783355864642</c:v>
                </c:pt>
                <c:pt idx="15">
                  <c:v>208.66608610691881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043080"/>
        <c:axId val="298044256"/>
      </c:barChart>
      <c:catAx>
        <c:axId val="298043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4256"/>
        <c:crosses val="autoZero"/>
        <c:auto val="1"/>
        <c:lblAlgn val="ctr"/>
        <c:lblOffset val="100"/>
        <c:noMultiLvlLbl val="0"/>
      </c:catAx>
      <c:valAx>
        <c:axId val="298044256"/>
        <c:scaling>
          <c:orientation val="minMax"/>
          <c:max val="2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04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EPr_Svgs!$DU$4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EPr_Svgs!$DU$5:$DU$20</c:f>
              <c:numCache>
                <c:formatCode>#,##0.0\ 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EPr_Svgs!$DV$4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EPr_Svgs!$DV$5:$DV$20</c:f>
              <c:numCache>
                <c:formatCode>#,##0.0\ </c:formatCode>
                <c:ptCount val="16"/>
                <c:pt idx="0">
                  <c:v>184.86776229723134</c:v>
                </c:pt>
                <c:pt idx="1">
                  <c:v>74.34059195983501</c:v>
                </c:pt>
                <c:pt idx="2">
                  <c:v>76.129985166405106</c:v>
                </c:pt>
                <c:pt idx="3">
                  <c:v>57.917877288083474</c:v>
                </c:pt>
                <c:pt idx="4">
                  <c:v>87.706061005277093</c:v>
                </c:pt>
                <c:pt idx="5">
                  <c:v>34.754049245406847</c:v>
                </c:pt>
                <c:pt idx="6">
                  <c:v>23.951583939228321</c:v>
                </c:pt>
                <c:pt idx="7">
                  <c:v>22.404721062902532</c:v>
                </c:pt>
                <c:pt idx="8">
                  <c:v>24.368373739961346</c:v>
                </c:pt>
                <c:pt idx="9">
                  <c:v>32.435341353246692</c:v>
                </c:pt>
                <c:pt idx="10">
                  <c:v>65.775055471365661</c:v>
                </c:pt>
                <c:pt idx="11">
                  <c:v>65.633627449715178</c:v>
                </c:pt>
                <c:pt idx="12">
                  <c:v>57.335024457309316</c:v>
                </c:pt>
                <c:pt idx="13">
                  <c:v>60.194758411247811</c:v>
                </c:pt>
                <c:pt idx="14">
                  <c:v>11.197718381285753</c:v>
                </c:pt>
                <c:pt idx="15">
                  <c:v>209.12045982055162</c:v>
                </c:pt>
              </c:numCache>
            </c:numRef>
          </c:val>
        </c:ser>
        <c:ser>
          <c:idx val="2"/>
          <c:order val="2"/>
          <c:tx>
            <c:strRef>
              <c:f>EPr_Svgs!$DW$4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EPr_Svgs!$DW$5:$DW$20</c:f>
              <c:numCache>
                <c:formatCode>#,##0.0\ </c:formatCode>
                <c:ptCount val="16"/>
                <c:pt idx="0">
                  <c:v>184.86776229723134</c:v>
                </c:pt>
                <c:pt idx="1">
                  <c:v>74.34059195983501</c:v>
                </c:pt>
                <c:pt idx="2">
                  <c:v>76.129985166405106</c:v>
                </c:pt>
                <c:pt idx="3">
                  <c:v>57.917801629006505</c:v>
                </c:pt>
                <c:pt idx="4">
                  <c:v>87.706061005277093</c:v>
                </c:pt>
                <c:pt idx="5">
                  <c:v>34.754049245406847</c:v>
                </c:pt>
                <c:pt idx="6">
                  <c:v>23.951583939228321</c:v>
                </c:pt>
                <c:pt idx="7">
                  <c:v>22.404721062902532</c:v>
                </c:pt>
                <c:pt idx="8">
                  <c:v>24.368373739961346</c:v>
                </c:pt>
                <c:pt idx="9">
                  <c:v>32.435341353246692</c:v>
                </c:pt>
                <c:pt idx="10">
                  <c:v>65.775055471365661</c:v>
                </c:pt>
                <c:pt idx="11">
                  <c:v>65.633627449715178</c:v>
                </c:pt>
                <c:pt idx="12">
                  <c:v>57.335024457309316</c:v>
                </c:pt>
                <c:pt idx="13">
                  <c:v>60.244756500513034</c:v>
                </c:pt>
                <c:pt idx="14">
                  <c:v>11.197718381285753</c:v>
                </c:pt>
                <c:pt idx="15">
                  <c:v>209.12045982055162</c:v>
                </c:pt>
              </c:numCache>
            </c:numRef>
          </c:val>
        </c:ser>
        <c:ser>
          <c:idx val="3"/>
          <c:order val="3"/>
          <c:tx>
            <c:strRef>
              <c:f>EPr_Svgs!$DX$4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EPr_Svgs!$DX$5:$DX$20</c:f>
              <c:numCache>
                <c:formatCode>#,##0.0\ </c:formatCode>
                <c:ptCount val="16"/>
                <c:pt idx="0">
                  <c:v>184.86776229723134</c:v>
                </c:pt>
                <c:pt idx="1">
                  <c:v>74.34059195983501</c:v>
                </c:pt>
                <c:pt idx="2">
                  <c:v>76.129985166405106</c:v>
                </c:pt>
                <c:pt idx="3">
                  <c:v>57.917877288083474</c:v>
                </c:pt>
                <c:pt idx="4">
                  <c:v>87.706061005277093</c:v>
                </c:pt>
                <c:pt idx="5">
                  <c:v>34.754049245406847</c:v>
                </c:pt>
                <c:pt idx="6">
                  <c:v>23.951583939228321</c:v>
                </c:pt>
                <c:pt idx="7">
                  <c:v>22.404721062902532</c:v>
                </c:pt>
                <c:pt idx="8">
                  <c:v>24.368373739961346</c:v>
                </c:pt>
                <c:pt idx="9">
                  <c:v>32.435341353246692</c:v>
                </c:pt>
                <c:pt idx="10">
                  <c:v>65.775055471365661</c:v>
                </c:pt>
                <c:pt idx="11">
                  <c:v>65.633627449715178</c:v>
                </c:pt>
                <c:pt idx="12">
                  <c:v>57.335024457309316</c:v>
                </c:pt>
                <c:pt idx="13">
                  <c:v>60.194758411247811</c:v>
                </c:pt>
                <c:pt idx="14">
                  <c:v>11.197718381285753</c:v>
                </c:pt>
                <c:pt idx="15">
                  <c:v>209.12045982055162</c:v>
                </c:pt>
              </c:numCache>
            </c:numRef>
          </c:val>
        </c:ser>
        <c:ser>
          <c:idx val="4"/>
          <c:order val="4"/>
          <c:tx>
            <c:strRef>
              <c:f>EPr_Svgs!$DY$4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EPr_Svgs!$DY$5:$DY$20</c:f>
              <c:numCache>
                <c:formatCode>#,##0.0\ </c:formatCode>
                <c:ptCount val="16"/>
                <c:pt idx="0">
                  <c:v>184.86776229723134</c:v>
                </c:pt>
                <c:pt idx="1">
                  <c:v>74.34059195983501</c:v>
                </c:pt>
                <c:pt idx="2">
                  <c:v>76.129985166405106</c:v>
                </c:pt>
                <c:pt idx="3">
                  <c:v>57.917801629006505</c:v>
                </c:pt>
                <c:pt idx="4">
                  <c:v>87.706061005277093</c:v>
                </c:pt>
                <c:pt idx="5">
                  <c:v>34.754049245406847</c:v>
                </c:pt>
                <c:pt idx="6">
                  <c:v>23.951583939228321</c:v>
                </c:pt>
                <c:pt idx="7">
                  <c:v>22.404721062902532</c:v>
                </c:pt>
                <c:pt idx="8">
                  <c:v>24.368373739961346</c:v>
                </c:pt>
                <c:pt idx="9">
                  <c:v>32.435341353246692</c:v>
                </c:pt>
                <c:pt idx="10">
                  <c:v>65.775055471365661</c:v>
                </c:pt>
                <c:pt idx="11">
                  <c:v>65.633627449715178</c:v>
                </c:pt>
                <c:pt idx="12">
                  <c:v>57.335024457309316</c:v>
                </c:pt>
                <c:pt idx="13">
                  <c:v>60.244756500513034</c:v>
                </c:pt>
                <c:pt idx="14">
                  <c:v>11.197718381285753</c:v>
                </c:pt>
                <c:pt idx="15">
                  <c:v>209.12045982055162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2240"/>
        <c:axId val="299242632"/>
      </c:barChart>
      <c:catAx>
        <c:axId val="29924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2632"/>
        <c:crosses val="autoZero"/>
        <c:auto val="1"/>
        <c:lblAlgn val="ctr"/>
        <c:lblOffset val="100"/>
        <c:noMultiLvlLbl val="0"/>
      </c:catAx>
      <c:valAx>
        <c:axId val="299242632"/>
        <c:scaling>
          <c:orientation val="minMax"/>
          <c:max val="2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EPr_Svgs!$EA$4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EPr_Svgs!$EA$5:$EA$20</c:f>
              <c:numCache>
                <c:formatCode>#,##0.0\ </c:formatCode>
                <c:ptCount val="16"/>
                <c:pt idx="0">
                  <c:v>12.372879571270671</c:v>
                </c:pt>
                <c:pt idx="1">
                  <c:v>5.0935878129896688</c:v>
                </c:pt>
                <c:pt idx="2">
                  <c:v>4.5994417041864262</c:v>
                </c:pt>
                <c:pt idx="3">
                  <c:v>3.9675852879610476</c:v>
                </c:pt>
                <c:pt idx="4">
                  <c:v>5.7393636270127661</c:v>
                </c:pt>
                <c:pt idx="5">
                  <c:v>1.6690891987040859</c:v>
                </c:pt>
                <c:pt idx="6">
                  <c:v>-5.2221968110554851E-2</c:v>
                </c:pt>
                <c:pt idx="7">
                  <c:v>0.71007751237486139</c:v>
                </c:pt>
                <c:pt idx="8">
                  <c:v>0.80165845680656522</c:v>
                </c:pt>
                <c:pt idx="9">
                  <c:v>1.4518433387646659</c:v>
                </c:pt>
                <c:pt idx="10">
                  <c:v>4.3108910419573059</c:v>
                </c:pt>
                <c:pt idx="11">
                  <c:v>4.3790052257322936</c:v>
                </c:pt>
                <c:pt idx="12">
                  <c:v>3.8462771282170238</c:v>
                </c:pt>
                <c:pt idx="13">
                  <c:v>4.2553240820152256</c:v>
                </c:pt>
                <c:pt idx="14">
                  <c:v>0.11384528085543651</c:v>
                </c:pt>
                <c:pt idx="15">
                  <c:v>16.420902835889123</c:v>
                </c:pt>
              </c:numCache>
            </c:numRef>
          </c:val>
        </c:ser>
        <c:ser>
          <c:idx val="1"/>
          <c:order val="1"/>
          <c:tx>
            <c:strRef>
              <c:f>EPr_Svgs!$EB$4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EPr_Svgs!$EB$5:$EB$20</c:f>
              <c:numCache>
                <c:formatCode>#,##0.0\ </c:formatCode>
                <c:ptCount val="16"/>
                <c:pt idx="0">
                  <c:v>183.69762650816853</c:v>
                </c:pt>
                <c:pt idx="1">
                  <c:v>77.404561626952514</c:v>
                </c:pt>
                <c:pt idx="2">
                  <c:v>80.298663351968742</c:v>
                </c:pt>
                <c:pt idx="3">
                  <c:v>62.096781507312024</c:v>
                </c:pt>
                <c:pt idx="4">
                  <c:v>91.841885055014274</c:v>
                </c:pt>
                <c:pt idx="5">
                  <c:v>38.462104358302888</c:v>
                </c:pt>
                <c:pt idx="6">
                  <c:v>26.741637454464378</c:v>
                </c:pt>
                <c:pt idx="7">
                  <c:v>24.845977355479963</c:v>
                </c:pt>
                <c:pt idx="8">
                  <c:v>26.81770976110613</c:v>
                </c:pt>
                <c:pt idx="9">
                  <c:v>35.211084069361306</c:v>
                </c:pt>
                <c:pt idx="10">
                  <c:v>67.978477693711895</c:v>
                </c:pt>
                <c:pt idx="11">
                  <c:v>68.080897053844325</c:v>
                </c:pt>
                <c:pt idx="12">
                  <c:v>58.909581720278474</c:v>
                </c:pt>
                <c:pt idx="13">
                  <c:v>62.466716269478617</c:v>
                </c:pt>
                <c:pt idx="14">
                  <c:v>12.700054235025158</c:v>
                </c:pt>
                <c:pt idx="15">
                  <c:v>204.17113462214169</c:v>
                </c:pt>
              </c:numCache>
            </c:numRef>
          </c:val>
        </c:ser>
        <c:ser>
          <c:idx val="2"/>
          <c:order val="2"/>
          <c:tx>
            <c:strRef>
              <c:f>EPr_Svgs!$EC$4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EPr_Svgs!$EC$5:$EC$20</c:f>
              <c:numCache>
                <c:formatCode>#,##0.0\ </c:formatCode>
                <c:ptCount val="16"/>
                <c:pt idx="0">
                  <c:v>183.69762650816853</c:v>
                </c:pt>
                <c:pt idx="1">
                  <c:v>77.404561626952514</c:v>
                </c:pt>
                <c:pt idx="2">
                  <c:v>80.298663351968742</c:v>
                </c:pt>
                <c:pt idx="3">
                  <c:v>62.096700389263646</c:v>
                </c:pt>
                <c:pt idx="4">
                  <c:v>91.841885055014274</c:v>
                </c:pt>
                <c:pt idx="5">
                  <c:v>38.462104358302888</c:v>
                </c:pt>
                <c:pt idx="6">
                  <c:v>26.741637454464378</c:v>
                </c:pt>
                <c:pt idx="7">
                  <c:v>24.845977355479963</c:v>
                </c:pt>
                <c:pt idx="8">
                  <c:v>26.81770976110613</c:v>
                </c:pt>
                <c:pt idx="9">
                  <c:v>35.211084069361306</c:v>
                </c:pt>
                <c:pt idx="10">
                  <c:v>67.978477693711895</c:v>
                </c:pt>
                <c:pt idx="11">
                  <c:v>68.080897053844325</c:v>
                </c:pt>
                <c:pt idx="12">
                  <c:v>58.909581720278474</c:v>
                </c:pt>
                <c:pt idx="13">
                  <c:v>62.518601459129336</c:v>
                </c:pt>
                <c:pt idx="14">
                  <c:v>12.700054235025158</c:v>
                </c:pt>
                <c:pt idx="15">
                  <c:v>204.17113462214169</c:v>
                </c:pt>
              </c:numCache>
            </c:numRef>
          </c:val>
        </c:ser>
        <c:ser>
          <c:idx val="3"/>
          <c:order val="3"/>
          <c:tx>
            <c:strRef>
              <c:f>EPr_Svgs!$ED$4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EPr_Svgs!$ED$5:$ED$20</c:f>
              <c:numCache>
                <c:formatCode>#,##0.0\ </c:formatCode>
                <c:ptCount val="16"/>
                <c:pt idx="0">
                  <c:v>183.69762650816853</c:v>
                </c:pt>
                <c:pt idx="1">
                  <c:v>77.404561626952514</c:v>
                </c:pt>
                <c:pt idx="2">
                  <c:v>80.298663351968742</c:v>
                </c:pt>
                <c:pt idx="3">
                  <c:v>62.096781507312024</c:v>
                </c:pt>
                <c:pt idx="4">
                  <c:v>91.841885055014274</c:v>
                </c:pt>
                <c:pt idx="5">
                  <c:v>38.462104358302888</c:v>
                </c:pt>
                <c:pt idx="6">
                  <c:v>26.741637454464378</c:v>
                </c:pt>
                <c:pt idx="7">
                  <c:v>24.845977355479963</c:v>
                </c:pt>
                <c:pt idx="8">
                  <c:v>26.81770976110613</c:v>
                </c:pt>
                <c:pt idx="9">
                  <c:v>35.211084069361306</c:v>
                </c:pt>
                <c:pt idx="10">
                  <c:v>67.978477693711895</c:v>
                </c:pt>
                <c:pt idx="11">
                  <c:v>68.080897053844325</c:v>
                </c:pt>
                <c:pt idx="12">
                  <c:v>58.909581720278474</c:v>
                </c:pt>
                <c:pt idx="13">
                  <c:v>62.466716269478617</c:v>
                </c:pt>
                <c:pt idx="14">
                  <c:v>12.700054235025158</c:v>
                </c:pt>
                <c:pt idx="15">
                  <c:v>204.17113462214169</c:v>
                </c:pt>
              </c:numCache>
            </c:numRef>
          </c:val>
        </c:ser>
        <c:ser>
          <c:idx val="4"/>
          <c:order val="4"/>
          <c:tx>
            <c:strRef>
              <c:f>EPr_Svgs!$EE$4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EPr_Svgs!$EE$5:$EE$20</c:f>
              <c:numCache>
                <c:formatCode>#,##0.0\ </c:formatCode>
                <c:ptCount val="16"/>
                <c:pt idx="0">
                  <c:v>183.69762650816853</c:v>
                </c:pt>
                <c:pt idx="1">
                  <c:v>77.404561626952514</c:v>
                </c:pt>
                <c:pt idx="2">
                  <c:v>80.298663351968742</c:v>
                </c:pt>
                <c:pt idx="3">
                  <c:v>62.096700389263646</c:v>
                </c:pt>
                <c:pt idx="4">
                  <c:v>91.841885055014274</c:v>
                </c:pt>
                <c:pt idx="5">
                  <c:v>38.462104358302888</c:v>
                </c:pt>
                <c:pt idx="6">
                  <c:v>26.741637454464378</c:v>
                </c:pt>
                <c:pt idx="7">
                  <c:v>24.845977355479963</c:v>
                </c:pt>
                <c:pt idx="8">
                  <c:v>26.81770976110613</c:v>
                </c:pt>
                <c:pt idx="9">
                  <c:v>35.211084069361306</c:v>
                </c:pt>
                <c:pt idx="10">
                  <c:v>67.978477693711895</c:v>
                </c:pt>
                <c:pt idx="11">
                  <c:v>68.080897053844325</c:v>
                </c:pt>
                <c:pt idx="12">
                  <c:v>58.909581720278474</c:v>
                </c:pt>
                <c:pt idx="13">
                  <c:v>62.518601459129336</c:v>
                </c:pt>
                <c:pt idx="14">
                  <c:v>12.700054235025158</c:v>
                </c:pt>
                <c:pt idx="15">
                  <c:v>204.17113462214169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5768"/>
        <c:axId val="299243416"/>
      </c:barChart>
      <c:catAx>
        <c:axId val="299245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3416"/>
        <c:crosses val="autoZero"/>
        <c:auto val="1"/>
        <c:lblAlgn val="ctr"/>
        <c:lblOffset val="100"/>
        <c:noMultiLvlLbl val="0"/>
      </c:catAx>
      <c:valAx>
        <c:axId val="299243416"/>
        <c:scaling>
          <c:orientation val="minMax"/>
          <c:max val="2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5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EPr_Svgs!$AG$4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EPr_Svgs!$AG$5:$AG$20</c:f>
              <c:numCache>
                <c:formatCode>#,##0\ </c:formatCode>
                <c:ptCount val="16"/>
                <c:pt idx="0">
                  <c:v>146.02828984806328</c:v>
                </c:pt>
                <c:pt idx="1">
                  <c:v>229.8963364493703</c:v>
                </c:pt>
                <c:pt idx="2">
                  <c:v>187.49539080314136</c:v>
                </c:pt>
                <c:pt idx="3">
                  <c:v>212.15003698746605</c:v>
                </c:pt>
                <c:pt idx="4">
                  <c:v>172.07206353335559</c:v>
                </c:pt>
                <c:pt idx="5">
                  <c:v>200.16417178168118</c:v>
                </c:pt>
                <c:pt idx="6">
                  <c:v>195.17061088758695</c:v>
                </c:pt>
                <c:pt idx="7">
                  <c:v>240.98155715132128</c:v>
                </c:pt>
                <c:pt idx="8">
                  <c:v>270.50708413868324</c:v>
                </c:pt>
                <c:pt idx="9">
                  <c:v>291.37223177866446</c:v>
                </c:pt>
                <c:pt idx="10">
                  <c:v>273.09166715557387</c:v>
                </c:pt>
                <c:pt idx="11">
                  <c:v>253.83784996872001</c:v>
                </c:pt>
                <c:pt idx="12">
                  <c:v>265.56485889116817</c:v>
                </c:pt>
                <c:pt idx="13">
                  <c:v>285.3736379613357</c:v>
                </c:pt>
                <c:pt idx="14">
                  <c:v>391.69338534824487</c:v>
                </c:pt>
                <c:pt idx="15">
                  <c:v>149.8952391430272</c:v>
                </c:pt>
              </c:numCache>
            </c:numRef>
          </c:val>
        </c:ser>
        <c:ser>
          <c:idx val="1"/>
          <c:order val="1"/>
          <c:tx>
            <c:strRef>
              <c:f>EPr_Svgs!$AH$4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EPr_Svgs!$AH$5:$AH$20</c:f>
              <c:numCache>
                <c:formatCode>#,##0\ </c:formatCode>
                <c:ptCount val="16"/>
                <c:pt idx="0">
                  <c:v>-1131.1931891987083</c:v>
                </c:pt>
                <c:pt idx="1">
                  <c:v>-399.2638898003803</c:v>
                </c:pt>
                <c:pt idx="2">
                  <c:v>-418.52987082590704</c:v>
                </c:pt>
                <c:pt idx="3">
                  <c:v>-331.19452869159915</c:v>
                </c:pt>
                <c:pt idx="4">
                  <c:v>-528.27331523107273</c:v>
                </c:pt>
                <c:pt idx="5">
                  <c:v>-161.09655422260406</c:v>
                </c:pt>
                <c:pt idx="6">
                  <c:v>-94.745020005131536</c:v>
                </c:pt>
                <c:pt idx="7">
                  <c:v>-27.273779216385879</c:v>
                </c:pt>
                <c:pt idx="8">
                  <c:v>-12.46647544651808</c:v>
                </c:pt>
                <c:pt idx="9">
                  <c:v>-87.29171908778558</c:v>
                </c:pt>
                <c:pt idx="10">
                  <c:v>-309.23412860181008</c:v>
                </c:pt>
                <c:pt idx="11">
                  <c:v>-312.81148361848</c:v>
                </c:pt>
                <c:pt idx="12">
                  <c:v>-282.46111611427546</c:v>
                </c:pt>
                <c:pt idx="13">
                  <c:v>-255.93462214411247</c:v>
                </c:pt>
                <c:pt idx="14">
                  <c:v>68.646690608952952</c:v>
                </c:pt>
                <c:pt idx="15">
                  <c:v>-1467.9781501889524</c:v>
                </c:pt>
              </c:numCache>
            </c:numRef>
          </c:val>
        </c:ser>
        <c:ser>
          <c:idx val="2"/>
          <c:order val="2"/>
          <c:tx>
            <c:strRef>
              <c:f>EPr_Svgs!$AI$4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EPr_Svgs!$AI$5:$AI$20</c:f>
              <c:numCache>
                <c:formatCode>#,##0\ </c:formatCode>
                <c:ptCount val="16"/>
                <c:pt idx="0">
                  <c:v>-936.4749414187504</c:v>
                </c:pt>
                <c:pt idx="1">
                  <c:v>-262.04373502957026</c:v>
                </c:pt>
                <c:pt idx="2">
                  <c:v>-310.51406925311699</c:v>
                </c:pt>
                <c:pt idx="3">
                  <c:v>-202.55065382072374</c:v>
                </c:pt>
                <c:pt idx="4">
                  <c:v>-399.68509460666235</c:v>
                </c:pt>
                <c:pt idx="5">
                  <c:v>-61.277461158667229</c:v>
                </c:pt>
                <c:pt idx="6">
                  <c:v>-25.223194076105774</c:v>
                </c:pt>
                <c:pt idx="7">
                  <c:v>63.325250505312539</c:v>
                </c:pt>
                <c:pt idx="8">
                  <c:v>87.715310946610302</c:v>
                </c:pt>
                <c:pt idx="9">
                  <c:v>52.46185698771864</c:v>
                </c:pt>
                <c:pt idx="10">
                  <c:v>-138.89283552327331</c:v>
                </c:pt>
                <c:pt idx="11">
                  <c:v>-163.65868961994266</c:v>
                </c:pt>
                <c:pt idx="12">
                  <c:v>-112.45769338221251</c:v>
                </c:pt>
                <c:pt idx="13">
                  <c:v>-86.760932232374074</c:v>
                </c:pt>
                <c:pt idx="14">
                  <c:v>286.85262361578214</c:v>
                </c:pt>
                <c:pt idx="15">
                  <c:v>-1198.3892537740765</c:v>
                </c:pt>
              </c:numCache>
            </c:numRef>
          </c:val>
        </c:ser>
        <c:ser>
          <c:idx val="3"/>
          <c:order val="3"/>
          <c:tx>
            <c:strRef>
              <c:f>EPr_Svgs!$AJ$4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EPr_Svgs!$AJ$5:$AJ$20</c:f>
              <c:numCache>
                <c:formatCode>#,##0\ </c:formatCode>
                <c:ptCount val="16"/>
                <c:pt idx="0">
                  <c:v>-983.28796952066534</c:v>
                </c:pt>
                <c:pt idx="1">
                  <c:v>-305.6891766848654</c:v>
                </c:pt>
                <c:pt idx="2">
                  <c:v>-343.41693669858205</c:v>
                </c:pt>
                <c:pt idx="3">
                  <c:v>-251.04899738213837</c:v>
                </c:pt>
                <c:pt idx="4">
                  <c:v>-442.3191946813098</c:v>
                </c:pt>
                <c:pt idx="5">
                  <c:v>-104.81900404715819</c:v>
                </c:pt>
                <c:pt idx="6">
                  <c:v>-54.376161009096705</c:v>
                </c:pt>
                <c:pt idx="7">
                  <c:v>25.354929314906343</c:v>
                </c:pt>
                <c:pt idx="8">
                  <c:v>47.224544018221621</c:v>
                </c:pt>
                <c:pt idx="9">
                  <c:v>-13.724348812612616</c:v>
                </c:pt>
                <c:pt idx="10">
                  <c:v>-215.93269992255375</c:v>
                </c:pt>
                <c:pt idx="11">
                  <c:v>-222.58543626711628</c:v>
                </c:pt>
                <c:pt idx="12">
                  <c:v>-191.85032168702105</c:v>
                </c:pt>
                <c:pt idx="13">
                  <c:v>-161.01066198008201</c:v>
                </c:pt>
                <c:pt idx="14">
                  <c:v>160.52372909504075</c:v>
                </c:pt>
                <c:pt idx="15">
                  <c:v>-1271.7783206503514</c:v>
                </c:pt>
              </c:numCache>
            </c:numRef>
          </c:val>
        </c:ser>
        <c:ser>
          <c:idx val="4"/>
          <c:order val="4"/>
          <c:tx>
            <c:strRef>
              <c:f>EPr_Svgs!$AK$4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EPr_Svgs!$AK$5:$AK$20</c:f>
              <c:numCache>
                <c:formatCode>#,##0\ </c:formatCode>
                <c:ptCount val="16"/>
                <c:pt idx="0">
                  <c:v>-810.89061214941603</c:v>
                </c:pt>
                <c:pt idx="1">
                  <c:v>-183.86962584286084</c:v>
                </c:pt>
                <c:pt idx="2">
                  <c:v>-247.2358088024265</c:v>
                </c:pt>
                <c:pt idx="3">
                  <c:v>-135.66791942416077</c:v>
                </c:pt>
                <c:pt idx="4">
                  <c:v>-327.18747267099764</c:v>
                </c:pt>
                <c:pt idx="5">
                  <c:v>-15.746977052302533</c:v>
                </c:pt>
                <c:pt idx="6">
                  <c:v>8.0750108961021638</c:v>
                </c:pt>
                <c:pt idx="7">
                  <c:v>106.44841353696619</c:v>
                </c:pt>
                <c:pt idx="8">
                  <c:v>136.39564695597775</c:v>
                </c:pt>
                <c:pt idx="9">
                  <c:v>111.78974011555364</c:v>
                </c:pt>
                <c:pt idx="10">
                  <c:v>-61.558611454280062</c:v>
                </c:pt>
                <c:pt idx="11">
                  <c:v>-89.708194814417979</c:v>
                </c:pt>
                <c:pt idx="12">
                  <c:v>-38.778033887528956</c:v>
                </c:pt>
                <c:pt idx="13">
                  <c:v>-8.2489079982410711</c:v>
                </c:pt>
                <c:pt idx="14">
                  <c:v>359.6999070475166</c:v>
                </c:pt>
                <c:pt idx="15">
                  <c:v>-1027.4455789391363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1456"/>
        <c:axId val="299241064"/>
      </c:barChart>
      <c:catAx>
        <c:axId val="29924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1064"/>
        <c:crosses val="autoZero"/>
        <c:auto val="1"/>
        <c:lblAlgn val="ctr"/>
        <c:lblOffset val="100"/>
        <c:noMultiLvlLbl val="0"/>
      </c:catAx>
      <c:valAx>
        <c:axId val="299241064"/>
        <c:scaling>
          <c:orientation val="minMax"/>
          <c:min val="-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EPr_Svgs!$BA$4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EPr_Svgs!$BA$5:$BA$20</c:f>
              <c:numCache>
                <c:formatCode>#,##0\ </c:formatCode>
                <c:ptCount val="16"/>
                <c:pt idx="0">
                  <c:v>92.344624652882274</c:v>
                </c:pt>
                <c:pt idx="1">
                  <c:v>64.788775259679184</c:v>
                </c:pt>
                <c:pt idx="2">
                  <c:v>51.870428398465499</c:v>
                </c:pt>
                <c:pt idx="3">
                  <c:v>61.870492158462163</c:v>
                </c:pt>
                <c:pt idx="4">
                  <c:v>61.70736784862396</c:v>
                </c:pt>
                <c:pt idx="5">
                  <c:v>48.151933009698688</c:v>
                </c:pt>
                <c:pt idx="6">
                  <c:v>33.756900285819604</c:v>
                </c:pt>
                <c:pt idx="7">
                  <c:v>43.867836180312985</c:v>
                </c:pt>
                <c:pt idx="8">
                  <c:v>48.312347429964632</c:v>
                </c:pt>
                <c:pt idx="9">
                  <c:v>67.857112777028405</c:v>
                </c:pt>
                <c:pt idx="10">
                  <c:v>83.088180981168648</c:v>
                </c:pt>
                <c:pt idx="11">
                  <c:v>71.323251029315372</c:v>
                </c:pt>
                <c:pt idx="12">
                  <c:v>82.924743767478702</c:v>
                </c:pt>
                <c:pt idx="13">
                  <c:v>82.519039250146449</c:v>
                </c:pt>
                <c:pt idx="14">
                  <c:v>108.22392870823187</c:v>
                </c:pt>
                <c:pt idx="15">
                  <c:v>129.35783771173467</c:v>
                </c:pt>
              </c:numCache>
            </c:numRef>
          </c:val>
        </c:ser>
        <c:ser>
          <c:idx val="2"/>
          <c:order val="1"/>
          <c:tx>
            <c:strRef>
              <c:f>EPr_Svgs!$BB$4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EPr_Svgs!$BB$5:$BB$20</c:f>
              <c:numCache>
                <c:formatCode>#,##0\ </c:formatCode>
                <c:ptCount val="16"/>
                <c:pt idx="0">
                  <c:v>172.39735737124937</c:v>
                </c:pt>
                <c:pt idx="1">
                  <c:v>121.81955084200456</c:v>
                </c:pt>
                <c:pt idx="2">
                  <c:v>96.18112789615553</c:v>
                </c:pt>
                <c:pt idx="3">
                  <c:v>115.38075000853772</c:v>
                </c:pt>
                <c:pt idx="4">
                  <c:v>115.13172201031217</c:v>
                </c:pt>
                <c:pt idx="5">
                  <c:v>89.072026994855662</c:v>
                </c:pt>
                <c:pt idx="6">
                  <c:v>62.451171905198869</c:v>
                </c:pt>
                <c:pt idx="7">
                  <c:v>81.093484222059843</c:v>
                </c:pt>
                <c:pt idx="8">
                  <c:v>89.171102937756132</c:v>
                </c:pt>
                <c:pt idx="9">
                  <c:v>125.51408892816626</c:v>
                </c:pt>
                <c:pt idx="10">
                  <c:v>154.3740884682737</c:v>
                </c:pt>
                <c:pt idx="11">
                  <c:v>132.87724145269831</c:v>
                </c:pt>
                <c:pt idx="12">
                  <c:v>153.0722877994921</c:v>
                </c:pt>
                <c:pt idx="13">
                  <c:v>152.89549030146091</c:v>
                </c:pt>
                <c:pt idx="14">
                  <c:v>199.17617795247583</c:v>
                </c:pt>
                <c:pt idx="15">
                  <c:v>244.33274171121505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0472"/>
        <c:axId val="299252824"/>
      </c:barChart>
      <c:catAx>
        <c:axId val="29925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2824"/>
        <c:crosses val="autoZero"/>
        <c:auto val="1"/>
        <c:lblAlgn val="ctr"/>
        <c:lblOffset val="100"/>
        <c:noMultiLvlLbl val="0"/>
      </c:catAx>
      <c:valAx>
        <c:axId val="299252824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0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OfS_Svgs!$AS$4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OfS_Svgs!$AS$5:$AS$20</c:f>
              <c:numCache>
                <c:formatCode>#,##0\ </c:formatCode>
                <c:ptCount val="16"/>
                <c:pt idx="0">
                  <c:v>23.364638674020696</c:v>
                </c:pt>
                <c:pt idx="1">
                  <c:v>144.95334162611169</c:v>
                </c:pt>
                <c:pt idx="2">
                  <c:v>99.826475619542222</c:v>
                </c:pt>
                <c:pt idx="3">
                  <c:v>173.17095459024048</c:v>
                </c:pt>
                <c:pt idx="4">
                  <c:v>109.12494511202668</c:v>
                </c:pt>
                <c:pt idx="5">
                  <c:v>187.47516450822985</c:v>
                </c:pt>
                <c:pt idx="6">
                  <c:v>175.3796576962059</c:v>
                </c:pt>
                <c:pt idx="7">
                  <c:v>209.01130279055178</c:v>
                </c:pt>
                <c:pt idx="8">
                  <c:v>180.72804631527467</c:v>
                </c:pt>
                <c:pt idx="9">
                  <c:v>225.11948970257373</c:v>
                </c:pt>
                <c:pt idx="10">
                  <c:v>218.08161296574639</c:v>
                </c:pt>
                <c:pt idx="11">
                  <c:v>172.54437152837158</c:v>
                </c:pt>
                <c:pt idx="12">
                  <c:v>213.28874160426452</c:v>
                </c:pt>
                <c:pt idx="13">
                  <c:v>224.67383877506742</c:v>
                </c:pt>
                <c:pt idx="14">
                  <c:v>338.4341982530529</c:v>
                </c:pt>
                <c:pt idx="15">
                  <c:v>96.251674046263346</c:v>
                </c:pt>
              </c:numCache>
            </c:numRef>
          </c:val>
        </c:ser>
        <c:ser>
          <c:idx val="1"/>
          <c:order val="1"/>
          <c:tx>
            <c:strRef>
              <c:f>OfS_Svgs!$AT$4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OfS_Svgs!$AT$5:$AT$20</c:f>
              <c:numCache>
                <c:formatCode>#,##0\ </c:formatCode>
                <c:ptCount val="16"/>
                <c:pt idx="0">
                  <c:v>-355.07815453671668</c:v>
                </c:pt>
                <c:pt idx="1">
                  <c:v>-44.09699056017454</c:v>
                </c:pt>
                <c:pt idx="2">
                  <c:v>-86.575418070807984</c:v>
                </c:pt>
                <c:pt idx="3">
                  <c:v>35.501822730644214</c:v>
                </c:pt>
                <c:pt idx="4">
                  <c:v>-45.766219981771933</c:v>
                </c:pt>
                <c:pt idx="5">
                  <c:v>139.99088561810387</c:v>
                </c:pt>
                <c:pt idx="6">
                  <c:v>111.56307143965873</c:v>
                </c:pt>
                <c:pt idx="7">
                  <c:v>144.90972461672851</c:v>
                </c:pt>
                <c:pt idx="8">
                  <c:v>91.274105048887549</c:v>
                </c:pt>
                <c:pt idx="9">
                  <c:v>135.01739676140406</c:v>
                </c:pt>
                <c:pt idx="10">
                  <c:v>45.942156509979945</c:v>
                </c:pt>
                <c:pt idx="11">
                  <c:v>3.7468475735443936</c:v>
                </c:pt>
                <c:pt idx="12">
                  <c:v>57.181099617296766</c:v>
                </c:pt>
                <c:pt idx="13">
                  <c:v>57.502303511020692</c:v>
                </c:pt>
                <c:pt idx="14">
                  <c:v>284.9309897148496</c:v>
                </c:pt>
                <c:pt idx="15">
                  <c:v>-432.17184035028248</c:v>
                </c:pt>
              </c:numCache>
            </c:numRef>
          </c:val>
        </c:ser>
        <c:ser>
          <c:idx val="2"/>
          <c:order val="2"/>
          <c:tx>
            <c:strRef>
              <c:f>OfS_Svgs!$AU$4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OfS_Svgs!$AU$5:$AU$20</c:f>
              <c:numCache>
                <c:formatCode>#,##0\ </c:formatCode>
                <c:ptCount val="16"/>
                <c:pt idx="0">
                  <c:v>-269.27569343973289</c:v>
                </c:pt>
                <c:pt idx="1">
                  <c:v>89.357193923918203</c:v>
                </c:pt>
                <c:pt idx="2">
                  <c:v>17.440290457141764</c:v>
                </c:pt>
                <c:pt idx="3">
                  <c:v>181.22608824383451</c:v>
                </c:pt>
                <c:pt idx="4">
                  <c:v>64.483388692855954</c:v>
                </c:pt>
                <c:pt idx="5">
                  <c:v>278.85172437087317</c:v>
                </c:pt>
                <c:pt idx="6">
                  <c:v>247.11190295103529</c:v>
                </c:pt>
                <c:pt idx="7">
                  <c:v>300.70660330140743</c:v>
                </c:pt>
                <c:pt idx="8">
                  <c:v>240.60973804627338</c:v>
                </c:pt>
                <c:pt idx="9">
                  <c:v>312.45631093803343</c:v>
                </c:pt>
                <c:pt idx="10">
                  <c:v>233.95916111028757</c:v>
                </c:pt>
                <c:pt idx="11">
                  <c:v>158.74323807381813</c:v>
                </c:pt>
                <c:pt idx="12">
                  <c:v>239.67801141661027</c:v>
                </c:pt>
                <c:pt idx="13">
                  <c:v>250.00071015559274</c:v>
                </c:pt>
                <c:pt idx="14">
                  <c:v>548.647216976751</c:v>
                </c:pt>
                <c:pt idx="15">
                  <c:v>-269.01082428664506</c:v>
                </c:pt>
              </c:numCache>
            </c:numRef>
          </c:val>
        </c:ser>
        <c:ser>
          <c:idx val="3"/>
          <c:order val="3"/>
          <c:tx>
            <c:strRef>
              <c:f>OfS_Svgs!$AV$4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OfS_Svgs!$AV$5:$AV$20</c:f>
              <c:numCache>
                <c:formatCode>#,##0\ </c:formatCode>
                <c:ptCount val="16"/>
                <c:pt idx="0">
                  <c:v>-300.12920461603073</c:v>
                </c:pt>
                <c:pt idx="1">
                  <c:v>13.552483888215605</c:v>
                </c:pt>
                <c:pt idx="2">
                  <c:v>-41.052667910466546</c:v>
                </c:pt>
                <c:pt idx="3">
                  <c:v>85.520422613200921</c:v>
                </c:pt>
                <c:pt idx="4">
                  <c:v>5.3519704137752342</c:v>
                </c:pt>
                <c:pt idx="5">
                  <c:v>200.19500885454408</c:v>
                </c:pt>
                <c:pt idx="6">
                  <c:v>161.2295896363396</c:v>
                </c:pt>
                <c:pt idx="7">
                  <c:v>204.41157403157516</c:v>
                </c:pt>
                <c:pt idx="8">
                  <c:v>147.02634773556352</c:v>
                </c:pt>
                <c:pt idx="9">
                  <c:v>196.1481297563557</c:v>
                </c:pt>
                <c:pt idx="10">
                  <c:v>107.07590329882805</c:v>
                </c:pt>
                <c:pt idx="11">
                  <c:v>62.614639163226144</c:v>
                </c:pt>
                <c:pt idx="12">
                  <c:v>122.67524698248283</c:v>
                </c:pt>
                <c:pt idx="13">
                  <c:v>129.91114719547789</c:v>
                </c:pt>
                <c:pt idx="14">
                  <c:v>374.9862659077001</c:v>
                </c:pt>
                <c:pt idx="15">
                  <c:v>-339.00279548627208</c:v>
                </c:pt>
              </c:numCache>
            </c:numRef>
          </c:val>
        </c:ser>
        <c:ser>
          <c:idx val="4"/>
          <c:order val="4"/>
          <c:tx>
            <c:strRef>
              <c:f>OfS_Svgs!$AW$4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OfS_Svgs!$AW$5:$AW$20</c:f>
              <c:numCache>
                <c:formatCode>#,##0\ </c:formatCode>
                <c:ptCount val="16"/>
                <c:pt idx="0">
                  <c:v>-222.59078087248099</c:v>
                </c:pt>
                <c:pt idx="1">
                  <c:v>133.59770264411861</c:v>
                </c:pt>
                <c:pt idx="2">
                  <c:v>51.45151687537065</c:v>
                </c:pt>
                <c:pt idx="3">
                  <c:v>220.92460832888386</c:v>
                </c:pt>
                <c:pt idx="4">
                  <c:v>103.83813377767198</c:v>
                </c:pt>
                <c:pt idx="5">
                  <c:v>327.46534185502986</c:v>
                </c:pt>
                <c:pt idx="6">
                  <c:v>286.48976487489068</c:v>
                </c:pt>
                <c:pt idx="7">
                  <c:v>347.51701451927704</c:v>
                </c:pt>
                <c:pt idx="8">
                  <c:v>284.24920323725456</c:v>
                </c:pt>
                <c:pt idx="9">
                  <c:v>360.68567460753735</c:v>
                </c:pt>
                <c:pt idx="10">
                  <c:v>283.43194532401714</c:v>
                </c:pt>
                <c:pt idx="11">
                  <c:v>206.05212734511457</c:v>
                </c:pt>
                <c:pt idx="12">
                  <c:v>292.28453811987072</c:v>
                </c:pt>
                <c:pt idx="13">
                  <c:v>309.10594843158992</c:v>
                </c:pt>
                <c:pt idx="14">
                  <c:v>618.93057220793469</c:v>
                </c:pt>
                <c:pt idx="15">
                  <c:v>-191.17271679083478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73168"/>
        <c:axId val="224878264"/>
      </c:barChart>
      <c:catAx>
        <c:axId val="224873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8264"/>
        <c:crosses val="autoZero"/>
        <c:auto val="1"/>
        <c:lblAlgn val="ctr"/>
        <c:lblOffset val="100"/>
        <c:noMultiLvlLbl val="0"/>
      </c:catAx>
      <c:valAx>
        <c:axId val="224878264"/>
        <c:scaling>
          <c:orientation val="minMax"/>
          <c:max val="700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EPr_Svgs!$CR$4</c:f>
              <c:strCache>
                <c:ptCount val="1"/>
                <c:pt idx="0">
                  <c:v>VRF HP Tier3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EPr_Svgs!$CR$5:$CR$20</c:f>
              <c:numCache>
                <c:formatCode>#,##0.00\ </c:formatCode>
                <c:ptCount val="16"/>
                <c:pt idx="0">
                  <c:v>2.0581436150709218E-2</c:v>
                </c:pt>
                <c:pt idx="1">
                  <c:v>0</c:v>
                </c:pt>
                <c:pt idx="2">
                  <c:v>0</c:v>
                </c:pt>
                <c:pt idx="3">
                  <c:v>8.3298249405299424E-2</c:v>
                </c:pt>
                <c:pt idx="4">
                  <c:v>5.4493232490364897E-2</c:v>
                </c:pt>
                <c:pt idx="5">
                  <c:v>6.9548628003022431E-2</c:v>
                </c:pt>
                <c:pt idx="6">
                  <c:v>4.1006990311712552E-2</c:v>
                </c:pt>
                <c:pt idx="7">
                  <c:v>6.1736743408123712E-2</c:v>
                </c:pt>
                <c:pt idx="8">
                  <c:v>8.6458860987913735E-2</c:v>
                </c:pt>
                <c:pt idx="9">
                  <c:v>0.14560230864589507</c:v>
                </c:pt>
                <c:pt idx="10">
                  <c:v>1.4295389589823963E-2</c:v>
                </c:pt>
                <c:pt idx="11">
                  <c:v>4.9044534437033748E-3</c:v>
                </c:pt>
                <c:pt idx="12">
                  <c:v>1.3448930588833018E-2</c:v>
                </c:pt>
                <c:pt idx="13">
                  <c:v>0.10509700406414763</c:v>
                </c:pt>
                <c:pt idx="14">
                  <c:v>0.12500897719900669</c:v>
                </c:pt>
                <c:pt idx="15">
                  <c:v>0</c:v>
                </c:pt>
              </c:numCache>
            </c:numRef>
          </c:val>
        </c:ser>
        <c:ser>
          <c:idx val="2"/>
          <c:order val="1"/>
          <c:tx>
            <c:strRef>
              <c:f>EPr_Svgs!$CS$4</c:f>
              <c:strCache>
                <c:ptCount val="1"/>
                <c:pt idx="0">
                  <c:v>VRF HP Tier4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EPr_Svgs!$CS$5:$CS$20</c:f>
              <c:numCache>
                <c:formatCode>#,##0.00\ </c:formatCode>
                <c:ptCount val="16"/>
                <c:pt idx="0">
                  <c:v>3.8559637223373619E-2</c:v>
                </c:pt>
                <c:pt idx="1">
                  <c:v>0</c:v>
                </c:pt>
                <c:pt idx="2">
                  <c:v>0</c:v>
                </c:pt>
                <c:pt idx="3">
                  <c:v>0.1667659933724967</c:v>
                </c:pt>
                <c:pt idx="4">
                  <c:v>8.7448018178891071E-2</c:v>
                </c:pt>
                <c:pt idx="5">
                  <c:v>0.12669520033950585</c:v>
                </c:pt>
                <c:pt idx="6">
                  <c:v>7.5540295410416111E-2</c:v>
                </c:pt>
                <c:pt idx="7">
                  <c:v>0.11361075062622254</c:v>
                </c:pt>
                <c:pt idx="8">
                  <c:v>0.15911888167972602</c:v>
                </c:pt>
                <c:pt idx="9">
                  <c:v>0.26640726082885563</c:v>
                </c:pt>
                <c:pt idx="10">
                  <c:v>2.6726327597345344E-2</c:v>
                </c:pt>
                <c:pt idx="11">
                  <c:v>8.905151701394132E-3</c:v>
                </c:pt>
                <c:pt idx="12">
                  <c:v>2.4754406242435276E-2</c:v>
                </c:pt>
                <c:pt idx="13">
                  <c:v>0.19232755014169151</c:v>
                </c:pt>
                <c:pt idx="14">
                  <c:v>0.22990489166498265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3024"/>
        <c:axId val="299246160"/>
      </c:barChart>
      <c:catAx>
        <c:axId val="29924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6160"/>
        <c:crosses val="autoZero"/>
        <c:auto val="1"/>
        <c:lblAlgn val="ctr"/>
        <c:lblOffset val="100"/>
        <c:noMultiLvlLbl val="0"/>
      </c:catAx>
      <c:valAx>
        <c:axId val="299246160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EPr_Svgs!$DO$4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EPr_Svgs!$DO$5:$DO$20</c:f>
              <c:numCache>
                <c:formatCode>#,##0.0\ </c:formatCode>
                <c:ptCount val="16"/>
                <c:pt idx="0">
                  <c:v>-4.7371813003657426</c:v>
                </c:pt>
                <c:pt idx="1">
                  <c:v>-1.0714788830585265</c:v>
                </c:pt>
                <c:pt idx="2">
                  <c:v>-2.1587073514878425</c:v>
                </c:pt>
                <c:pt idx="3">
                  <c:v>-1.4649907840820207</c:v>
                </c:pt>
                <c:pt idx="4">
                  <c:v>-2.4598541416231376</c:v>
                </c:pt>
                <c:pt idx="5">
                  <c:v>-1.1238293530964414</c:v>
                </c:pt>
                <c:pt idx="6">
                  <c:v>-0.84734930762637617</c:v>
                </c:pt>
                <c:pt idx="7">
                  <c:v>-0.60941292051943763</c:v>
                </c:pt>
                <c:pt idx="8">
                  <c:v>-0.60426678107452769</c:v>
                </c:pt>
                <c:pt idx="9">
                  <c:v>-0.76520820120973265</c:v>
                </c:pt>
                <c:pt idx="10">
                  <c:v>-1.0318652834891107</c:v>
                </c:pt>
                <c:pt idx="11">
                  <c:v>-1.0033066685038774</c:v>
                </c:pt>
                <c:pt idx="12">
                  <c:v>-0.96829896599041565</c:v>
                </c:pt>
                <c:pt idx="13">
                  <c:v>-0.42819156883421938</c:v>
                </c:pt>
                <c:pt idx="14">
                  <c:v>-0.37426801355783812</c:v>
                </c:pt>
                <c:pt idx="15">
                  <c:v>-3.8433364089906936</c:v>
                </c:pt>
              </c:numCache>
            </c:numRef>
          </c:val>
        </c:ser>
        <c:ser>
          <c:idx val="1"/>
          <c:order val="1"/>
          <c:tx>
            <c:strRef>
              <c:f>EPr_Svgs!$DP$4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EPr_Svgs!$DP$5:$DP$20</c:f>
              <c:numCache>
                <c:formatCode>#,##0.0\ </c:formatCode>
                <c:ptCount val="16"/>
                <c:pt idx="0">
                  <c:v>184.5204423145054</c:v>
                </c:pt>
                <c:pt idx="1">
                  <c:v>75.786206738807991</c:v>
                </c:pt>
                <c:pt idx="2">
                  <c:v>76.817219058487595</c:v>
                </c:pt>
                <c:pt idx="3">
                  <c:v>58.628690137894949</c:v>
                </c:pt>
                <c:pt idx="4">
                  <c:v>87.958129270306813</c:v>
                </c:pt>
                <c:pt idx="5">
                  <c:v>35.220031770129694</c:v>
                </c:pt>
                <c:pt idx="6">
                  <c:v>24.581739203106707</c:v>
                </c:pt>
                <c:pt idx="7">
                  <c:v>23.236043073609096</c:v>
                </c:pt>
                <c:pt idx="8">
                  <c:v>25.449262703456817</c:v>
                </c:pt>
                <c:pt idx="9">
                  <c:v>33.375106035465308</c:v>
                </c:pt>
                <c:pt idx="10">
                  <c:v>67.402032801347417</c:v>
                </c:pt>
                <c:pt idx="11">
                  <c:v>67.031455670303941</c:v>
                </c:pt>
                <c:pt idx="12">
                  <c:v>58.442034505310772</c:v>
                </c:pt>
                <c:pt idx="13">
                  <c:v>61.993346324545989</c:v>
                </c:pt>
                <c:pt idx="14">
                  <c:v>11.703231573083933</c:v>
                </c:pt>
                <c:pt idx="15">
                  <c:v>208.6657525298142</c:v>
                </c:pt>
              </c:numCache>
            </c:numRef>
          </c:val>
        </c:ser>
        <c:ser>
          <c:idx val="2"/>
          <c:order val="2"/>
          <c:tx>
            <c:strRef>
              <c:f>EPr_Svgs!$DQ$4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EPr_Svgs!$DQ$5:$DQ$20</c:f>
              <c:numCache>
                <c:formatCode>#,##0.0\ </c:formatCode>
                <c:ptCount val="16"/>
                <c:pt idx="0">
                  <c:v>184.5204423145054</c:v>
                </c:pt>
                <c:pt idx="1">
                  <c:v>75.786206738807991</c:v>
                </c:pt>
                <c:pt idx="2">
                  <c:v>76.817219058487595</c:v>
                </c:pt>
                <c:pt idx="3">
                  <c:v>58.628613550271453</c:v>
                </c:pt>
                <c:pt idx="4">
                  <c:v>87.958129270306813</c:v>
                </c:pt>
                <c:pt idx="5">
                  <c:v>35.220031770129694</c:v>
                </c:pt>
                <c:pt idx="6">
                  <c:v>24.581739203106707</c:v>
                </c:pt>
                <c:pt idx="7">
                  <c:v>23.236043073609096</c:v>
                </c:pt>
                <c:pt idx="8">
                  <c:v>25.449262703456817</c:v>
                </c:pt>
                <c:pt idx="9">
                  <c:v>33.375106035465308</c:v>
                </c:pt>
                <c:pt idx="10">
                  <c:v>67.402032801347417</c:v>
                </c:pt>
                <c:pt idx="11">
                  <c:v>67.031455670303941</c:v>
                </c:pt>
                <c:pt idx="12">
                  <c:v>58.442034505310772</c:v>
                </c:pt>
                <c:pt idx="13">
                  <c:v>62.044838330580944</c:v>
                </c:pt>
                <c:pt idx="14">
                  <c:v>11.703231573083933</c:v>
                </c:pt>
                <c:pt idx="15">
                  <c:v>208.6657525298142</c:v>
                </c:pt>
              </c:numCache>
            </c:numRef>
          </c:val>
        </c:ser>
        <c:ser>
          <c:idx val="3"/>
          <c:order val="3"/>
          <c:tx>
            <c:strRef>
              <c:f>EPr_Svgs!$DR$4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EPr_Svgs!$DR$5:$DR$20</c:f>
              <c:numCache>
                <c:formatCode>#,##0.0\ </c:formatCode>
                <c:ptCount val="16"/>
                <c:pt idx="0">
                  <c:v>184.5204423145054</c:v>
                </c:pt>
                <c:pt idx="1">
                  <c:v>75.786206738807991</c:v>
                </c:pt>
                <c:pt idx="2">
                  <c:v>76.817219058487595</c:v>
                </c:pt>
                <c:pt idx="3">
                  <c:v>58.628690137894949</c:v>
                </c:pt>
                <c:pt idx="4">
                  <c:v>87.958129270306813</c:v>
                </c:pt>
                <c:pt idx="5">
                  <c:v>35.220031770129694</c:v>
                </c:pt>
                <c:pt idx="6">
                  <c:v>24.581739203106707</c:v>
                </c:pt>
                <c:pt idx="7">
                  <c:v>23.236043073609096</c:v>
                </c:pt>
                <c:pt idx="8">
                  <c:v>25.449262703456817</c:v>
                </c:pt>
                <c:pt idx="9">
                  <c:v>33.375106035465308</c:v>
                </c:pt>
                <c:pt idx="10">
                  <c:v>67.402032801347417</c:v>
                </c:pt>
                <c:pt idx="11">
                  <c:v>67.031455670303941</c:v>
                </c:pt>
                <c:pt idx="12">
                  <c:v>58.442034505310772</c:v>
                </c:pt>
                <c:pt idx="13">
                  <c:v>61.993346324545989</c:v>
                </c:pt>
                <c:pt idx="14">
                  <c:v>11.703231573083933</c:v>
                </c:pt>
                <c:pt idx="15">
                  <c:v>208.6657525298142</c:v>
                </c:pt>
              </c:numCache>
            </c:numRef>
          </c:val>
        </c:ser>
        <c:ser>
          <c:idx val="4"/>
          <c:order val="4"/>
          <c:tx>
            <c:strRef>
              <c:f>EPr_Svgs!$DS$4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EPr_Svgs!$DS$5:$DS$20</c:f>
              <c:numCache>
                <c:formatCode>#,##0.0\ </c:formatCode>
                <c:ptCount val="16"/>
                <c:pt idx="0">
                  <c:v>184.5204423145054</c:v>
                </c:pt>
                <c:pt idx="1">
                  <c:v>75.786206738807991</c:v>
                </c:pt>
                <c:pt idx="2">
                  <c:v>76.817219058487595</c:v>
                </c:pt>
                <c:pt idx="3">
                  <c:v>58.628613550271453</c:v>
                </c:pt>
                <c:pt idx="4">
                  <c:v>87.958129270306813</c:v>
                </c:pt>
                <c:pt idx="5">
                  <c:v>35.220031770129694</c:v>
                </c:pt>
                <c:pt idx="6">
                  <c:v>24.581739203106707</c:v>
                </c:pt>
                <c:pt idx="7">
                  <c:v>23.236043073609096</c:v>
                </c:pt>
                <c:pt idx="8">
                  <c:v>25.449262703456817</c:v>
                </c:pt>
                <c:pt idx="9">
                  <c:v>33.375106035465308</c:v>
                </c:pt>
                <c:pt idx="10">
                  <c:v>67.402032801347417</c:v>
                </c:pt>
                <c:pt idx="11">
                  <c:v>67.031455670303941</c:v>
                </c:pt>
                <c:pt idx="12">
                  <c:v>58.442034505310772</c:v>
                </c:pt>
                <c:pt idx="13">
                  <c:v>62.044838330580944</c:v>
                </c:pt>
                <c:pt idx="14">
                  <c:v>11.703231573083933</c:v>
                </c:pt>
                <c:pt idx="15">
                  <c:v>208.6657525298142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8904"/>
        <c:axId val="299246944"/>
      </c:barChart>
      <c:catAx>
        <c:axId val="299248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6944"/>
        <c:crosses val="autoZero"/>
        <c:auto val="1"/>
        <c:lblAlgn val="ctr"/>
        <c:lblOffset val="100"/>
        <c:noMultiLvlLbl val="0"/>
      </c:catAx>
      <c:valAx>
        <c:axId val="299246944"/>
        <c:scaling>
          <c:orientation val="minMax"/>
          <c:max val="2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8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EPr_Svgs!$BX$4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EPr_Svgs!$BX$5:$BX$20</c:f>
              <c:numCache>
                <c:formatCode>#,##0.00\ </c:formatCode>
                <c:ptCount val="16"/>
                <c:pt idx="0">
                  <c:v>8.7715843813123515E-2</c:v>
                </c:pt>
                <c:pt idx="1">
                  <c:v>1.3940712261051612E-4</c:v>
                </c:pt>
                <c:pt idx="2">
                  <c:v>0</c:v>
                </c:pt>
                <c:pt idx="3">
                  <c:v>0.17527748064223078</c:v>
                </c:pt>
                <c:pt idx="4">
                  <c:v>0.12150965997259454</c:v>
                </c:pt>
                <c:pt idx="5">
                  <c:v>0.12726410553663661</c:v>
                </c:pt>
                <c:pt idx="6">
                  <c:v>0.10597464933598201</c:v>
                </c:pt>
                <c:pt idx="7">
                  <c:v>0.16306835032482747</c:v>
                </c:pt>
                <c:pt idx="8">
                  <c:v>0.2356958143190549</c:v>
                </c:pt>
                <c:pt idx="9">
                  <c:v>0.24671808675218257</c:v>
                </c:pt>
                <c:pt idx="10">
                  <c:v>2.0557208465765545E-2</c:v>
                </c:pt>
                <c:pt idx="11">
                  <c:v>6.4695979029908155E-3</c:v>
                </c:pt>
                <c:pt idx="12">
                  <c:v>1.9188427052445101E-2</c:v>
                </c:pt>
                <c:pt idx="13">
                  <c:v>0.22362606180433509</c:v>
                </c:pt>
                <c:pt idx="14">
                  <c:v>0.25572070145069553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EPr_Svgs!$BY$4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EPr_Svgs!$BY$5:$BY$20</c:f>
              <c:numCache>
                <c:formatCode>#,##0.00\ </c:formatCode>
                <c:ptCount val="16"/>
                <c:pt idx="0">
                  <c:v>-7.1430322154160342E-2</c:v>
                </c:pt>
                <c:pt idx="1">
                  <c:v>6.3011010333567522E-4</c:v>
                </c:pt>
                <c:pt idx="2">
                  <c:v>0</c:v>
                </c:pt>
                <c:pt idx="3">
                  <c:v>-7.9874171700968097E-2</c:v>
                </c:pt>
                <c:pt idx="4">
                  <c:v>-4.7396430433173722E-2</c:v>
                </c:pt>
                <c:pt idx="5">
                  <c:v>-3.7680233099750549E-2</c:v>
                </c:pt>
                <c:pt idx="6">
                  <c:v>1.6902235353565911E-2</c:v>
                </c:pt>
                <c:pt idx="7">
                  <c:v>2.2200640203780604E-2</c:v>
                </c:pt>
                <c:pt idx="8">
                  <c:v>1.7950002807028798E-2</c:v>
                </c:pt>
                <c:pt idx="9">
                  <c:v>-0.19399578150373417</c:v>
                </c:pt>
                <c:pt idx="10">
                  <c:v>2.326634352283152E-3</c:v>
                </c:pt>
                <c:pt idx="11">
                  <c:v>-2.0732539496915955E-3</c:v>
                </c:pt>
                <c:pt idx="12">
                  <c:v>-6.2987234091728345E-3</c:v>
                </c:pt>
                <c:pt idx="13">
                  <c:v>6.4044650702987701E-3</c:v>
                </c:pt>
                <c:pt idx="14">
                  <c:v>-8.0160148596886138E-2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EPr_Svgs!$BZ$4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EPr_Svgs!$BZ$5:$BZ$20</c:f>
              <c:numCache>
                <c:formatCode>#,##0.00\ </c:formatCode>
                <c:ptCount val="16"/>
                <c:pt idx="0">
                  <c:v>-2.2935988403343894E-2</c:v>
                </c:pt>
                <c:pt idx="1">
                  <c:v>6.3011010333567522E-4</c:v>
                </c:pt>
                <c:pt idx="2">
                  <c:v>0</c:v>
                </c:pt>
                <c:pt idx="3">
                  <c:v>9.618291528407065E-2</c:v>
                </c:pt>
                <c:pt idx="4">
                  <c:v>4.4908882039203193E-2</c:v>
                </c:pt>
                <c:pt idx="5">
                  <c:v>0.10225918891223566</c:v>
                </c:pt>
                <c:pt idx="6">
                  <c:v>0.10244756145793768</c:v>
                </c:pt>
                <c:pt idx="7">
                  <c:v>0.1540314848334538</c:v>
                </c:pt>
                <c:pt idx="8">
                  <c:v>0.20342197662948019</c:v>
                </c:pt>
                <c:pt idx="9">
                  <c:v>9.7054251965160002E-2</c:v>
                </c:pt>
                <c:pt idx="10">
                  <c:v>2.8218971568464125E-2</c:v>
                </c:pt>
                <c:pt idx="11">
                  <c:v>5.8121895075188392E-3</c:v>
                </c:pt>
                <c:pt idx="12">
                  <c:v>1.4985983593495626E-2</c:v>
                </c:pt>
                <c:pt idx="13">
                  <c:v>0.22154718571358775</c:v>
                </c:pt>
                <c:pt idx="14">
                  <c:v>0.18586376275597927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EPr_Svgs!$CA$4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EPr_Svgs!$CA$5:$CA$20</c:f>
              <c:numCache>
                <c:formatCode>#,##0.00\ </c:formatCode>
                <c:ptCount val="16"/>
                <c:pt idx="0">
                  <c:v>-4.6330803026380284E-2</c:v>
                </c:pt>
                <c:pt idx="1">
                  <c:v>6.3011010333567522E-4</c:v>
                </c:pt>
                <c:pt idx="2">
                  <c:v>0</c:v>
                </c:pt>
                <c:pt idx="3">
                  <c:v>-5.0847035366885056E-3</c:v>
                </c:pt>
                <c:pt idx="4">
                  <c:v>-4.417173419051873E-3</c:v>
                </c:pt>
                <c:pt idx="5">
                  <c:v>1.8273022740681703E-2</c:v>
                </c:pt>
                <c:pt idx="6">
                  <c:v>6.3314700718526518E-2</c:v>
                </c:pt>
                <c:pt idx="7">
                  <c:v>0.10318759170094623</c:v>
                </c:pt>
                <c:pt idx="8">
                  <c:v>0.13468829950195288</c:v>
                </c:pt>
                <c:pt idx="9">
                  <c:v>-9.5791372507780762E-2</c:v>
                </c:pt>
                <c:pt idx="10">
                  <c:v>-7.4103059841735281E-3</c:v>
                </c:pt>
                <c:pt idx="11">
                  <c:v>-6.9029180505768232E-3</c:v>
                </c:pt>
                <c:pt idx="12">
                  <c:v>-1.8330769859262182E-2</c:v>
                </c:pt>
                <c:pt idx="13">
                  <c:v>9.4782284343878143E-2</c:v>
                </c:pt>
                <c:pt idx="14">
                  <c:v>7.5894680063879935E-2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EPr_Svgs!$CB$4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EPr_Svgs!$CB$5:$CB$20</c:f>
              <c:numCache>
                <c:formatCode>#,##0.00\ </c:formatCode>
                <c:ptCount val="16"/>
                <c:pt idx="0">
                  <c:v>-7.7711658030066664E-3</c:v>
                </c:pt>
                <c:pt idx="1">
                  <c:v>6.3011010333567522E-4</c:v>
                </c:pt>
                <c:pt idx="2">
                  <c:v>0</c:v>
                </c:pt>
                <c:pt idx="3">
                  <c:v>0.16168129647804017</c:v>
                </c:pt>
                <c:pt idx="4">
                  <c:v>8.3030844759839198E-2</c:v>
                </c:pt>
                <c:pt idx="5">
                  <c:v>0.14496822308018756</c:v>
                </c:pt>
                <c:pt idx="6">
                  <c:v>0.13885499612894261</c:v>
                </c:pt>
                <c:pt idx="7">
                  <c:v>0.21679834232716877</c:v>
                </c:pt>
                <c:pt idx="8">
                  <c:v>0.29380718118167892</c:v>
                </c:pt>
                <c:pt idx="9">
                  <c:v>0.17061588832107488</c:v>
                </c:pt>
                <c:pt idx="10">
                  <c:v>1.9316021613171815E-2</c:v>
                </c:pt>
                <c:pt idx="11">
                  <c:v>2.0022336508173089E-3</c:v>
                </c:pt>
                <c:pt idx="12">
                  <c:v>6.4236363831730947E-3</c:v>
                </c:pt>
                <c:pt idx="13">
                  <c:v>0.28718856115942737</c:v>
                </c:pt>
                <c:pt idx="14">
                  <c:v>0.30579957172886257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1848"/>
        <c:axId val="299247336"/>
      </c:barChart>
      <c:catAx>
        <c:axId val="299241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7336"/>
        <c:crosses val="autoZero"/>
        <c:auto val="1"/>
        <c:lblAlgn val="ctr"/>
        <c:lblOffset val="100"/>
        <c:noMultiLvlLbl val="0"/>
      </c:catAx>
      <c:valAx>
        <c:axId val="299247336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OfL_Svgs!$V$4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OfL_Svgs!$V$5:$V$20</c:f>
              <c:numCache>
                <c:formatCode>#,##0\ </c:formatCode>
                <c:ptCount val="16"/>
                <c:pt idx="0">
                  <c:v>108.4473602565448</c:v>
                </c:pt>
                <c:pt idx="1">
                  <c:v>145.99664904134249</c:v>
                </c:pt>
                <c:pt idx="2">
                  <c:v>141.70994997052642</c:v>
                </c:pt>
                <c:pt idx="3">
                  <c:v>168.74632537426021</c:v>
                </c:pt>
                <c:pt idx="4">
                  <c:v>148.97937579062346</c:v>
                </c:pt>
                <c:pt idx="5">
                  <c:v>160.62226660325683</c:v>
                </c:pt>
                <c:pt idx="6">
                  <c:v>164.57703600571017</c:v>
                </c:pt>
                <c:pt idx="7">
                  <c:v>174.5004168278671</c:v>
                </c:pt>
                <c:pt idx="8">
                  <c:v>185.85591566821486</c:v>
                </c:pt>
                <c:pt idx="9">
                  <c:v>166.28225706604974</c:v>
                </c:pt>
                <c:pt idx="10">
                  <c:v>164.2221285882257</c:v>
                </c:pt>
                <c:pt idx="11">
                  <c:v>165.35132695607359</c:v>
                </c:pt>
                <c:pt idx="12">
                  <c:v>164.43715252522057</c:v>
                </c:pt>
                <c:pt idx="13">
                  <c:v>168.54799418180821</c:v>
                </c:pt>
                <c:pt idx="14">
                  <c:v>300.46738010315471</c:v>
                </c:pt>
                <c:pt idx="15">
                  <c:v>126.08043596538096</c:v>
                </c:pt>
              </c:numCache>
            </c:numRef>
          </c:val>
        </c:ser>
        <c:ser>
          <c:idx val="1"/>
          <c:order val="1"/>
          <c:tx>
            <c:strRef>
              <c:f>OfL_Svgs!$W$4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OfL_Svgs!$W$5:$W$20</c:f>
              <c:numCache>
                <c:formatCode>#,##0\ </c:formatCode>
                <c:ptCount val="16"/>
                <c:pt idx="0">
                  <c:v>146.23617550107653</c:v>
                </c:pt>
                <c:pt idx="1">
                  <c:v>128.16611660453893</c:v>
                </c:pt>
                <c:pt idx="2">
                  <c:v>171.42292286996872</c:v>
                </c:pt>
                <c:pt idx="3">
                  <c:v>152.94967331152733</c:v>
                </c:pt>
                <c:pt idx="4">
                  <c:v>146.79057127415436</c:v>
                </c:pt>
                <c:pt idx="5">
                  <c:v>109.31960800070611</c:v>
                </c:pt>
                <c:pt idx="6">
                  <c:v>153.92010715355741</c:v>
                </c:pt>
                <c:pt idx="7">
                  <c:v>113.31114524872888</c:v>
                </c:pt>
                <c:pt idx="8">
                  <c:v>179.32735989340415</c:v>
                </c:pt>
                <c:pt idx="9">
                  <c:v>64.000636679997484</c:v>
                </c:pt>
                <c:pt idx="10">
                  <c:v>56.143127019486819</c:v>
                </c:pt>
                <c:pt idx="11">
                  <c:v>132.93851966856846</c:v>
                </c:pt>
                <c:pt idx="12">
                  <c:v>26.826218260619449</c:v>
                </c:pt>
                <c:pt idx="13">
                  <c:v>2.8069113296760899</c:v>
                </c:pt>
                <c:pt idx="14">
                  <c:v>88.88480301185038</c:v>
                </c:pt>
                <c:pt idx="15">
                  <c:v>-77.545547814223042</c:v>
                </c:pt>
              </c:numCache>
            </c:numRef>
          </c:val>
        </c:ser>
        <c:ser>
          <c:idx val="2"/>
          <c:order val="2"/>
          <c:tx>
            <c:strRef>
              <c:f>OfL_Svgs!$X$4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OfL_Svgs!$X$5:$X$20</c:f>
              <c:numCache>
                <c:formatCode>#,##0\ </c:formatCode>
                <c:ptCount val="16"/>
                <c:pt idx="0">
                  <c:v>250.81374998938841</c:v>
                </c:pt>
                <c:pt idx="1">
                  <c:v>301.80337757934552</c:v>
                </c:pt>
                <c:pt idx="2">
                  <c:v>319.32649143755384</c:v>
                </c:pt>
                <c:pt idx="3">
                  <c:v>355.33415924655441</c:v>
                </c:pt>
                <c:pt idx="4">
                  <c:v>314.18387797306809</c:v>
                </c:pt>
                <c:pt idx="5">
                  <c:v>315.48937863184921</c:v>
                </c:pt>
                <c:pt idx="6">
                  <c:v>351.45904372499604</c:v>
                </c:pt>
                <c:pt idx="7">
                  <c:v>343.36831234085673</c:v>
                </c:pt>
                <c:pt idx="8">
                  <c:v>387.43326035934575</c:v>
                </c:pt>
                <c:pt idx="9">
                  <c:v>297.02521317797579</c:v>
                </c:pt>
                <c:pt idx="10">
                  <c:v>289.49846420766596</c:v>
                </c:pt>
                <c:pt idx="11">
                  <c:v>331.14494948985282</c:v>
                </c:pt>
                <c:pt idx="12">
                  <c:v>269.85298558372148</c:v>
                </c:pt>
                <c:pt idx="13">
                  <c:v>241.77385262585685</c:v>
                </c:pt>
                <c:pt idx="14">
                  <c:v>427.63242277416862</c:v>
                </c:pt>
                <c:pt idx="15">
                  <c:v>104.5688405337672</c:v>
                </c:pt>
              </c:numCache>
            </c:numRef>
          </c:val>
        </c:ser>
        <c:ser>
          <c:idx val="3"/>
          <c:order val="3"/>
          <c:tx>
            <c:strRef>
              <c:f>OfL_Svgs!$Y$4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OfL_Svgs!$Y$5:$Y$20</c:f>
              <c:numCache>
                <c:formatCode>#,##0\ </c:formatCode>
                <c:ptCount val="16"/>
                <c:pt idx="0">
                  <c:v>176.79788805089856</c:v>
                </c:pt>
                <c:pt idx="1">
                  <c:v>164.3113675886504</c:v>
                </c:pt>
                <c:pt idx="2">
                  <c:v>203.96637491328502</c:v>
                </c:pt>
                <c:pt idx="3">
                  <c:v>189.65339350045085</c:v>
                </c:pt>
                <c:pt idx="4">
                  <c:v>187.16001470987959</c:v>
                </c:pt>
                <c:pt idx="5">
                  <c:v>167.21333757831445</c:v>
                </c:pt>
                <c:pt idx="6">
                  <c:v>205.7598857164993</c:v>
                </c:pt>
                <c:pt idx="7">
                  <c:v>160.24226514247457</c:v>
                </c:pt>
                <c:pt idx="8">
                  <c:v>243.29233010814139</c:v>
                </c:pt>
                <c:pt idx="9">
                  <c:v>112.96199601311812</c:v>
                </c:pt>
                <c:pt idx="10">
                  <c:v>91.946105873751577</c:v>
                </c:pt>
                <c:pt idx="11">
                  <c:v>177.7963977950896</c:v>
                </c:pt>
                <c:pt idx="12">
                  <c:v>77.319087046009159</c:v>
                </c:pt>
                <c:pt idx="13">
                  <c:v>60.199136524504056</c:v>
                </c:pt>
                <c:pt idx="14">
                  <c:v>199.54112599886764</c:v>
                </c:pt>
                <c:pt idx="15">
                  <c:v>-13.80634584609273</c:v>
                </c:pt>
              </c:numCache>
            </c:numRef>
          </c:val>
        </c:ser>
        <c:ser>
          <c:idx val="4"/>
          <c:order val="4"/>
          <c:tx>
            <c:strRef>
              <c:f>OfL_Svgs!$Z$4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OfL_Svgs!$Z$5:$Z$20</c:f>
              <c:numCache>
                <c:formatCode>#,##0\ </c:formatCode>
                <c:ptCount val="16"/>
                <c:pt idx="0">
                  <c:v>272.48468762176213</c:v>
                </c:pt>
                <c:pt idx="1">
                  <c:v>321.07123801163846</c:v>
                </c:pt>
                <c:pt idx="2">
                  <c:v>342.44128703210583</c:v>
                </c:pt>
                <c:pt idx="3">
                  <c:v>374.76988995141522</c:v>
                </c:pt>
                <c:pt idx="4">
                  <c:v>348.60951345474314</c:v>
                </c:pt>
                <c:pt idx="5">
                  <c:v>353.47881974718359</c:v>
                </c:pt>
                <c:pt idx="6">
                  <c:v>396.78674702848286</c:v>
                </c:pt>
                <c:pt idx="7">
                  <c:v>356.98822656723212</c:v>
                </c:pt>
                <c:pt idx="8">
                  <c:v>430.28020521121221</c:v>
                </c:pt>
                <c:pt idx="9">
                  <c:v>326.86341540563132</c:v>
                </c:pt>
                <c:pt idx="10">
                  <c:v>314.92152356932502</c:v>
                </c:pt>
                <c:pt idx="11">
                  <c:v>355.34674639322452</c:v>
                </c:pt>
                <c:pt idx="12">
                  <c:v>287.27160250131567</c:v>
                </c:pt>
                <c:pt idx="13">
                  <c:v>281.30189803291171</c:v>
                </c:pt>
                <c:pt idx="14">
                  <c:v>502.54453942745528</c:v>
                </c:pt>
                <c:pt idx="15">
                  <c:v>153.26238471368586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48120"/>
        <c:axId val="299249688"/>
      </c:barChart>
      <c:catAx>
        <c:axId val="299248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9688"/>
        <c:crosses val="autoZero"/>
        <c:auto val="1"/>
        <c:lblAlgn val="ctr"/>
        <c:lblOffset val="100"/>
        <c:noMultiLvlLbl val="0"/>
      </c:catAx>
      <c:valAx>
        <c:axId val="29924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OfL_Svgs!$AG$4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OfL_Svgs!$AG$5:$AG$20</c:f>
              <c:numCache>
                <c:formatCode>#,##0\ </c:formatCode>
                <c:ptCount val="16"/>
                <c:pt idx="0">
                  <c:v>67.053056538858215</c:v>
                </c:pt>
                <c:pt idx="1">
                  <c:v>111.86733460525943</c:v>
                </c:pt>
                <c:pt idx="2">
                  <c:v>95.309683952781839</c:v>
                </c:pt>
                <c:pt idx="3">
                  <c:v>129.97796522718551</c:v>
                </c:pt>
                <c:pt idx="4">
                  <c:v>107.84303354500358</c:v>
                </c:pt>
                <c:pt idx="5">
                  <c:v>132.95132152873927</c:v>
                </c:pt>
                <c:pt idx="6">
                  <c:v>127.36880915034985</c:v>
                </c:pt>
                <c:pt idx="7">
                  <c:v>148.31499431009726</c:v>
                </c:pt>
                <c:pt idx="8">
                  <c:v>134.18731913562505</c:v>
                </c:pt>
                <c:pt idx="9">
                  <c:v>150.29208305561482</c:v>
                </c:pt>
                <c:pt idx="10">
                  <c:v>150.46042334791244</c:v>
                </c:pt>
                <c:pt idx="11">
                  <c:v>127.72336063956305</c:v>
                </c:pt>
                <c:pt idx="12">
                  <c:v>156.50904447165161</c:v>
                </c:pt>
                <c:pt idx="13">
                  <c:v>153.9082603172597</c:v>
                </c:pt>
                <c:pt idx="14">
                  <c:v>218.51077691489559</c:v>
                </c:pt>
                <c:pt idx="15">
                  <c:v>116.14832343044579</c:v>
                </c:pt>
              </c:numCache>
            </c:numRef>
          </c:val>
        </c:ser>
        <c:ser>
          <c:idx val="2"/>
          <c:order val="1"/>
          <c:tx>
            <c:strRef>
              <c:f>OfL_Svgs!$AH$4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OfL_Svgs!$AH$5:$AH$20</c:f>
              <c:numCache>
                <c:formatCode>#,##0\ </c:formatCode>
                <c:ptCount val="16"/>
                <c:pt idx="0">
                  <c:v>104.57757448831187</c:v>
                </c:pt>
                <c:pt idx="1">
                  <c:v>173.63726097480659</c:v>
                </c:pt>
                <c:pt idx="2">
                  <c:v>147.90356856758513</c:v>
                </c:pt>
                <c:pt idx="3">
                  <c:v>200.79333029066251</c:v>
                </c:pt>
                <c:pt idx="4">
                  <c:v>167.3933066989137</c:v>
                </c:pt>
                <c:pt idx="5">
                  <c:v>206.16977063114311</c:v>
                </c:pt>
                <c:pt idx="6">
                  <c:v>197.53893657143865</c:v>
                </c:pt>
                <c:pt idx="7">
                  <c:v>230.05716709212786</c:v>
                </c:pt>
                <c:pt idx="8">
                  <c:v>208.1059004659416</c:v>
                </c:pt>
                <c:pt idx="9">
                  <c:v>233.0245764979783</c:v>
                </c:pt>
                <c:pt idx="10">
                  <c:v>233.35533718817913</c:v>
                </c:pt>
                <c:pt idx="11">
                  <c:v>198.20642982128439</c:v>
                </c:pt>
                <c:pt idx="12">
                  <c:v>243.02676732310204</c:v>
                </c:pt>
                <c:pt idx="13">
                  <c:v>238.96694129618075</c:v>
                </c:pt>
                <c:pt idx="14">
                  <c:v>338.74761976231821</c:v>
                </c:pt>
                <c:pt idx="15">
                  <c:v>182.54513929626077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1256"/>
        <c:axId val="299252432"/>
      </c:barChart>
      <c:catAx>
        <c:axId val="299251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2432"/>
        <c:crosses val="autoZero"/>
        <c:auto val="1"/>
        <c:lblAlgn val="ctr"/>
        <c:lblOffset val="100"/>
        <c:noMultiLvlLbl val="0"/>
      </c:catAx>
      <c:valAx>
        <c:axId val="299252432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1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OfL_Svgs!$AV$4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OfL_Svgs!$AV$5:$AV$20</c:f>
              <c:numCache>
                <c:formatCode>#,##0.00\ </c:formatCode>
                <c:ptCount val="16"/>
                <c:pt idx="0">
                  <c:v>6.4335553935536652E-2</c:v>
                </c:pt>
                <c:pt idx="1">
                  <c:v>6.9154671354658345E-2</c:v>
                </c:pt>
                <c:pt idx="2">
                  <c:v>6.6525484471592025E-2</c:v>
                </c:pt>
                <c:pt idx="3">
                  <c:v>7.3461624430755781E-2</c:v>
                </c:pt>
                <c:pt idx="4">
                  <c:v>6.9756196545218266E-2</c:v>
                </c:pt>
                <c:pt idx="5">
                  <c:v>7.0373727247218021E-2</c:v>
                </c:pt>
                <c:pt idx="6">
                  <c:v>6.765469964399641E-2</c:v>
                </c:pt>
                <c:pt idx="7">
                  <c:v>7.2089853519403141E-2</c:v>
                </c:pt>
                <c:pt idx="8">
                  <c:v>7.2121199258664254E-2</c:v>
                </c:pt>
                <c:pt idx="9">
                  <c:v>6.8631129140746955E-2</c:v>
                </c:pt>
                <c:pt idx="10">
                  <c:v>7.66662183116259E-2</c:v>
                </c:pt>
                <c:pt idx="11">
                  <c:v>7.2139832381866636E-2</c:v>
                </c:pt>
                <c:pt idx="12">
                  <c:v>6.96014252132022E-2</c:v>
                </c:pt>
                <c:pt idx="13">
                  <c:v>7.36029430518403E-2</c:v>
                </c:pt>
                <c:pt idx="14">
                  <c:v>9.9424297079854951E-2</c:v>
                </c:pt>
                <c:pt idx="15">
                  <c:v>7.2498331290398565E-2</c:v>
                </c:pt>
              </c:numCache>
            </c:numRef>
          </c:val>
        </c:ser>
        <c:ser>
          <c:idx val="1"/>
          <c:order val="1"/>
          <c:tx>
            <c:strRef>
              <c:f>OfL_Svgs!$AW$4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OfL_Svgs!$AW$5:$AW$20</c:f>
              <c:numCache>
                <c:formatCode>#,##0.00\ </c:formatCode>
                <c:ptCount val="16"/>
                <c:pt idx="0">
                  <c:v>-1.6935804376604986E-2</c:v>
                </c:pt>
                <c:pt idx="1">
                  <c:v>-0.3539785583855003</c:v>
                </c:pt>
                <c:pt idx="2">
                  <c:v>-9.885190104442193E-2</c:v>
                </c:pt>
                <c:pt idx="3">
                  <c:v>-0.31393019143411066</c:v>
                </c:pt>
                <c:pt idx="4">
                  <c:v>-9.7773949685045825E-2</c:v>
                </c:pt>
                <c:pt idx="5">
                  <c:v>-0.18229231849481545</c:v>
                </c:pt>
                <c:pt idx="6">
                  <c:v>-0.11980605955129449</c:v>
                </c:pt>
                <c:pt idx="7">
                  <c:v>-0.24652179402713995</c:v>
                </c:pt>
                <c:pt idx="8">
                  <c:v>-0.36409038501198882</c:v>
                </c:pt>
                <c:pt idx="9">
                  <c:v>-0.47527743202845124</c:v>
                </c:pt>
                <c:pt idx="10">
                  <c:v>-0.41026360253779026</c:v>
                </c:pt>
                <c:pt idx="11">
                  <c:v>-0.33159504197547246</c:v>
                </c:pt>
                <c:pt idx="12">
                  <c:v>-0.35900479036685989</c:v>
                </c:pt>
                <c:pt idx="13">
                  <c:v>-0.38377882115760087</c:v>
                </c:pt>
                <c:pt idx="14">
                  <c:v>-0.35922252754644346</c:v>
                </c:pt>
                <c:pt idx="15">
                  <c:v>-0.13236270670329095</c:v>
                </c:pt>
              </c:numCache>
            </c:numRef>
          </c:val>
        </c:ser>
        <c:ser>
          <c:idx val="2"/>
          <c:order val="2"/>
          <c:tx>
            <c:strRef>
              <c:f>OfL_Svgs!$AX$4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OfL_Svgs!$AX$5:$AX$20</c:f>
              <c:numCache>
                <c:formatCode>#,##0.00\ </c:formatCode>
                <c:ptCount val="16"/>
                <c:pt idx="0">
                  <c:v>8.4090799975373942E-2</c:v>
                </c:pt>
                <c:pt idx="1">
                  <c:v>-0.12363674589851023</c:v>
                </c:pt>
                <c:pt idx="2">
                  <c:v>4.0527734900470062E-2</c:v>
                </c:pt>
                <c:pt idx="3">
                  <c:v>-0.10157939656742612</c:v>
                </c:pt>
                <c:pt idx="4">
                  <c:v>3.3772746308526745E-2</c:v>
                </c:pt>
                <c:pt idx="5">
                  <c:v>-6.9739573933285297E-3</c:v>
                </c:pt>
                <c:pt idx="6">
                  <c:v>3.3330726458821666E-2</c:v>
                </c:pt>
                <c:pt idx="7">
                  <c:v>-5.1317499809796996E-2</c:v>
                </c:pt>
                <c:pt idx="8">
                  <c:v>-0.12273715661663373</c:v>
                </c:pt>
                <c:pt idx="9">
                  <c:v>-0.20542178720133339</c:v>
                </c:pt>
                <c:pt idx="10">
                  <c:v>-0.16503480544917618</c:v>
                </c:pt>
                <c:pt idx="11">
                  <c:v>-0.11028284423479327</c:v>
                </c:pt>
                <c:pt idx="12">
                  <c:v>-0.12558878141560537</c:v>
                </c:pt>
                <c:pt idx="13">
                  <c:v>-0.15592760645208689</c:v>
                </c:pt>
                <c:pt idx="14">
                  <c:v>-0.1275187762510126</c:v>
                </c:pt>
                <c:pt idx="15">
                  <c:v>7.8090654445037693E-3</c:v>
                </c:pt>
              </c:numCache>
            </c:numRef>
          </c:val>
        </c:ser>
        <c:ser>
          <c:idx val="3"/>
          <c:order val="3"/>
          <c:tx>
            <c:strRef>
              <c:f>OfL_Svgs!$AY$4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OfL_Svgs!$AY$5:$AY$20</c:f>
              <c:numCache>
                <c:formatCode>#,##0.00\ </c:formatCode>
                <c:ptCount val="16"/>
                <c:pt idx="0">
                  <c:v>-9.8827347306955325E-3</c:v>
                </c:pt>
                <c:pt idx="1">
                  <c:v>-0.35743992901078236</c:v>
                </c:pt>
                <c:pt idx="2">
                  <c:v>-9.5901628916132714E-2</c:v>
                </c:pt>
                <c:pt idx="3">
                  <c:v>-0.32747216830861953</c:v>
                </c:pt>
                <c:pt idx="4">
                  <c:v>-9.0201641270805683E-2</c:v>
                </c:pt>
                <c:pt idx="5">
                  <c:v>-0.17808942858464344</c:v>
                </c:pt>
                <c:pt idx="6">
                  <c:v>-0.1327631617846195</c:v>
                </c:pt>
                <c:pt idx="7">
                  <c:v>-0.21920349301385186</c:v>
                </c:pt>
                <c:pt idx="8">
                  <c:v>-0.30249265390863739</c:v>
                </c:pt>
                <c:pt idx="9">
                  <c:v>-0.49500539057480736</c:v>
                </c:pt>
                <c:pt idx="10">
                  <c:v>-0.41141203294808593</c:v>
                </c:pt>
                <c:pt idx="11">
                  <c:v>-0.27161112554030897</c:v>
                </c:pt>
                <c:pt idx="12">
                  <c:v>-0.28901938163791602</c:v>
                </c:pt>
                <c:pt idx="13">
                  <c:v>-0.35507903871489033</c:v>
                </c:pt>
                <c:pt idx="14">
                  <c:v>-0.26229221198054797</c:v>
                </c:pt>
                <c:pt idx="15">
                  <c:v>-0.10577213416965121</c:v>
                </c:pt>
              </c:numCache>
            </c:numRef>
          </c:val>
        </c:ser>
        <c:ser>
          <c:idx val="4"/>
          <c:order val="4"/>
          <c:tx>
            <c:strRef>
              <c:f>OfL_Svgs!$AZ$4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OfL_Svgs!$AZ$5:$AZ$20</c:f>
              <c:numCache>
                <c:formatCode>#,##0.00\ </c:formatCode>
                <c:ptCount val="16"/>
                <c:pt idx="0">
                  <c:v>9.229241058323058E-2</c:v>
                </c:pt>
                <c:pt idx="1">
                  <c:v>-0.13329472773644679</c:v>
                </c:pt>
                <c:pt idx="2">
                  <c:v>4.2588578256215467E-2</c:v>
                </c:pt>
                <c:pt idx="3">
                  <c:v>-7.414855100149631E-2</c:v>
                </c:pt>
                <c:pt idx="4">
                  <c:v>4.1538221703468013E-2</c:v>
                </c:pt>
                <c:pt idx="5">
                  <c:v>-8.3991113139923624E-3</c:v>
                </c:pt>
                <c:pt idx="6">
                  <c:v>2.7187610543087892E-2</c:v>
                </c:pt>
                <c:pt idx="7">
                  <c:v>-4.0881806271216445E-2</c:v>
                </c:pt>
                <c:pt idx="8">
                  <c:v>-8.0596138406999071E-2</c:v>
                </c:pt>
                <c:pt idx="9">
                  <c:v>-0.22150729277280626</c:v>
                </c:pt>
                <c:pt idx="10">
                  <c:v>-0.1663605933101914</c:v>
                </c:pt>
                <c:pt idx="11">
                  <c:v>-7.1934258962345593E-2</c:v>
                </c:pt>
                <c:pt idx="12">
                  <c:v>-8.5096561721031014E-2</c:v>
                </c:pt>
                <c:pt idx="13">
                  <c:v>-0.13692737438073016</c:v>
                </c:pt>
                <c:pt idx="14">
                  <c:v>-6.0158674924517187E-2</c:v>
                </c:pt>
                <c:pt idx="15">
                  <c:v>3.1160621919308705E-2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2040"/>
        <c:axId val="299240672"/>
      </c:barChart>
      <c:catAx>
        <c:axId val="29925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40672"/>
        <c:crosses val="autoZero"/>
        <c:auto val="1"/>
        <c:lblAlgn val="ctr"/>
        <c:lblOffset val="100"/>
        <c:noMultiLvlLbl val="0"/>
      </c:catAx>
      <c:valAx>
        <c:axId val="29924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OfL_Svgs!$BB$4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OfL_Svgs!$BB$5:$BB$20</c:f>
              <c:numCache>
                <c:formatCode>#,##0.00\ </c:formatCode>
                <c:ptCount val="16"/>
                <c:pt idx="0">
                  <c:v>6.4312440249516531E-2</c:v>
                </c:pt>
                <c:pt idx="1">
                  <c:v>0.14908660644714439</c:v>
                </c:pt>
                <c:pt idx="2">
                  <c:v>8.9899928063738449E-2</c:v>
                </c:pt>
                <c:pt idx="3">
                  <c:v>0.14704415498831888</c:v>
                </c:pt>
                <c:pt idx="4">
                  <c:v>8.4637874333109223E-2</c:v>
                </c:pt>
                <c:pt idx="5">
                  <c:v>0.11318887394395606</c:v>
                </c:pt>
                <c:pt idx="6">
                  <c:v>9.861652068169402E-2</c:v>
                </c:pt>
                <c:pt idx="7">
                  <c:v>0.12588590085809884</c:v>
                </c:pt>
                <c:pt idx="8">
                  <c:v>0.15574915833848149</c:v>
                </c:pt>
                <c:pt idx="9">
                  <c:v>0.17429661585473058</c:v>
                </c:pt>
                <c:pt idx="10">
                  <c:v>0.15820912891164585</c:v>
                </c:pt>
                <c:pt idx="11">
                  <c:v>0.14273179330180905</c:v>
                </c:pt>
                <c:pt idx="12">
                  <c:v>0.15064371025283077</c:v>
                </c:pt>
                <c:pt idx="13">
                  <c:v>0.14698990229290201</c:v>
                </c:pt>
                <c:pt idx="14">
                  <c:v>0.14957108556213353</c:v>
                </c:pt>
                <c:pt idx="15">
                  <c:v>9.0841679738021167E-2</c:v>
                </c:pt>
              </c:numCache>
            </c:numRef>
          </c:val>
        </c:ser>
        <c:ser>
          <c:idx val="2"/>
          <c:order val="1"/>
          <c:tx>
            <c:strRef>
              <c:f>OfL_Svgs!$BC$4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OfL_Svgs!$BC$5:$BC$20</c:f>
              <c:numCache>
                <c:formatCode>#,##0.00\ </c:formatCode>
                <c:ptCount val="16"/>
                <c:pt idx="0">
                  <c:v>0.10102660435197892</c:v>
                </c:pt>
                <c:pt idx="1">
                  <c:v>0.23034181248699007</c:v>
                </c:pt>
                <c:pt idx="2">
                  <c:v>0.139379635944892</c:v>
                </c:pt>
                <c:pt idx="3">
                  <c:v>0.21561665209424094</c:v>
                </c:pt>
                <c:pt idx="4">
                  <c:v>0.13154669599357258</c:v>
                </c:pt>
                <c:pt idx="5">
                  <c:v>0.17531836110148694</c:v>
                </c:pt>
                <c:pt idx="6">
                  <c:v>0.15313678601011615</c:v>
                </c:pt>
                <c:pt idx="7">
                  <c:v>0.19520429421734295</c:v>
                </c:pt>
                <c:pt idx="8">
                  <c:v>0.24135322839535506</c:v>
                </c:pt>
                <c:pt idx="9">
                  <c:v>0.26985564482711782</c:v>
                </c:pt>
                <c:pt idx="10">
                  <c:v>0.24522879708861409</c:v>
                </c:pt>
                <c:pt idx="11">
                  <c:v>0.22131219774067917</c:v>
                </c:pt>
                <c:pt idx="12">
                  <c:v>0.23341600895125453</c:v>
                </c:pt>
                <c:pt idx="13">
                  <c:v>0.22785121470551398</c:v>
                </c:pt>
                <c:pt idx="14">
                  <c:v>0.23170375129543086</c:v>
                </c:pt>
                <c:pt idx="15">
                  <c:v>0.14090702211423625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3216"/>
        <c:axId val="299254392"/>
      </c:barChart>
      <c:catAx>
        <c:axId val="29925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4392"/>
        <c:crosses val="autoZero"/>
        <c:auto val="1"/>
        <c:lblAlgn val="ctr"/>
        <c:lblOffset val="100"/>
        <c:noMultiLvlLbl val="0"/>
      </c:catAx>
      <c:valAx>
        <c:axId val="299254392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OfL_Svgs!$BP$4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OfL_Svgs!$BP$5:$BP$20</c:f>
              <c:numCache>
                <c:formatCode>#,##0.0\ </c:formatCode>
                <c:ptCount val="16"/>
                <c:pt idx="0">
                  <c:v>8.3815478603981877</c:v>
                </c:pt>
                <c:pt idx="1">
                  <c:v>6.4926033963564773</c:v>
                </c:pt>
                <c:pt idx="2">
                  <c:v>4.6127927304605434</c:v>
                </c:pt>
                <c:pt idx="3">
                  <c:v>4.7716456874997339</c:v>
                </c:pt>
                <c:pt idx="4">
                  <c:v>4.7215893648205087</c:v>
                </c:pt>
                <c:pt idx="5">
                  <c:v>2.9426579849634358</c:v>
                </c:pt>
                <c:pt idx="6">
                  <c:v>1.6362799206217726</c:v>
                </c:pt>
                <c:pt idx="7">
                  <c:v>1.9744703681844595</c:v>
                </c:pt>
                <c:pt idx="8">
                  <c:v>2.3867273750301621</c:v>
                </c:pt>
                <c:pt idx="9">
                  <c:v>2.8182722420739297</c:v>
                </c:pt>
                <c:pt idx="10">
                  <c:v>5.2438593584915925</c:v>
                </c:pt>
                <c:pt idx="11">
                  <c:v>4.3512740592349584</c:v>
                </c:pt>
                <c:pt idx="12">
                  <c:v>3.490415811891133</c:v>
                </c:pt>
                <c:pt idx="13">
                  <c:v>4.124539884648752</c:v>
                </c:pt>
                <c:pt idx="14">
                  <c:v>1.1730842579924479</c:v>
                </c:pt>
                <c:pt idx="15">
                  <c:v>9.3661589186663807</c:v>
                </c:pt>
              </c:numCache>
            </c:numRef>
          </c:val>
        </c:ser>
        <c:ser>
          <c:idx val="1"/>
          <c:order val="1"/>
          <c:tx>
            <c:strRef>
              <c:f>OfL_Svgs!$BQ$4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OfL_Svgs!$BQ$5:$BQ$20</c:f>
              <c:numCache>
                <c:formatCode>#,##0.0\ </c:formatCode>
                <c:ptCount val="16"/>
                <c:pt idx="0">
                  <c:v>23.625756077168038</c:v>
                </c:pt>
                <c:pt idx="1">
                  <c:v>14.548046154891805</c:v>
                </c:pt>
                <c:pt idx="2">
                  <c:v>9.7643195671165799</c:v>
                </c:pt>
                <c:pt idx="3">
                  <c:v>10.290275534038054</c:v>
                </c:pt>
                <c:pt idx="4">
                  <c:v>10.611605697489356</c:v>
                </c:pt>
                <c:pt idx="5">
                  <c:v>5.7659106061392498</c:v>
                </c:pt>
                <c:pt idx="6">
                  <c:v>2.9789004415149538</c:v>
                </c:pt>
                <c:pt idx="7">
                  <c:v>3.777488670576485</c:v>
                </c:pt>
                <c:pt idx="8">
                  <c:v>4.5936276130788452</c:v>
                </c:pt>
                <c:pt idx="9">
                  <c:v>5.5263540243287803</c:v>
                </c:pt>
                <c:pt idx="10">
                  <c:v>12.714726046300468</c:v>
                </c:pt>
                <c:pt idx="11">
                  <c:v>10.629893609035365</c:v>
                </c:pt>
                <c:pt idx="12">
                  <c:v>9.0268244856447115</c:v>
                </c:pt>
                <c:pt idx="13">
                  <c:v>10.949388506703444</c:v>
                </c:pt>
                <c:pt idx="14">
                  <c:v>2.1624358731763076</c:v>
                </c:pt>
                <c:pt idx="15">
                  <c:v>35.448462925185495</c:v>
                </c:pt>
              </c:numCache>
            </c:numRef>
          </c:val>
        </c:ser>
        <c:ser>
          <c:idx val="2"/>
          <c:order val="2"/>
          <c:tx>
            <c:strRef>
              <c:f>OfL_Svgs!$BR$4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OfL_Svgs!$BR$5:$BR$20</c:f>
              <c:numCache>
                <c:formatCode>#,##0.0\ </c:formatCode>
                <c:ptCount val="16"/>
                <c:pt idx="0">
                  <c:v>23.625756077168038</c:v>
                </c:pt>
                <c:pt idx="1">
                  <c:v>14.548046154891805</c:v>
                </c:pt>
                <c:pt idx="2">
                  <c:v>9.7643195671165799</c:v>
                </c:pt>
                <c:pt idx="3">
                  <c:v>10.397326628973719</c:v>
                </c:pt>
                <c:pt idx="4">
                  <c:v>10.611605697489356</c:v>
                </c:pt>
                <c:pt idx="5">
                  <c:v>5.7659106061392498</c:v>
                </c:pt>
                <c:pt idx="6">
                  <c:v>2.9789004415149538</c:v>
                </c:pt>
                <c:pt idx="7">
                  <c:v>3.777488670576485</c:v>
                </c:pt>
                <c:pt idx="8">
                  <c:v>4.5936276130788452</c:v>
                </c:pt>
                <c:pt idx="9">
                  <c:v>5.5263540243287803</c:v>
                </c:pt>
                <c:pt idx="10">
                  <c:v>12.714726046300468</c:v>
                </c:pt>
                <c:pt idx="11">
                  <c:v>10.629893609035365</c:v>
                </c:pt>
                <c:pt idx="12">
                  <c:v>9.0268244856447115</c:v>
                </c:pt>
                <c:pt idx="13">
                  <c:v>10.949388506703444</c:v>
                </c:pt>
                <c:pt idx="14">
                  <c:v>2.1624358731763076</c:v>
                </c:pt>
                <c:pt idx="15">
                  <c:v>35.645372476412575</c:v>
                </c:pt>
              </c:numCache>
            </c:numRef>
          </c:val>
        </c:ser>
        <c:ser>
          <c:idx val="3"/>
          <c:order val="3"/>
          <c:tx>
            <c:strRef>
              <c:f>OfL_Svgs!$BS$4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OfL_Svgs!$BS$5:$BS$20</c:f>
              <c:numCache>
                <c:formatCode>#,##0.0\ </c:formatCode>
                <c:ptCount val="16"/>
                <c:pt idx="0">
                  <c:v>23.568915616650923</c:v>
                </c:pt>
                <c:pt idx="1">
                  <c:v>14.096140306131433</c:v>
                </c:pt>
                <c:pt idx="2">
                  <c:v>9.740842234024921</c:v>
                </c:pt>
                <c:pt idx="3">
                  <c:v>10.09517518973343</c:v>
                </c:pt>
                <c:pt idx="4">
                  <c:v>10.807195831603858</c:v>
                </c:pt>
                <c:pt idx="5">
                  <c:v>5.662549298869779</c:v>
                </c:pt>
                <c:pt idx="6">
                  <c:v>3.0632507109383842</c:v>
                </c:pt>
                <c:pt idx="7">
                  <c:v>3.5126199509891878</c:v>
                </c:pt>
                <c:pt idx="8">
                  <c:v>4.5452990813375269</c:v>
                </c:pt>
                <c:pt idx="9">
                  <c:v>5.4173425048532557</c:v>
                </c:pt>
                <c:pt idx="10">
                  <c:v>12.694514934048703</c:v>
                </c:pt>
                <c:pt idx="11">
                  <c:v>10.291339769613272</c:v>
                </c:pt>
                <c:pt idx="12">
                  <c:v>8.4194407598785688</c:v>
                </c:pt>
                <c:pt idx="13">
                  <c:v>10.85388981346269</c:v>
                </c:pt>
                <c:pt idx="14">
                  <c:v>2.1374725565147847</c:v>
                </c:pt>
                <c:pt idx="15">
                  <c:v>35.239197525192317</c:v>
                </c:pt>
              </c:numCache>
            </c:numRef>
          </c:val>
        </c:ser>
        <c:ser>
          <c:idx val="4"/>
          <c:order val="4"/>
          <c:tx>
            <c:strRef>
              <c:f>OfL_Svgs!$BT$4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OfL_Svgs!$BT$5:$BT$20</c:f>
              <c:numCache>
                <c:formatCode>#,##0.0\ </c:formatCode>
                <c:ptCount val="16"/>
                <c:pt idx="0">
                  <c:v>23.568915616650923</c:v>
                </c:pt>
                <c:pt idx="1">
                  <c:v>14.096140306131433</c:v>
                </c:pt>
                <c:pt idx="2">
                  <c:v>9.740842234024921</c:v>
                </c:pt>
                <c:pt idx="3">
                  <c:v>10.09517518973343</c:v>
                </c:pt>
                <c:pt idx="4">
                  <c:v>10.807195831603858</c:v>
                </c:pt>
                <c:pt idx="5">
                  <c:v>5.662549298869779</c:v>
                </c:pt>
                <c:pt idx="6">
                  <c:v>3.0632507109383842</c:v>
                </c:pt>
                <c:pt idx="7">
                  <c:v>3.5126199509891878</c:v>
                </c:pt>
                <c:pt idx="8">
                  <c:v>4.5452990813375269</c:v>
                </c:pt>
                <c:pt idx="9">
                  <c:v>5.4173425048532557</c:v>
                </c:pt>
                <c:pt idx="10">
                  <c:v>12.694514934048703</c:v>
                </c:pt>
                <c:pt idx="11">
                  <c:v>10.291339769613272</c:v>
                </c:pt>
                <c:pt idx="12">
                  <c:v>8.4194407598785688</c:v>
                </c:pt>
                <c:pt idx="13">
                  <c:v>10.85388981346269</c:v>
                </c:pt>
                <c:pt idx="14">
                  <c:v>2.1374725565147847</c:v>
                </c:pt>
                <c:pt idx="15">
                  <c:v>35.239167503360314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5568"/>
        <c:axId val="299254000"/>
      </c:barChart>
      <c:catAx>
        <c:axId val="29925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4000"/>
        <c:crosses val="autoZero"/>
        <c:auto val="1"/>
        <c:lblAlgn val="ctr"/>
        <c:lblOffset val="100"/>
        <c:noMultiLvlLbl val="0"/>
      </c:catAx>
      <c:valAx>
        <c:axId val="29925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OfL_Svgs!$AI$4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OfL_Svgs!$AI$5:$AI$20</c:f>
              <c:numCache>
                <c:formatCode>#,##0\ </c:formatCode>
                <c:ptCount val="16"/>
                <c:pt idx="0">
                  <c:v>93.063739998825753</c:v>
                </c:pt>
                <c:pt idx="1">
                  <c:v>141.52492086437411</c:v>
                </c:pt>
                <c:pt idx="2">
                  <c:v>122.3875691643522</c:v>
                </c:pt>
                <c:pt idx="3">
                  <c:v>159.37575874616024</c:v>
                </c:pt>
                <c:pt idx="4">
                  <c:v>141.93074204946996</c:v>
                </c:pt>
                <c:pt idx="5">
                  <c:v>180.04349502822939</c:v>
                </c:pt>
                <c:pt idx="6">
                  <c:v>170.76125411462399</c:v>
                </c:pt>
                <c:pt idx="7">
                  <c:v>181.84336047994469</c:v>
                </c:pt>
                <c:pt idx="8">
                  <c:v>186.63221900761138</c:v>
                </c:pt>
                <c:pt idx="9">
                  <c:v>188.3657990187474</c:v>
                </c:pt>
                <c:pt idx="10">
                  <c:v>180.20462707268464</c:v>
                </c:pt>
                <c:pt idx="11">
                  <c:v>163.86014750670716</c:v>
                </c:pt>
                <c:pt idx="12">
                  <c:v>188.08354648952448</c:v>
                </c:pt>
                <c:pt idx="13">
                  <c:v>199.59131203842196</c:v>
                </c:pt>
                <c:pt idx="14">
                  <c:v>307.27097009236729</c:v>
                </c:pt>
                <c:pt idx="15">
                  <c:v>169.79520970808349</c:v>
                </c:pt>
              </c:numCache>
            </c:numRef>
          </c:val>
        </c:ser>
        <c:ser>
          <c:idx val="2"/>
          <c:order val="1"/>
          <c:tx>
            <c:strRef>
              <c:f>OfL_Svgs!$AJ$4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OfL_Svgs!$AJ$5:$AJ$20</c:f>
              <c:numCache>
                <c:formatCode>#,##0\ </c:formatCode>
                <c:ptCount val="16"/>
                <c:pt idx="0">
                  <c:v>126.60033711763356</c:v>
                </c:pt>
                <c:pt idx="1">
                  <c:v>196.88634452736159</c:v>
                </c:pt>
                <c:pt idx="2">
                  <c:v>171.43053349273927</c:v>
                </c:pt>
                <c:pt idx="3">
                  <c:v>224.72009369620699</c:v>
                </c:pt>
                <c:pt idx="4">
                  <c:v>199.11333962233982</c:v>
                </c:pt>
                <c:pt idx="5">
                  <c:v>246.1189052563123</c:v>
                </c:pt>
                <c:pt idx="6">
                  <c:v>238.50825235476952</c:v>
                </c:pt>
                <c:pt idx="7">
                  <c:v>251.62219527497234</c:v>
                </c:pt>
                <c:pt idx="8">
                  <c:v>252.83950848136527</c:v>
                </c:pt>
                <c:pt idx="9">
                  <c:v>264.12523976616319</c:v>
                </c:pt>
                <c:pt idx="10">
                  <c:v>258.86764070958048</c:v>
                </c:pt>
                <c:pt idx="11">
                  <c:v>226.64221512531395</c:v>
                </c:pt>
                <c:pt idx="12">
                  <c:v>262.25042746727746</c:v>
                </c:pt>
                <c:pt idx="13">
                  <c:v>278.51946810362273</c:v>
                </c:pt>
                <c:pt idx="14">
                  <c:v>414.68582903250302</c:v>
                </c:pt>
                <c:pt idx="15">
                  <c:v>230.35008677660804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9254784"/>
        <c:axId val="299253608"/>
      </c:barChart>
      <c:catAx>
        <c:axId val="299254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3608"/>
        <c:crosses val="autoZero"/>
        <c:auto val="1"/>
        <c:lblAlgn val="ctr"/>
        <c:lblOffset val="100"/>
        <c:noMultiLvlLbl val="0"/>
      </c:catAx>
      <c:valAx>
        <c:axId val="299253608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OfL_Svgs!$BD$4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OfL_Svgs!$BD$5:$BD$20</c:f>
              <c:numCache>
                <c:formatCode>#,##0.00\ </c:formatCode>
                <c:ptCount val="16"/>
                <c:pt idx="0">
                  <c:v>6.3108463702209197E-2</c:v>
                </c:pt>
                <c:pt idx="1">
                  <c:v>0.14446462085710166</c:v>
                </c:pt>
                <c:pt idx="2">
                  <c:v>8.9325515704464786E-2</c:v>
                </c:pt>
                <c:pt idx="3">
                  <c:v>0.16354131788772294</c:v>
                </c:pt>
                <c:pt idx="4">
                  <c:v>8.4928469213181326E-2</c:v>
                </c:pt>
                <c:pt idx="5">
                  <c:v>0.10928450900658709</c:v>
                </c:pt>
                <c:pt idx="6">
                  <c:v>0.10298631567894737</c:v>
                </c:pt>
                <c:pt idx="7">
                  <c:v>0.11502187423608762</c:v>
                </c:pt>
                <c:pt idx="8">
                  <c:v>0.14313777873626685</c:v>
                </c:pt>
                <c:pt idx="9">
                  <c:v>0.17670874848869833</c:v>
                </c:pt>
                <c:pt idx="10">
                  <c:v>0.1582123458349948</c:v>
                </c:pt>
                <c:pt idx="11">
                  <c:v>0.12882213732372397</c:v>
                </c:pt>
                <c:pt idx="12">
                  <c:v>0.13158131055006098</c:v>
                </c:pt>
                <c:pt idx="13">
                  <c:v>0.14048202932307313</c:v>
                </c:pt>
                <c:pt idx="14">
                  <c:v>0.13041020260443351</c:v>
                </c:pt>
                <c:pt idx="15">
                  <c:v>8.7977680988713794E-2</c:v>
                </c:pt>
              </c:numCache>
            </c:numRef>
          </c:val>
        </c:ser>
        <c:ser>
          <c:idx val="2"/>
          <c:order val="1"/>
          <c:tx>
            <c:strRef>
              <c:f>OfL_Svgs!$BE$4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OfL_Svgs!$BE$5:$BE$20</c:f>
              <c:numCache>
                <c:formatCode>#,##0.00\ </c:formatCode>
                <c:ptCount val="16"/>
                <c:pt idx="0">
                  <c:v>0.10217514531392612</c:v>
                </c:pt>
                <c:pt idx="1">
                  <c:v>0.22414520127433557</c:v>
                </c:pt>
                <c:pt idx="2">
                  <c:v>0.1384902071723482</c:v>
                </c:pt>
                <c:pt idx="3">
                  <c:v>0.25332361730712322</c:v>
                </c:pt>
                <c:pt idx="4">
                  <c:v>0.1317398629742737</c:v>
                </c:pt>
                <c:pt idx="5">
                  <c:v>0.16969031727065109</c:v>
                </c:pt>
                <c:pt idx="6">
                  <c:v>0.15995077232770741</c:v>
                </c:pt>
                <c:pt idx="7">
                  <c:v>0.17832168674263543</c:v>
                </c:pt>
                <c:pt idx="8">
                  <c:v>0.22189651550163833</c:v>
                </c:pt>
                <c:pt idx="9">
                  <c:v>0.27349809780200107</c:v>
                </c:pt>
                <c:pt idx="10">
                  <c:v>0.24505143963789455</c:v>
                </c:pt>
                <c:pt idx="11">
                  <c:v>0.19967686657796338</c:v>
                </c:pt>
                <c:pt idx="12">
                  <c:v>0.20392281991688502</c:v>
                </c:pt>
                <c:pt idx="13">
                  <c:v>0.21815166433416019</c:v>
                </c:pt>
                <c:pt idx="14">
                  <c:v>0.20213353705603079</c:v>
                </c:pt>
                <c:pt idx="15">
                  <c:v>0.13693266597699749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9520"/>
        <c:axId val="300090696"/>
      </c:barChart>
      <c:catAx>
        <c:axId val="30008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90696"/>
        <c:crosses val="autoZero"/>
        <c:auto val="1"/>
        <c:lblAlgn val="ctr"/>
        <c:lblOffset val="100"/>
        <c:noMultiLvlLbl val="0"/>
      </c:catAx>
      <c:valAx>
        <c:axId val="300090696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OfS_Svgs!$AY$4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OfS_Svgs!$AY$5:$AY$20</c:f>
              <c:numCache>
                <c:formatCode>#,##0\ </c:formatCode>
                <c:ptCount val="16"/>
                <c:pt idx="0">
                  <c:v>46.142297171442102</c:v>
                </c:pt>
                <c:pt idx="1">
                  <c:v>72.113920188108608</c:v>
                </c:pt>
                <c:pt idx="2">
                  <c:v>56.451130042197235</c:v>
                </c:pt>
                <c:pt idx="3">
                  <c:v>78.94771413707528</c:v>
                </c:pt>
                <c:pt idx="4">
                  <c:v>59.626359505638149</c:v>
                </c:pt>
                <c:pt idx="5">
                  <c:v>75.292426822916724</c:v>
                </c:pt>
                <c:pt idx="6">
                  <c:v>73.747791499147212</c:v>
                </c:pt>
                <c:pt idx="7">
                  <c:v>84.751862470875324</c:v>
                </c:pt>
                <c:pt idx="8">
                  <c:v>81.050822550166444</c:v>
                </c:pt>
                <c:pt idx="9">
                  <c:v>96.288079435710188</c:v>
                </c:pt>
                <c:pt idx="10">
                  <c:v>101.73435967535455</c:v>
                </c:pt>
                <c:pt idx="11">
                  <c:v>84.315988481998048</c:v>
                </c:pt>
                <c:pt idx="12">
                  <c:v>98.863440627770373</c:v>
                </c:pt>
                <c:pt idx="13">
                  <c:v>104.62350190062644</c:v>
                </c:pt>
                <c:pt idx="14">
                  <c:v>143.31859361113661</c:v>
                </c:pt>
                <c:pt idx="15">
                  <c:v>87.349827111007869</c:v>
                </c:pt>
              </c:numCache>
            </c:numRef>
          </c:val>
        </c:ser>
        <c:ser>
          <c:idx val="2"/>
          <c:order val="1"/>
          <c:tx>
            <c:strRef>
              <c:f>OfS_Svgs!$AZ$4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OfS_Svgs!$AZ$5:$AZ$20</c:f>
              <c:numCache>
                <c:formatCode>#,##0\ </c:formatCode>
                <c:ptCount val="16"/>
                <c:pt idx="0">
                  <c:v>85.802461096983762</c:v>
                </c:pt>
                <c:pt idx="1">
                  <c:v>133.45418448409274</c:v>
                </c:pt>
                <c:pt idx="2">
                  <c:v>104.01570852794976</c:v>
                </c:pt>
                <c:pt idx="3">
                  <c:v>145.72426551319029</c:v>
                </c:pt>
                <c:pt idx="4">
                  <c:v>110.24960867462788</c:v>
                </c:pt>
                <c:pt idx="5">
                  <c:v>138.86083875276927</c:v>
                </c:pt>
                <c:pt idx="6">
                  <c:v>135.54883151137656</c:v>
                </c:pt>
                <c:pt idx="7">
                  <c:v>155.79687868467892</c:v>
                </c:pt>
                <c:pt idx="8">
                  <c:v>149.33563299738583</c:v>
                </c:pt>
                <c:pt idx="9">
                  <c:v>177.43891417662934</c:v>
                </c:pt>
                <c:pt idx="10">
                  <c:v>188.01700460030762</c:v>
                </c:pt>
                <c:pt idx="11">
                  <c:v>154.99639050027375</c:v>
                </c:pt>
                <c:pt idx="12">
                  <c:v>182.49691179931352</c:v>
                </c:pt>
                <c:pt idx="13">
                  <c:v>192.49840664457204</c:v>
                </c:pt>
                <c:pt idx="14">
                  <c:v>263.71622726190139</c:v>
                </c:pt>
                <c:pt idx="15">
                  <c:v>163.16101606363745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0224"/>
        <c:axId val="224873952"/>
      </c:barChart>
      <c:catAx>
        <c:axId val="2248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3952"/>
        <c:crosses val="autoZero"/>
        <c:auto val="1"/>
        <c:lblAlgn val="ctr"/>
        <c:lblOffset val="100"/>
        <c:noMultiLvlLbl val="0"/>
      </c:catAx>
      <c:valAx>
        <c:axId val="224873952"/>
        <c:scaling>
          <c:orientation val="minMax"/>
          <c:max val="700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Htl_Svgs!$V$4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Htl_Svgs!$V$5:$V$20</c:f>
              <c:numCache>
                <c:formatCode>#,##0\ </c:formatCode>
                <c:ptCount val="16"/>
                <c:pt idx="0">
                  <c:v>210.33074071016668</c:v>
                </c:pt>
                <c:pt idx="1">
                  <c:v>207.7618469871243</c:v>
                </c:pt>
                <c:pt idx="2">
                  <c:v>186.83418556207764</c:v>
                </c:pt>
                <c:pt idx="3">
                  <c:v>227.51436691557072</c:v>
                </c:pt>
                <c:pt idx="4">
                  <c:v>192.15404980846205</c:v>
                </c:pt>
                <c:pt idx="5">
                  <c:v>254.15519528222504</c:v>
                </c:pt>
                <c:pt idx="6">
                  <c:v>277.9603408409132</c:v>
                </c:pt>
                <c:pt idx="7">
                  <c:v>264.11757945627397</c:v>
                </c:pt>
                <c:pt idx="8">
                  <c:v>321.24144992348607</c:v>
                </c:pt>
                <c:pt idx="9">
                  <c:v>279.24681978693292</c:v>
                </c:pt>
                <c:pt idx="10">
                  <c:v>266.97673628917363</c:v>
                </c:pt>
                <c:pt idx="11">
                  <c:v>260.28868371906157</c:v>
                </c:pt>
                <c:pt idx="12">
                  <c:v>279.55210026911186</c:v>
                </c:pt>
                <c:pt idx="13">
                  <c:v>283.30200804823733</c:v>
                </c:pt>
                <c:pt idx="14">
                  <c:v>625.05113057214999</c:v>
                </c:pt>
                <c:pt idx="15">
                  <c:v>171.29411456585612</c:v>
                </c:pt>
              </c:numCache>
            </c:numRef>
          </c:val>
        </c:ser>
        <c:ser>
          <c:idx val="1"/>
          <c:order val="1"/>
          <c:tx>
            <c:strRef>
              <c:f>Htl_Svgs!$W$4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Htl_Svgs!$W$5:$W$20</c:f>
              <c:numCache>
                <c:formatCode>#,##0\ </c:formatCode>
                <c:ptCount val="16"/>
                <c:pt idx="0">
                  <c:v>-2130.0564386846222</c:v>
                </c:pt>
                <c:pt idx="1">
                  <c:v>-695.62112739813722</c:v>
                </c:pt>
                <c:pt idx="2">
                  <c:v>-541.10591647137119</c:v>
                </c:pt>
                <c:pt idx="3">
                  <c:v>-510.21247922913165</c:v>
                </c:pt>
                <c:pt idx="4">
                  <c:v>-954.75402155983977</c:v>
                </c:pt>
                <c:pt idx="5">
                  <c:v>145.95069255515833</c:v>
                </c:pt>
                <c:pt idx="6">
                  <c:v>397.68993670168453</c:v>
                </c:pt>
                <c:pt idx="7">
                  <c:v>319.90457887374407</c:v>
                </c:pt>
                <c:pt idx="8">
                  <c:v>289.7274269991741</c:v>
                </c:pt>
                <c:pt idx="9">
                  <c:v>80.452679357840495</c:v>
                </c:pt>
                <c:pt idx="10">
                  <c:v>-431.71525414161874</c:v>
                </c:pt>
                <c:pt idx="11">
                  <c:v>-226.20514548254067</c:v>
                </c:pt>
                <c:pt idx="12">
                  <c:v>-363.38252717253766</c:v>
                </c:pt>
                <c:pt idx="13">
                  <c:v>-658.54561588508273</c:v>
                </c:pt>
                <c:pt idx="14">
                  <c:v>393.73247048451316</c:v>
                </c:pt>
                <c:pt idx="15">
                  <c:v>-2084.9353379766417</c:v>
                </c:pt>
              </c:numCache>
            </c:numRef>
          </c:val>
        </c:ser>
        <c:ser>
          <c:idx val="2"/>
          <c:order val="2"/>
          <c:tx>
            <c:strRef>
              <c:f>Htl_Svgs!$X$4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Htl_Svgs!$X$5:$X$20</c:f>
              <c:numCache>
                <c:formatCode>#,##0\ </c:formatCode>
                <c:ptCount val="16"/>
                <c:pt idx="0">
                  <c:v>-1541.9293828434913</c:v>
                </c:pt>
                <c:pt idx="1">
                  <c:v>-227.72848279815042</c:v>
                </c:pt>
                <c:pt idx="2">
                  <c:v>-149.23388049513355</c:v>
                </c:pt>
                <c:pt idx="3">
                  <c:v>-76.035744032824667</c:v>
                </c:pt>
                <c:pt idx="4">
                  <c:v>-503.03263906362469</c:v>
                </c:pt>
                <c:pt idx="5">
                  <c:v>500.3827115271207</c:v>
                </c:pt>
                <c:pt idx="6">
                  <c:v>702.90749854988042</c:v>
                </c:pt>
                <c:pt idx="7">
                  <c:v>666.20809592724027</c:v>
                </c:pt>
                <c:pt idx="8">
                  <c:v>651.06870972425111</c:v>
                </c:pt>
                <c:pt idx="9">
                  <c:v>503.20251167225314</c:v>
                </c:pt>
                <c:pt idx="10">
                  <c:v>79.807135779929325</c:v>
                </c:pt>
                <c:pt idx="11">
                  <c:v>226.45031759344079</c:v>
                </c:pt>
                <c:pt idx="12">
                  <c:v>164.33375011988576</c:v>
                </c:pt>
                <c:pt idx="13">
                  <c:v>-105.89582493778103</c:v>
                </c:pt>
                <c:pt idx="14">
                  <c:v>993.0384122460664</c:v>
                </c:pt>
                <c:pt idx="15">
                  <c:v>-1455.1051609016015</c:v>
                </c:pt>
              </c:numCache>
            </c:numRef>
          </c:val>
        </c:ser>
        <c:ser>
          <c:idx val="3"/>
          <c:order val="3"/>
          <c:tx>
            <c:strRef>
              <c:f>Htl_Svgs!$Y$4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Htl_Svgs!$Y$5:$Y$20</c:f>
              <c:numCache>
                <c:formatCode>#,##0\ </c:formatCode>
                <c:ptCount val="16"/>
                <c:pt idx="0">
                  <c:v>-1820.8099602772702</c:v>
                </c:pt>
                <c:pt idx="1">
                  <c:v>-493.37126691106909</c:v>
                </c:pt>
                <c:pt idx="2">
                  <c:v>-352.01586990404019</c:v>
                </c:pt>
                <c:pt idx="3">
                  <c:v>-347.20626286608518</c:v>
                </c:pt>
                <c:pt idx="4">
                  <c:v>-734.22836038595051</c:v>
                </c:pt>
                <c:pt idx="5">
                  <c:v>300.02705896460617</c:v>
                </c:pt>
                <c:pt idx="6">
                  <c:v>522.61715105598296</c:v>
                </c:pt>
                <c:pt idx="7">
                  <c:v>443.67958271313012</c:v>
                </c:pt>
                <c:pt idx="8">
                  <c:v>403.21786748704341</c:v>
                </c:pt>
                <c:pt idx="9">
                  <c:v>213.60764465454761</c:v>
                </c:pt>
                <c:pt idx="10">
                  <c:v>-276.57469291018293</c:v>
                </c:pt>
                <c:pt idx="11">
                  <c:v>-67.603124915555313</c:v>
                </c:pt>
                <c:pt idx="12">
                  <c:v>-198.06641874741752</c:v>
                </c:pt>
                <c:pt idx="13">
                  <c:v>-449.74074125787735</c:v>
                </c:pt>
                <c:pt idx="14">
                  <c:v>551.6333565105142</c:v>
                </c:pt>
                <c:pt idx="15">
                  <c:v>-1842.0950593505652</c:v>
                </c:pt>
              </c:numCache>
            </c:numRef>
          </c:val>
        </c:ser>
        <c:ser>
          <c:idx val="4"/>
          <c:order val="4"/>
          <c:tx>
            <c:strRef>
              <c:f>Htl_Svgs!$Z$4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Htl_Svgs!$Z$5:$Z$20</c:f>
              <c:numCache>
                <c:formatCode>#,##0\ </c:formatCode>
                <c:ptCount val="16"/>
                <c:pt idx="0">
                  <c:v>-1283.0357803115558</c:v>
                </c:pt>
                <c:pt idx="1">
                  <c:v>-54.716801788651743</c:v>
                </c:pt>
                <c:pt idx="2">
                  <c:v>19.788507711134965</c:v>
                </c:pt>
                <c:pt idx="3">
                  <c:v>62.371964029256432</c:v>
                </c:pt>
                <c:pt idx="4">
                  <c:v>-317.79020445011275</c:v>
                </c:pt>
                <c:pt idx="5">
                  <c:v>618.98718254799496</c:v>
                </c:pt>
                <c:pt idx="6">
                  <c:v>806.5609389171027</c:v>
                </c:pt>
                <c:pt idx="7">
                  <c:v>765.89983298523714</c:v>
                </c:pt>
                <c:pt idx="8">
                  <c:v>748.53568595784134</c:v>
                </c:pt>
                <c:pt idx="9">
                  <c:v>614.98404220791588</c:v>
                </c:pt>
                <c:pt idx="10">
                  <c:v>210.44942143223233</c:v>
                </c:pt>
                <c:pt idx="11">
                  <c:v>363.59260737492576</c:v>
                </c:pt>
                <c:pt idx="12">
                  <c:v>307.53714827861012</c:v>
                </c:pt>
                <c:pt idx="13">
                  <c:v>71.803228248047219</c:v>
                </c:pt>
                <c:pt idx="14">
                  <c:v>1106.8134855994058</c:v>
                </c:pt>
                <c:pt idx="15">
                  <c:v>-1248.6124792456283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91480"/>
        <c:axId val="300089912"/>
      </c:barChart>
      <c:catAx>
        <c:axId val="30009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9912"/>
        <c:crosses val="autoZero"/>
        <c:auto val="1"/>
        <c:lblAlgn val="ctr"/>
        <c:lblOffset val="100"/>
        <c:noMultiLvlLbl val="0"/>
      </c:catAx>
      <c:valAx>
        <c:axId val="30008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91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Htl_Svgs!$AG$4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Htl_Svgs!$AG$5:$AG$20</c:f>
              <c:numCache>
                <c:formatCode>#,##0\ </c:formatCode>
                <c:ptCount val="16"/>
                <c:pt idx="0">
                  <c:v>323.44793861836723</c:v>
                </c:pt>
                <c:pt idx="1">
                  <c:v>260.44527938153715</c:v>
                </c:pt>
                <c:pt idx="2">
                  <c:v>217.77616166741535</c:v>
                </c:pt>
                <c:pt idx="3">
                  <c:v>241.21491351846734</c:v>
                </c:pt>
                <c:pt idx="4">
                  <c:v>250.58934229803768</c:v>
                </c:pt>
                <c:pt idx="5">
                  <c:v>199.16852805856695</c:v>
                </c:pt>
                <c:pt idx="6">
                  <c:v>172.67047194349524</c:v>
                </c:pt>
                <c:pt idx="7">
                  <c:v>195.59576537683569</c:v>
                </c:pt>
                <c:pt idx="8">
                  <c:v>203.97673531734702</c:v>
                </c:pt>
                <c:pt idx="9">
                  <c:v>237.90991092082953</c:v>
                </c:pt>
                <c:pt idx="10">
                  <c:v>288.56041752225343</c:v>
                </c:pt>
                <c:pt idx="11">
                  <c:v>253.78062436401987</c:v>
                </c:pt>
                <c:pt idx="12">
                  <c:v>298.42049469463211</c:v>
                </c:pt>
                <c:pt idx="13">
                  <c:v>310.53792109529815</c:v>
                </c:pt>
                <c:pt idx="14">
                  <c:v>340.87971145741773</c:v>
                </c:pt>
                <c:pt idx="15">
                  <c:v>347.3393745744068</c:v>
                </c:pt>
              </c:numCache>
            </c:numRef>
          </c:val>
        </c:ser>
        <c:ser>
          <c:idx val="2"/>
          <c:order val="1"/>
          <c:tx>
            <c:strRef>
              <c:f>Htl_Svgs!$AH$4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Htl_Svgs!$AH$5:$AH$20</c:f>
              <c:numCache>
                <c:formatCode>#,##0\ </c:formatCode>
                <c:ptCount val="16"/>
                <c:pt idx="0">
                  <c:v>588.13931982300437</c:v>
                </c:pt>
                <c:pt idx="1">
                  <c:v>467.89301144680513</c:v>
                </c:pt>
                <c:pt idx="2">
                  <c:v>391.8729522998438</c:v>
                </c:pt>
                <c:pt idx="3">
                  <c:v>434.18055225361968</c:v>
                </c:pt>
                <c:pt idx="4">
                  <c:v>451.72951279882278</c:v>
                </c:pt>
                <c:pt idx="5">
                  <c:v>354.43193471316204</c:v>
                </c:pt>
                <c:pt idx="6">
                  <c:v>305.21756184819583</c:v>
                </c:pt>
                <c:pt idx="7">
                  <c:v>346.30355785795354</c:v>
                </c:pt>
                <c:pt idx="8">
                  <c:v>361.34128272507706</c:v>
                </c:pt>
                <c:pt idx="9">
                  <c:v>422.74990980593276</c:v>
                </c:pt>
                <c:pt idx="10">
                  <c:v>511.52229322261172</c:v>
                </c:pt>
                <c:pt idx="11">
                  <c:v>452.6553830508027</c:v>
                </c:pt>
                <c:pt idx="12">
                  <c:v>527.71614837191305</c:v>
                </c:pt>
                <c:pt idx="13">
                  <c:v>552.64971371068941</c:v>
                </c:pt>
                <c:pt idx="14">
                  <c:v>599.3059417615533</c:v>
                </c:pt>
                <c:pt idx="15">
                  <c:v>629.85036971540637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91872"/>
        <c:axId val="300091088"/>
      </c:barChart>
      <c:catAx>
        <c:axId val="3000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91088"/>
        <c:crosses val="autoZero"/>
        <c:auto val="1"/>
        <c:lblAlgn val="ctr"/>
        <c:lblOffset val="100"/>
        <c:noMultiLvlLbl val="0"/>
      </c:catAx>
      <c:valAx>
        <c:axId val="300091088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Htl_Svgs!$AV$4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Htl_Svgs!$AV$5:$AV$20</c:f>
              <c:numCache>
                <c:formatCode>#,##0.00\ </c:formatCode>
                <c:ptCount val="16"/>
                <c:pt idx="0">
                  <c:v>7.856379756227741E-2</c:v>
                </c:pt>
                <c:pt idx="1">
                  <c:v>7.6496846386916381E-2</c:v>
                </c:pt>
                <c:pt idx="2">
                  <c:v>6.8172077491724159E-2</c:v>
                </c:pt>
                <c:pt idx="3">
                  <c:v>7.3949798297100522E-2</c:v>
                </c:pt>
                <c:pt idx="4">
                  <c:v>6.9795590512884448E-2</c:v>
                </c:pt>
                <c:pt idx="5">
                  <c:v>7.0362543280187165E-2</c:v>
                </c:pt>
                <c:pt idx="6">
                  <c:v>6.304155998697325E-2</c:v>
                </c:pt>
                <c:pt idx="7">
                  <c:v>7.1694130096132111E-2</c:v>
                </c:pt>
                <c:pt idx="8">
                  <c:v>7.5770244934902378E-2</c:v>
                </c:pt>
                <c:pt idx="9">
                  <c:v>7.8703151037297484E-2</c:v>
                </c:pt>
                <c:pt idx="10">
                  <c:v>8.4311926780173976E-2</c:v>
                </c:pt>
                <c:pt idx="11">
                  <c:v>7.7850249427448351E-2</c:v>
                </c:pt>
                <c:pt idx="12">
                  <c:v>7.1847219311718932E-2</c:v>
                </c:pt>
                <c:pt idx="13">
                  <c:v>8.7006216853446713E-2</c:v>
                </c:pt>
                <c:pt idx="14">
                  <c:v>0.1165746640641861</c:v>
                </c:pt>
                <c:pt idx="15">
                  <c:v>7.2685439054532952E-2</c:v>
                </c:pt>
              </c:numCache>
            </c:numRef>
          </c:val>
        </c:ser>
        <c:ser>
          <c:idx val="1"/>
          <c:order val="1"/>
          <c:tx>
            <c:strRef>
              <c:f>Htl_Svgs!$AW$4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Htl_Svgs!$AW$5:$AW$20</c:f>
              <c:numCache>
                <c:formatCode>#,##0.00\ </c:formatCode>
                <c:ptCount val="16"/>
                <c:pt idx="0">
                  <c:v>4.1911962382753715E-2</c:v>
                </c:pt>
                <c:pt idx="1">
                  <c:v>-0.28541765671310321</c:v>
                </c:pt>
                <c:pt idx="2">
                  <c:v>-6.328635516994055E-2</c:v>
                </c:pt>
                <c:pt idx="3">
                  <c:v>-0.23089121675933721</c:v>
                </c:pt>
                <c:pt idx="4">
                  <c:v>-3.8106654515665091E-2</c:v>
                </c:pt>
                <c:pt idx="5">
                  <c:v>-0.10351978512532671</c:v>
                </c:pt>
                <c:pt idx="6">
                  <c:v>-3.8927366376823792E-2</c:v>
                </c:pt>
                <c:pt idx="7">
                  <c:v>-0.19664583572759031</c:v>
                </c:pt>
                <c:pt idx="8">
                  <c:v>-0.31971755138728836</c:v>
                </c:pt>
                <c:pt idx="9">
                  <c:v>-0.48665436546629126</c:v>
                </c:pt>
                <c:pt idx="10">
                  <c:v>-0.37415219210718442</c:v>
                </c:pt>
                <c:pt idx="11">
                  <c:v>-0.26926127305580966</c:v>
                </c:pt>
                <c:pt idx="12">
                  <c:v>-0.29156826471825092</c:v>
                </c:pt>
                <c:pt idx="13">
                  <c:v>-0.35924935074713776</c:v>
                </c:pt>
                <c:pt idx="14">
                  <c:v>-0.37612414045460912</c:v>
                </c:pt>
                <c:pt idx="15">
                  <c:v>-9.7286549683671217E-2</c:v>
                </c:pt>
              </c:numCache>
            </c:numRef>
          </c:val>
        </c:ser>
        <c:ser>
          <c:idx val="2"/>
          <c:order val="2"/>
          <c:tx>
            <c:strRef>
              <c:f>Htl_Svgs!$AX$4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Htl_Svgs!$AX$5:$AX$20</c:f>
              <c:numCache>
                <c:formatCode>#,##0.00\ </c:formatCode>
                <c:ptCount val="16"/>
                <c:pt idx="0">
                  <c:v>0.10386763013977096</c:v>
                </c:pt>
                <c:pt idx="1">
                  <c:v>-8.2971818558465263E-2</c:v>
                </c:pt>
                <c:pt idx="2">
                  <c:v>6.0225592245457073E-2</c:v>
                </c:pt>
                <c:pt idx="3">
                  <c:v>-4.5783118508925205E-2</c:v>
                </c:pt>
                <c:pt idx="4">
                  <c:v>6.6432727871498953E-2</c:v>
                </c:pt>
                <c:pt idx="5">
                  <c:v>3.9795965641970209E-2</c:v>
                </c:pt>
                <c:pt idx="6">
                  <c:v>7.6909410919881654E-2</c:v>
                </c:pt>
                <c:pt idx="7">
                  <c:v>-2.2528482991328251E-2</c:v>
                </c:pt>
                <c:pt idx="8">
                  <c:v>-0.10118308329981725</c:v>
                </c:pt>
                <c:pt idx="9">
                  <c:v>-0.20575164542091962</c:v>
                </c:pt>
                <c:pt idx="10">
                  <c:v>-0.14194284078535038</c:v>
                </c:pt>
                <c:pt idx="11">
                  <c:v>-6.3035818059005502E-2</c:v>
                </c:pt>
                <c:pt idx="12">
                  <c:v>-7.9685150143088315E-2</c:v>
                </c:pt>
                <c:pt idx="13">
                  <c:v>-0.1367556302000624</c:v>
                </c:pt>
                <c:pt idx="14">
                  <c:v>-0.13346441459137789</c:v>
                </c:pt>
                <c:pt idx="15">
                  <c:v>2.8176144322620836E-2</c:v>
                </c:pt>
              </c:numCache>
            </c:numRef>
          </c:val>
        </c:ser>
        <c:ser>
          <c:idx val="3"/>
          <c:order val="3"/>
          <c:tx>
            <c:strRef>
              <c:f>Htl_Svgs!$AY$4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Htl_Svgs!$AY$5:$AY$20</c:f>
              <c:numCache>
                <c:formatCode>#,##0.00\ </c:formatCode>
                <c:ptCount val="16"/>
                <c:pt idx="0">
                  <c:v>5.3486172570187979E-2</c:v>
                </c:pt>
                <c:pt idx="1">
                  <c:v>-0.25605761064425636</c:v>
                </c:pt>
                <c:pt idx="2">
                  <c:v>-2.6217356217412096E-2</c:v>
                </c:pt>
                <c:pt idx="3">
                  <c:v>-0.18231653147926841</c:v>
                </c:pt>
                <c:pt idx="4">
                  <c:v>-5.9456683596276006E-3</c:v>
                </c:pt>
                <c:pt idx="5">
                  <c:v>-7.3890032290167343E-2</c:v>
                </c:pt>
                <c:pt idx="6">
                  <c:v>-1.4492405295738475E-2</c:v>
                </c:pt>
                <c:pt idx="7">
                  <c:v>-0.16519535828570292</c:v>
                </c:pt>
                <c:pt idx="8">
                  <c:v>-0.2717001405272117</c:v>
                </c:pt>
                <c:pt idx="9">
                  <c:v>-0.43693091097397835</c:v>
                </c:pt>
                <c:pt idx="10">
                  <c:v>-0.34132831401489583</c:v>
                </c:pt>
                <c:pt idx="11">
                  <c:v>-0.22224560994306827</c:v>
                </c:pt>
                <c:pt idx="12">
                  <c:v>-0.25522615923713854</c:v>
                </c:pt>
                <c:pt idx="13">
                  <c:v>-0.3380113272908809</c:v>
                </c:pt>
                <c:pt idx="14">
                  <c:v>-0.31189965113659424</c:v>
                </c:pt>
                <c:pt idx="15">
                  <c:v>-6.7294723861067482E-2</c:v>
                </c:pt>
              </c:numCache>
            </c:numRef>
          </c:val>
        </c:ser>
        <c:ser>
          <c:idx val="4"/>
          <c:order val="4"/>
          <c:tx>
            <c:strRef>
              <c:f>Htl_Svgs!$AZ$4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Htl_Svgs!$AZ$5:$AZ$20</c:f>
              <c:numCache>
                <c:formatCode>#,##0.00\ </c:formatCode>
                <c:ptCount val="16"/>
                <c:pt idx="0">
                  <c:v>0.11180050121695746</c:v>
                </c:pt>
                <c:pt idx="1">
                  <c:v>-5.6465579513401434E-2</c:v>
                </c:pt>
                <c:pt idx="2">
                  <c:v>8.4419488660387815E-2</c:v>
                </c:pt>
                <c:pt idx="3">
                  <c:v>-1.1648367060751135E-2</c:v>
                </c:pt>
                <c:pt idx="4">
                  <c:v>9.1458140103077387E-2</c:v>
                </c:pt>
                <c:pt idx="5">
                  <c:v>6.5216564357123627E-2</c:v>
                </c:pt>
                <c:pt idx="6">
                  <c:v>9.5997883742621484E-2</c:v>
                </c:pt>
                <c:pt idx="7">
                  <c:v>2.5217736631037192E-3</c:v>
                </c:pt>
                <c:pt idx="8">
                  <c:v>-6.4040178880764284E-2</c:v>
                </c:pt>
                <c:pt idx="9">
                  <c:v>-0.17177010190430983</c:v>
                </c:pt>
                <c:pt idx="10">
                  <c:v>-0.1187816956601061</c:v>
                </c:pt>
                <c:pt idx="11">
                  <c:v>-2.9468995820048485E-2</c:v>
                </c:pt>
                <c:pt idx="12">
                  <c:v>-5.3090842417590989E-2</c:v>
                </c:pt>
                <c:pt idx="13">
                  <c:v>-0.11599753926302064</c:v>
                </c:pt>
                <c:pt idx="14">
                  <c:v>-8.6450965580282091E-2</c:v>
                </c:pt>
                <c:pt idx="15">
                  <c:v>4.5007994008779056E-2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79720"/>
        <c:axId val="300085208"/>
      </c:barChart>
      <c:catAx>
        <c:axId val="300079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5208"/>
        <c:crosses val="autoZero"/>
        <c:auto val="1"/>
        <c:lblAlgn val="ctr"/>
        <c:lblOffset val="100"/>
        <c:noMultiLvlLbl val="0"/>
      </c:catAx>
      <c:valAx>
        <c:axId val="30008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7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Htl_Svgs!$BB$4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Htl_Svgs!$BB$5:$BB$20</c:f>
              <c:numCache>
                <c:formatCode>#,##0.00\ </c:formatCode>
                <c:ptCount val="16"/>
                <c:pt idx="0">
                  <c:v>3.5459964323499994E-2</c:v>
                </c:pt>
                <c:pt idx="1">
                  <c:v>0.11434863843076007</c:v>
                </c:pt>
                <c:pt idx="2">
                  <c:v>6.9348235588248597E-2</c:v>
                </c:pt>
                <c:pt idx="3">
                  <c:v>0.10862903443675304</c:v>
                </c:pt>
                <c:pt idx="4">
                  <c:v>6.0535888471671795E-2</c:v>
                </c:pt>
                <c:pt idx="5">
                  <c:v>8.2792538152255707E-2</c:v>
                </c:pt>
                <c:pt idx="6">
                  <c:v>6.6369875895107983E-2</c:v>
                </c:pt>
                <c:pt idx="7">
                  <c:v>9.9379753064499712E-2</c:v>
                </c:pt>
                <c:pt idx="8">
                  <c:v>0.12449864789487687</c:v>
                </c:pt>
                <c:pt idx="9">
                  <c:v>0.16028534736048486</c:v>
                </c:pt>
                <c:pt idx="10">
                  <c:v>0.13283230804775911</c:v>
                </c:pt>
                <c:pt idx="11">
                  <c:v>0.11697671503407835</c:v>
                </c:pt>
                <c:pt idx="12">
                  <c:v>0.12043688927720128</c:v>
                </c:pt>
                <c:pt idx="13">
                  <c:v>0.12691318990947578</c:v>
                </c:pt>
                <c:pt idx="14">
                  <c:v>0.13799146960317105</c:v>
                </c:pt>
                <c:pt idx="15">
                  <c:v>7.407132696689539E-2</c:v>
                </c:pt>
              </c:numCache>
            </c:numRef>
          </c:val>
        </c:ser>
        <c:ser>
          <c:idx val="2"/>
          <c:order val="1"/>
          <c:tx>
            <c:strRef>
              <c:f>Htl_Svgs!$BC$4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Htl_Svgs!$BC$5:$BC$20</c:f>
              <c:numCache>
                <c:formatCode>#,##0.00\ </c:formatCode>
                <c:ptCount val="16"/>
                <c:pt idx="0">
                  <c:v>6.1955426445314134E-2</c:v>
                </c:pt>
                <c:pt idx="1">
                  <c:v>0.20244598867415944</c:v>
                </c:pt>
                <c:pt idx="2">
                  <c:v>0.12351205458624795</c:v>
                </c:pt>
                <c:pt idx="3">
                  <c:v>0.18510982561899522</c:v>
                </c:pt>
                <c:pt idx="4">
                  <c:v>0.10453970688816176</c:v>
                </c:pt>
                <c:pt idx="5">
                  <c:v>0.14331581053030834</c:v>
                </c:pt>
                <c:pt idx="6">
                  <c:v>0.11583677729670545</c:v>
                </c:pt>
                <c:pt idx="7">
                  <c:v>0.17411732765369947</c:v>
                </c:pt>
                <c:pt idx="8">
                  <c:v>0.2185344680874711</c:v>
                </c:pt>
                <c:pt idx="9">
                  <c:v>0.28090225130291524</c:v>
                </c:pt>
                <c:pt idx="10">
                  <c:v>0.23220926751631946</c:v>
                </c:pt>
                <c:pt idx="11">
                  <c:v>0.20622535973954792</c:v>
                </c:pt>
                <c:pt idx="12">
                  <c:v>0.21188301113284858</c:v>
                </c:pt>
                <c:pt idx="13">
                  <c:v>0.2224936784130119</c:v>
                </c:pt>
                <c:pt idx="14">
                  <c:v>0.24265972586323123</c:v>
                </c:pt>
                <c:pt idx="15">
                  <c:v>0.12546363622846771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0896"/>
        <c:axId val="300080112"/>
      </c:barChart>
      <c:catAx>
        <c:axId val="30008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0112"/>
        <c:crosses val="autoZero"/>
        <c:auto val="1"/>
        <c:lblAlgn val="ctr"/>
        <c:lblOffset val="100"/>
        <c:noMultiLvlLbl val="0"/>
      </c:catAx>
      <c:valAx>
        <c:axId val="300080112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Htl_Svgs!$BP$4</c:f>
              <c:strCache>
                <c:ptCount val="1"/>
                <c:pt idx="0">
                  <c:v>Hi Eff FPFC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Htl_Svgs!$BP$5:$BP$20</c:f>
              <c:numCache>
                <c:formatCode>#,##0.0\ </c:formatCode>
                <c:ptCount val="16"/>
                <c:pt idx="0">
                  <c:v>59.943092376254071</c:v>
                </c:pt>
                <c:pt idx="1">
                  <c:v>43.659661954067367</c:v>
                </c:pt>
                <c:pt idx="2">
                  <c:v>43.564562675032001</c:v>
                </c:pt>
                <c:pt idx="3">
                  <c:v>41.086193654933005</c:v>
                </c:pt>
                <c:pt idx="4">
                  <c:v>45.644180406293792</c:v>
                </c:pt>
                <c:pt idx="5">
                  <c:v>32.539914679028776</c:v>
                </c:pt>
                <c:pt idx="6">
                  <c:v>24.852740625623362</c:v>
                </c:pt>
                <c:pt idx="7">
                  <c:v>26.11108706839504</c:v>
                </c:pt>
                <c:pt idx="8">
                  <c:v>22.887135795477501</c:v>
                </c:pt>
                <c:pt idx="9">
                  <c:v>29.206424012328398</c:v>
                </c:pt>
                <c:pt idx="10">
                  <c:v>30.835364137986801</c:v>
                </c:pt>
                <c:pt idx="11">
                  <c:v>36.734192265910671</c:v>
                </c:pt>
                <c:pt idx="12">
                  <c:v>30.797745704839809</c:v>
                </c:pt>
                <c:pt idx="13">
                  <c:v>33.596854473273943</c:v>
                </c:pt>
                <c:pt idx="14">
                  <c:v>13.347142491945212</c:v>
                </c:pt>
                <c:pt idx="15">
                  <c:v>51.750288949264636</c:v>
                </c:pt>
              </c:numCache>
            </c:numRef>
          </c:val>
        </c:ser>
        <c:ser>
          <c:idx val="1"/>
          <c:order val="1"/>
          <c:tx>
            <c:strRef>
              <c:f>Htl_Svgs!$BQ$4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Htl_Svgs!$BQ$5:$BQ$20</c:f>
              <c:numCache>
                <c:formatCode>#,##0.0\ </c:formatCode>
                <c:ptCount val="16"/>
                <c:pt idx="0">
                  <c:v>410.63027485200166</c:v>
                </c:pt>
                <c:pt idx="1">
                  <c:v>231.97164620049793</c:v>
                </c:pt>
                <c:pt idx="2">
                  <c:v>238.14019385548596</c:v>
                </c:pt>
                <c:pt idx="3">
                  <c:v>207.98843287222769</c:v>
                </c:pt>
                <c:pt idx="4">
                  <c:v>272.94528105283354</c:v>
                </c:pt>
                <c:pt idx="5">
                  <c:v>156.48569036869017</c:v>
                </c:pt>
                <c:pt idx="6">
                  <c:v>123.72727923887223</c:v>
                </c:pt>
                <c:pt idx="7">
                  <c:v>121.67947229896758</c:v>
                </c:pt>
                <c:pt idx="8">
                  <c:v>118.22188232916345</c:v>
                </c:pt>
                <c:pt idx="9">
                  <c:v>138.30565277877398</c:v>
                </c:pt>
                <c:pt idx="10">
                  <c:v>167.40174458410112</c:v>
                </c:pt>
                <c:pt idx="11">
                  <c:v>183.09685255294536</c:v>
                </c:pt>
                <c:pt idx="12">
                  <c:v>160.31224906323635</c:v>
                </c:pt>
                <c:pt idx="13">
                  <c:v>186.33858136866482</c:v>
                </c:pt>
                <c:pt idx="14">
                  <c:v>60.537785705181747</c:v>
                </c:pt>
                <c:pt idx="15">
                  <c:v>354.50682526557705</c:v>
                </c:pt>
              </c:numCache>
            </c:numRef>
          </c:val>
        </c:ser>
        <c:ser>
          <c:idx val="2"/>
          <c:order val="2"/>
          <c:tx>
            <c:strRef>
              <c:f>Htl_Svgs!$BR$4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Htl_Svgs!$BR$5:$BR$20</c:f>
              <c:numCache>
                <c:formatCode>#,##0.0\ </c:formatCode>
                <c:ptCount val="16"/>
                <c:pt idx="0">
                  <c:v>410.63263909088101</c:v>
                </c:pt>
                <c:pt idx="1">
                  <c:v>231.97176853441937</c:v>
                </c:pt>
                <c:pt idx="2">
                  <c:v>238.14059712862445</c:v>
                </c:pt>
                <c:pt idx="3">
                  <c:v>207.98998889800316</c:v>
                </c:pt>
                <c:pt idx="4">
                  <c:v>272.94760534545782</c:v>
                </c:pt>
                <c:pt idx="5">
                  <c:v>156.48578070945055</c:v>
                </c:pt>
                <c:pt idx="6">
                  <c:v>123.72727923887223</c:v>
                </c:pt>
                <c:pt idx="7">
                  <c:v>121.67945677851189</c:v>
                </c:pt>
                <c:pt idx="8">
                  <c:v>118.22188232916345</c:v>
                </c:pt>
                <c:pt idx="9">
                  <c:v>138.3055195636299</c:v>
                </c:pt>
                <c:pt idx="10">
                  <c:v>167.40170708815791</c:v>
                </c:pt>
                <c:pt idx="11">
                  <c:v>183.09678777829876</c:v>
                </c:pt>
                <c:pt idx="12">
                  <c:v>160.31219218780777</c:v>
                </c:pt>
                <c:pt idx="13">
                  <c:v>186.33855951420188</c:v>
                </c:pt>
                <c:pt idx="14">
                  <c:v>60.537785705181747</c:v>
                </c:pt>
                <c:pt idx="15">
                  <c:v>354.51025867125617</c:v>
                </c:pt>
              </c:numCache>
            </c:numRef>
          </c:val>
        </c:ser>
        <c:ser>
          <c:idx val="3"/>
          <c:order val="3"/>
          <c:tx>
            <c:strRef>
              <c:f>Htl_Svgs!$BS$4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Htl_Svgs!$BS$5:$BS$20</c:f>
              <c:numCache>
                <c:formatCode>#,##0.0\ </c:formatCode>
                <c:ptCount val="16"/>
                <c:pt idx="0">
                  <c:v>412.30050220638776</c:v>
                </c:pt>
                <c:pt idx="1">
                  <c:v>233.0689787393234</c:v>
                </c:pt>
                <c:pt idx="2">
                  <c:v>240.11151666232823</c:v>
                </c:pt>
                <c:pt idx="3">
                  <c:v>209.0912539117906</c:v>
                </c:pt>
                <c:pt idx="4">
                  <c:v>274.77622485392823</c:v>
                </c:pt>
                <c:pt idx="5">
                  <c:v>157.12024281577504</c:v>
                </c:pt>
                <c:pt idx="6">
                  <c:v>124.35092867673411</c:v>
                </c:pt>
                <c:pt idx="7">
                  <c:v>121.69674902103225</c:v>
                </c:pt>
                <c:pt idx="8">
                  <c:v>118.91980447600655</c:v>
                </c:pt>
                <c:pt idx="9">
                  <c:v>138.85622481997487</c:v>
                </c:pt>
                <c:pt idx="10">
                  <c:v>166.85241887616772</c:v>
                </c:pt>
                <c:pt idx="11">
                  <c:v>184.02009732328486</c:v>
                </c:pt>
                <c:pt idx="12">
                  <c:v>161.65367825444815</c:v>
                </c:pt>
                <c:pt idx="13">
                  <c:v>187.99766202201988</c:v>
                </c:pt>
                <c:pt idx="14">
                  <c:v>59.648179000400702</c:v>
                </c:pt>
                <c:pt idx="15">
                  <c:v>357.83377076239736</c:v>
                </c:pt>
              </c:numCache>
            </c:numRef>
          </c:val>
        </c:ser>
        <c:ser>
          <c:idx val="4"/>
          <c:order val="4"/>
          <c:tx>
            <c:strRef>
              <c:f>Htl_Svgs!$BT$4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Htl_Svgs!$BT$5:$BT$20</c:f>
              <c:numCache>
                <c:formatCode>#,##0.0\ </c:formatCode>
                <c:ptCount val="16"/>
                <c:pt idx="0">
                  <c:v>412.30607658977783</c:v>
                </c:pt>
                <c:pt idx="1">
                  <c:v>233.74095809564386</c:v>
                </c:pt>
                <c:pt idx="2">
                  <c:v>240.11192663969112</c:v>
                </c:pt>
                <c:pt idx="3">
                  <c:v>209.09361277667398</c:v>
                </c:pt>
                <c:pt idx="4">
                  <c:v>274.77932788670262</c:v>
                </c:pt>
                <c:pt idx="5">
                  <c:v>157.1202200470633</c:v>
                </c:pt>
                <c:pt idx="6">
                  <c:v>124.35092867673411</c:v>
                </c:pt>
                <c:pt idx="7">
                  <c:v>121.69674902103225</c:v>
                </c:pt>
                <c:pt idx="8">
                  <c:v>118.91980447600655</c:v>
                </c:pt>
                <c:pt idx="9">
                  <c:v>138.85622481997487</c:v>
                </c:pt>
                <c:pt idx="10">
                  <c:v>166.68752604356533</c:v>
                </c:pt>
                <c:pt idx="11">
                  <c:v>183.9431189528548</c:v>
                </c:pt>
                <c:pt idx="12">
                  <c:v>161.55376908108363</c:v>
                </c:pt>
                <c:pt idx="13">
                  <c:v>188.25039723085573</c:v>
                </c:pt>
                <c:pt idx="14">
                  <c:v>59.648179000400702</c:v>
                </c:pt>
                <c:pt idx="15">
                  <c:v>357.84332925360269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8344"/>
        <c:axId val="300085600"/>
      </c:barChart>
      <c:catAx>
        <c:axId val="30008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5600"/>
        <c:crosses val="autoZero"/>
        <c:auto val="1"/>
        <c:lblAlgn val="ctr"/>
        <c:lblOffset val="100"/>
        <c:noMultiLvlLbl val="0"/>
      </c:catAx>
      <c:valAx>
        <c:axId val="30008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8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Htl_Svgs!$AI$4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Htl_Svgs!$AI$5:$AI$20</c:f>
              <c:numCache>
                <c:formatCode>#,##0\ </c:formatCode>
                <c:ptCount val="16"/>
                <c:pt idx="0">
                  <c:v>613.2022234886573</c:v>
                </c:pt>
                <c:pt idx="1">
                  <c:v>450.30946866045974</c:v>
                </c:pt>
                <c:pt idx="2">
                  <c:v>402.14656993531196</c:v>
                </c:pt>
                <c:pt idx="3">
                  <c:v>394.27228518823614</c:v>
                </c:pt>
                <c:pt idx="4">
                  <c:v>458.94173862238051</c:v>
                </c:pt>
                <c:pt idx="5">
                  <c:v>332.7681405813542</c:v>
                </c:pt>
                <c:pt idx="6">
                  <c:v>284.23353497624817</c:v>
                </c:pt>
                <c:pt idx="7">
                  <c:v>306.51739673328717</c:v>
                </c:pt>
                <c:pt idx="8">
                  <c:v>307.49482359799737</c:v>
                </c:pt>
                <c:pt idx="9">
                  <c:v>360.03112576321257</c:v>
                </c:pt>
                <c:pt idx="10">
                  <c:v>428.2323977430928</c:v>
                </c:pt>
                <c:pt idx="11">
                  <c:v>401.50034989901087</c:v>
                </c:pt>
                <c:pt idx="12">
                  <c:v>455.1155071164988</c:v>
                </c:pt>
                <c:pt idx="13">
                  <c:v>508.92152866024747</c:v>
                </c:pt>
                <c:pt idx="14">
                  <c:v>479.5885303972243</c:v>
                </c:pt>
                <c:pt idx="15">
                  <c:v>589.73015887440488</c:v>
                </c:pt>
              </c:numCache>
            </c:numRef>
          </c:val>
        </c:ser>
        <c:ser>
          <c:idx val="2"/>
          <c:order val="1"/>
          <c:tx>
            <c:strRef>
              <c:f>Htl_Svgs!$AJ$4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Htl_Svgs!$AJ$5:$AJ$20</c:f>
              <c:numCache>
                <c:formatCode>#,##0\ </c:formatCode>
                <c:ptCount val="16"/>
                <c:pt idx="0">
                  <c:v>855.71352029805598</c:v>
                </c:pt>
                <c:pt idx="1">
                  <c:v>646.21002031562455</c:v>
                </c:pt>
                <c:pt idx="2">
                  <c:v>565.37462661268239</c:v>
                </c:pt>
                <c:pt idx="3">
                  <c:v>575.29553911720518</c:v>
                </c:pt>
                <c:pt idx="4">
                  <c:v>643.37925533826581</c:v>
                </c:pt>
                <c:pt idx="5">
                  <c:v>472.44467839787757</c:v>
                </c:pt>
                <c:pt idx="6">
                  <c:v>406.86643938179685</c:v>
                </c:pt>
                <c:pt idx="7">
                  <c:v>445.94983229635864</c:v>
                </c:pt>
                <c:pt idx="8">
                  <c:v>457.09785489584249</c:v>
                </c:pt>
                <c:pt idx="9">
                  <c:v>534.21109397455098</c:v>
                </c:pt>
                <c:pt idx="10">
                  <c:v>640.32276502801949</c:v>
                </c:pt>
                <c:pt idx="11">
                  <c:v>590.84326407974788</c:v>
                </c:pt>
                <c:pt idx="12">
                  <c:v>673.7338501898646</c:v>
                </c:pt>
                <c:pt idx="13">
                  <c:v>737.10545859900083</c:v>
                </c:pt>
                <c:pt idx="14">
                  <c:v>718.86693941907561</c:v>
                </c:pt>
                <c:pt idx="15">
                  <c:v>855.94559819371136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1288"/>
        <c:axId val="300085992"/>
      </c:barChart>
      <c:catAx>
        <c:axId val="30008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5992"/>
        <c:crosses val="autoZero"/>
        <c:auto val="1"/>
        <c:lblAlgn val="ctr"/>
        <c:lblOffset val="100"/>
        <c:noMultiLvlLbl val="0"/>
      </c:catAx>
      <c:valAx>
        <c:axId val="300085992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Electric</a:t>
                </a:r>
                <a:r>
                  <a:rPr lang="en-US" sz="1050" baseline="0"/>
                  <a:t> Savings, kWh/ton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1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Htl_Svgs!$BD$4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Htl_Svgs!$BD$5:$BD$20</c:f>
              <c:numCache>
                <c:formatCode>#,##0.00\ </c:formatCode>
                <c:ptCount val="16"/>
                <c:pt idx="0">
                  <c:v>3.380045144100087E-2</c:v>
                </c:pt>
                <c:pt idx="1">
                  <c:v>0.11527544485175056</c:v>
                </c:pt>
                <c:pt idx="2">
                  <c:v>6.3643807950743661E-2</c:v>
                </c:pt>
                <c:pt idx="3">
                  <c:v>9.6810463999552079E-2</c:v>
                </c:pt>
                <c:pt idx="4">
                  <c:v>5.6474650036071272E-2</c:v>
                </c:pt>
                <c:pt idx="5">
                  <c:v>8.0377094202978366E-2</c:v>
                </c:pt>
                <c:pt idx="6">
                  <c:v>6.3679353646836426E-2</c:v>
                </c:pt>
                <c:pt idx="7">
                  <c:v>9.7111392162195678E-2</c:v>
                </c:pt>
                <c:pt idx="8">
                  <c:v>0.11834706948882542</c:v>
                </c:pt>
                <c:pt idx="9">
                  <c:v>0.15165387347706527</c:v>
                </c:pt>
                <c:pt idx="10">
                  <c:v>0.12600952726546047</c:v>
                </c:pt>
                <c:pt idx="11">
                  <c:v>0.10990951671998377</c:v>
                </c:pt>
                <c:pt idx="12">
                  <c:v>0.11462079623935477</c:v>
                </c:pt>
                <c:pt idx="13">
                  <c:v>0.12690915513178055</c:v>
                </c:pt>
                <c:pt idx="14">
                  <c:v>0.12848529166250588</c:v>
                </c:pt>
                <c:pt idx="15">
                  <c:v>6.4187642973333126E-2</c:v>
                </c:pt>
              </c:numCache>
            </c:numRef>
          </c:val>
        </c:ser>
        <c:ser>
          <c:idx val="2"/>
          <c:order val="1"/>
          <c:tx>
            <c:strRef>
              <c:f>Htl_Svgs!$BE$4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Htl_Svgs!$U$5:$U$20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Htl_Svgs!$BE$5:$BE$20</c:f>
              <c:numCache>
                <c:formatCode>#,##0.00\ </c:formatCode>
                <c:ptCount val="16"/>
                <c:pt idx="0">
                  <c:v>5.8313605503260368E-2</c:v>
                </c:pt>
                <c:pt idx="1">
                  <c:v>0.20033029080536158</c:v>
                </c:pt>
                <c:pt idx="2">
                  <c:v>0.11063688964251055</c:v>
                </c:pt>
                <c:pt idx="3">
                  <c:v>0.1706702212241259</c:v>
                </c:pt>
                <c:pt idx="4">
                  <c:v>9.7403875606810325E-2</c:v>
                </c:pt>
                <c:pt idx="5">
                  <c:v>0.13910658593969011</c:v>
                </c:pt>
                <c:pt idx="6">
                  <c:v>0.11049028903835996</c:v>
                </c:pt>
                <c:pt idx="7">
                  <c:v>0.16771713194880664</c:v>
                </c:pt>
                <c:pt idx="8">
                  <c:v>0.2076599616464474</c:v>
                </c:pt>
                <c:pt idx="9">
                  <c:v>0.26516080906966849</c:v>
                </c:pt>
                <c:pt idx="10">
                  <c:v>0.22220929874669298</c:v>
                </c:pt>
                <c:pt idx="11">
                  <c:v>0.19268364544656816</c:v>
                </c:pt>
                <c:pt idx="12">
                  <c:v>0.20197757568513147</c:v>
                </c:pt>
                <c:pt idx="13">
                  <c:v>0.22246819454798886</c:v>
                </c:pt>
                <c:pt idx="14">
                  <c:v>0.22544868555631212</c:v>
                </c:pt>
                <c:pt idx="15">
                  <c:v>0.11230451545319038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4816"/>
        <c:axId val="300083640"/>
      </c:barChart>
      <c:catAx>
        <c:axId val="30008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3640"/>
        <c:crosses val="autoZero"/>
        <c:auto val="1"/>
        <c:lblAlgn val="ctr"/>
        <c:lblOffset val="100"/>
        <c:noMultiLvlLbl val="0"/>
      </c:catAx>
      <c:valAx>
        <c:axId val="300083640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OfS_Src!$Q$4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OfS_Src!$Q$5:$Q$20</c:f>
              <c:numCache>
                <c:formatCode>#,##0.0\ </c:formatCode>
                <c:ptCount val="16"/>
                <c:pt idx="0">
                  <c:v>-0.34572383807717572</c:v>
                </c:pt>
                <c:pt idx="1">
                  <c:v>-1.3558385099463757</c:v>
                </c:pt>
                <c:pt idx="2">
                  <c:v>-1.6878565071597369</c:v>
                </c:pt>
                <c:pt idx="3">
                  <c:v>-1.881586178477084</c:v>
                </c:pt>
                <c:pt idx="4">
                  <c:v>-1.7996507929417649</c:v>
                </c:pt>
                <c:pt idx="5">
                  <c:v>-1.8331760114154949</c:v>
                </c:pt>
                <c:pt idx="6">
                  <c:v>-2.2407379670315608</c:v>
                </c:pt>
                <c:pt idx="7">
                  <c:v>-1.9557649780224649</c:v>
                </c:pt>
                <c:pt idx="8">
                  <c:v>-1.7856401708943019</c:v>
                </c:pt>
                <c:pt idx="9">
                  <c:v>-2.0023394451141794</c:v>
                </c:pt>
                <c:pt idx="10">
                  <c:v>-1.370029017058882</c:v>
                </c:pt>
                <c:pt idx="11">
                  <c:v>-1.255404838516089</c:v>
                </c:pt>
                <c:pt idx="12">
                  <c:v>-1.4242580026905491</c:v>
                </c:pt>
                <c:pt idx="13">
                  <c:v>-1.5403513719143336</c:v>
                </c:pt>
                <c:pt idx="14">
                  <c:v>-2.364438159481467</c:v>
                </c:pt>
                <c:pt idx="15">
                  <c:v>0.52245217977937153</c:v>
                </c:pt>
              </c:numCache>
            </c:numRef>
          </c:val>
        </c:ser>
        <c:ser>
          <c:idx val="1"/>
          <c:order val="1"/>
          <c:tx>
            <c:strRef>
              <c:f>OfS_Src!$R$4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OfS_Src!$R$5:$R$20</c:f>
              <c:numCache>
                <c:formatCode>#,##0.0\ </c:formatCode>
                <c:ptCount val="16"/>
                <c:pt idx="0">
                  <c:v>0.32446183828834779</c:v>
                </c:pt>
                <c:pt idx="1">
                  <c:v>-0.31620808510985066</c:v>
                </c:pt>
                <c:pt idx="2">
                  <c:v>-0.87920249173404696</c:v>
                </c:pt>
                <c:pt idx="3">
                  <c:v>-0.74438395220080766</c:v>
                </c:pt>
                <c:pt idx="4">
                  <c:v>-0.94804901324071622</c:v>
                </c:pt>
                <c:pt idx="5">
                  <c:v>-0.75367558789843014</c:v>
                </c:pt>
                <c:pt idx="6">
                  <c:v>-1.1853246036360368</c:v>
                </c:pt>
                <c:pt idx="7">
                  <c:v>-0.73975403172956999</c:v>
                </c:pt>
                <c:pt idx="8">
                  <c:v>-0.63849174718407709</c:v>
                </c:pt>
                <c:pt idx="9">
                  <c:v>-0.62534754418551197</c:v>
                </c:pt>
                <c:pt idx="10">
                  <c:v>9.8315401282627904E-2</c:v>
                </c:pt>
                <c:pt idx="11">
                  <c:v>-5.3241240521263798E-2</c:v>
                </c:pt>
                <c:pt idx="12">
                  <c:v>-4.2806609712165182E-3</c:v>
                </c:pt>
                <c:pt idx="13">
                  <c:v>-3.4651980810544394E-2</c:v>
                </c:pt>
                <c:pt idx="14">
                  <c:v>-0.29229195037687355</c:v>
                </c:pt>
                <c:pt idx="15">
                  <c:v>1.7924630100486272</c:v>
                </c:pt>
              </c:numCache>
            </c:numRef>
          </c:val>
        </c:ser>
        <c:ser>
          <c:idx val="2"/>
          <c:order val="2"/>
          <c:tx>
            <c:strRef>
              <c:f>OfS_Src!$S$4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OfS_Src!$S$5:$S$20</c:f>
              <c:numCache>
                <c:formatCode>#,##0.0\ </c:formatCode>
                <c:ptCount val="16"/>
                <c:pt idx="0">
                  <c:v>8.3479194535845166E-2</c:v>
                </c:pt>
                <c:pt idx="1">
                  <c:v>-0.90674601151862466</c:v>
                </c:pt>
                <c:pt idx="2">
                  <c:v>-1.3339501627432211</c:v>
                </c:pt>
                <c:pt idx="3">
                  <c:v>-1.49124562697257</c:v>
                </c:pt>
                <c:pt idx="4">
                  <c:v>-1.4047972037518337</c:v>
                </c:pt>
                <c:pt idx="5">
                  <c:v>-1.3651455441294877</c:v>
                </c:pt>
                <c:pt idx="6">
                  <c:v>-1.8540234257015435</c:v>
                </c:pt>
                <c:pt idx="7">
                  <c:v>-1.4913443295629627</c:v>
                </c:pt>
                <c:pt idx="8">
                  <c:v>-1.3573608352059017</c:v>
                </c:pt>
                <c:pt idx="9">
                  <c:v>-1.5279374729798849</c:v>
                </c:pt>
                <c:pt idx="10">
                  <c:v>-0.89259365036682148</c:v>
                </c:pt>
                <c:pt idx="11">
                  <c:v>-0.79881790915010176</c:v>
                </c:pt>
                <c:pt idx="12">
                  <c:v>-0.91466058241732417</c:v>
                </c:pt>
                <c:pt idx="13">
                  <c:v>-0.97398245369357583</c:v>
                </c:pt>
                <c:pt idx="14">
                  <c:v>-1.6568391360805039</c:v>
                </c:pt>
                <c:pt idx="15">
                  <c:v>1.2476630575707033</c:v>
                </c:pt>
              </c:numCache>
            </c:numRef>
          </c:val>
        </c:ser>
        <c:ser>
          <c:idx val="3"/>
          <c:order val="3"/>
          <c:tx>
            <c:strRef>
              <c:f>OfS_Src!$T$4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OfS_Src!$T$5:$T$20</c:f>
              <c:numCache>
                <c:formatCode>#,##0.0\ </c:formatCode>
                <c:ptCount val="16"/>
                <c:pt idx="0">
                  <c:v>0.68910828161821858</c:v>
                </c:pt>
                <c:pt idx="1">
                  <c:v>2.8427317622864951E-2</c:v>
                </c:pt>
                <c:pt idx="2">
                  <c:v>-0.61479518922044252</c:v>
                </c:pt>
                <c:pt idx="3">
                  <c:v>-0.43457972286372931</c:v>
                </c:pt>
                <c:pt idx="4">
                  <c:v>-0.64405229479174575</c:v>
                </c:pt>
                <c:pt idx="5">
                  <c:v>-0.37576135787843301</c:v>
                </c:pt>
                <c:pt idx="6">
                  <c:v>-0.87872393544711702</c:v>
                </c:pt>
                <c:pt idx="7">
                  <c:v>-0.37439568215444408</c:v>
                </c:pt>
                <c:pt idx="8">
                  <c:v>-0.30326447852787441</c:v>
                </c:pt>
                <c:pt idx="9">
                  <c:v>-0.25105926214566299</c:v>
                </c:pt>
                <c:pt idx="10">
                  <c:v>0.48469297262677796</c:v>
                </c:pt>
                <c:pt idx="11">
                  <c:v>0.31368905838420102</c:v>
                </c:pt>
                <c:pt idx="12">
                  <c:v>0.40504238952440441</c:v>
                </c:pt>
                <c:pt idx="13">
                  <c:v>0.42765783032619381</c:v>
                </c:pt>
                <c:pt idx="14">
                  <c:v>0.25995080659368619</c:v>
                </c:pt>
                <c:pt idx="15">
                  <c:v>2.3983294459565601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1680"/>
        <c:axId val="300086384"/>
      </c:barChart>
      <c:catAx>
        <c:axId val="30008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6384"/>
        <c:crosses val="autoZero"/>
        <c:auto val="1"/>
        <c:lblAlgn val="ctr"/>
        <c:lblOffset val="100"/>
        <c:noMultiLvlLbl val="0"/>
      </c:catAx>
      <c:valAx>
        <c:axId val="3000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OfS_Src!$V$4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OfS_Src!$V$5:$V$20</c:f>
              <c:numCache>
                <c:formatCode>#,##0.0\ </c:formatCode>
                <c:ptCount val="16"/>
                <c:pt idx="0">
                  <c:v>0.29788217228879649</c:v>
                </c:pt>
                <c:pt idx="1">
                  <c:v>-0.26772772540438172</c:v>
                </c:pt>
                <c:pt idx="2">
                  <c:v>-0.68789108330025894</c:v>
                </c:pt>
                <c:pt idx="3">
                  <c:v>-0.63377291795733659</c:v>
                </c:pt>
                <c:pt idx="4">
                  <c:v>-0.77622832422889632</c:v>
                </c:pt>
                <c:pt idx="5">
                  <c:v>-0.59065768916798433</c:v>
                </c:pt>
                <c:pt idx="6">
                  <c:v>-0.99750582465021675</c:v>
                </c:pt>
                <c:pt idx="7">
                  <c:v>-0.6281344745236862</c:v>
                </c:pt>
                <c:pt idx="8">
                  <c:v>-0.55314998864270426</c:v>
                </c:pt>
                <c:pt idx="9">
                  <c:v>-0.63597189981341662</c:v>
                </c:pt>
                <c:pt idx="10">
                  <c:v>-1.8726600494328911E-2</c:v>
                </c:pt>
                <c:pt idx="11">
                  <c:v>-6.5293579251683831E-2</c:v>
                </c:pt>
                <c:pt idx="12">
                  <c:v>-9.2022448657864117E-2</c:v>
                </c:pt>
                <c:pt idx="13">
                  <c:v>-0.18472261957166397</c:v>
                </c:pt>
                <c:pt idx="14">
                  <c:v>-0.4866245962674049</c:v>
                </c:pt>
                <c:pt idx="15">
                  <c:v>1.5206224449494126</c:v>
                </c:pt>
              </c:numCache>
            </c:numRef>
          </c:val>
        </c:ser>
        <c:ser>
          <c:idx val="1"/>
          <c:order val="1"/>
          <c:tx>
            <c:strRef>
              <c:f>OfS_Src!$W$4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OfS_Src!$W$5:$W$20</c:f>
              <c:numCache>
                <c:formatCode>#,##0.0\ </c:formatCode>
                <c:ptCount val="16"/>
                <c:pt idx="0">
                  <c:v>0.96806784865432005</c:v>
                </c:pt>
                <c:pt idx="1">
                  <c:v>0.7719026994321434</c:v>
                </c:pt>
                <c:pt idx="2">
                  <c:v>0.12076293212543088</c:v>
                </c:pt>
                <c:pt idx="3">
                  <c:v>0.50342930831893973</c:v>
                </c:pt>
                <c:pt idx="4">
                  <c:v>7.5373455472152254E-2</c:v>
                </c:pt>
                <c:pt idx="5">
                  <c:v>0.48884273434908049</c:v>
                </c:pt>
                <c:pt idx="6">
                  <c:v>5.790753874530731E-2</c:v>
                </c:pt>
                <c:pt idx="7">
                  <c:v>0.58787647176920876</c:v>
                </c:pt>
                <c:pt idx="8">
                  <c:v>0.59399843506752059</c:v>
                </c:pt>
                <c:pt idx="9">
                  <c:v>0.74102000111525068</c:v>
                </c:pt>
                <c:pt idx="10">
                  <c:v>1.449617817847181</c:v>
                </c:pt>
                <c:pt idx="11">
                  <c:v>1.1368700187431415</c:v>
                </c:pt>
                <c:pt idx="12">
                  <c:v>1.3279548930614684</c:v>
                </c:pt>
                <c:pt idx="13">
                  <c:v>1.3209767715321252</c:v>
                </c:pt>
                <c:pt idx="14">
                  <c:v>1.5855216128371883</c:v>
                </c:pt>
                <c:pt idx="15">
                  <c:v>2.7906332752186684</c:v>
                </c:pt>
              </c:numCache>
            </c:numRef>
          </c:val>
        </c:ser>
        <c:ser>
          <c:idx val="2"/>
          <c:order val="2"/>
          <c:tx>
            <c:strRef>
              <c:f>OfS_Src!$X$4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OfS_Src!$X$5:$X$20</c:f>
              <c:numCache>
                <c:formatCode>#,##0.0\ </c:formatCode>
                <c:ptCount val="16"/>
                <c:pt idx="0">
                  <c:v>0.72708520490181738</c:v>
                </c:pt>
                <c:pt idx="1">
                  <c:v>0.1813647730233694</c:v>
                </c:pt>
                <c:pt idx="2">
                  <c:v>-0.33398473888374319</c:v>
                </c:pt>
                <c:pt idx="3">
                  <c:v>-0.24343236645282257</c:v>
                </c:pt>
                <c:pt idx="4">
                  <c:v>-0.38137473503896513</c:v>
                </c:pt>
                <c:pt idx="5">
                  <c:v>-0.12262722188197708</c:v>
                </c:pt>
                <c:pt idx="6">
                  <c:v>-0.6107912833201995</c:v>
                </c:pt>
                <c:pt idx="7">
                  <c:v>-0.16371382606418405</c:v>
                </c:pt>
                <c:pt idx="8">
                  <c:v>-0.12487065295430398</c:v>
                </c:pt>
                <c:pt idx="9">
                  <c:v>-0.16156992767912218</c:v>
                </c:pt>
                <c:pt idx="10">
                  <c:v>0.4587087661977316</c:v>
                </c:pt>
                <c:pt idx="11">
                  <c:v>0.39129335011430344</c:v>
                </c:pt>
                <c:pt idx="12">
                  <c:v>0.41757497161536083</c:v>
                </c:pt>
                <c:pt idx="13">
                  <c:v>0.38164629864909366</c:v>
                </c:pt>
                <c:pt idx="14">
                  <c:v>0.22097442713355797</c:v>
                </c:pt>
                <c:pt idx="15">
                  <c:v>2.2458333227407445</c:v>
                </c:pt>
              </c:numCache>
            </c:numRef>
          </c:val>
        </c:ser>
        <c:ser>
          <c:idx val="3"/>
          <c:order val="3"/>
          <c:tx>
            <c:strRef>
              <c:f>OfS_Src!$Y$4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OfS_Src!$Y$5:$Y$20</c:f>
              <c:numCache>
                <c:formatCode>#,##0.0\ </c:formatCode>
                <c:ptCount val="16"/>
                <c:pt idx="0">
                  <c:v>1.3327142919841908</c:v>
                </c:pt>
                <c:pt idx="1">
                  <c:v>1.116538102164859</c:v>
                </c:pt>
                <c:pt idx="2">
                  <c:v>0.38517023463903532</c:v>
                </c:pt>
                <c:pt idx="3">
                  <c:v>0.81323353765601802</c:v>
                </c:pt>
                <c:pt idx="4">
                  <c:v>0.37937017392112277</c:v>
                </c:pt>
                <c:pt idx="5">
                  <c:v>0.86675696436907756</c:v>
                </c:pt>
                <c:pt idx="6">
                  <c:v>0.36450820693422697</c:v>
                </c:pt>
                <c:pt idx="7">
                  <c:v>0.95323482134433468</c:v>
                </c:pt>
                <c:pt idx="8">
                  <c:v>0.92922570372372326</c:v>
                </c:pt>
                <c:pt idx="9">
                  <c:v>1.1153082831550998</c:v>
                </c:pt>
                <c:pt idx="10">
                  <c:v>1.8359953891913312</c:v>
                </c:pt>
                <c:pt idx="11">
                  <c:v>1.5038003176486063</c:v>
                </c:pt>
                <c:pt idx="12">
                  <c:v>1.7372779435570893</c:v>
                </c:pt>
                <c:pt idx="13">
                  <c:v>1.7832865826688633</c:v>
                </c:pt>
                <c:pt idx="14">
                  <c:v>2.1377643698077482</c:v>
                </c:pt>
                <c:pt idx="15">
                  <c:v>3.3964997111266011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77368"/>
        <c:axId val="300077760"/>
      </c:barChart>
      <c:catAx>
        <c:axId val="30007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77760"/>
        <c:crosses val="autoZero"/>
        <c:auto val="1"/>
        <c:lblAlgn val="ctr"/>
        <c:lblOffset val="100"/>
        <c:noMultiLvlLbl val="0"/>
      </c:catAx>
      <c:valAx>
        <c:axId val="300077760"/>
        <c:scaling>
          <c:orientation val="minMax"/>
          <c:max val="4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</a:t>
                </a:r>
                <a:r>
                  <a:rPr lang="en-US" sz="1050" baseline="0"/>
                  <a:t> Savings, MMBtu/ton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7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OfS_Src!$AA$4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OfS_Src!$AA$5:$AA$20</c:f>
              <c:numCache>
                <c:formatCode>#,##0.0\ </c:formatCode>
                <c:ptCount val="16"/>
                <c:pt idx="0">
                  <c:v>-0.19602039952967082</c:v>
                </c:pt>
                <c:pt idx="1">
                  <c:v>-0.33774058288469833</c:v>
                </c:pt>
                <c:pt idx="2">
                  <c:v>-0.57887361652257119</c:v>
                </c:pt>
                <c:pt idx="3">
                  <c:v>-0.37169044859110123</c:v>
                </c:pt>
                <c:pt idx="4">
                  <c:v>-0.16215558716695835</c:v>
                </c:pt>
                <c:pt idx="5">
                  <c:v>-3.8060424942616293E-2</c:v>
                </c:pt>
                <c:pt idx="6">
                  <c:v>-0.38538614887520262</c:v>
                </c:pt>
                <c:pt idx="7">
                  <c:v>-0.25453666740893754</c:v>
                </c:pt>
                <c:pt idx="8">
                  <c:v>-0.48095618210360103</c:v>
                </c:pt>
                <c:pt idx="9">
                  <c:v>-0.42587888361807735</c:v>
                </c:pt>
                <c:pt idx="10">
                  <c:v>-0.32459886274062166</c:v>
                </c:pt>
                <c:pt idx="11">
                  <c:v>-0.35376754596786658</c:v>
                </c:pt>
                <c:pt idx="12">
                  <c:v>-0.39027410351821062</c:v>
                </c:pt>
                <c:pt idx="13">
                  <c:v>-0.39506812418945619</c:v>
                </c:pt>
                <c:pt idx="14">
                  <c:v>-0.36210079897303549</c:v>
                </c:pt>
                <c:pt idx="15">
                  <c:v>6.0824161673939552E-2</c:v>
                </c:pt>
              </c:numCache>
            </c:numRef>
          </c:val>
        </c:ser>
        <c:ser>
          <c:idx val="1"/>
          <c:order val="1"/>
          <c:tx>
            <c:strRef>
              <c:f>OfS_Src!$AB$4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OfS_Src!$AB$5:$AB$20</c:f>
              <c:numCache>
                <c:formatCode>#,##0.0\ </c:formatCode>
                <c:ptCount val="16"/>
                <c:pt idx="0">
                  <c:v>0.47416527683585269</c:v>
                </c:pt>
                <c:pt idx="1">
                  <c:v>0.70188984195182669</c:v>
                </c:pt>
                <c:pt idx="2">
                  <c:v>0.2297803989031186</c:v>
                </c:pt>
                <c:pt idx="3">
                  <c:v>0.76551177768517509</c:v>
                </c:pt>
                <c:pt idx="4">
                  <c:v>0.68944619253409023</c:v>
                </c:pt>
                <c:pt idx="5">
                  <c:v>1.0414399985744485</c:v>
                </c:pt>
                <c:pt idx="6">
                  <c:v>0.67002721452032143</c:v>
                </c:pt>
                <c:pt idx="7">
                  <c:v>0.96147427888395731</c:v>
                </c:pt>
                <c:pt idx="8">
                  <c:v>0.66619224160662383</c:v>
                </c:pt>
                <c:pt idx="9">
                  <c:v>0.95111301731059006</c:v>
                </c:pt>
                <c:pt idx="10">
                  <c:v>1.1437455556008882</c:v>
                </c:pt>
                <c:pt idx="11">
                  <c:v>0.84839605202695867</c:v>
                </c:pt>
                <c:pt idx="12">
                  <c:v>1.029703238201122</c:v>
                </c:pt>
                <c:pt idx="13">
                  <c:v>1.110631266914333</c:v>
                </c:pt>
                <c:pt idx="14">
                  <c:v>1.7100454101315579</c:v>
                </c:pt>
                <c:pt idx="15">
                  <c:v>1.3308349919431952</c:v>
                </c:pt>
              </c:numCache>
            </c:numRef>
          </c:val>
        </c:ser>
        <c:ser>
          <c:idx val="2"/>
          <c:order val="2"/>
          <c:tx>
            <c:strRef>
              <c:f>OfS_Src!$AC$4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OfS_Src!$AC$5:$AC$20</c:f>
              <c:numCache>
                <c:formatCode>#,##0.0\ </c:formatCode>
                <c:ptCount val="16"/>
                <c:pt idx="0">
                  <c:v>0.23318263308335005</c:v>
                </c:pt>
                <c:pt idx="1">
                  <c:v>0.11135191554305274</c:v>
                </c:pt>
                <c:pt idx="2">
                  <c:v>-0.22496727210605547</c:v>
                </c:pt>
                <c:pt idx="3">
                  <c:v>1.8650102913412805E-2</c:v>
                </c:pt>
                <c:pt idx="4">
                  <c:v>0.23269800202297281</c:v>
                </c:pt>
                <c:pt idx="5">
                  <c:v>0.42997004234339098</c:v>
                </c:pt>
                <c:pt idx="6">
                  <c:v>1.3283924548146457E-3</c:v>
                </c:pt>
                <c:pt idx="7">
                  <c:v>0.20988398105056455</c:v>
                </c:pt>
                <c:pt idx="8">
                  <c:v>-5.2676846415200762E-2</c:v>
                </c:pt>
                <c:pt idx="9">
                  <c:v>4.8523088516217137E-2</c:v>
                </c:pt>
                <c:pt idx="10">
                  <c:v>0.15283650395143886</c:v>
                </c:pt>
                <c:pt idx="11">
                  <c:v>0.1028193833981207</c:v>
                </c:pt>
                <c:pt idx="12">
                  <c:v>0.11932331675501431</c:v>
                </c:pt>
                <c:pt idx="13">
                  <c:v>0.17130079403130147</c:v>
                </c:pt>
                <c:pt idx="14">
                  <c:v>0.34549822442792738</c:v>
                </c:pt>
                <c:pt idx="15">
                  <c:v>0.78603503946527142</c:v>
                </c:pt>
              </c:numCache>
            </c:numRef>
          </c:val>
        </c:ser>
        <c:ser>
          <c:idx val="3"/>
          <c:order val="3"/>
          <c:tx>
            <c:strRef>
              <c:f>OfS_Src!$AD$4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OfS_Src!$AD$5:$AD$20</c:f>
              <c:numCache>
                <c:formatCode>#,##0.0\ </c:formatCode>
                <c:ptCount val="16"/>
                <c:pt idx="0">
                  <c:v>0.83881172016572347</c:v>
                </c:pt>
                <c:pt idx="1">
                  <c:v>1.0465252446845423</c:v>
                </c:pt>
                <c:pt idx="2">
                  <c:v>0.49418770141672308</c:v>
                </c:pt>
                <c:pt idx="3">
                  <c:v>1.0753160070222534</c:v>
                </c:pt>
                <c:pt idx="4">
                  <c:v>0.9934429109830607</c:v>
                </c:pt>
                <c:pt idx="5">
                  <c:v>1.4193542285944456</c:v>
                </c:pt>
                <c:pt idx="6">
                  <c:v>0.97662788270924106</c:v>
                </c:pt>
                <c:pt idx="7">
                  <c:v>1.3268326284590832</c:v>
                </c:pt>
                <c:pt idx="8">
                  <c:v>1.0014195102628265</c:v>
                </c:pt>
                <c:pt idx="9">
                  <c:v>1.3254012993504392</c:v>
                </c:pt>
                <c:pt idx="10">
                  <c:v>1.5301231269450384</c:v>
                </c:pt>
                <c:pt idx="11">
                  <c:v>1.2153263509324235</c:v>
                </c:pt>
                <c:pt idx="12">
                  <c:v>1.4390262886967429</c:v>
                </c:pt>
                <c:pt idx="13">
                  <c:v>1.5729410780510711</c:v>
                </c:pt>
                <c:pt idx="14">
                  <c:v>2.2622881671021173</c:v>
                </c:pt>
                <c:pt idx="15">
                  <c:v>1.9367014278511283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78544"/>
        <c:axId val="300083248"/>
      </c:barChart>
      <c:catAx>
        <c:axId val="30007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3248"/>
        <c:crosses val="autoZero"/>
        <c:auto val="1"/>
        <c:lblAlgn val="ctr"/>
        <c:lblOffset val="100"/>
        <c:noMultiLvlLbl val="0"/>
      </c:catAx>
      <c:valAx>
        <c:axId val="300083248"/>
        <c:scaling>
          <c:orientation val="minMax"/>
          <c:max val="4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</a:t>
                </a:r>
                <a:r>
                  <a:rPr lang="en-US" sz="1050" baseline="0"/>
                  <a:t> Savings, MMBtu/ton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7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OfS_Svgs!$BR$4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OfS_Svgs!$BR$5:$BR$20</c:f>
              <c:numCache>
                <c:formatCode>#,##0.00\ </c:formatCode>
                <c:ptCount val="16"/>
                <c:pt idx="0">
                  <c:v>8.4687602683577903E-2</c:v>
                </c:pt>
                <c:pt idx="1">
                  <c:v>0.19058154717641196</c:v>
                </c:pt>
                <c:pt idx="2">
                  <c:v>0.14170347555812415</c:v>
                </c:pt>
                <c:pt idx="3">
                  <c:v>0.16247724678810085</c:v>
                </c:pt>
                <c:pt idx="4">
                  <c:v>0.13449901526708299</c:v>
                </c:pt>
                <c:pt idx="5">
                  <c:v>0.1303340241591526</c:v>
                </c:pt>
                <c:pt idx="6">
                  <c:v>0.11717467584118532</c:v>
                </c:pt>
                <c:pt idx="7">
                  <c:v>0.16316581286185877</c:v>
                </c:pt>
                <c:pt idx="8">
                  <c:v>0.19094394911688559</c:v>
                </c:pt>
                <c:pt idx="9">
                  <c:v>0.19424552961085401</c:v>
                </c:pt>
                <c:pt idx="10">
                  <c:v>0.20585848748709212</c:v>
                </c:pt>
                <c:pt idx="11">
                  <c:v>0.21263544924342295</c:v>
                </c:pt>
                <c:pt idx="12">
                  <c:v>0.18864974284827471</c:v>
                </c:pt>
                <c:pt idx="13">
                  <c:v>0.186342140951584</c:v>
                </c:pt>
                <c:pt idx="14">
                  <c:v>0.23529009295420109</c:v>
                </c:pt>
                <c:pt idx="15">
                  <c:v>0.14713521934942758</c:v>
                </c:pt>
              </c:numCache>
            </c:numRef>
          </c:val>
        </c:ser>
        <c:ser>
          <c:idx val="1"/>
          <c:order val="1"/>
          <c:tx>
            <c:strRef>
              <c:f>OfS_Svgs!$BS$4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OfS_Svgs!$BS$5:$BS$20</c:f>
              <c:numCache>
                <c:formatCode>#,##0.00\ </c:formatCode>
                <c:ptCount val="16"/>
                <c:pt idx="0">
                  <c:v>-4.8687518890207587E-2</c:v>
                </c:pt>
                <c:pt idx="1">
                  <c:v>2.8160928948129792E-2</c:v>
                </c:pt>
                <c:pt idx="2">
                  <c:v>5.93210987189801E-2</c:v>
                </c:pt>
                <c:pt idx="3">
                  <c:v>1.0046806063666751E-2</c:v>
                </c:pt>
                <c:pt idx="4">
                  <c:v>4.4114894247900202E-2</c:v>
                </c:pt>
                <c:pt idx="5">
                  <c:v>1.5383113216660698E-2</c:v>
                </c:pt>
                <c:pt idx="6">
                  <c:v>2.081349382538375E-2</c:v>
                </c:pt>
                <c:pt idx="7">
                  <c:v>3.1856872190723765E-2</c:v>
                </c:pt>
                <c:pt idx="8">
                  <c:v>1.3506256972983391E-2</c:v>
                </c:pt>
                <c:pt idx="9">
                  <c:v>-3.7275888751710277E-2</c:v>
                </c:pt>
                <c:pt idx="10">
                  <c:v>2.3609061872182827E-2</c:v>
                </c:pt>
                <c:pt idx="11">
                  <c:v>5.4548895440363961E-2</c:v>
                </c:pt>
                <c:pt idx="12">
                  <c:v>1.5774694816565037E-2</c:v>
                </c:pt>
                <c:pt idx="13">
                  <c:v>2.7598462582604621E-2</c:v>
                </c:pt>
                <c:pt idx="14">
                  <c:v>8.7728985844175336E-2</c:v>
                </c:pt>
                <c:pt idx="15">
                  <c:v>5.5478630950443551E-2</c:v>
                </c:pt>
              </c:numCache>
            </c:numRef>
          </c:val>
        </c:ser>
        <c:ser>
          <c:idx val="2"/>
          <c:order val="2"/>
          <c:tx>
            <c:strRef>
              <c:f>OfS_Svgs!$BT$4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OfS_Svgs!$BT$5:$BT$20</c:f>
              <c:numCache>
                <c:formatCode>#,##0.00\ </c:formatCode>
                <c:ptCount val="16"/>
                <c:pt idx="0">
                  <c:v>1.1595740789335134E-2</c:v>
                </c:pt>
                <c:pt idx="1">
                  <c:v>0.210746682965293</c:v>
                </c:pt>
                <c:pt idx="2">
                  <c:v>0.16780484759759684</c:v>
                </c:pt>
                <c:pt idx="3">
                  <c:v>0.17905269763754775</c:v>
                </c:pt>
                <c:pt idx="4">
                  <c:v>0.13867398792025121</c:v>
                </c:pt>
                <c:pt idx="5">
                  <c:v>0.14814844808581148</c:v>
                </c:pt>
                <c:pt idx="6">
                  <c:v>0.1330497368171254</c:v>
                </c:pt>
                <c:pt idx="7">
                  <c:v>0.17840227943664128</c:v>
                </c:pt>
                <c:pt idx="8">
                  <c:v>0.19142832030186138</c:v>
                </c:pt>
                <c:pt idx="9">
                  <c:v>0.17936427444583375</c:v>
                </c:pt>
                <c:pt idx="10">
                  <c:v>0.22572800918932515</c:v>
                </c:pt>
                <c:pt idx="11">
                  <c:v>0.22815149376147201</c:v>
                </c:pt>
                <c:pt idx="12">
                  <c:v>0.18981998342307316</c:v>
                </c:pt>
                <c:pt idx="13">
                  <c:v>0.21873430701194885</c:v>
                </c:pt>
                <c:pt idx="14">
                  <c:v>0.27575068157719457</c:v>
                </c:pt>
                <c:pt idx="15">
                  <c:v>0.16374458619191964</c:v>
                </c:pt>
              </c:numCache>
            </c:numRef>
          </c:val>
        </c:ser>
        <c:ser>
          <c:idx val="3"/>
          <c:order val="3"/>
          <c:tx>
            <c:strRef>
              <c:f>OfS_Svgs!$BU$4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OfS_Svgs!$BU$5:$BU$20</c:f>
              <c:numCache>
                <c:formatCode>#,##0.00\ </c:formatCode>
                <c:ptCount val="16"/>
                <c:pt idx="0">
                  <c:v>-4.2471812378391496E-2</c:v>
                </c:pt>
                <c:pt idx="1">
                  <c:v>4.5489684393139496E-2</c:v>
                </c:pt>
                <c:pt idx="2">
                  <c:v>8.4595642538761354E-2</c:v>
                </c:pt>
                <c:pt idx="3">
                  <c:v>3.8257744274258647E-2</c:v>
                </c:pt>
                <c:pt idx="4">
                  <c:v>7.2465744638303062E-2</c:v>
                </c:pt>
                <c:pt idx="5">
                  <c:v>1.7829727151852489E-2</c:v>
                </c:pt>
                <c:pt idx="6">
                  <c:v>3.1851169477899913E-2</c:v>
                </c:pt>
                <c:pt idx="7">
                  <c:v>5.3807705619476932E-2</c:v>
                </c:pt>
                <c:pt idx="8">
                  <c:v>3.9618020493572E-2</c:v>
                </c:pt>
                <c:pt idx="9">
                  <c:v>-9.872809650033218E-3</c:v>
                </c:pt>
                <c:pt idx="10">
                  <c:v>5.3812026951618262E-2</c:v>
                </c:pt>
                <c:pt idx="11">
                  <c:v>9.0014550028491014E-2</c:v>
                </c:pt>
                <c:pt idx="12">
                  <c:v>4.8306790269089163E-2</c:v>
                </c:pt>
                <c:pt idx="13">
                  <c:v>4.5147998795432291E-2</c:v>
                </c:pt>
                <c:pt idx="14">
                  <c:v>0.14115589446549812</c:v>
                </c:pt>
                <c:pt idx="15">
                  <c:v>7.3762246316575464E-2</c:v>
                </c:pt>
              </c:numCache>
            </c:numRef>
          </c:val>
        </c:ser>
        <c:ser>
          <c:idx val="4"/>
          <c:order val="4"/>
          <c:tx>
            <c:strRef>
              <c:f>OfS_Svgs!$BV$4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OfS_Svgs!$BV$5:$BV$20</c:f>
              <c:numCache>
                <c:formatCode>#,##0.00\ </c:formatCode>
                <c:ptCount val="16"/>
                <c:pt idx="0">
                  <c:v>1.134447970307946E-2</c:v>
                </c:pt>
                <c:pt idx="1">
                  <c:v>0.23270623718584574</c:v>
                </c:pt>
                <c:pt idx="2">
                  <c:v>0.18254800426503207</c:v>
                </c:pt>
                <c:pt idx="3">
                  <c:v>0.20547553689588152</c:v>
                </c:pt>
                <c:pt idx="4">
                  <c:v>0.17370313838263221</c:v>
                </c:pt>
                <c:pt idx="5">
                  <c:v>0.14631508712405653</c:v>
                </c:pt>
                <c:pt idx="6">
                  <c:v>0.14145046068485725</c:v>
                </c:pt>
                <c:pt idx="7">
                  <c:v>0.19526580290359591</c:v>
                </c:pt>
                <c:pt idx="8">
                  <c:v>0.21138195627108561</c:v>
                </c:pt>
                <c:pt idx="9">
                  <c:v>0.2002254592166581</c:v>
                </c:pt>
                <c:pt idx="10">
                  <c:v>0.2469274134888973</c:v>
                </c:pt>
                <c:pt idx="11">
                  <c:v>0.25554129262797493</c:v>
                </c:pt>
                <c:pt idx="12">
                  <c:v>0.21483380164353127</c:v>
                </c:pt>
                <c:pt idx="13">
                  <c:v>0.23483339741622677</c:v>
                </c:pt>
                <c:pt idx="14">
                  <c:v>0.31673209748144521</c:v>
                </c:pt>
                <c:pt idx="15">
                  <c:v>0.18779448710615487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75128"/>
        <c:axId val="224877088"/>
      </c:barChart>
      <c:catAx>
        <c:axId val="224875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7088"/>
        <c:crosses val="autoZero"/>
        <c:auto val="1"/>
        <c:lblAlgn val="ctr"/>
        <c:lblOffset val="100"/>
        <c:noMultiLvlLbl val="0"/>
      </c:catAx>
      <c:valAx>
        <c:axId val="224877088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75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EPr_Src!$Q$4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EPr_Src!$Q$5:$Q$20</c:f>
              <c:numCache>
                <c:formatCode>#,##0.0\ </c:formatCode>
                <c:ptCount val="16"/>
                <c:pt idx="0">
                  <c:v>9.1714532412814176</c:v>
                </c:pt>
                <c:pt idx="1">
                  <c:v>2.8333362874724384</c:v>
                </c:pt>
                <c:pt idx="2">
                  <c:v>3.2117572885400714</c:v>
                </c:pt>
                <c:pt idx="3">
                  <c:v>1.8050023293284021</c:v>
                </c:pt>
                <c:pt idx="4">
                  <c:v>3.6496061091076273</c:v>
                </c:pt>
                <c:pt idx="5">
                  <c:v>0.83603415703143225</c:v>
                </c:pt>
                <c:pt idx="6">
                  <c:v>0.29507323430558297</c:v>
                </c:pt>
                <c:pt idx="7">
                  <c:v>0.30553806301813913</c:v>
                </c:pt>
                <c:pt idx="8">
                  <c:v>0.41618529322214731</c:v>
                </c:pt>
                <c:pt idx="9">
                  <c:v>0.47873689558015281</c:v>
                </c:pt>
                <c:pt idx="10">
                  <c:v>2.3389356973645321</c:v>
                </c:pt>
                <c:pt idx="11">
                  <c:v>2.4245226585491455</c:v>
                </c:pt>
                <c:pt idx="12">
                  <c:v>1.7083679293466019</c:v>
                </c:pt>
                <c:pt idx="13">
                  <c:v>2.0554960282362726</c:v>
                </c:pt>
                <c:pt idx="14">
                  <c:v>-1.3165646219616725</c:v>
                </c:pt>
                <c:pt idx="15">
                  <c:v>8.7194903216206345</c:v>
                </c:pt>
              </c:numCache>
            </c:numRef>
          </c:val>
        </c:ser>
        <c:ser>
          <c:idx val="1"/>
          <c:order val="1"/>
          <c:tx>
            <c:strRef>
              <c:f>EPr_Src!$R$4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EPr_Src!$R$5:$R$20</c:f>
              <c:numCache>
                <c:formatCode>#,##0.0\ </c:formatCode>
                <c:ptCount val="16"/>
                <c:pt idx="0">
                  <c:v>10.708752863468213</c:v>
                </c:pt>
                <c:pt idx="1">
                  <c:v>3.9095034825314312</c:v>
                </c:pt>
                <c:pt idx="2">
                  <c:v>4.0543670020217437</c:v>
                </c:pt>
                <c:pt idx="3">
                  <c:v>2.809936249311058</c:v>
                </c:pt>
                <c:pt idx="4">
                  <c:v>4.6591656294277142</c:v>
                </c:pt>
                <c:pt idx="5">
                  <c:v>1.6152719845117292</c:v>
                </c:pt>
                <c:pt idx="6">
                  <c:v>0.83808505566335545</c:v>
                </c:pt>
                <c:pt idx="7">
                  <c:v>1.0146923932423195</c:v>
                </c:pt>
                <c:pt idx="8">
                  <c:v>1.2062873653018795</c:v>
                </c:pt>
                <c:pt idx="9">
                  <c:v>1.5703370406375063</c:v>
                </c:pt>
                <c:pt idx="10">
                  <c:v>3.6689745852275459</c:v>
                </c:pt>
                <c:pt idx="11">
                  <c:v>3.5907229834172396</c:v>
                </c:pt>
                <c:pt idx="12">
                  <c:v>3.0432405645825455</c:v>
                </c:pt>
                <c:pt idx="13">
                  <c:v>3.3777528076812802</c:v>
                </c:pt>
                <c:pt idx="14">
                  <c:v>0.39947465289014739</c:v>
                </c:pt>
                <c:pt idx="15">
                  <c:v>10.817072470557587</c:v>
                </c:pt>
              </c:numCache>
            </c:numRef>
          </c:val>
        </c:ser>
        <c:ser>
          <c:idx val="2"/>
          <c:order val="2"/>
          <c:tx>
            <c:strRef>
              <c:f>EPr_Src!$S$4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EPr_Src!$S$5:$S$20</c:f>
              <c:numCache>
                <c:formatCode>#,##0.0\ </c:formatCode>
                <c:ptCount val="16"/>
                <c:pt idx="0">
                  <c:v>10.339180634339282</c:v>
                </c:pt>
                <c:pt idx="1">
                  <c:v>3.5672226677857837</c:v>
                </c:pt>
                <c:pt idx="2">
                  <c:v>3.7977038458530448</c:v>
                </c:pt>
                <c:pt idx="3">
                  <c:v>2.4310698134581843</c:v>
                </c:pt>
                <c:pt idx="4">
                  <c:v>4.3244394253226526</c:v>
                </c:pt>
                <c:pt idx="5">
                  <c:v>1.2753673851959486</c:v>
                </c:pt>
                <c:pt idx="6">
                  <c:v>0.61038196049394611</c:v>
                </c:pt>
                <c:pt idx="7">
                  <c:v>0.71748355794256746</c:v>
                </c:pt>
                <c:pt idx="8">
                  <c:v>0.88695057605045624</c:v>
                </c:pt>
                <c:pt idx="9">
                  <c:v>1.0533641573636812</c:v>
                </c:pt>
                <c:pt idx="10">
                  <c:v>3.0674489940251437</c:v>
                </c:pt>
                <c:pt idx="11">
                  <c:v>3.1299750056398477</c:v>
                </c:pt>
                <c:pt idx="12">
                  <c:v>2.4198491429756808</c:v>
                </c:pt>
                <c:pt idx="13">
                  <c:v>2.797113016041989</c:v>
                </c:pt>
                <c:pt idx="14">
                  <c:v>-0.59401169329009273</c:v>
                </c:pt>
                <c:pt idx="15">
                  <c:v>10.246062911242371</c:v>
                </c:pt>
              </c:numCache>
            </c:numRef>
          </c:val>
        </c:ser>
        <c:ser>
          <c:idx val="3"/>
          <c:order val="3"/>
          <c:tx>
            <c:strRef>
              <c:f>EPr_Src!$T$4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EPr_Src!$T$5:$T$20</c:f>
              <c:numCache>
                <c:formatCode>#,##0.0\ </c:formatCode>
                <c:ptCount val="16"/>
                <c:pt idx="0">
                  <c:v>11.700251892823005</c:v>
                </c:pt>
                <c:pt idx="1">
                  <c:v>4.522596927668487</c:v>
                </c:pt>
                <c:pt idx="2">
                  <c:v>4.5479862267476321</c:v>
                </c:pt>
                <c:pt idx="3">
                  <c:v>3.3324016606780247</c:v>
                </c:pt>
                <c:pt idx="4">
                  <c:v>5.2283563944093796</c:v>
                </c:pt>
                <c:pt idx="5">
                  <c:v>1.9706984652314399</c:v>
                </c:pt>
                <c:pt idx="6">
                  <c:v>1.0981705177179981</c:v>
                </c:pt>
                <c:pt idx="7">
                  <c:v>1.3522386515103895</c:v>
                </c:pt>
                <c:pt idx="8">
                  <c:v>1.5902248019510614</c:v>
                </c:pt>
                <c:pt idx="9">
                  <c:v>2.0337625197183371</c:v>
                </c:pt>
                <c:pt idx="10">
                  <c:v>4.2728066198735508</c:v>
                </c:pt>
                <c:pt idx="11">
                  <c:v>4.1689211222454787</c:v>
                </c:pt>
                <c:pt idx="12">
                  <c:v>3.6217675882700586</c:v>
                </c:pt>
                <c:pt idx="13">
                  <c:v>3.990637651960236</c:v>
                </c:pt>
                <c:pt idx="14">
                  <c:v>0.97237324655346624</c:v>
                </c:pt>
                <c:pt idx="15">
                  <c:v>12.147116731217853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2464"/>
        <c:axId val="300082856"/>
      </c:barChart>
      <c:catAx>
        <c:axId val="300082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2856"/>
        <c:crosses val="autoZero"/>
        <c:auto val="1"/>
        <c:lblAlgn val="ctr"/>
        <c:lblOffset val="100"/>
        <c:noMultiLvlLbl val="0"/>
      </c:catAx>
      <c:valAx>
        <c:axId val="30008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EPr_Src!$V$4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EPr_Src!$V$5:$V$20</c:f>
              <c:numCache>
                <c:formatCode>#,##0.0\ </c:formatCode>
                <c:ptCount val="16"/>
                <c:pt idx="0">
                  <c:v>9.6378287306328332</c:v>
                </c:pt>
                <c:pt idx="1">
                  <c:v>3.7413446238581538</c:v>
                </c:pt>
                <c:pt idx="2">
                  <c:v>3.8931674236090004</c:v>
                </c:pt>
                <c:pt idx="3">
                  <c:v>2.7186944210695403</c:v>
                </c:pt>
                <c:pt idx="4">
                  <c:v>4.3975045724438759</c:v>
                </c:pt>
                <c:pt idx="5">
                  <c:v>1.7870776784302436</c:v>
                </c:pt>
                <c:pt idx="6">
                  <c:v>1.0880869960210657</c:v>
                </c:pt>
                <c:pt idx="7">
                  <c:v>1.31401525017193</c:v>
                </c:pt>
                <c:pt idx="8">
                  <c:v>1.541953434011597</c:v>
                </c:pt>
                <c:pt idx="9">
                  <c:v>1.7539919626266753</c:v>
                </c:pt>
                <c:pt idx="10">
                  <c:v>3.6424970892189448</c:v>
                </c:pt>
                <c:pt idx="11">
                  <c:v>3.4973963588807182</c:v>
                </c:pt>
                <c:pt idx="12">
                  <c:v>2.946200392156952</c:v>
                </c:pt>
                <c:pt idx="13">
                  <c:v>3.2696090401711349</c:v>
                </c:pt>
                <c:pt idx="14">
                  <c:v>0.62937791900852935</c:v>
                </c:pt>
                <c:pt idx="15">
                  <c:v>9.3526010901292178</c:v>
                </c:pt>
              </c:numCache>
            </c:numRef>
          </c:val>
        </c:ser>
        <c:ser>
          <c:idx val="1"/>
          <c:order val="1"/>
          <c:tx>
            <c:strRef>
              <c:f>EPr_Src!$W$4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EPr_Src!$W$5:$W$20</c:f>
              <c:numCache>
                <c:formatCode>#,##0.0\ </c:formatCode>
                <c:ptCount val="16"/>
                <c:pt idx="0">
                  <c:v>11.175128352819629</c:v>
                </c:pt>
                <c:pt idx="1">
                  <c:v>4.8175118189171462</c:v>
                </c:pt>
                <c:pt idx="2">
                  <c:v>4.7357771370906727</c:v>
                </c:pt>
                <c:pt idx="3">
                  <c:v>3.723628341052196</c:v>
                </c:pt>
                <c:pt idx="4">
                  <c:v>5.4070640927639619</c:v>
                </c:pt>
                <c:pt idx="5">
                  <c:v>2.5663155059105405</c:v>
                </c:pt>
                <c:pt idx="6">
                  <c:v>1.6310988173788383</c:v>
                </c:pt>
                <c:pt idx="7">
                  <c:v>2.0231695803961105</c:v>
                </c:pt>
                <c:pt idx="8">
                  <c:v>2.3320555060913293</c:v>
                </c:pt>
                <c:pt idx="9">
                  <c:v>2.8455921076840287</c:v>
                </c:pt>
                <c:pt idx="10">
                  <c:v>4.972535977081959</c:v>
                </c:pt>
                <c:pt idx="11">
                  <c:v>4.6635966837488123</c:v>
                </c:pt>
                <c:pt idx="12">
                  <c:v>4.2810730273928961</c:v>
                </c:pt>
                <c:pt idx="13">
                  <c:v>4.5918658196161424</c:v>
                </c:pt>
                <c:pt idx="14">
                  <c:v>2.3454171938603494</c:v>
                </c:pt>
                <c:pt idx="15">
                  <c:v>11.450183239066169</c:v>
                </c:pt>
              </c:numCache>
            </c:numRef>
          </c:val>
        </c:ser>
        <c:ser>
          <c:idx val="2"/>
          <c:order val="2"/>
          <c:tx>
            <c:strRef>
              <c:f>EPr_Src!$X$4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EPr_Src!$X$5:$X$20</c:f>
              <c:numCache>
                <c:formatCode>#,##0.0\ </c:formatCode>
                <c:ptCount val="16"/>
                <c:pt idx="0">
                  <c:v>10.8055561236907</c:v>
                </c:pt>
                <c:pt idx="1">
                  <c:v>4.4752310041714995</c:v>
                </c:pt>
                <c:pt idx="2">
                  <c:v>4.4791139809219738</c:v>
                </c:pt>
                <c:pt idx="3">
                  <c:v>3.3447619051993223</c:v>
                </c:pt>
                <c:pt idx="4">
                  <c:v>5.0723378886589003</c:v>
                </c:pt>
                <c:pt idx="5">
                  <c:v>2.2264109065947602</c:v>
                </c:pt>
                <c:pt idx="6">
                  <c:v>1.4033957222094289</c:v>
                </c:pt>
                <c:pt idx="7">
                  <c:v>1.7259607450963583</c:v>
                </c:pt>
                <c:pt idx="8">
                  <c:v>2.0127187168399057</c:v>
                </c:pt>
                <c:pt idx="9">
                  <c:v>2.3286192244102035</c:v>
                </c:pt>
                <c:pt idx="10">
                  <c:v>4.3710103858795559</c:v>
                </c:pt>
                <c:pt idx="11">
                  <c:v>4.2028487059714195</c:v>
                </c:pt>
                <c:pt idx="12">
                  <c:v>3.6576816057860309</c:v>
                </c:pt>
                <c:pt idx="13">
                  <c:v>4.0112260279768508</c:v>
                </c:pt>
                <c:pt idx="14">
                  <c:v>1.3519308476801091</c:v>
                </c:pt>
                <c:pt idx="15">
                  <c:v>10.879173679750952</c:v>
                </c:pt>
              </c:numCache>
            </c:numRef>
          </c:val>
        </c:ser>
        <c:ser>
          <c:idx val="3"/>
          <c:order val="3"/>
          <c:tx>
            <c:strRef>
              <c:f>EPr_Src!$Y$4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EPr_Src!$Y$5:$Y$20</c:f>
              <c:numCache>
                <c:formatCode>#,##0.0\ </c:formatCode>
                <c:ptCount val="16"/>
                <c:pt idx="0">
                  <c:v>12.16662738217442</c:v>
                </c:pt>
                <c:pt idx="1">
                  <c:v>5.4306052640542033</c:v>
                </c:pt>
                <c:pt idx="2">
                  <c:v>5.2293963618165611</c:v>
                </c:pt>
                <c:pt idx="3">
                  <c:v>4.2460937524191626</c:v>
                </c:pt>
                <c:pt idx="4">
                  <c:v>5.9762548577456274</c:v>
                </c:pt>
                <c:pt idx="5">
                  <c:v>2.9217419866302512</c:v>
                </c:pt>
                <c:pt idx="6">
                  <c:v>1.8911842794334808</c:v>
                </c:pt>
                <c:pt idx="7">
                  <c:v>2.3607158386641802</c:v>
                </c:pt>
                <c:pt idx="8">
                  <c:v>2.715992942740511</c:v>
                </c:pt>
                <c:pt idx="9">
                  <c:v>3.3090175867648592</c:v>
                </c:pt>
                <c:pt idx="10">
                  <c:v>5.5763680117279639</c:v>
                </c:pt>
                <c:pt idx="11">
                  <c:v>5.2417948225770514</c:v>
                </c:pt>
                <c:pt idx="12">
                  <c:v>4.8596000510804087</c:v>
                </c:pt>
                <c:pt idx="13">
                  <c:v>5.2047506638950978</c:v>
                </c:pt>
                <c:pt idx="14">
                  <c:v>2.9183157875236683</c:v>
                </c:pt>
                <c:pt idx="15">
                  <c:v>12.780227499726436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84424"/>
        <c:axId val="300087560"/>
      </c:barChart>
      <c:catAx>
        <c:axId val="300084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7560"/>
        <c:crosses val="autoZero"/>
        <c:auto val="1"/>
        <c:lblAlgn val="ctr"/>
        <c:lblOffset val="100"/>
        <c:noMultiLvlLbl val="0"/>
      </c:catAx>
      <c:valAx>
        <c:axId val="300087560"/>
        <c:scaling>
          <c:orientation val="minMax"/>
          <c:max val="14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84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EPr_Src!$AA$4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EPr_Src!$AA$5:$AA$20</c:f>
              <c:numCache>
                <c:formatCode>#,##0.0\ </c:formatCode>
                <c:ptCount val="16"/>
                <c:pt idx="0">
                  <c:v>9.3119154887860933</c:v>
                </c:pt>
                <c:pt idx="1">
                  <c:v>3.0627380347948834</c:v>
                </c:pt>
                <c:pt idx="2">
                  <c:v>3.820362890602325</c:v>
                </c:pt>
                <c:pt idx="3">
                  <c:v>2.5795525681285119</c:v>
                </c:pt>
                <c:pt idx="4">
                  <c:v>4.6667358746044751</c:v>
                </c:pt>
                <c:pt idx="5">
                  <c:v>1.8696306281699842</c:v>
                </c:pt>
                <c:pt idx="6">
                  <c:v>1.240071868048509</c:v>
                </c:pt>
                <c:pt idx="7">
                  <c:v>1.1144778051997819</c:v>
                </c:pt>
                <c:pt idx="8">
                  <c:v>1.1244966106562397</c:v>
                </c:pt>
                <c:pt idx="9">
                  <c:v>1.3635624973783724</c:v>
                </c:pt>
                <c:pt idx="10">
                  <c:v>2.9934376441446817</c:v>
                </c:pt>
                <c:pt idx="11">
                  <c:v>2.7710390437921042</c:v>
                </c:pt>
                <c:pt idx="12">
                  <c:v>2.2185678027142952</c:v>
                </c:pt>
                <c:pt idx="13">
                  <c:v>2.5359125449295448</c:v>
                </c:pt>
                <c:pt idx="14">
                  <c:v>0.13877288028642085</c:v>
                </c:pt>
                <c:pt idx="15">
                  <c:v>7.8626123423034446</c:v>
                </c:pt>
              </c:numCache>
            </c:numRef>
          </c:val>
        </c:ser>
        <c:ser>
          <c:idx val="1"/>
          <c:order val="1"/>
          <c:tx>
            <c:strRef>
              <c:f>EPr_Src!$AB$4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EPr_Src!$AB$5:$AB$20</c:f>
              <c:numCache>
                <c:formatCode>#,##0.0\ </c:formatCode>
                <c:ptCount val="16"/>
                <c:pt idx="0">
                  <c:v>10.849215110972889</c:v>
                </c:pt>
                <c:pt idx="1">
                  <c:v>4.1389052298538758</c:v>
                </c:pt>
                <c:pt idx="2">
                  <c:v>4.6629726040839978</c:v>
                </c:pt>
                <c:pt idx="3">
                  <c:v>3.5844864881111675</c:v>
                </c:pt>
                <c:pt idx="4">
                  <c:v>5.676295394924562</c:v>
                </c:pt>
                <c:pt idx="5">
                  <c:v>2.6488684556502813</c:v>
                </c:pt>
                <c:pt idx="6">
                  <c:v>1.7830836894062814</c:v>
                </c:pt>
                <c:pt idx="7">
                  <c:v>1.8236321354239624</c:v>
                </c:pt>
                <c:pt idx="8">
                  <c:v>1.914598682735972</c:v>
                </c:pt>
                <c:pt idx="9">
                  <c:v>2.4551626424357256</c:v>
                </c:pt>
                <c:pt idx="10">
                  <c:v>4.323476532007696</c:v>
                </c:pt>
                <c:pt idx="11">
                  <c:v>3.9372393686601979</c:v>
                </c:pt>
                <c:pt idx="12">
                  <c:v>3.5534404379502389</c:v>
                </c:pt>
                <c:pt idx="13">
                  <c:v>3.8581693243745518</c:v>
                </c:pt>
                <c:pt idx="14">
                  <c:v>1.8548121551382406</c:v>
                </c:pt>
                <c:pt idx="15">
                  <c:v>9.9601944912403972</c:v>
                </c:pt>
              </c:numCache>
            </c:numRef>
          </c:val>
        </c:ser>
        <c:ser>
          <c:idx val="2"/>
          <c:order val="2"/>
          <c:tx>
            <c:strRef>
              <c:f>EPr_Src!$AC$4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EPr_Src!$AC$5:$AC$20</c:f>
              <c:numCache>
                <c:formatCode>#,##0.0\ </c:formatCode>
                <c:ptCount val="16"/>
                <c:pt idx="0">
                  <c:v>10.47964288184396</c:v>
                </c:pt>
                <c:pt idx="1">
                  <c:v>3.7966244151082291</c:v>
                </c:pt>
                <c:pt idx="2">
                  <c:v>4.406309447915298</c:v>
                </c:pt>
                <c:pt idx="3">
                  <c:v>3.2056200522582938</c:v>
                </c:pt>
                <c:pt idx="4">
                  <c:v>5.3415691908194995</c:v>
                </c:pt>
                <c:pt idx="5">
                  <c:v>2.3089638563345005</c:v>
                </c:pt>
                <c:pt idx="6">
                  <c:v>1.5553805942368721</c:v>
                </c:pt>
                <c:pt idx="7">
                  <c:v>1.5264233001242102</c:v>
                </c:pt>
                <c:pt idx="8">
                  <c:v>1.5952618934845486</c:v>
                </c:pt>
                <c:pt idx="9">
                  <c:v>1.9381897591619006</c:v>
                </c:pt>
                <c:pt idx="10">
                  <c:v>3.7219509408052933</c:v>
                </c:pt>
                <c:pt idx="11">
                  <c:v>3.4764913908828059</c:v>
                </c:pt>
                <c:pt idx="12">
                  <c:v>2.9300490163433741</c:v>
                </c:pt>
                <c:pt idx="13">
                  <c:v>3.2775295327352607</c:v>
                </c:pt>
                <c:pt idx="14">
                  <c:v>0.86132580895800059</c:v>
                </c:pt>
                <c:pt idx="15">
                  <c:v>9.389184931925179</c:v>
                </c:pt>
              </c:numCache>
            </c:numRef>
          </c:val>
        </c:ser>
        <c:ser>
          <c:idx val="3"/>
          <c:order val="3"/>
          <c:tx>
            <c:strRef>
              <c:f>EPr_Src!$AD$4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EPr_Src!$AD$5:$AD$20</c:f>
              <c:numCache>
                <c:formatCode>#,##0.0\ </c:formatCode>
                <c:ptCount val="16"/>
                <c:pt idx="0">
                  <c:v>11.84071414032768</c:v>
                </c:pt>
                <c:pt idx="1">
                  <c:v>4.7519986749909329</c:v>
                </c:pt>
                <c:pt idx="2">
                  <c:v>5.1565918288098853</c:v>
                </c:pt>
                <c:pt idx="3">
                  <c:v>4.1069518994781342</c:v>
                </c:pt>
                <c:pt idx="4">
                  <c:v>6.2454861599062266</c:v>
                </c:pt>
                <c:pt idx="5">
                  <c:v>3.004294936369992</c:v>
                </c:pt>
                <c:pt idx="6">
                  <c:v>2.043169151460924</c:v>
                </c:pt>
                <c:pt idx="7">
                  <c:v>2.1611783936920324</c:v>
                </c:pt>
                <c:pt idx="8">
                  <c:v>2.2985361193851541</c:v>
                </c:pt>
                <c:pt idx="9">
                  <c:v>2.9185881215165566</c:v>
                </c:pt>
                <c:pt idx="10">
                  <c:v>4.9273085666537009</c:v>
                </c:pt>
                <c:pt idx="11">
                  <c:v>4.5154375074884374</c:v>
                </c:pt>
                <c:pt idx="12">
                  <c:v>4.1319674616377515</c:v>
                </c:pt>
                <c:pt idx="13">
                  <c:v>4.4710541686535077</c:v>
                </c:pt>
                <c:pt idx="14">
                  <c:v>2.4277107488015597</c:v>
                </c:pt>
                <c:pt idx="15">
                  <c:v>11.290238751900663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76976"/>
        <c:axId val="301909888"/>
      </c:barChart>
      <c:catAx>
        <c:axId val="30007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9888"/>
        <c:crosses val="autoZero"/>
        <c:auto val="1"/>
        <c:lblAlgn val="ctr"/>
        <c:lblOffset val="100"/>
        <c:noMultiLvlLbl val="0"/>
      </c:catAx>
      <c:valAx>
        <c:axId val="301909888"/>
        <c:scaling>
          <c:orientation val="minMax"/>
          <c:max val="14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7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OfL_Src!$Q$4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OfL_Src!$Q$5:$Q$20</c:f>
              <c:numCache>
                <c:formatCode>#,##0.0\ </c:formatCode>
                <c:ptCount val="16"/>
                <c:pt idx="0">
                  <c:v>3.4392115229616822</c:v>
                </c:pt>
                <c:pt idx="1">
                  <c:v>2.2942379332721767</c:v>
                </c:pt>
                <c:pt idx="2">
                  <c:v>2.2268619344807687</c:v>
                </c:pt>
                <c:pt idx="3">
                  <c:v>2.074335420909093</c:v>
                </c:pt>
                <c:pt idx="4">
                  <c:v>2.1565589518507271</c:v>
                </c:pt>
                <c:pt idx="5">
                  <c:v>1.2891042274090874</c:v>
                </c:pt>
                <c:pt idx="6">
                  <c:v>1.4218215770453679</c:v>
                </c:pt>
                <c:pt idx="7">
                  <c:v>1.0575779179713138</c:v>
                </c:pt>
                <c:pt idx="8">
                  <c:v>1.7362716458332548</c:v>
                </c:pt>
                <c:pt idx="9">
                  <c:v>0.91838036227617248</c:v>
                </c:pt>
                <c:pt idx="10">
                  <c:v>1.593231627176497</c:v>
                </c:pt>
                <c:pt idx="11">
                  <c:v>1.9453641345001158</c:v>
                </c:pt>
                <c:pt idx="12">
                  <c:v>0.93500237380098494</c:v>
                </c:pt>
                <c:pt idx="13">
                  <c:v>1.0215994729329725</c:v>
                </c:pt>
                <c:pt idx="14">
                  <c:v>0.78899114541244186</c:v>
                </c:pt>
                <c:pt idx="15">
                  <c:v>2.8670545931428411</c:v>
                </c:pt>
              </c:numCache>
            </c:numRef>
          </c:val>
        </c:ser>
        <c:ser>
          <c:idx val="1"/>
          <c:order val="1"/>
          <c:tx>
            <c:strRef>
              <c:f>OfL_Src!$R$4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OfL_Src!$R$5:$R$20</c:f>
              <c:numCache>
                <c:formatCode>#,##0.0\ </c:formatCode>
                <c:ptCount val="16"/>
                <c:pt idx="0">
                  <c:v>4.2487845319618049</c:v>
                </c:pt>
                <c:pt idx="1">
                  <c:v>3.5998067341489519</c:v>
                </c:pt>
                <c:pt idx="2">
                  <c:v>3.3718233139193114</c:v>
                </c:pt>
                <c:pt idx="3">
                  <c:v>3.5872147887097738</c:v>
                </c:pt>
                <c:pt idx="4">
                  <c:v>3.4794681879283056</c:v>
                </c:pt>
                <c:pt idx="5">
                  <c:v>2.8602889770621158</c:v>
                </c:pt>
                <c:pt idx="6">
                  <c:v>2.9981180163626706</c:v>
                </c:pt>
                <c:pt idx="7">
                  <c:v>2.7176324691249949</c:v>
                </c:pt>
                <c:pt idx="8">
                  <c:v>3.334181826197911</c:v>
                </c:pt>
                <c:pt idx="9">
                  <c:v>2.6909725797112776</c:v>
                </c:pt>
                <c:pt idx="10">
                  <c:v>3.4011847222098597</c:v>
                </c:pt>
                <c:pt idx="11">
                  <c:v>3.4344574088268973</c:v>
                </c:pt>
                <c:pt idx="12">
                  <c:v>2.693981673889569</c:v>
                </c:pt>
                <c:pt idx="13">
                  <c:v>2.859796004393508</c:v>
                </c:pt>
                <c:pt idx="14">
                  <c:v>3.3873188611644873</c:v>
                </c:pt>
                <c:pt idx="15">
                  <c:v>4.2674555573206234</c:v>
                </c:pt>
              </c:numCache>
            </c:numRef>
          </c:val>
        </c:ser>
        <c:ser>
          <c:idx val="2"/>
          <c:order val="2"/>
          <c:tx>
            <c:strRef>
              <c:f>OfL_Src!$S$4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OfL_Src!$S$5:$S$20</c:f>
              <c:numCache>
                <c:formatCode>#,##0.0\ </c:formatCode>
                <c:ptCount val="16"/>
                <c:pt idx="0">
                  <c:v>3.6791059289909422</c:v>
                </c:pt>
                <c:pt idx="1">
                  <c:v>2.6056147783857981</c:v>
                </c:pt>
                <c:pt idx="2">
                  <c:v>2.482591577983746</c:v>
                </c:pt>
                <c:pt idx="3">
                  <c:v>2.3816638097205645</c:v>
                </c:pt>
                <c:pt idx="4">
                  <c:v>2.4488387445053799</c:v>
                </c:pt>
                <c:pt idx="5">
                  <c:v>1.7535579055188391</c:v>
                </c:pt>
                <c:pt idx="6">
                  <c:v>1.790286317601909</c:v>
                </c:pt>
                <c:pt idx="7">
                  <c:v>1.4834082835775246</c:v>
                </c:pt>
                <c:pt idx="8">
                  <c:v>2.2472908806162804</c:v>
                </c:pt>
                <c:pt idx="9">
                  <c:v>1.3081183862032573</c:v>
                </c:pt>
                <c:pt idx="10">
                  <c:v>1.871760055084754</c:v>
                </c:pt>
                <c:pt idx="11">
                  <c:v>2.32631094756881</c:v>
                </c:pt>
                <c:pt idx="12">
                  <c:v>1.3408241781567507</c:v>
                </c:pt>
                <c:pt idx="13">
                  <c:v>1.4671561029276379</c:v>
                </c:pt>
                <c:pt idx="14">
                  <c:v>1.6556511940905678</c:v>
                </c:pt>
                <c:pt idx="15">
                  <c:v>3.3581124430357341</c:v>
                </c:pt>
              </c:numCache>
            </c:numRef>
          </c:val>
        </c:ser>
        <c:ser>
          <c:idx val="3"/>
          <c:order val="3"/>
          <c:tx>
            <c:strRef>
              <c:f>OfL_Src!$T$4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OfL_Src!$T$5:$T$20</c:f>
              <c:numCache>
                <c:formatCode>#,##0.0\ </c:formatCode>
                <c:ptCount val="16"/>
                <c:pt idx="0">
                  <c:v>4.421628362941826</c:v>
                </c:pt>
                <c:pt idx="1">
                  <c:v>3.8220650364043012</c:v>
                </c:pt>
                <c:pt idx="2">
                  <c:v>3.5571490528580512</c:v>
                </c:pt>
                <c:pt idx="3">
                  <c:v>3.8181612456621741</c:v>
                </c:pt>
                <c:pt idx="4">
                  <c:v>3.7016689135730614</c:v>
                </c:pt>
                <c:pt idx="5">
                  <c:v>3.1989647396552581</c:v>
                </c:pt>
                <c:pt idx="6">
                  <c:v>3.2726388892627134</c:v>
                </c:pt>
                <c:pt idx="7">
                  <c:v>3.0101483332145196</c:v>
                </c:pt>
                <c:pt idx="8">
                  <c:v>3.6983024183992885</c:v>
                </c:pt>
                <c:pt idx="9">
                  <c:v>2.9679844590898536</c:v>
                </c:pt>
                <c:pt idx="10">
                  <c:v>3.6020396668249339</c:v>
                </c:pt>
                <c:pt idx="11">
                  <c:v>3.7040957256311411</c:v>
                </c:pt>
                <c:pt idx="12">
                  <c:v>2.9700469783193095</c:v>
                </c:pt>
                <c:pt idx="13">
                  <c:v>3.1829009524675271</c:v>
                </c:pt>
                <c:pt idx="14">
                  <c:v>4.006947619612748</c:v>
                </c:pt>
                <c:pt idx="15">
                  <c:v>4.6545658987473129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903616"/>
        <c:axId val="301902048"/>
      </c:barChart>
      <c:catAx>
        <c:axId val="30190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2048"/>
        <c:crosses val="autoZero"/>
        <c:auto val="1"/>
        <c:lblAlgn val="ctr"/>
        <c:lblOffset val="100"/>
        <c:noMultiLvlLbl val="0"/>
      </c:catAx>
      <c:valAx>
        <c:axId val="30190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OfL_Src!$V$4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OfL_Src!$V$5:$V$20</c:f>
              <c:numCache>
                <c:formatCode>#,##0.0\ </c:formatCode>
                <c:ptCount val="16"/>
                <c:pt idx="0">
                  <c:v>1.7272072918420307</c:v>
                </c:pt>
                <c:pt idx="1">
                  <c:v>0.48224455428493473</c:v>
                </c:pt>
                <c:pt idx="2">
                  <c:v>0.60427826564553555</c:v>
                </c:pt>
                <c:pt idx="3">
                  <c:v>0.22317008953656287</c:v>
                </c:pt>
                <c:pt idx="4">
                  <c:v>0.42855220732456162</c:v>
                </c:pt>
                <c:pt idx="5">
                  <c:v>-0.34304889274368083</c:v>
                </c:pt>
                <c:pt idx="6">
                  <c:v>-0.17909574224911398</c:v>
                </c:pt>
                <c:pt idx="7">
                  <c:v>-0.51960261704733313</c:v>
                </c:pt>
                <c:pt idx="8">
                  <c:v>-8.8042388712708017E-2</c:v>
                </c:pt>
                <c:pt idx="9">
                  <c:v>-0.75826590473310418</c:v>
                </c:pt>
                <c:pt idx="10">
                  <c:v>-0.32671470906225231</c:v>
                </c:pt>
                <c:pt idx="11">
                  <c:v>0.1426320574588392</c:v>
                </c:pt>
                <c:pt idx="12">
                  <c:v>-0.72687665770667775</c:v>
                </c:pt>
                <c:pt idx="13">
                  <c:v>-0.79891414311052156</c:v>
                </c:pt>
                <c:pt idx="14">
                  <c:v>-1.9328662834145445</c:v>
                </c:pt>
                <c:pt idx="15">
                  <c:v>0.92439289003228031</c:v>
                </c:pt>
              </c:numCache>
            </c:numRef>
          </c:val>
        </c:ser>
        <c:ser>
          <c:idx val="1"/>
          <c:order val="1"/>
          <c:tx>
            <c:strRef>
              <c:f>OfL_Src!$W$4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OfL_Src!$W$5:$W$20</c:f>
              <c:numCache>
                <c:formatCode>#,##0.0\ </c:formatCode>
                <c:ptCount val="16"/>
                <c:pt idx="0">
                  <c:v>2.5367803008421537</c:v>
                </c:pt>
                <c:pt idx="1">
                  <c:v>1.7878133551617099</c:v>
                </c:pt>
                <c:pt idx="2">
                  <c:v>1.7492396450840786</c:v>
                </c:pt>
                <c:pt idx="3">
                  <c:v>1.7360494573372438</c:v>
                </c:pt>
                <c:pt idx="4">
                  <c:v>1.7514614434021401</c:v>
                </c:pt>
                <c:pt idx="5">
                  <c:v>1.2281358569093479</c:v>
                </c:pt>
                <c:pt idx="6">
                  <c:v>1.3972006970681889</c:v>
                </c:pt>
                <c:pt idx="7">
                  <c:v>1.1404519341063482</c:v>
                </c:pt>
                <c:pt idx="8">
                  <c:v>1.5098677916519481</c:v>
                </c:pt>
                <c:pt idx="9">
                  <c:v>1.0143263127020012</c:v>
                </c:pt>
                <c:pt idx="10">
                  <c:v>1.4812383859711102</c:v>
                </c:pt>
                <c:pt idx="11">
                  <c:v>1.6317253317856208</c:v>
                </c:pt>
                <c:pt idx="12">
                  <c:v>1.0321026423819062</c:v>
                </c:pt>
                <c:pt idx="13">
                  <c:v>1.0392823883500137</c:v>
                </c:pt>
                <c:pt idx="14">
                  <c:v>0.66546143233750088</c:v>
                </c:pt>
                <c:pt idx="15">
                  <c:v>2.3247938542100628</c:v>
                </c:pt>
              </c:numCache>
            </c:numRef>
          </c:val>
        </c:ser>
        <c:ser>
          <c:idx val="2"/>
          <c:order val="2"/>
          <c:tx>
            <c:strRef>
              <c:f>OfL_Src!$X$4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OfL_Src!$X$5:$X$20</c:f>
              <c:numCache>
                <c:formatCode>#,##0.0\ </c:formatCode>
                <c:ptCount val="16"/>
                <c:pt idx="0">
                  <c:v>1.967101697871291</c:v>
                </c:pt>
                <c:pt idx="1">
                  <c:v>0.79362139939855614</c:v>
                </c:pt>
                <c:pt idx="2">
                  <c:v>0.86000790914851311</c:v>
                </c:pt>
                <c:pt idx="3">
                  <c:v>0.53049847834803443</c:v>
                </c:pt>
                <c:pt idx="4">
                  <c:v>0.72083199997921477</c:v>
                </c:pt>
                <c:pt idx="5">
                  <c:v>0.12140478536607091</c:v>
                </c:pt>
                <c:pt idx="6">
                  <c:v>0.18936899830742721</c:v>
                </c:pt>
                <c:pt idx="7">
                  <c:v>-9.3772251441122154E-2</c:v>
                </c:pt>
                <c:pt idx="8">
                  <c:v>0.42297684607031744</c:v>
                </c:pt>
                <c:pt idx="9">
                  <c:v>-0.36852788080601939</c:v>
                </c:pt>
                <c:pt idx="10">
                  <c:v>-4.8186281153995328E-2</c:v>
                </c:pt>
                <c:pt idx="11">
                  <c:v>0.52357887052753316</c:v>
                </c:pt>
                <c:pt idx="12">
                  <c:v>-0.32105485335091205</c:v>
                </c:pt>
                <c:pt idx="13">
                  <c:v>-0.35335751311585611</c:v>
                </c:pt>
                <c:pt idx="14">
                  <c:v>-1.0662062347364185</c:v>
                </c:pt>
                <c:pt idx="15">
                  <c:v>1.4154507399251732</c:v>
                </c:pt>
              </c:numCache>
            </c:numRef>
          </c:val>
        </c:ser>
        <c:ser>
          <c:idx val="3"/>
          <c:order val="3"/>
          <c:tx>
            <c:strRef>
              <c:f>OfL_Src!$Y$4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OfL_Src!$Y$5:$Y$20</c:f>
              <c:numCache>
                <c:formatCode>#,##0.0\ </c:formatCode>
                <c:ptCount val="16"/>
                <c:pt idx="0">
                  <c:v>2.7096241318221748</c:v>
                </c:pt>
                <c:pt idx="1">
                  <c:v>2.0100716574170594</c:v>
                </c:pt>
                <c:pt idx="2">
                  <c:v>1.9345653840228181</c:v>
                </c:pt>
                <c:pt idx="3">
                  <c:v>1.9669959142896443</c:v>
                </c:pt>
                <c:pt idx="4">
                  <c:v>1.9736621690468961</c:v>
                </c:pt>
                <c:pt idx="5">
                  <c:v>1.5668116195024899</c:v>
                </c:pt>
                <c:pt idx="6">
                  <c:v>1.6717215699682315</c:v>
                </c:pt>
                <c:pt idx="7">
                  <c:v>1.4329677981958726</c:v>
                </c:pt>
                <c:pt idx="8">
                  <c:v>1.873988383853326</c:v>
                </c:pt>
                <c:pt idx="9">
                  <c:v>1.2913381920805769</c:v>
                </c:pt>
                <c:pt idx="10">
                  <c:v>1.6820933305861847</c:v>
                </c:pt>
                <c:pt idx="11">
                  <c:v>1.9013636485898644</c:v>
                </c:pt>
                <c:pt idx="12">
                  <c:v>1.3081679468116469</c:v>
                </c:pt>
                <c:pt idx="13">
                  <c:v>1.3623873364240333</c:v>
                </c:pt>
                <c:pt idx="14">
                  <c:v>1.2850901907857615</c:v>
                </c:pt>
                <c:pt idx="15">
                  <c:v>2.7119041956367522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910672"/>
        <c:axId val="301907536"/>
      </c:barChart>
      <c:catAx>
        <c:axId val="30191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7536"/>
        <c:crosses val="autoZero"/>
        <c:auto val="1"/>
        <c:lblAlgn val="ctr"/>
        <c:lblOffset val="100"/>
        <c:noMultiLvlLbl val="0"/>
      </c:catAx>
      <c:valAx>
        <c:axId val="301907536"/>
        <c:scaling>
          <c:orientation val="minMax"/>
          <c:max val="4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</a:t>
                </a:r>
                <a:r>
                  <a:rPr lang="en-US" sz="1050" baseline="0"/>
                  <a:t> Savings, MMBtu/ton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1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Htl_Src!$Q$4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Htl_Src!$Q$5:$Q$20</c:f>
              <c:numCache>
                <c:formatCode>#,##0.0\ </c:formatCode>
                <c:ptCount val="16"/>
                <c:pt idx="0">
                  <c:v>24.574852124077534</c:v>
                </c:pt>
                <c:pt idx="1">
                  <c:v>17.777480541236869</c:v>
                </c:pt>
                <c:pt idx="2">
                  <c:v>19.687295996677001</c:v>
                </c:pt>
                <c:pt idx="3">
                  <c:v>16.801075858313919</c:v>
                </c:pt>
                <c:pt idx="4">
                  <c:v>19.925139304610067</c:v>
                </c:pt>
                <c:pt idx="5">
                  <c:v>16.702504920312013</c:v>
                </c:pt>
                <c:pt idx="6">
                  <c:v>15.385227910454224</c:v>
                </c:pt>
                <c:pt idx="7">
                  <c:v>14.503450684278821</c:v>
                </c:pt>
                <c:pt idx="8">
                  <c:v>14.018264304015778</c:v>
                </c:pt>
                <c:pt idx="9">
                  <c:v>14.350166046555918</c:v>
                </c:pt>
                <c:pt idx="10">
                  <c:v>13.174700892020876</c:v>
                </c:pt>
                <c:pt idx="11">
                  <c:v>16.519146367881582</c:v>
                </c:pt>
                <c:pt idx="12">
                  <c:v>13.14717765456656</c:v>
                </c:pt>
                <c:pt idx="13">
                  <c:v>13.513161926353204</c:v>
                </c:pt>
                <c:pt idx="14">
                  <c:v>8.7948076126777064</c:v>
                </c:pt>
                <c:pt idx="15">
                  <c:v>19.37870819695792</c:v>
                </c:pt>
              </c:numCache>
            </c:numRef>
          </c:val>
        </c:ser>
        <c:ser>
          <c:idx val="1"/>
          <c:order val="1"/>
          <c:tx>
            <c:strRef>
              <c:f>Htl_Src!$R$4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Htl_Src!$R$5:$R$20</c:f>
              <c:numCache>
                <c:formatCode>#,##0.0\ </c:formatCode>
                <c:ptCount val="16"/>
                <c:pt idx="0">
                  <c:v>29.157342729600675</c:v>
                </c:pt>
                <c:pt idx="1">
                  <c:v>21.425507527485205</c:v>
                </c:pt>
                <c:pt idx="2">
                  <c:v>22.75338872545764</c:v>
                </c:pt>
                <c:pt idx="3">
                  <c:v>20.188166770883697</c:v>
                </c:pt>
                <c:pt idx="4">
                  <c:v>23.454029507837092</c:v>
                </c:pt>
                <c:pt idx="5">
                  <c:v>19.464053644085624</c:v>
                </c:pt>
                <c:pt idx="6">
                  <c:v>17.765664084504721</c:v>
                </c:pt>
                <c:pt idx="7">
                  <c:v>17.191155798727053</c:v>
                </c:pt>
                <c:pt idx="8">
                  <c:v>16.838838596542729</c:v>
                </c:pt>
                <c:pt idx="9">
                  <c:v>17.643766005070372</c:v>
                </c:pt>
                <c:pt idx="10">
                  <c:v>17.131092545062796</c:v>
                </c:pt>
                <c:pt idx="11">
                  <c:v>20.049463179932957</c:v>
                </c:pt>
                <c:pt idx="12">
                  <c:v>17.276511394816591</c:v>
                </c:pt>
                <c:pt idx="13">
                  <c:v>17.839903538210791</c:v>
                </c:pt>
                <c:pt idx="14">
                  <c:v>13.377082671634643</c:v>
                </c:pt>
                <c:pt idx="15">
                  <c:v>24.312197307994051</c:v>
                </c:pt>
              </c:numCache>
            </c:numRef>
          </c:val>
        </c:ser>
        <c:ser>
          <c:idx val="2"/>
          <c:order val="2"/>
          <c:tx>
            <c:strRef>
              <c:f>Htl_Src!$S$4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Htl_Src!$S$5:$S$20</c:f>
              <c:numCache>
                <c:formatCode>#,##0.0\ </c:formatCode>
                <c:ptCount val="16"/>
                <c:pt idx="0">
                  <c:v>27.041822569613235</c:v>
                </c:pt>
                <c:pt idx="1">
                  <c:v>19.372483258733734</c:v>
                </c:pt>
                <c:pt idx="2">
                  <c:v>21.189391356061876</c:v>
                </c:pt>
                <c:pt idx="3">
                  <c:v>18.086997713039946</c:v>
                </c:pt>
                <c:pt idx="4">
                  <c:v>21.686121690910969</c:v>
                </c:pt>
                <c:pt idx="5">
                  <c:v>17.893543605432338</c:v>
                </c:pt>
                <c:pt idx="6">
                  <c:v>16.339115819670486</c:v>
                </c:pt>
                <c:pt idx="7">
                  <c:v>15.463599843556205</c:v>
                </c:pt>
                <c:pt idx="8">
                  <c:v>14.885685021106328</c:v>
                </c:pt>
                <c:pt idx="9">
                  <c:v>15.380966172376064</c:v>
                </c:pt>
                <c:pt idx="10">
                  <c:v>14.367598654996497</c:v>
                </c:pt>
                <c:pt idx="11">
                  <c:v>17.758748500879648</c:v>
                </c:pt>
                <c:pt idx="12">
                  <c:v>14.453622118043189</c:v>
                </c:pt>
                <c:pt idx="13">
                  <c:v>15.178994194696214</c:v>
                </c:pt>
                <c:pt idx="14">
                  <c:v>10.065027981209468</c:v>
                </c:pt>
                <c:pt idx="15">
                  <c:v>21.415012473006044</c:v>
                </c:pt>
              </c:numCache>
            </c:numRef>
          </c:val>
        </c:ser>
        <c:ser>
          <c:idx val="3"/>
          <c:order val="3"/>
          <c:tx>
            <c:strRef>
              <c:f>Htl_Src!$T$4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Htl_Src!$T$5:$T$20</c:f>
              <c:numCache>
                <c:formatCode>#,##0.0\ </c:formatCode>
                <c:ptCount val="16"/>
                <c:pt idx="0">
                  <c:v>31.21508898389887</c:v>
                </c:pt>
                <c:pt idx="1">
                  <c:v>22.777647988072847</c:v>
                </c:pt>
                <c:pt idx="2">
                  <c:v>24.074590751478137</c:v>
                </c:pt>
                <c:pt idx="3">
                  <c:v>21.265320123528621</c:v>
                </c:pt>
                <c:pt idx="4">
                  <c:v>24.917701523983347</c:v>
                </c:pt>
                <c:pt idx="5">
                  <c:v>20.368671405971632</c:v>
                </c:pt>
                <c:pt idx="6">
                  <c:v>18.542515320836653</c:v>
                </c:pt>
                <c:pt idx="7">
                  <c:v>17.964026324698537</c:v>
                </c:pt>
                <c:pt idx="8">
                  <c:v>17.56534331098787</c:v>
                </c:pt>
                <c:pt idx="9">
                  <c:v>18.495654581568594</c:v>
                </c:pt>
                <c:pt idx="10">
                  <c:v>18.148522949800043</c:v>
                </c:pt>
                <c:pt idx="11">
                  <c:v>21.106017679785758</c:v>
                </c:pt>
                <c:pt idx="12">
                  <c:v>18.378590905303074</c:v>
                </c:pt>
                <c:pt idx="13">
                  <c:v>19.225429102593345</c:v>
                </c:pt>
                <c:pt idx="14">
                  <c:v>14.373218394576481</c:v>
                </c:pt>
                <c:pt idx="15">
                  <c:v>26.020700415468617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906752"/>
        <c:axId val="301904400"/>
      </c:barChart>
      <c:catAx>
        <c:axId val="30190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4400"/>
        <c:crosses val="autoZero"/>
        <c:auto val="1"/>
        <c:lblAlgn val="ctr"/>
        <c:lblOffset val="100"/>
        <c:noMultiLvlLbl val="0"/>
      </c:catAx>
      <c:valAx>
        <c:axId val="30190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 Savings, MMBtu/ton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Htl_Src!$V$4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Htl_Src!$V$5:$V$20</c:f>
              <c:numCache>
                <c:formatCode>#,##0.0\ </c:formatCode>
                <c:ptCount val="16"/>
                <c:pt idx="0">
                  <c:v>17.32488340783371</c:v>
                </c:pt>
                <c:pt idx="1">
                  <c:v>11.630931735606893</c:v>
                </c:pt>
                <c:pt idx="2">
                  <c:v>13.734275110009451</c:v>
                </c:pt>
                <c:pt idx="3">
                  <c:v>10.741543546545834</c:v>
                </c:pt>
                <c:pt idx="4">
                  <c:v>13.736749814123355</c:v>
                </c:pt>
                <c:pt idx="5">
                  <c:v>11.240176147735575</c:v>
                </c:pt>
                <c:pt idx="6">
                  <c:v>10.489746559202359</c:v>
                </c:pt>
                <c:pt idx="7">
                  <c:v>9.6013315663739558</c:v>
                </c:pt>
                <c:pt idx="8">
                  <c:v>8.894930599041869</c:v>
                </c:pt>
                <c:pt idx="9">
                  <c:v>8.9915405435027065</c:v>
                </c:pt>
                <c:pt idx="10">
                  <c:v>7.8141897796454591</c:v>
                </c:pt>
                <c:pt idx="11">
                  <c:v>10.562137964560966</c:v>
                </c:pt>
                <c:pt idx="12">
                  <c:v>7.569711321200673</c:v>
                </c:pt>
                <c:pt idx="13">
                  <c:v>7.7068285986775207</c:v>
                </c:pt>
                <c:pt idx="14">
                  <c:v>2.2049607008888379</c:v>
                </c:pt>
                <c:pt idx="15">
                  <c:v>12.755979694943036</c:v>
                </c:pt>
              </c:numCache>
            </c:numRef>
          </c:val>
        </c:ser>
        <c:ser>
          <c:idx val="1"/>
          <c:order val="1"/>
          <c:tx>
            <c:strRef>
              <c:f>Htl_Src!$W$4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Htl_Src!$W$5:$W$20</c:f>
              <c:numCache>
                <c:formatCode>#,##0.0\ </c:formatCode>
                <c:ptCount val="16"/>
                <c:pt idx="0">
                  <c:v>21.907374013356851</c:v>
                </c:pt>
                <c:pt idx="1">
                  <c:v>15.278958721855231</c:v>
                </c:pt>
                <c:pt idx="2">
                  <c:v>16.800367838790088</c:v>
                </c:pt>
                <c:pt idx="3">
                  <c:v>14.128634459115611</c:v>
                </c:pt>
                <c:pt idx="4">
                  <c:v>17.265640017350382</c:v>
                </c:pt>
                <c:pt idx="5">
                  <c:v>14.001724871509188</c:v>
                </c:pt>
                <c:pt idx="6">
                  <c:v>12.870182733252854</c:v>
                </c:pt>
                <c:pt idx="7">
                  <c:v>12.289036680822187</c:v>
                </c:pt>
                <c:pt idx="8">
                  <c:v>11.71550489156882</c:v>
                </c:pt>
                <c:pt idx="9">
                  <c:v>12.285140502017162</c:v>
                </c:pt>
                <c:pt idx="10">
                  <c:v>11.770581432687377</c:v>
                </c:pt>
                <c:pt idx="11">
                  <c:v>14.092454776612341</c:v>
                </c:pt>
                <c:pt idx="12">
                  <c:v>11.699045061450704</c:v>
                </c:pt>
                <c:pt idx="13">
                  <c:v>12.03357021053511</c:v>
                </c:pt>
                <c:pt idx="14">
                  <c:v>6.7872357598457738</c:v>
                </c:pt>
                <c:pt idx="15">
                  <c:v>17.689468805979168</c:v>
                </c:pt>
              </c:numCache>
            </c:numRef>
          </c:val>
        </c:ser>
        <c:ser>
          <c:idx val="2"/>
          <c:order val="2"/>
          <c:tx>
            <c:strRef>
              <c:f>Htl_Src!$X$4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Htl_Src!$X$5:$X$20</c:f>
              <c:numCache>
                <c:formatCode>#,##0.0\ </c:formatCode>
                <c:ptCount val="16"/>
                <c:pt idx="0">
                  <c:v>19.791853853369414</c:v>
                </c:pt>
                <c:pt idx="1">
                  <c:v>13.225934453103759</c:v>
                </c:pt>
                <c:pt idx="2">
                  <c:v>15.236370469394323</c:v>
                </c:pt>
                <c:pt idx="3">
                  <c:v>12.027465401271858</c:v>
                </c:pt>
                <c:pt idx="4">
                  <c:v>15.497732200424259</c:v>
                </c:pt>
                <c:pt idx="5">
                  <c:v>12.431214832855902</c:v>
                </c:pt>
                <c:pt idx="6">
                  <c:v>11.443634468418619</c:v>
                </c:pt>
                <c:pt idx="7">
                  <c:v>10.561480725651338</c:v>
                </c:pt>
                <c:pt idx="8">
                  <c:v>9.7623513161324205</c:v>
                </c:pt>
                <c:pt idx="9">
                  <c:v>10.022340669322853</c:v>
                </c:pt>
                <c:pt idx="10">
                  <c:v>9.007087542621079</c:v>
                </c:pt>
                <c:pt idx="11">
                  <c:v>11.801740097559033</c:v>
                </c:pt>
                <c:pt idx="12">
                  <c:v>8.8761557846773016</c:v>
                </c:pt>
                <c:pt idx="13">
                  <c:v>9.3726608670205316</c:v>
                </c:pt>
                <c:pt idx="14">
                  <c:v>3.4751810694206005</c:v>
                </c:pt>
                <c:pt idx="15">
                  <c:v>14.792283970991162</c:v>
                </c:pt>
              </c:numCache>
            </c:numRef>
          </c:val>
        </c:ser>
        <c:ser>
          <c:idx val="3"/>
          <c:order val="3"/>
          <c:tx>
            <c:strRef>
              <c:f>Htl_Src!$Y$4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Htl_Src!$P$5:$P$20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Htl_Src!$Y$5:$Y$20</c:f>
              <c:numCache>
                <c:formatCode>#,##0.0\ </c:formatCode>
                <c:ptCount val="16"/>
                <c:pt idx="0">
                  <c:v>23.965120267655049</c:v>
                </c:pt>
                <c:pt idx="1">
                  <c:v>16.63109918244287</c:v>
                </c:pt>
                <c:pt idx="2">
                  <c:v>18.121569864810585</c:v>
                </c:pt>
                <c:pt idx="3">
                  <c:v>15.205787811760535</c:v>
                </c:pt>
                <c:pt idx="4">
                  <c:v>18.729312033496633</c:v>
                </c:pt>
                <c:pt idx="5">
                  <c:v>14.906342633395196</c:v>
                </c:pt>
                <c:pt idx="6">
                  <c:v>13.64703396958479</c:v>
                </c:pt>
                <c:pt idx="7">
                  <c:v>13.06190720679367</c:v>
                </c:pt>
                <c:pt idx="8">
                  <c:v>12.44200960601396</c:v>
                </c:pt>
                <c:pt idx="9">
                  <c:v>13.137029078515383</c:v>
                </c:pt>
                <c:pt idx="10">
                  <c:v>12.788011837424625</c:v>
                </c:pt>
                <c:pt idx="11">
                  <c:v>15.149009276465142</c:v>
                </c:pt>
                <c:pt idx="12">
                  <c:v>12.801124571937187</c:v>
                </c:pt>
                <c:pt idx="13">
                  <c:v>13.419095774917663</c:v>
                </c:pt>
                <c:pt idx="14">
                  <c:v>7.7833714827876133</c:v>
                </c:pt>
                <c:pt idx="15">
                  <c:v>19.397971913453734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902832"/>
        <c:axId val="301909104"/>
      </c:barChart>
      <c:catAx>
        <c:axId val="301902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9104"/>
        <c:crosses val="autoZero"/>
        <c:auto val="1"/>
        <c:lblAlgn val="ctr"/>
        <c:lblOffset val="100"/>
        <c:noMultiLvlLbl val="0"/>
      </c:catAx>
      <c:valAx>
        <c:axId val="30190910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Source Energy</a:t>
                </a:r>
                <a:r>
                  <a:rPr lang="en-US" sz="1050" baseline="0"/>
                  <a:t> Savings, MMBtu/ton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1.9846639603067207E-2"/>
              <c:y val="0.18998468941382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0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OfS_Svgs!$CD$4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OfS_Svgs!$CD$5:$CD$20</c:f>
              <c:numCache>
                <c:formatCode>#,##0.00\ </c:formatCode>
                <c:ptCount val="16"/>
                <c:pt idx="0">
                  <c:v>3.720818423178579E-2</c:v>
                </c:pt>
                <c:pt idx="1">
                  <c:v>0.14727841939619918</c:v>
                </c:pt>
                <c:pt idx="2">
                  <c:v>9.8907664472061327E-2</c:v>
                </c:pt>
                <c:pt idx="3">
                  <c:v>0.13846492551712536</c:v>
                </c:pt>
                <c:pt idx="4">
                  <c:v>8.3840711887116989E-2</c:v>
                </c:pt>
                <c:pt idx="5">
                  <c:v>0.10935044927502482</c:v>
                </c:pt>
                <c:pt idx="6">
                  <c:v>9.7430483895167785E-2</c:v>
                </c:pt>
                <c:pt idx="7">
                  <c:v>0.12286031152171015</c:v>
                </c:pt>
                <c:pt idx="8">
                  <c:v>0.14401222369464037</c:v>
                </c:pt>
                <c:pt idx="9">
                  <c:v>0.16731288489428509</c:v>
                </c:pt>
                <c:pt idx="10">
                  <c:v>0.16299662697072784</c:v>
                </c:pt>
                <c:pt idx="11">
                  <c:v>0.14521091057626254</c:v>
                </c:pt>
                <c:pt idx="12">
                  <c:v>0.14025466607506148</c:v>
                </c:pt>
                <c:pt idx="13">
                  <c:v>0.15335867229506517</c:v>
                </c:pt>
                <c:pt idx="14">
                  <c:v>0.16051292244033036</c:v>
                </c:pt>
                <c:pt idx="15">
                  <c:v>9.783455144857893E-2</c:v>
                </c:pt>
              </c:numCache>
            </c:numRef>
          </c:val>
        </c:ser>
        <c:ser>
          <c:idx val="1"/>
          <c:order val="1"/>
          <c:tx>
            <c:strRef>
              <c:f>OfS_Svgs!$CE$4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OfS_Svgs!$CE$5:$CE$20</c:f>
              <c:numCache>
                <c:formatCode>#,##0.00\ </c:formatCode>
                <c:ptCount val="16"/>
                <c:pt idx="0">
                  <c:v>-2.7523860677969299E-2</c:v>
                </c:pt>
                <c:pt idx="1">
                  <c:v>0.10387799278958679</c:v>
                </c:pt>
                <c:pt idx="2">
                  <c:v>0.11008082014271144</c:v>
                </c:pt>
                <c:pt idx="3">
                  <c:v>9.9988164333847981E-2</c:v>
                </c:pt>
                <c:pt idx="4">
                  <c:v>8.1820071757331136E-2</c:v>
                </c:pt>
                <c:pt idx="5">
                  <c:v>9.4402570157938501E-2</c:v>
                </c:pt>
                <c:pt idx="6">
                  <c:v>9.6292109318819541E-2</c:v>
                </c:pt>
                <c:pt idx="7">
                  <c:v>9.7791438943035811E-2</c:v>
                </c:pt>
                <c:pt idx="8">
                  <c:v>8.5894966348748783E-2</c:v>
                </c:pt>
                <c:pt idx="9">
                  <c:v>5.9420392012873163E-2</c:v>
                </c:pt>
                <c:pt idx="10">
                  <c:v>0.10223348981306689</c:v>
                </c:pt>
                <c:pt idx="11">
                  <c:v>0.10853227530920005</c:v>
                </c:pt>
                <c:pt idx="12">
                  <c:v>8.1743377993729674E-2</c:v>
                </c:pt>
                <c:pt idx="13">
                  <c:v>0.10136173765021855</c:v>
                </c:pt>
                <c:pt idx="14">
                  <c:v>0.13510854489089119</c:v>
                </c:pt>
                <c:pt idx="15">
                  <c:v>0.1014138119388716</c:v>
                </c:pt>
              </c:numCache>
            </c:numRef>
          </c:val>
        </c:ser>
        <c:ser>
          <c:idx val="2"/>
          <c:order val="2"/>
          <c:tx>
            <c:strRef>
              <c:f>OfS_Svgs!$CF$4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OfS_Svgs!$CF$5:$CF$20</c:f>
              <c:numCache>
                <c:formatCode>#,##0.00\ </c:formatCode>
                <c:ptCount val="16"/>
                <c:pt idx="0">
                  <c:v>3.2759399001573423E-2</c:v>
                </c:pt>
                <c:pt idx="1">
                  <c:v>0.28646374680675002</c:v>
                </c:pt>
                <c:pt idx="2">
                  <c:v>0.21856456902132818</c:v>
                </c:pt>
                <c:pt idx="3">
                  <c:v>0.26899405590772901</c:v>
                </c:pt>
                <c:pt idx="4">
                  <c:v>0.17637916542968213</c:v>
                </c:pt>
                <c:pt idx="5">
                  <c:v>0.22716790502708928</c:v>
                </c:pt>
                <c:pt idx="6">
                  <c:v>0.20852835231056119</c:v>
                </c:pt>
                <c:pt idx="7">
                  <c:v>0.24433684618895332</c:v>
                </c:pt>
                <c:pt idx="8">
                  <c:v>0.26381702967762677</c:v>
                </c:pt>
                <c:pt idx="9">
                  <c:v>0.27606055521041717</c:v>
                </c:pt>
                <c:pt idx="10">
                  <c:v>0.30435243713020921</c:v>
                </c:pt>
                <c:pt idx="11">
                  <c:v>0.28213487363030809</c:v>
                </c:pt>
                <c:pt idx="12">
                  <c:v>0.2557886666002378</c:v>
                </c:pt>
                <c:pt idx="13">
                  <c:v>0.29249758207956278</c:v>
                </c:pt>
                <c:pt idx="14">
                  <c:v>0.32313024062391038</c:v>
                </c:pt>
                <c:pt idx="15">
                  <c:v>0.20967976718034767</c:v>
                </c:pt>
              </c:numCache>
            </c:numRef>
          </c:val>
        </c:ser>
        <c:ser>
          <c:idx val="3"/>
          <c:order val="3"/>
          <c:tx>
            <c:strRef>
              <c:f>OfS_Svgs!$CG$4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OfS_Svgs!$CG$5:$CG$20</c:f>
              <c:numCache>
                <c:formatCode>#,##0.00\ </c:formatCode>
                <c:ptCount val="16"/>
                <c:pt idx="0">
                  <c:v>-2.1308154166153205E-2</c:v>
                </c:pt>
                <c:pt idx="1">
                  <c:v>0.12120674823459648</c:v>
                </c:pt>
                <c:pt idx="2">
                  <c:v>0.13535536396249268</c:v>
                </c:pt>
                <c:pt idx="3">
                  <c:v>0.12819910254443989</c:v>
                </c:pt>
                <c:pt idx="4">
                  <c:v>0.11017092214773398</c:v>
                </c:pt>
                <c:pt idx="5">
                  <c:v>9.68491840931303E-2</c:v>
                </c:pt>
                <c:pt idx="6">
                  <c:v>0.1073297849713357</c:v>
                </c:pt>
                <c:pt idx="7">
                  <c:v>0.11974227237178899</c:v>
                </c:pt>
                <c:pt idx="8">
                  <c:v>0.11200672986933739</c:v>
                </c:pt>
                <c:pt idx="9">
                  <c:v>8.6823471114550216E-2</c:v>
                </c:pt>
                <c:pt idx="10">
                  <c:v>0.13243645489250233</c:v>
                </c:pt>
                <c:pt idx="11">
                  <c:v>0.1439979298973271</c:v>
                </c:pt>
                <c:pt idx="12">
                  <c:v>0.11427547344625381</c:v>
                </c:pt>
                <c:pt idx="13">
                  <c:v>0.11891127386304622</c:v>
                </c:pt>
                <c:pt idx="14">
                  <c:v>0.18853545351221396</c:v>
                </c:pt>
                <c:pt idx="15">
                  <c:v>0.1196974273050035</c:v>
                </c:pt>
              </c:numCache>
            </c:numRef>
          </c:val>
        </c:ser>
        <c:ser>
          <c:idx val="4"/>
          <c:order val="4"/>
          <c:tx>
            <c:strRef>
              <c:f>OfS_Svgs!$CH$4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OfS_Svgs!$CH$5:$CH$20</c:f>
              <c:numCache>
                <c:formatCode>#,##0.00\ </c:formatCode>
                <c:ptCount val="16"/>
                <c:pt idx="0">
                  <c:v>3.2508137915317752E-2</c:v>
                </c:pt>
                <c:pt idx="1">
                  <c:v>0.3084233010273027</c:v>
                </c:pt>
                <c:pt idx="2">
                  <c:v>0.2333077256887634</c:v>
                </c:pt>
                <c:pt idx="3">
                  <c:v>0.29541689516606279</c:v>
                </c:pt>
                <c:pt idx="4">
                  <c:v>0.21140831589206316</c:v>
                </c:pt>
                <c:pt idx="5">
                  <c:v>0.22533454406533432</c:v>
                </c:pt>
                <c:pt idx="6">
                  <c:v>0.21692907617829305</c:v>
                </c:pt>
                <c:pt idx="7">
                  <c:v>0.26120036965590798</c:v>
                </c:pt>
                <c:pt idx="8">
                  <c:v>0.28377066564685099</c:v>
                </c:pt>
                <c:pt idx="9">
                  <c:v>0.29692173998124155</c:v>
                </c:pt>
                <c:pt idx="10">
                  <c:v>0.32555184142978139</c:v>
                </c:pt>
                <c:pt idx="11">
                  <c:v>0.30952467249681104</c:v>
                </c:pt>
                <c:pt idx="12">
                  <c:v>0.28080248482069592</c:v>
                </c:pt>
                <c:pt idx="13">
                  <c:v>0.30859667248384071</c:v>
                </c:pt>
                <c:pt idx="14">
                  <c:v>0.36411165652816108</c:v>
                </c:pt>
                <c:pt idx="15">
                  <c:v>0.2337296680945829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1792"/>
        <c:axId val="224882184"/>
      </c:barChart>
      <c:catAx>
        <c:axId val="22488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2184"/>
        <c:crosses val="autoZero"/>
        <c:auto val="1"/>
        <c:lblAlgn val="ctr"/>
        <c:lblOffset val="100"/>
        <c:noMultiLvlLbl val="0"/>
      </c:catAx>
      <c:valAx>
        <c:axId val="224882184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OfS_Svgs!$CJ$4</c:f>
              <c:strCache>
                <c:ptCount val="1"/>
                <c:pt idx="0">
                  <c:v>Hi Eff PVAV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OfS_Svgs!$CJ$5:$CJ$20</c:f>
              <c:numCache>
                <c:formatCode>#,##0.00\ </c:formatCode>
                <c:ptCount val="16"/>
                <c:pt idx="0">
                  <c:v>9.485516641276058E-2</c:v>
                </c:pt>
                <c:pt idx="1">
                  <c:v>0.24102905740244504</c:v>
                </c:pt>
                <c:pt idx="2">
                  <c:v>0.16699735096803944</c:v>
                </c:pt>
                <c:pt idx="3">
                  <c:v>0.23054355391945125</c:v>
                </c:pt>
                <c:pt idx="4">
                  <c:v>0.13975671107849774</c:v>
                </c:pt>
                <c:pt idx="5">
                  <c:v>0.17730437751782724</c:v>
                </c:pt>
                <c:pt idx="6">
                  <c:v>0.16180023116093714</c:v>
                </c:pt>
                <c:pt idx="7">
                  <c:v>0.20381190625479464</c:v>
                </c:pt>
                <c:pt idx="8">
                  <c:v>0.23869586308060264</c:v>
                </c:pt>
                <c:pt idx="9">
                  <c:v>0.27141949354263972</c:v>
                </c:pt>
                <c:pt idx="10">
                  <c:v>0.25147733371580372</c:v>
                </c:pt>
                <c:pt idx="11">
                  <c:v>0.23828390018992945</c:v>
                </c:pt>
                <c:pt idx="12">
                  <c:v>0.23058361033141705</c:v>
                </c:pt>
                <c:pt idx="13">
                  <c:v>0.24401980958187036</c:v>
                </c:pt>
                <c:pt idx="14">
                  <c:v>0.24339978692358266</c:v>
                </c:pt>
                <c:pt idx="15">
                  <c:v>0.15581610692736547</c:v>
                </c:pt>
              </c:numCache>
            </c:numRef>
          </c:val>
        </c:ser>
        <c:ser>
          <c:idx val="1"/>
          <c:order val="1"/>
          <c:tx>
            <c:strRef>
              <c:f>OfS_Svgs!$CK$4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OfS_Svgs!$CK$5:$CK$20</c:f>
              <c:numCache>
                <c:formatCode>#,##0.00\ </c:formatCode>
                <c:ptCount val="16"/>
                <c:pt idx="0">
                  <c:v>0.15999284741060632</c:v>
                </c:pt>
                <c:pt idx="1">
                  <c:v>0.22010686685087841</c:v>
                </c:pt>
                <c:pt idx="2">
                  <c:v>0.23193226291365324</c:v>
                </c:pt>
                <c:pt idx="3">
                  <c:v>0.2347678592020021</c:v>
                </c:pt>
                <c:pt idx="4">
                  <c:v>0.20756043742436903</c:v>
                </c:pt>
                <c:pt idx="5">
                  <c:v>0.20268300409400181</c:v>
                </c:pt>
                <c:pt idx="6">
                  <c:v>0.20164546121129368</c:v>
                </c:pt>
                <c:pt idx="7">
                  <c:v>0.20749273322527376</c:v>
                </c:pt>
                <c:pt idx="8">
                  <c:v>0.19595249858016822</c:v>
                </c:pt>
                <c:pt idx="9">
                  <c:v>0.16835727763519268</c:v>
                </c:pt>
                <c:pt idx="10">
                  <c:v>0.16356395573351207</c:v>
                </c:pt>
                <c:pt idx="11">
                  <c:v>0.21308170751370953</c:v>
                </c:pt>
                <c:pt idx="12">
                  <c:v>0.18153912410504988</c:v>
                </c:pt>
                <c:pt idx="13">
                  <c:v>0.19162785599613624</c:v>
                </c:pt>
                <c:pt idx="14">
                  <c:v>0.1804273440863981</c:v>
                </c:pt>
                <c:pt idx="15">
                  <c:v>0.20849869150033143</c:v>
                </c:pt>
              </c:numCache>
            </c:numRef>
          </c:val>
        </c:ser>
        <c:ser>
          <c:idx val="2"/>
          <c:order val="2"/>
          <c:tx>
            <c:strRef>
              <c:f>OfS_Svgs!$CL$4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OfS_Svgs!$CL$5:$CL$20</c:f>
              <c:numCache>
                <c:formatCode>#,##0.00\ </c:formatCode>
                <c:ptCount val="16"/>
                <c:pt idx="0">
                  <c:v>0.22027610709014903</c:v>
                </c:pt>
                <c:pt idx="1">
                  <c:v>0.40269262086804164</c:v>
                </c:pt>
                <c:pt idx="2">
                  <c:v>0.34041601179226999</c:v>
                </c:pt>
                <c:pt idx="3">
                  <c:v>0.40377375077588312</c:v>
                </c:pt>
                <c:pt idx="4">
                  <c:v>0.30211953109672002</c:v>
                </c:pt>
                <c:pt idx="5">
                  <c:v>0.33544833896315257</c:v>
                </c:pt>
                <c:pt idx="6">
                  <c:v>0.31388170420303529</c:v>
                </c:pt>
                <c:pt idx="7">
                  <c:v>0.35403814047119125</c:v>
                </c:pt>
                <c:pt idx="8">
                  <c:v>0.37387456190904622</c:v>
                </c:pt>
                <c:pt idx="9">
                  <c:v>0.38499744083273668</c:v>
                </c:pt>
                <c:pt idx="10">
                  <c:v>0.36568290305065437</c:v>
                </c:pt>
                <c:pt idx="11">
                  <c:v>0.38668430583481755</c:v>
                </c:pt>
                <c:pt idx="12">
                  <c:v>0.355584412711558</c:v>
                </c:pt>
                <c:pt idx="13">
                  <c:v>0.38276370042548047</c:v>
                </c:pt>
                <c:pt idx="14">
                  <c:v>0.36844903981941729</c:v>
                </c:pt>
                <c:pt idx="15">
                  <c:v>0.31676464674180754</c:v>
                </c:pt>
              </c:numCache>
            </c:numRef>
          </c:val>
        </c:ser>
        <c:ser>
          <c:idx val="3"/>
          <c:order val="3"/>
          <c:tx>
            <c:strRef>
              <c:f>OfS_Svgs!$CM$4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OfS_Svgs!$CM$5:$CM$20</c:f>
              <c:numCache>
                <c:formatCode>#,##0.00\ </c:formatCode>
                <c:ptCount val="16"/>
                <c:pt idx="0">
                  <c:v>0.1662085539224224</c:v>
                </c:pt>
                <c:pt idx="1">
                  <c:v>0.23743562229588813</c:v>
                </c:pt>
                <c:pt idx="2">
                  <c:v>0.25720680673343449</c:v>
                </c:pt>
                <c:pt idx="3">
                  <c:v>0.262978797412594</c:v>
                </c:pt>
                <c:pt idx="4">
                  <c:v>0.23591128781477189</c:v>
                </c:pt>
                <c:pt idx="5">
                  <c:v>0.20512961802919358</c:v>
                </c:pt>
                <c:pt idx="6">
                  <c:v>0.21268313686380982</c:v>
                </c:pt>
                <c:pt idx="7">
                  <c:v>0.2294435666540269</c:v>
                </c:pt>
                <c:pt idx="8">
                  <c:v>0.22206426210075683</c:v>
                </c:pt>
                <c:pt idx="9">
                  <c:v>0.19576035673686973</c:v>
                </c:pt>
                <c:pt idx="10">
                  <c:v>0.1937669208129475</c:v>
                </c:pt>
                <c:pt idx="11">
                  <c:v>0.24854736210183659</c:v>
                </c:pt>
                <c:pt idx="12">
                  <c:v>0.21407121955757399</c:v>
                </c:pt>
                <c:pt idx="13">
                  <c:v>0.20917739220896392</c:v>
                </c:pt>
                <c:pt idx="14">
                  <c:v>0.23385425270772087</c:v>
                </c:pt>
                <c:pt idx="15">
                  <c:v>0.22678230686646333</c:v>
                </c:pt>
              </c:numCache>
            </c:numRef>
          </c:val>
        </c:ser>
        <c:ser>
          <c:idx val="4"/>
          <c:order val="4"/>
          <c:tx>
            <c:strRef>
              <c:f>OfS_Svgs!$CN$4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OfS_Svgs!$CN$5:$CN$20</c:f>
              <c:numCache>
                <c:formatCode>#,##0.00\ </c:formatCode>
                <c:ptCount val="16"/>
                <c:pt idx="0">
                  <c:v>0.22002484600389335</c:v>
                </c:pt>
                <c:pt idx="1">
                  <c:v>0.42465217508859437</c:v>
                </c:pt>
                <c:pt idx="2">
                  <c:v>0.35515916845970519</c:v>
                </c:pt>
                <c:pt idx="3">
                  <c:v>0.4301965900342169</c:v>
                </c:pt>
                <c:pt idx="4">
                  <c:v>0.33714868155910105</c:v>
                </c:pt>
                <c:pt idx="5">
                  <c:v>0.33361497800139761</c:v>
                </c:pt>
                <c:pt idx="6">
                  <c:v>0.32228242807076718</c:v>
                </c:pt>
                <c:pt idx="7">
                  <c:v>0.37090166393814589</c:v>
                </c:pt>
                <c:pt idx="8">
                  <c:v>0.39382819787827045</c:v>
                </c:pt>
                <c:pt idx="9">
                  <c:v>0.40585862560356106</c:v>
                </c:pt>
                <c:pt idx="10">
                  <c:v>0.38688230735022655</c:v>
                </c:pt>
                <c:pt idx="11">
                  <c:v>0.4140741047013205</c:v>
                </c:pt>
                <c:pt idx="12">
                  <c:v>0.38059823093201611</c:v>
                </c:pt>
                <c:pt idx="13">
                  <c:v>0.3988627908297584</c:v>
                </c:pt>
                <c:pt idx="14">
                  <c:v>0.40943045572366799</c:v>
                </c:pt>
                <c:pt idx="15">
                  <c:v>0.34081454765604274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2968"/>
        <c:axId val="224883360"/>
      </c:barChart>
      <c:catAx>
        <c:axId val="22488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3360"/>
        <c:crosses val="autoZero"/>
        <c:auto val="1"/>
        <c:lblAlgn val="ctr"/>
        <c:lblOffset val="100"/>
        <c:noMultiLvlLbl val="0"/>
      </c:catAx>
      <c:valAx>
        <c:axId val="224883360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2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OfS_Svgs!$CP$4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OfS_Svgs!$CP$5:$CP$20</c:f>
              <c:numCache>
                <c:formatCode>#,##0.00\ </c:formatCode>
                <c:ptCount val="16"/>
                <c:pt idx="0">
                  <c:v>3.1276589616176374E-2</c:v>
                </c:pt>
                <c:pt idx="1">
                  <c:v>9.937502517538159E-2</c:v>
                </c:pt>
                <c:pt idx="2">
                  <c:v>5.7975539497358522E-2</c:v>
                </c:pt>
                <c:pt idx="3">
                  <c:v>9.1649157365266548E-2</c:v>
                </c:pt>
                <c:pt idx="4">
                  <c:v>5.2461025997777098E-2</c:v>
                </c:pt>
                <c:pt idx="5">
                  <c:v>7.2482991228917576E-2</c:v>
                </c:pt>
                <c:pt idx="6">
                  <c:v>6.0944730771939501E-2</c:v>
                </c:pt>
                <c:pt idx="7">
                  <c:v>7.9658804612719264E-2</c:v>
                </c:pt>
                <c:pt idx="8">
                  <c:v>9.67448237561188E-2</c:v>
                </c:pt>
                <c:pt idx="9">
                  <c:v>0.11792011505468937</c:v>
                </c:pt>
                <c:pt idx="10">
                  <c:v>0.10888948870579837</c:v>
                </c:pt>
                <c:pt idx="11">
                  <c:v>9.4413837078157856E-2</c:v>
                </c:pt>
                <c:pt idx="12">
                  <c:v>9.4689053253649E-2</c:v>
                </c:pt>
                <c:pt idx="13">
                  <c:v>0.10469718074767372</c:v>
                </c:pt>
                <c:pt idx="14">
                  <c:v>0.10230983384801205</c:v>
                </c:pt>
                <c:pt idx="15">
                  <c:v>5.7208983369411388E-2</c:v>
                </c:pt>
              </c:numCache>
            </c:numRef>
          </c:val>
        </c:ser>
        <c:ser>
          <c:idx val="2"/>
          <c:order val="1"/>
          <c:tx>
            <c:strRef>
              <c:f>OfS_Svgs!$CQ$4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OfS_Svgs!$CQ$5:$CQ$20</c:f>
              <c:numCache>
                <c:formatCode>#,##0.00\ </c:formatCode>
                <c:ptCount val="16"/>
                <c:pt idx="0">
                  <c:v>6.0283259679542726E-2</c:v>
                </c:pt>
                <c:pt idx="1">
                  <c:v>0.18258575401716323</c:v>
                </c:pt>
                <c:pt idx="2">
                  <c:v>0.10848374887861674</c:v>
                </c:pt>
                <c:pt idx="3">
                  <c:v>0.16900589157388102</c:v>
                </c:pt>
                <c:pt idx="4">
                  <c:v>9.4559093672351005E-2</c:v>
                </c:pt>
                <c:pt idx="5">
                  <c:v>0.13276533486915079</c:v>
                </c:pt>
                <c:pt idx="6">
                  <c:v>0.11223624299174166</c:v>
                </c:pt>
                <c:pt idx="7">
                  <c:v>0.14654540724591752</c:v>
                </c:pt>
                <c:pt idx="8">
                  <c:v>0.177922063328878</c:v>
                </c:pt>
                <c:pt idx="9">
                  <c:v>0.21664016319754403</c:v>
                </c:pt>
                <c:pt idx="10">
                  <c:v>0.20211894731714231</c:v>
                </c:pt>
                <c:pt idx="11">
                  <c:v>0.17360259832110803</c:v>
                </c:pt>
                <c:pt idx="12">
                  <c:v>0.17404528860650814</c:v>
                </c:pt>
                <c:pt idx="13">
                  <c:v>0.19113584442934423</c:v>
                </c:pt>
                <c:pt idx="14">
                  <c:v>0.18802169573301922</c:v>
                </c:pt>
                <c:pt idx="15">
                  <c:v>0.10826595524147609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8456"/>
        <c:axId val="224886104"/>
      </c:barChart>
      <c:catAx>
        <c:axId val="224888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6104"/>
        <c:crosses val="autoZero"/>
        <c:auto val="1"/>
        <c:lblAlgn val="ctr"/>
        <c:lblOffset val="100"/>
        <c:noMultiLvlLbl val="0"/>
      </c:catAx>
      <c:valAx>
        <c:axId val="224886104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Demand Savings, kW/ton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OfS_Svgs!$DI$4</c:f>
              <c:strCache>
                <c:ptCount val="1"/>
                <c:pt idx="0">
                  <c:v>Hi Eff 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OfS_Svgs!$DI$5:$DI$20</c:f>
              <c:numCache>
                <c:formatCode>#,##0.0\ </c:formatCode>
                <c:ptCount val="16"/>
                <c:pt idx="0">
                  <c:v>-3.6758534873047051</c:v>
                </c:pt>
                <c:pt idx="1">
                  <c:v>-1.44993065644704</c:v>
                </c:pt>
                <c:pt idx="2">
                  <c:v>-1.4138740742957312</c:v>
                </c:pt>
                <c:pt idx="3">
                  <c:v>-0.97123484505362467</c:v>
                </c:pt>
                <c:pt idx="4">
                  <c:v>-1.346536618973482</c:v>
                </c:pt>
                <c:pt idx="5">
                  <c:v>-0.42503258954548201</c:v>
                </c:pt>
                <c:pt idx="6">
                  <c:v>-0.16199148131197852</c:v>
                </c:pt>
                <c:pt idx="7">
                  <c:v>-0.34650822305341111</c:v>
                </c:pt>
                <c:pt idx="8">
                  <c:v>-0.39156697256820222</c:v>
                </c:pt>
                <c:pt idx="9">
                  <c:v>-0.43530149618018665</c:v>
                </c:pt>
                <c:pt idx="10">
                  <c:v>-1.5792334707536657</c:v>
                </c:pt>
                <c:pt idx="11">
                  <c:v>-1.3917559943066857</c:v>
                </c:pt>
                <c:pt idx="12">
                  <c:v>-1.3731210860464564</c:v>
                </c:pt>
                <c:pt idx="13">
                  <c:v>-1.0864323802184483</c:v>
                </c:pt>
                <c:pt idx="14">
                  <c:v>-8.1951140080720727E-2</c:v>
                </c:pt>
                <c:pt idx="15">
                  <c:v>-3.6169169876259613</c:v>
                </c:pt>
              </c:numCache>
            </c:numRef>
          </c:val>
        </c:ser>
        <c:ser>
          <c:idx val="1"/>
          <c:order val="1"/>
          <c:tx>
            <c:strRef>
              <c:f>OfS_Svgs!$DJ$4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OfS_Svgs!$DJ$5:$DJ$20</c:f>
              <c:numCache>
                <c:formatCode>#,##0.0\ </c:formatCode>
                <c:ptCount val="16"/>
                <c:pt idx="0">
                  <c:v>32.302791051648853</c:v>
                </c:pt>
                <c:pt idx="1">
                  <c:v>11.404276224165462</c:v>
                </c:pt>
                <c:pt idx="2">
                  <c:v>8.6284508631695971</c:v>
                </c:pt>
                <c:pt idx="3">
                  <c:v>6.1414924100042212</c:v>
                </c:pt>
                <c:pt idx="4">
                  <c:v>9.6781745374748027</c:v>
                </c:pt>
                <c:pt idx="5">
                  <c:v>2.0118758025979631</c:v>
                </c:pt>
                <c:pt idx="6">
                  <c:v>0.49670677363728932</c:v>
                </c:pt>
                <c:pt idx="7">
                  <c:v>1.4883006732629076</c:v>
                </c:pt>
                <c:pt idx="8">
                  <c:v>1.3741591338778532</c:v>
                </c:pt>
                <c:pt idx="9">
                  <c:v>1.989365268385368</c:v>
                </c:pt>
                <c:pt idx="10">
                  <c:v>10.750001177869432</c:v>
                </c:pt>
                <c:pt idx="11">
                  <c:v>10.022444017704077</c:v>
                </c:pt>
                <c:pt idx="12">
                  <c:v>9.0310614997822967</c:v>
                </c:pt>
                <c:pt idx="13">
                  <c:v>10.049322579131479</c:v>
                </c:pt>
                <c:pt idx="14">
                  <c:v>0.219286564586849</c:v>
                </c:pt>
                <c:pt idx="15">
                  <c:v>52.766278605763134</c:v>
                </c:pt>
              </c:numCache>
            </c:numRef>
          </c:val>
        </c:ser>
        <c:ser>
          <c:idx val="2"/>
          <c:order val="2"/>
          <c:tx>
            <c:strRef>
              <c:f>OfS_Svgs!$DK$4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OfS_Svgs!$DK$5:$DK$20</c:f>
              <c:numCache>
                <c:formatCode>#,##0.0\ </c:formatCode>
                <c:ptCount val="16"/>
                <c:pt idx="0">
                  <c:v>32.302791051648853</c:v>
                </c:pt>
                <c:pt idx="1">
                  <c:v>11.404276224165462</c:v>
                </c:pt>
                <c:pt idx="2">
                  <c:v>8.6284508631695971</c:v>
                </c:pt>
                <c:pt idx="3">
                  <c:v>6.1414924100042212</c:v>
                </c:pt>
                <c:pt idx="4">
                  <c:v>9.6781745374748027</c:v>
                </c:pt>
                <c:pt idx="5">
                  <c:v>2.0118758025979631</c:v>
                </c:pt>
                <c:pt idx="6">
                  <c:v>0.49670677363728932</c:v>
                </c:pt>
                <c:pt idx="7">
                  <c:v>1.4883006732629076</c:v>
                </c:pt>
                <c:pt idx="8">
                  <c:v>1.3741591338778532</c:v>
                </c:pt>
                <c:pt idx="9">
                  <c:v>1.989365268385368</c:v>
                </c:pt>
                <c:pt idx="10">
                  <c:v>10.750001177869432</c:v>
                </c:pt>
                <c:pt idx="11">
                  <c:v>10.022444017704077</c:v>
                </c:pt>
                <c:pt idx="12">
                  <c:v>9.0310614997822967</c:v>
                </c:pt>
                <c:pt idx="13">
                  <c:v>10.049322579131479</c:v>
                </c:pt>
                <c:pt idx="14">
                  <c:v>0.219286564586849</c:v>
                </c:pt>
                <c:pt idx="15">
                  <c:v>52.766278605763134</c:v>
                </c:pt>
              </c:numCache>
            </c:numRef>
          </c:val>
        </c:ser>
        <c:ser>
          <c:idx val="3"/>
          <c:order val="3"/>
          <c:tx>
            <c:strRef>
              <c:f>OfS_Svgs!$DL$4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OfS_Svgs!$DL$5:$DL$20</c:f>
              <c:numCache>
                <c:formatCode>#,##0.0\ </c:formatCode>
                <c:ptCount val="16"/>
                <c:pt idx="0">
                  <c:v>32.302791051648853</c:v>
                </c:pt>
                <c:pt idx="1">
                  <c:v>11.404276224165462</c:v>
                </c:pt>
                <c:pt idx="2">
                  <c:v>8.6284508631695971</c:v>
                </c:pt>
                <c:pt idx="3">
                  <c:v>6.1414924100042212</c:v>
                </c:pt>
                <c:pt idx="4">
                  <c:v>9.6781745374748027</c:v>
                </c:pt>
                <c:pt idx="5">
                  <c:v>2.0118758025979631</c:v>
                </c:pt>
                <c:pt idx="6">
                  <c:v>0.49670677363728932</c:v>
                </c:pt>
                <c:pt idx="7">
                  <c:v>1.4883006732629076</c:v>
                </c:pt>
                <c:pt idx="8">
                  <c:v>1.3741591338778532</c:v>
                </c:pt>
                <c:pt idx="9">
                  <c:v>1.989365268385368</c:v>
                </c:pt>
                <c:pt idx="10">
                  <c:v>10.750001177869432</c:v>
                </c:pt>
                <c:pt idx="11">
                  <c:v>10.022444017704077</c:v>
                </c:pt>
                <c:pt idx="12">
                  <c:v>9.0310614997822967</c:v>
                </c:pt>
                <c:pt idx="13">
                  <c:v>10.049322579131479</c:v>
                </c:pt>
                <c:pt idx="14">
                  <c:v>0.219286564586849</c:v>
                </c:pt>
                <c:pt idx="15">
                  <c:v>52.766278605763134</c:v>
                </c:pt>
              </c:numCache>
            </c:numRef>
          </c:val>
        </c:ser>
        <c:ser>
          <c:idx val="4"/>
          <c:order val="4"/>
          <c:tx>
            <c:strRef>
              <c:f>OfS_Svgs!$DM$4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OfS_Svgs!$Z$5:$Z$20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OfS_Svgs!$DM$5:$DM$20</c:f>
              <c:numCache>
                <c:formatCode>#,##0.0\ </c:formatCode>
                <c:ptCount val="16"/>
                <c:pt idx="0">
                  <c:v>32.302791051648853</c:v>
                </c:pt>
                <c:pt idx="1">
                  <c:v>11.404276224165462</c:v>
                </c:pt>
                <c:pt idx="2">
                  <c:v>8.6284508631695971</c:v>
                </c:pt>
                <c:pt idx="3">
                  <c:v>6.1414924100042212</c:v>
                </c:pt>
                <c:pt idx="4">
                  <c:v>9.6781745374748027</c:v>
                </c:pt>
                <c:pt idx="5">
                  <c:v>2.0118758025979631</c:v>
                </c:pt>
                <c:pt idx="6">
                  <c:v>0.49670677363728932</c:v>
                </c:pt>
                <c:pt idx="7">
                  <c:v>1.4883006732629076</c:v>
                </c:pt>
                <c:pt idx="8">
                  <c:v>1.3741591338778532</c:v>
                </c:pt>
                <c:pt idx="9">
                  <c:v>1.989365268385368</c:v>
                </c:pt>
                <c:pt idx="10">
                  <c:v>10.750001177869432</c:v>
                </c:pt>
                <c:pt idx="11">
                  <c:v>10.022444017704077</c:v>
                </c:pt>
                <c:pt idx="12">
                  <c:v>9.0310614997822967</c:v>
                </c:pt>
                <c:pt idx="13">
                  <c:v>10.049322579131479</c:v>
                </c:pt>
                <c:pt idx="14">
                  <c:v>0.219286564586849</c:v>
                </c:pt>
                <c:pt idx="15">
                  <c:v>52.766278605763134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87280"/>
        <c:axId val="224886496"/>
      </c:barChart>
      <c:catAx>
        <c:axId val="22488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6496"/>
        <c:crosses val="autoZero"/>
        <c:auto val="1"/>
        <c:lblAlgn val="ctr"/>
        <c:lblOffset val="100"/>
        <c:noMultiLvlLbl val="0"/>
      </c:catAx>
      <c:valAx>
        <c:axId val="224886496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Gas Savings, Therm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8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13" Type="http://schemas.openxmlformats.org/officeDocument/2006/relationships/chart" Target="../charts/chart29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12" Type="http://schemas.openxmlformats.org/officeDocument/2006/relationships/chart" Target="../charts/chart28.xml"/><Relationship Id="rId2" Type="http://schemas.openxmlformats.org/officeDocument/2006/relationships/chart" Target="../charts/chart18.xml"/><Relationship Id="rId16" Type="http://schemas.openxmlformats.org/officeDocument/2006/relationships/chart" Target="../charts/chart32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5" Type="http://schemas.openxmlformats.org/officeDocument/2006/relationships/chart" Target="../charts/chart3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Relationship Id="rId14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7" Type="http://schemas.openxmlformats.org/officeDocument/2006/relationships/chart" Target="../charts/chart46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Relationship Id="rId6" Type="http://schemas.openxmlformats.org/officeDocument/2006/relationships/chart" Target="../charts/chart45.xml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28576</xdr:colOff>
      <xdr:row>22</xdr:row>
      <xdr:rowOff>9525</xdr:rowOff>
    </xdr:from>
    <xdr:to>
      <xdr:col>14</xdr:col>
      <xdr:colOff>304800</xdr:colOff>
      <xdr:row>36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19052</xdr:colOff>
      <xdr:row>22</xdr:row>
      <xdr:rowOff>16669</xdr:rowOff>
    </xdr:from>
    <xdr:to>
      <xdr:col>34</xdr:col>
      <xdr:colOff>304802</xdr:colOff>
      <xdr:row>36</xdr:row>
      <xdr:rowOff>92869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33337</xdr:colOff>
      <xdr:row>22</xdr:row>
      <xdr:rowOff>35719</xdr:rowOff>
    </xdr:from>
    <xdr:to>
      <xdr:col>44</xdr:col>
      <xdr:colOff>64294</xdr:colOff>
      <xdr:row>36</xdr:row>
      <xdr:rowOff>111919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21430</xdr:colOff>
      <xdr:row>22</xdr:row>
      <xdr:rowOff>28575</xdr:rowOff>
    </xdr:from>
    <xdr:to>
      <xdr:col>56</xdr:col>
      <xdr:colOff>271462</xdr:colOff>
      <xdr:row>36</xdr:row>
      <xdr:rowOff>104775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28576</xdr:colOff>
      <xdr:row>37</xdr:row>
      <xdr:rowOff>0</xdr:rowOff>
    </xdr:from>
    <xdr:to>
      <xdr:col>14</xdr:col>
      <xdr:colOff>304800</xdr:colOff>
      <xdr:row>51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28577</xdr:colOff>
      <xdr:row>36</xdr:row>
      <xdr:rowOff>178594</xdr:rowOff>
    </xdr:from>
    <xdr:to>
      <xdr:col>34</xdr:col>
      <xdr:colOff>304801</xdr:colOff>
      <xdr:row>51</xdr:row>
      <xdr:rowOff>64294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33338</xdr:colOff>
      <xdr:row>37</xdr:row>
      <xdr:rowOff>54769</xdr:rowOff>
    </xdr:from>
    <xdr:to>
      <xdr:col>44</xdr:col>
      <xdr:colOff>64294</xdr:colOff>
      <xdr:row>51</xdr:row>
      <xdr:rowOff>130969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11906</xdr:colOff>
      <xdr:row>37</xdr:row>
      <xdr:rowOff>28575</xdr:rowOff>
    </xdr:from>
    <xdr:to>
      <xdr:col>56</xdr:col>
      <xdr:colOff>261937</xdr:colOff>
      <xdr:row>51</xdr:row>
      <xdr:rowOff>104775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28576</xdr:colOff>
      <xdr:row>52</xdr:row>
      <xdr:rowOff>9525</xdr:rowOff>
    </xdr:from>
    <xdr:to>
      <xdr:col>14</xdr:col>
      <xdr:colOff>304800</xdr:colOff>
      <xdr:row>66</xdr:row>
      <xdr:rowOff>85725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38102</xdr:colOff>
      <xdr:row>51</xdr:row>
      <xdr:rowOff>188119</xdr:rowOff>
    </xdr:from>
    <xdr:to>
      <xdr:col>34</xdr:col>
      <xdr:colOff>314326</xdr:colOff>
      <xdr:row>66</xdr:row>
      <xdr:rowOff>73819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33338</xdr:colOff>
      <xdr:row>52</xdr:row>
      <xdr:rowOff>45244</xdr:rowOff>
    </xdr:from>
    <xdr:to>
      <xdr:col>44</xdr:col>
      <xdr:colOff>64294</xdr:colOff>
      <xdr:row>66</xdr:row>
      <xdr:rowOff>121444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28576</xdr:colOff>
      <xdr:row>22</xdr:row>
      <xdr:rowOff>19050</xdr:rowOff>
    </xdr:from>
    <xdr:to>
      <xdr:col>25</xdr:col>
      <xdr:colOff>342900</xdr:colOff>
      <xdr:row>36</xdr:row>
      <xdr:rowOff>95250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57</xdr:col>
      <xdr:colOff>0</xdr:colOff>
      <xdr:row>22</xdr:row>
      <xdr:rowOff>28575</xdr:rowOff>
    </xdr:from>
    <xdr:to>
      <xdr:col>65</xdr:col>
      <xdr:colOff>276225</xdr:colOff>
      <xdr:row>36</xdr:row>
      <xdr:rowOff>104775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56</xdr:col>
      <xdr:colOff>597695</xdr:colOff>
      <xdr:row>37</xdr:row>
      <xdr:rowOff>28575</xdr:rowOff>
    </xdr:from>
    <xdr:to>
      <xdr:col>65</xdr:col>
      <xdr:colOff>266700</xdr:colOff>
      <xdr:row>51</xdr:row>
      <xdr:rowOff>104775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38101</xdr:colOff>
      <xdr:row>52</xdr:row>
      <xdr:rowOff>9525</xdr:rowOff>
    </xdr:from>
    <xdr:to>
      <xdr:col>25</xdr:col>
      <xdr:colOff>352425</xdr:colOff>
      <xdr:row>66</xdr:row>
      <xdr:rowOff>85725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38101</xdr:colOff>
      <xdr:row>37</xdr:row>
      <xdr:rowOff>0</xdr:rowOff>
    </xdr:from>
    <xdr:to>
      <xdr:col>25</xdr:col>
      <xdr:colOff>352425</xdr:colOff>
      <xdr:row>51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28576</xdr:colOff>
      <xdr:row>22</xdr:row>
      <xdr:rowOff>9525</xdr:rowOff>
    </xdr:from>
    <xdr:to>
      <xdr:col>14</xdr:col>
      <xdr:colOff>304800</xdr:colOff>
      <xdr:row>36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19052</xdr:colOff>
      <xdr:row>22</xdr:row>
      <xdr:rowOff>16669</xdr:rowOff>
    </xdr:from>
    <xdr:to>
      <xdr:col>34</xdr:col>
      <xdr:colOff>304802</xdr:colOff>
      <xdr:row>36</xdr:row>
      <xdr:rowOff>92869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33337</xdr:colOff>
      <xdr:row>22</xdr:row>
      <xdr:rowOff>35719</xdr:rowOff>
    </xdr:from>
    <xdr:to>
      <xdr:col>44</xdr:col>
      <xdr:colOff>64294</xdr:colOff>
      <xdr:row>36</xdr:row>
      <xdr:rowOff>111919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21430</xdr:colOff>
      <xdr:row>22</xdr:row>
      <xdr:rowOff>28575</xdr:rowOff>
    </xdr:from>
    <xdr:to>
      <xdr:col>56</xdr:col>
      <xdr:colOff>271462</xdr:colOff>
      <xdr:row>36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28576</xdr:colOff>
      <xdr:row>37</xdr:row>
      <xdr:rowOff>0</xdr:rowOff>
    </xdr:from>
    <xdr:to>
      <xdr:col>14</xdr:col>
      <xdr:colOff>304800</xdr:colOff>
      <xdr:row>51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28577</xdr:colOff>
      <xdr:row>36</xdr:row>
      <xdr:rowOff>178594</xdr:rowOff>
    </xdr:from>
    <xdr:to>
      <xdr:col>34</xdr:col>
      <xdr:colOff>304801</xdr:colOff>
      <xdr:row>51</xdr:row>
      <xdr:rowOff>64294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33338</xdr:colOff>
      <xdr:row>37</xdr:row>
      <xdr:rowOff>54769</xdr:rowOff>
    </xdr:from>
    <xdr:to>
      <xdr:col>44</xdr:col>
      <xdr:colOff>64294</xdr:colOff>
      <xdr:row>51</xdr:row>
      <xdr:rowOff>130969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11906</xdr:colOff>
      <xdr:row>37</xdr:row>
      <xdr:rowOff>28575</xdr:rowOff>
    </xdr:from>
    <xdr:to>
      <xdr:col>56</xdr:col>
      <xdr:colOff>261937</xdr:colOff>
      <xdr:row>51</xdr:row>
      <xdr:rowOff>104775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28576</xdr:colOff>
      <xdr:row>52</xdr:row>
      <xdr:rowOff>9525</xdr:rowOff>
    </xdr:from>
    <xdr:to>
      <xdr:col>14</xdr:col>
      <xdr:colOff>304800</xdr:colOff>
      <xdr:row>66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38102</xdr:colOff>
      <xdr:row>51</xdr:row>
      <xdr:rowOff>188119</xdr:rowOff>
    </xdr:from>
    <xdr:to>
      <xdr:col>34</xdr:col>
      <xdr:colOff>314326</xdr:colOff>
      <xdr:row>66</xdr:row>
      <xdr:rowOff>73819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33338</xdr:colOff>
      <xdr:row>52</xdr:row>
      <xdr:rowOff>45244</xdr:rowOff>
    </xdr:from>
    <xdr:to>
      <xdr:col>44</xdr:col>
      <xdr:colOff>64294</xdr:colOff>
      <xdr:row>66</xdr:row>
      <xdr:rowOff>121444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28576</xdr:colOff>
      <xdr:row>22</xdr:row>
      <xdr:rowOff>19050</xdr:rowOff>
    </xdr:from>
    <xdr:to>
      <xdr:col>25</xdr:col>
      <xdr:colOff>342900</xdr:colOff>
      <xdr:row>36</xdr:row>
      <xdr:rowOff>95250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57</xdr:col>
      <xdr:colOff>0</xdr:colOff>
      <xdr:row>22</xdr:row>
      <xdr:rowOff>28575</xdr:rowOff>
    </xdr:from>
    <xdr:to>
      <xdr:col>65</xdr:col>
      <xdr:colOff>276225</xdr:colOff>
      <xdr:row>36</xdr:row>
      <xdr:rowOff>104775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56</xdr:col>
      <xdr:colOff>597695</xdr:colOff>
      <xdr:row>37</xdr:row>
      <xdr:rowOff>28575</xdr:rowOff>
    </xdr:from>
    <xdr:to>
      <xdr:col>65</xdr:col>
      <xdr:colOff>266700</xdr:colOff>
      <xdr:row>51</xdr:row>
      <xdr:rowOff>104775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38101</xdr:colOff>
      <xdr:row>52</xdr:row>
      <xdr:rowOff>9525</xdr:rowOff>
    </xdr:from>
    <xdr:to>
      <xdr:col>25</xdr:col>
      <xdr:colOff>352425</xdr:colOff>
      <xdr:row>66</xdr:row>
      <xdr:rowOff>85725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38101</xdr:colOff>
      <xdr:row>37</xdr:row>
      <xdr:rowOff>0</xdr:rowOff>
    </xdr:from>
    <xdr:to>
      <xdr:col>25</xdr:col>
      <xdr:colOff>352425</xdr:colOff>
      <xdr:row>51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38101</xdr:colOff>
      <xdr:row>22</xdr:row>
      <xdr:rowOff>38100</xdr:rowOff>
    </xdr:from>
    <xdr:to>
      <xdr:col>14</xdr:col>
      <xdr:colOff>314325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57150</xdr:colOff>
      <xdr:row>22</xdr:row>
      <xdr:rowOff>38100</xdr:rowOff>
    </xdr:from>
    <xdr:to>
      <xdr:col>24</xdr:col>
      <xdr:colOff>266700</xdr:colOff>
      <xdr:row>36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28576</xdr:colOff>
      <xdr:row>36</xdr:row>
      <xdr:rowOff>180975</xdr:rowOff>
    </xdr:from>
    <xdr:to>
      <xdr:col>14</xdr:col>
      <xdr:colOff>304800</xdr:colOff>
      <xdr:row>51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47626</xdr:colOff>
      <xdr:row>37</xdr:row>
      <xdr:rowOff>0</xdr:rowOff>
    </xdr:from>
    <xdr:to>
      <xdr:col>24</xdr:col>
      <xdr:colOff>257175</xdr:colOff>
      <xdr:row>51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28576</xdr:colOff>
      <xdr:row>52</xdr:row>
      <xdr:rowOff>0</xdr:rowOff>
    </xdr:from>
    <xdr:to>
      <xdr:col>14</xdr:col>
      <xdr:colOff>304800</xdr:colOff>
      <xdr:row>66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28575</xdr:colOff>
      <xdr:row>22</xdr:row>
      <xdr:rowOff>57150</xdr:rowOff>
    </xdr:from>
    <xdr:to>
      <xdr:col>41</xdr:col>
      <xdr:colOff>561975</xdr:colOff>
      <xdr:row>36</xdr:row>
      <xdr:rowOff>133350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38101</xdr:colOff>
      <xdr:row>37</xdr:row>
      <xdr:rowOff>0</xdr:rowOff>
    </xdr:from>
    <xdr:to>
      <xdr:col>41</xdr:col>
      <xdr:colOff>571500</xdr:colOff>
      <xdr:row>51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38101</xdr:colOff>
      <xdr:row>22</xdr:row>
      <xdr:rowOff>38100</xdr:rowOff>
    </xdr:from>
    <xdr:to>
      <xdr:col>14</xdr:col>
      <xdr:colOff>314325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57150</xdr:colOff>
      <xdr:row>22</xdr:row>
      <xdr:rowOff>38100</xdr:rowOff>
    </xdr:from>
    <xdr:to>
      <xdr:col>24</xdr:col>
      <xdr:colOff>266700</xdr:colOff>
      <xdr:row>36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28576</xdr:colOff>
      <xdr:row>36</xdr:row>
      <xdr:rowOff>180975</xdr:rowOff>
    </xdr:from>
    <xdr:to>
      <xdr:col>14</xdr:col>
      <xdr:colOff>304800</xdr:colOff>
      <xdr:row>51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47626</xdr:colOff>
      <xdr:row>37</xdr:row>
      <xdr:rowOff>0</xdr:rowOff>
    </xdr:from>
    <xdr:to>
      <xdr:col>24</xdr:col>
      <xdr:colOff>257175</xdr:colOff>
      <xdr:row>51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28576</xdr:colOff>
      <xdr:row>52</xdr:row>
      <xdr:rowOff>0</xdr:rowOff>
    </xdr:from>
    <xdr:to>
      <xdr:col>14</xdr:col>
      <xdr:colOff>304800</xdr:colOff>
      <xdr:row>66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28575</xdr:colOff>
      <xdr:row>22</xdr:row>
      <xdr:rowOff>57150</xdr:rowOff>
    </xdr:from>
    <xdr:to>
      <xdr:col>41</xdr:col>
      <xdr:colOff>561975</xdr:colOff>
      <xdr:row>36</xdr:row>
      <xdr:rowOff>133350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38101</xdr:colOff>
      <xdr:row>37</xdr:row>
      <xdr:rowOff>0</xdr:rowOff>
    </xdr:from>
    <xdr:to>
      <xdr:col>41</xdr:col>
      <xdr:colOff>571500</xdr:colOff>
      <xdr:row>51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22</xdr:row>
      <xdr:rowOff>57150</xdr:rowOff>
    </xdr:from>
    <xdr:to>
      <xdr:col>23</xdr:col>
      <xdr:colOff>600075</xdr:colOff>
      <xdr:row>36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161926</xdr:colOff>
      <xdr:row>38</xdr:row>
      <xdr:rowOff>0</xdr:rowOff>
    </xdr:from>
    <xdr:to>
      <xdr:col>23</xdr:col>
      <xdr:colOff>590550</xdr:colOff>
      <xdr:row>52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161926</xdr:colOff>
      <xdr:row>53</xdr:row>
      <xdr:rowOff>19050</xdr:rowOff>
    </xdr:from>
    <xdr:to>
      <xdr:col>23</xdr:col>
      <xdr:colOff>590550</xdr:colOff>
      <xdr:row>67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</xdr:colOff>
      <xdr:row>22</xdr:row>
      <xdr:rowOff>28575</xdr:rowOff>
    </xdr:from>
    <xdr:to>
      <xdr:col>24</xdr:col>
      <xdr:colOff>9525</xdr:colOff>
      <xdr:row>36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</xdr:colOff>
      <xdr:row>37</xdr:row>
      <xdr:rowOff>57150</xdr:rowOff>
    </xdr:from>
    <xdr:to>
      <xdr:col>23</xdr:col>
      <xdr:colOff>600075</xdr:colOff>
      <xdr:row>51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</xdr:colOff>
      <xdr:row>53</xdr:row>
      <xdr:rowOff>28575</xdr:rowOff>
    </xdr:from>
    <xdr:to>
      <xdr:col>23</xdr:col>
      <xdr:colOff>600075</xdr:colOff>
      <xdr:row>67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22</xdr:row>
      <xdr:rowOff>57150</xdr:rowOff>
    </xdr:from>
    <xdr:to>
      <xdr:col>27</xdr:col>
      <xdr:colOff>419101</xdr:colOff>
      <xdr:row>36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161925</xdr:colOff>
      <xdr:row>38</xdr:row>
      <xdr:rowOff>0</xdr:rowOff>
    </xdr:from>
    <xdr:to>
      <xdr:col>27</xdr:col>
      <xdr:colOff>409575</xdr:colOff>
      <xdr:row>52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22</xdr:row>
      <xdr:rowOff>57150</xdr:rowOff>
    </xdr:from>
    <xdr:to>
      <xdr:col>27</xdr:col>
      <xdr:colOff>419101</xdr:colOff>
      <xdr:row>36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161925</xdr:colOff>
      <xdr:row>38</xdr:row>
      <xdr:rowOff>0</xdr:rowOff>
    </xdr:from>
    <xdr:to>
      <xdr:col>27</xdr:col>
      <xdr:colOff>409575</xdr:colOff>
      <xdr:row>52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R99"/>
  <sheetViews>
    <sheetView topLeftCell="A19" workbookViewId="0"/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6" max="26" width="3.85546875" customWidth="1"/>
    <col min="27" max="31" width="6.5703125" customWidth="1"/>
    <col min="32" max="32" width="5.140625" customWidth="1"/>
  </cols>
  <sheetData>
    <row r="1" spans="2:44" x14ac:dyDescent="0.25">
      <c r="G1">
        <f t="shared" ref="G1:N1" si="0">MATCH(G2,hHdrAnnlEnergy,0)-1</f>
        <v>24</v>
      </c>
      <c r="H1">
        <f t="shared" si="0"/>
        <v>24</v>
      </c>
      <c r="I1">
        <f t="shared" si="0"/>
        <v>24</v>
      </c>
      <c r="J1">
        <f t="shared" si="0"/>
        <v>24</v>
      </c>
      <c r="K1">
        <f t="shared" si="0"/>
        <v>24</v>
      </c>
      <c r="L1">
        <f t="shared" si="0"/>
        <v>24</v>
      </c>
      <c r="M1">
        <f t="shared" si="0"/>
        <v>24</v>
      </c>
      <c r="N1">
        <f t="shared" si="0"/>
        <v>24</v>
      </c>
      <c r="O1">
        <f>MATCH(O2,hHdrAnnlEnergy,0)-1</f>
        <v>25</v>
      </c>
    </row>
    <row r="2" spans="2:44" x14ac:dyDescent="0.25">
      <c r="G2" t="s">
        <v>82</v>
      </c>
      <c r="H2" t="s">
        <v>82</v>
      </c>
      <c r="I2" t="s">
        <v>82</v>
      </c>
      <c r="J2" t="s">
        <v>82</v>
      </c>
      <c r="K2" t="s">
        <v>82</v>
      </c>
      <c r="L2" t="s">
        <v>82</v>
      </c>
      <c r="M2" t="s">
        <v>82</v>
      </c>
      <c r="N2" t="s">
        <v>82</v>
      </c>
      <c r="O2" t="s">
        <v>83</v>
      </c>
    </row>
    <row r="3" spans="2:44" x14ac:dyDescent="0.25">
      <c r="E3" s="15" t="s">
        <v>44</v>
      </c>
      <c r="G3" t="s">
        <v>108</v>
      </c>
      <c r="H3" t="s">
        <v>110</v>
      </c>
      <c r="I3" s="2"/>
      <c r="J3" s="2"/>
      <c r="K3" t="s">
        <v>96</v>
      </c>
      <c r="L3" t="s">
        <v>100</v>
      </c>
      <c r="M3" t="s">
        <v>102</v>
      </c>
      <c r="N3" t="s">
        <v>106</v>
      </c>
      <c r="O3" t="s">
        <v>102</v>
      </c>
      <c r="Q3" t="s">
        <v>685</v>
      </c>
      <c r="V3" t="s">
        <v>686</v>
      </c>
      <c r="AA3" t="s">
        <v>687</v>
      </c>
    </row>
    <row r="4" spans="2:44" x14ac:dyDescent="0.25">
      <c r="B4" t="s">
        <v>45</v>
      </c>
      <c r="C4" t="s">
        <v>46</v>
      </c>
      <c r="D4" t="s">
        <v>2</v>
      </c>
      <c r="P4" t="s">
        <v>2</v>
      </c>
      <c r="Q4" t="s">
        <v>762</v>
      </c>
      <c r="R4" t="s">
        <v>678</v>
      </c>
      <c r="S4" t="s">
        <v>763</v>
      </c>
      <c r="T4" t="s">
        <v>680</v>
      </c>
      <c r="V4" t="s">
        <v>762</v>
      </c>
      <c r="W4" t="s">
        <v>678</v>
      </c>
      <c r="X4" t="s">
        <v>763</v>
      </c>
      <c r="Y4" t="s">
        <v>680</v>
      </c>
      <c r="AA4" t="s">
        <v>762</v>
      </c>
      <c r="AB4" t="s">
        <v>678</v>
      </c>
      <c r="AC4" t="s">
        <v>763</v>
      </c>
      <c r="AD4" t="s">
        <v>680</v>
      </c>
    </row>
    <row r="5" spans="2:44" x14ac:dyDescent="0.25">
      <c r="C5" t="s">
        <v>28</v>
      </c>
      <c r="D5">
        <v>1</v>
      </c>
      <c r="G5" s="9">
        <f t="shared" ref="G5:N20" si="1">VLOOKUP($C5&amp;"-w"&amp;TEXT($D5,"00")&amp;"-v14-"&amp;G$3,tblAnnlEnergy,G$1,FALSE)</f>
        <v>2443.4870809726563</v>
      </c>
      <c r="H5" s="9">
        <f t="shared" si="1"/>
        <v>1954.0627512714843</v>
      </c>
      <c r="I5" s="9"/>
      <c r="J5" s="9"/>
      <c r="K5" s="9">
        <f t="shared" si="1"/>
        <v>1460.292201118164</v>
      </c>
      <c r="L5" s="9">
        <f t="shared" si="1"/>
        <v>1228.8530959619141</v>
      </c>
      <c r="M5" s="9">
        <f t="shared" si="1"/>
        <v>1391.711670336914</v>
      </c>
      <c r="N5" s="9">
        <f t="shared" si="1"/>
        <v>1179.4408488525391</v>
      </c>
      <c r="O5" s="9">
        <f t="shared" ref="O5:O20" si="2">VLOOKUP($C5&amp;"-w"&amp;TEXT($D5,"00")&amp;"-v14-"&amp;O$3,tblAnnlEnergy,O$1,FALSE)/12</f>
        <v>285.87799072265625</v>
      </c>
      <c r="P5" s="9" t="str">
        <f>"CZ"&amp;TEXT(D5,"00")</f>
        <v>CZ01</v>
      </c>
      <c r="Q5" s="16">
        <f>($G5-K5)/$O5</f>
        <v>3.4392115229616822</v>
      </c>
      <c r="R5" s="16">
        <f t="shared" ref="R5:T20" si="3">($G5-L5)/$O5</f>
        <v>4.2487845319618049</v>
      </c>
      <c r="S5" s="16">
        <f t="shared" si="3"/>
        <v>3.6791059289909422</v>
      </c>
      <c r="T5" s="16">
        <f t="shared" si="3"/>
        <v>4.421628362941826</v>
      </c>
      <c r="U5" s="9"/>
      <c r="V5" s="16">
        <f>($H5-K5)/$O5</f>
        <v>1.7272072918420307</v>
      </c>
      <c r="W5" s="16">
        <f t="shared" ref="W5:Y20" si="4">($H5-L5)/$O5</f>
        <v>2.5367803008421537</v>
      </c>
      <c r="X5" s="16">
        <f t="shared" si="4"/>
        <v>1.967101697871291</v>
      </c>
      <c r="Y5" s="16">
        <f t="shared" si="4"/>
        <v>2.7096241318221748</v>
      </c>
      <c r="AA5" s="16">
        <f>($J5-K5)/$O5</f>
        <v>-5.1080959308086875</v>
      </c>
      <c r="AB5" s="16">
        <f t="shared" ref="AB5:AD20" si="5">($J5-L5)/$O5</f>
        <v>-4.2985229218085648</v>
      </c>
      <c r="AC5" s="16">
        <f t="shared" si="5"/>
        <v>-4.868201524779427</v>
      </c>
      <c r="AD5" s="16">
        <f t="shared" si="5"/>
        <v>-4.1256790908285428</v>
      </c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2:44" x14ac:dyDescent="0.25">
      <c r="C6" t="str">
        <f>C5</f>
        <v>OfL</v>
      </c>
      <c r="D6">
        <f>D5+1</f>
        <v>2</v>
      </c>
      <c r="G6" s="9">
        <f t="shared" si="1"/>
        <v>3380.9086755605467</v>
      </c>
      <c r="H6" s="9">
        <f t="shared" si="1"/>
        <v>2687.4487231308594</v>
      </c>
      <c r="I6" s="9"/>
      <c r="J6" s="9"/>
      <c r="K6" s="9">
        <f t="shared" si="1"/>
        <v>2502.8910478369139</v>
      </c>
      <c r="L6" s="9">
        <f t="shared" si="1"/>
        <v>2003.2426004150391</v>
      </c>
      <c r="M6" s="9">
        <f t="shared" si="1"/>
        <v>2383.7253959619143</v>
      </c>
      <c r="N6" s="9">
        <f t="shared" si="1"/>
        <v>1918.1831109619141</v>
      </c>
      <c r="O6" s="9">
        <f t="shared" si="2"/>
        <v>382.70556640625</v>
      </c>
      <c r="P6" s="9" t="str">
        <f t="shared" ref="P6:P20" si="6">"CZ"&amp;TEXT(D6,"00")</f>
        <v>CZ02</v>
      </c>
      <c r="Q6" s="16">
        <f t="shared" ref="Q6:Q20" si="7">($G6-K6)/$O6</f>
        <v>2.2942379332721767</v>
      </c>
      <c r="R6" s="16">
        <f t="shared" si="3"/>
        <v>3.5998067341489519</v>
      </c>
      <c r="S6" s="16">
        <f t="shared" si="3"/>
        <v>2.6056147783857981</v>
      </c>
      <c r="T6" s="16">
        <f t="shared" si="3"/>
        <v>3.8220650364043012</v>
      </c>
      <c r="U6" s="9"/>
      <c r="V6" s="16">
        <f t="shared" ref="V6:V20" si="8">($H6-K6)/$O6</f>
        <v>0.48224455428493473</v>
      </c>
      <c r="W6" s="16">
        <f t="shared" si="4"/>
        <v>1.7878133551617099</v>
      </c>
      <c r="X6" s="16">
        <f t="shared" si="4"/>
        <v>0.79362139939855614</v>
      </c>
      <c r="Y6" s="16">
        <f t="shared" si="4"/>
        <v>2.0100716574170594</v>
      </c>
      <c r="AA6" s="16">
        <f t="shared" ref="AA6:AA20" si="9">($J6-K6)/$O6</f>
        <v>-6.5399912296547118</v>
      </c>
      <c r="AB6" s="16">
        <f t="shared" si="5"/>
        <v>-5.2344224287779371</v>
      </c>
      <c r="AC6" s="16">
        <f t="shared" si="5"/>
        <v>-6.2286143845410908</v>
      </c>
      <c r="AD6" s="16">
        <f t="shared" si="5"/>
        <v>-5.0121641265225874</v>
      </c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2:44" x14ac:dyDescent="0.25">
      <c r="C7" t="str">
        <f t="shared" ref="C7:C10" si="10">C6</f>
        <v>OfL</v>
      </c>
      <c r="D7">
        <f t="shared" ref="D7:D20" si="11">D6+1</f>
        <v>3</v>
      </c>
      <c r="G7" s="9">
        <f t="shared" si="1"/>
        <v>2847.1293687949219</v>
      </c>
      <c r="H7" s="9">
        <f t="shared" si="1"/>
        <v>2286.6580311552734</v>
      </c>
      <c r="I7" s="9"/>
      <c r="J7" s="9"/>
      <c r="K7" s="9">
        <f t="shared" si="1"/>
        <v>2077.9287961962891</v>
      </c>
      <c r="L7" s="9">
        <f t="shared" si="1"/>
        <v>1682.437304321289</v>
      </c>
      <c r="M7" s="9">
        <f t="shared" si="1"/>
        <v>1989.5949012353515</v>
      </c>
      <c r="N7" s="9">
        <f t="shared" si="1"/>
        <v>1618.4222604150391</v>
      </c>
      <c r="O7" s="9">
        <f t="shared" si="2"/>
        <v>345.4190673828125</v>
      </c>
      <c r="P7" s="9" t="str">
        <f t="shared" si="6"/>
        <v>CZ03</v>
      </c>
      <c r="Q7" s="16">
        <f t="shared" si="7"/>
        <v>2.2268619344807687</v>
      </c>
      <c r="R7" s="16">
        <f t="shared" si="3"/>
        <v>3.3718233139193114</v>
      </c>
      <c r="S7" s="16">
        <f t="shared" si="3"/>
        <v>2.482591577983746</v>
      </c>
      <c r="T7" s="16">
        <f t="shared" si="3"/>
        <v>3.5571490528580512</v>
      </c>
      <c r="U7" s="9"/>
      <c r="V7" s="16">
        <f t="shared" si="8"/>
        <v>0.60427826564553555</v>
      </c>
      <c r="W7" s="16">
        <f t="shared" si="4"/>
        <v>1.7492396450840786</v>
      </c>
      <c r="X7" s="16">
        <f t="shared" si="4"/>
        <v>0.86000790914851311</v>
      </c>
      <c r="Y7" s="16">
        <f t="shared" si="4"/>
        <v>1.9345653840228181</v>
      </c>
      <c r="AA7" s="16">
        <f t="shared" si="9"/>
        <v>-6.0156748495108801</v>
      </c>
      <c r="AB7" s="16">
        <f t="shared" si="5"/>
        <v>-4.8707134700723369</v>
      </c>
      <c r="AC7" s="16">
        <f t="shared" si="5"/>
        <v>-5.7599452060079024</v>
      </c>
      <c r="AD7" s="16">
        <f t="shared" si="5"/>
        <v>-4.6853877311335976</v>
      </c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2:44" x14ac:dyDescent="0.25">
      <c r="C8" t="str">
        <f t="shared" si="10"/>
        <v>OfL</v>
      </c>
      <c r="D8">
        <f t="shared" si="11"/>
        <v>4</v>
      </c>
      <c r="G8" s="9">
        <f t="shared" si="1"/>
        <v>3346.7155604707032</v>
      </c>
      <c r="H8" s="9">
        <f t="shared" si="1"/>
        <v>2696.1204315361329</v>
      </c>
      <c r="I8" s="9"/>
      <c r="J8" s="9"/>
      <c r="K8" s="9">
        <f t="shared" si="1"/>
        <v>2617.6869330712889</v>
      </c>
      <c r="L8" s="9">
        <f t="shared" si="1"/>
        <v>2085.9829676416016</v>
      </c>
      <c r="M8" s="9">
        <f t="shared" si="1"/>
        <v>2509.6758606103517</v>
      </c>
      <c r="N8" s="9">
        <f t="shared" si="1"/>
        <v>2004.8164519384766</v>
      </c>
      <c r="O8" s="9">
        <f t="shared" si="2"/>
        <v>351.45166015625</v>
      </c>
      <c r="P8" s="9" t="str">
        <f t="shared" si="6"/>
        <v>CZ04</v>
      </c>
      <c r="Q8" s="16">
        <f t="shared" si="7"/>
        <v>2.074335420909093</v>
      </c>
      <c r="R8" s="16">
        <f t="shared" si="3"/>
        <v>3.5872147887097738</v>
      </c>
      <c r="S8" s="16">
        <f t="shared" si="3"/>
        <v>2.3816638097205645</v>
      </c>
      <c r="T8" s="16">
        <f t="shared" si="3"/>
        <v>3.8181612456621741</v>
      </c>
      <c r="U8" s="9"/>
      <c r="V8" s="16">
        <f t="shared" si="8"/>
        <v>0.22317008953656287</v>
      </c>
      <c r="W8" s="16">
        <f t="shared" si="4"/>
        <v>1.7360494573372438</v>
      </c>
      <c r="X8" s="16">
        <f t="shared" si="4"/>
        <v>0.53049847834803443</v>
      </c>
      <c r="Y8" s="16">
        <f t="shared" si="4"/>
        <v>1.9669959142896443</v>
      </c>
      <c r="AA8" s="16">
        <f t="shared" si="9"/>
        <v>-7.4482133102103019</v>
      </c>
      <c r="AB8" s="16">
        <f t="shared" si="5"/>
        <v>-5.9353339424096205</v>
      </c>
      <c r="AC8" s="16">
        <f t="shared" si="5"/>
        <v>-7.1408849213988308</v>
      </c>
      <c r="AD8" s="16">
        <f t="shared" si="5"/>
        <v>-5.7043874854572207</v>
      </c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2:44" x14ac:dyDescent="0.25">
      <c r="C9" t="str">
        <f t="shared" si="10"/>
        <v>OfL</v>
      </c>
      <c r="D9">
        <f t="shared" si="11"/>
        <v>5</v>
      </c>
      <c r="G9" s="9">
        <f t="shared" si="1"/>
        <v>2741.2686688408203</v>
      </c>
      <c r="H9" s="9">
        <f t="shared" si="1"/>
        <v>2213.5600466586916</v>
      </c>
      <c r="I9" s="9"/>
      <c r="J9" s="9"/>
      <c r="K9" s="9">
        <f t="shared" si="1"/>
        <v>2082.686312758789</v>
      </c>
      <c r="L9" s="9">
        <f t="shared" si="1"/>
        <v>1678.688693852539</v>
      </c>
      <c r="M9" s="9">
        <f t="shared" si="1"/>
        <v>1993.4282313525391</v>
      </c>
      <c r="N9" s="9">
        <f t="shared" si="1"/>
        <v>1610.8317603369142</v>
      </c>
      <c r="O9" s="9">
        <f t="shared" si="2"/>
        <v>305.3857421875</v>
      </c>
      <c r="P9" s="9" t="str">
        <f t="shared" si="6"/>
        <v>CZ05</v>
      </c>
      <c r="Q9" s="16">
        <f t="shared" si="7"/>
        <v>2.1565589518507271</v>
      </c>
      <c r="R9" s="16">
        <f t="shared" si="3"/>
        <v>3.4794681879283056</v>
      </c>
      <c r="S9" s="16">
        <f t="shared" si="3"/>
        <v>2.4488387445053799</v>
      </c>
      <c r="T9" s="16">
        <f t="shared" si="3"/>
        <v>3.7016689135730614</v>
      </c>
      <c r="U9" s="9"/>
      <c r="V9" s="16">
        <f t="shared" si="8"/>
        <v>0.42855220732456162</v>
      </c>
      <c r="W9" s="16">
        <f t="shared" si="4"/>
        <v>1.7514614434021401</v>
      </c>
      <c r="X9" s="16">
        <f t="shared" si="4"/>
        <v>0.72083199997921477</v>
      </c>
      <c r="Y9" s="16">
        <f t="shared" si="4"/>
        <v>1.9736621690468961</v>
      </c>
      <c r="AA9" s="16">
        <f t="shared" si="9"/>
        <v>-6.819854449786547</v>
      </c>
      <c r="AB9" s="16">
        <f t="shared" si="5"/>
        <v>-5.496945213708968</v>
      </c>
      <c r="AC9" s="16">
        <f t="shared" si="5"/>
        <v>-6.5275746571318933</v>
      </c>
      <c r="AD9" s="16">
        <f t="shared" si="5"/>
        <v>-5.2747444880642123</v>
      </c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2:44" x14ac:dyDescent="0.25">
      <c r="C10" t="str">
        <f t="shared" si="10"/>
        <v>OfL</v>
      </c>
      <c r="D10">
        <f t="shared" si="11"/>
        <v>6</v>
      </c>
      <c r="G10" s="9">
        <f t="shared" si="1"/>
        <v>3312.1232836005861</v>
      </c>
      <c r="H10" s="9">
        <f t="shared" si="1"/>
        <v>2696.1297950629883</v>
      </c>
      <c r="I10" s="9"/>
      <c r="J10" s="9"/>
      <c r="K10" s="9">
        <f t="shared" si="1"/>
        <v>2825.6004198291016</v>
      </c>
      <c r="L10" s="9">
        <f t="shared" si="1"/>
        <v>2232.6171003564455</v>
      </c>
      <c r="M10" s="9">
        <f t="shared" si="1"/>
        <v>2650.310223149414</v>
      </c>
      <c r="N10" s="9">
        <f t="shared" si="1"/>
        <v>2104.7969455517577</v>
      </c>
      <c r="O10" s="9">
        <f t="shared" si="2"/>
        <v>377.41158040364581</v>
      </c>
      <c r="P10" s="9" t="str">
        <f t="shared" si="6"/>
        <v>CZ06</v>
      </c>
      <c r="Q10" s="16">
        <f t="shared" si="7"/>
        <v>1.2891042274090874</v>
      </c>
      <c r="R10" s="16">
        <f t="shared" si="3"/>
        <v>2.8602889770621158</v>
      </c>
      <c r="S10" s="16">
        <f t="shared" si="3"/>
        <v>1.7535579055188391</v>
      </c>
      <c r="T10" s="16">
        <f t="shared" si="3"/>
        <v>3.1989647396552581</v>
      </c>
      <c r="U10" s="9"/>
      <c r="V10" s="16">
        <f t="shared" si="8"/>
        <v>-0.34304889274368083</v>
      </c>
      <c r="W10" s="16">
        <f t="shared" si="4"/>
        <v>1.2281358569093479</v>
      </c>
      <c r="X10" s="16">
        <f t="shared" si="4"/>
        <v>0.12140478536607091</v>
      </c>
      <c r="Y10" s="16">
        <f t="shared" si="4"/>
        <v>1.5668116195024899</v>
      </c>
      <c r="AA10" s="16">
        <f t="shared" si="9"/>
        <v>-7.48678781082205</v>
      </c>
      <c r="AB10" s="16">
        <f t="shared" si="5"/>
        <v>-5.9156030611690218</v>
      </c>
      <c r="AC10" s="16">
        <f t="shared" si="5"/>
        <v>-7.0223341327122988</v>
      </c>
      <c r="AD10" s="16">
        <f t="shared" si="5"/>
        <v>-5.5769272985758791</v>
      </c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2:44" x14ac:dyDescent="0.25">
      <c r="C11" t="str">
        <f>C5</f>
        <v>OfL</v>
      </c>
      <c r="D11">
        <f t="shared" si="11"/>
        <v>7</v>
      </c>
      <c r="G11" s="9">
        <f t="shared" si="1"/>
        <v>3230.1943822215576</v>
      </c>
      <c r="H11" s="9">
        <f t="shared" si="1"/>
        <v>2655.0880907778319</v>
      </c>
      <c r="I11" s="9"/>
      <c r="J11" s="9"/>
      <c r="K11" s="9">
        <f t="shared" si="1"/>
        <v>2719.4256345703125</v>
      </c>
      <c r="L11" s="9">
        <f t="shared" si="1"/>
        <v>2153.1640366064453</v>
      </c>
      <c r="M11" s="9">
        <f t="shared" si="1"/>
        <v>2587.060028979492</v>
      </c>
      <c r="N11" s="9">
        <f t="shared" si="1"/>
        <v>2054.5464008081053</v>
      </c>
      <c r="O11" s="9">
        <f t="shared" si="2"/>
        <v>359.2354736328125</v>
      </c>
      <c r="P11" s="9" t="str">
        <f t="shared" si="6"/>
        <v>CZ07</v>
      </c>
      <c r="Q11" s="16">
        <f t="shared" si="7"/>
        <v>1.4218215770453679</v>
      </c>
      <c r="R11" s="16">
        <f t="shared" si="3"/>
        <v>2.9981180163626706</v>
      </c>
      <c r="S11" s="16">
        <f t="shared" si="3"/>
        <v>1.790286317601909</v>
      </c>
      <c r="T11" s="16">
        <f t="shared" si="3"/>
        <v>3.2726388892627134</v>
      </c>
      <c r="U11" s="9"/>
      <c r="V11" s="16">
        <f t="shared" si="8"/>
        <v>-0.17909574224911398</v>
      </c>
      <c r="W11" s="16">
        <f t="shared" si="4"/>
        <v>1.3972006970681889</v>
      </c>
      <c r="X11" s="16">
        <f t="shared" si="4"/>
        <v>0.18936899830742721</v>
      </c>
      <c r="Y11" s="16">
        <f t="shared" si="4"/>
        <v>1.6717215699682315</v>
      </c>
      <c r="AA11" s="16">
        <f t="shared" si="9"/>
        <v>-7.5700364640211877</v>
      </c>
      <c r="AB11" s="16">
        <f t="shared" si="5"/>
        <v>-5.993740024703885</v>
      </c>
      <c r="AC11" s="16">
        <f t="shared" si="5"/>
        <v>-7.2015717234646459</v>
      </c>
      <c r="AD11" s="16">
        <f t="shared" si="5"/>
        <v>-5.7192191518038422</v>
      </c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2:44" x14ac:dyDescent="0.25">
      <c r="C12" t="str">
        <f>C6</f>
        <v>OfL</v>
      </c>
      <c r="D12">
        <f t="shared" si="11"/>
        <v>8</v>
      </c>
      <c r="G12" s="9">
        <f t="shared" si="1"/>
        <v>3546.6921011000977</v>
      </c>
      <c r="H12" s="9">
        <f t="shared" si="1"/>
        <v>2907.1723479189454</v>
      </c>
      <c r="I12" s="9"/>
      <c r="J12" s="9"/>
      <c r="K12" s="9">
        <f t="shared" si="1"/>
        <v>3117.8623292041016</v>
      </c>
      <c r="L12" s="9">
        <f t="shared" si="1"/>
        <v>2444.7385787841795</v>
      </c>
      <c r="M12" s="9">
        <f t="shared" si="1"/>
        <v>2945.1953933251953</v>
      </c>
      <c r="N12" s="9">
        <f t="shared" si="1"/>
        <v>2326.1283949462891</v>
      </c>
      <c r="O12" s="9">
        <f t="shared" si="2"/>
        <v>405.48291015625</v>
      </c>
      <c r="P12" s="9" t="str">
        <f t="shared" si="6"/>
        <v>CZ08</v>
      </c>
      <c r="Q12" s="16">
        <f t="shared" si="7"/>
        <v>1.0575779179713138</v>
      </c>
      <c r="R12" s="16">
        <f t="shared" si="3"/>
        <v>2.7176324691249949</v>
      </c>
      <c r="S12" s="16">
        <f t="shared" si="3"/>
        <v>1.4834082835775246</v>
      </c>
      <c r="T12" s="16">
        <f t="shared" si="3"/>
        <v>3.0101483332145196</v>
      </c>
      <c r="U12" s="9"/>
      <c r="V12" s="16">
        <f t="shared" si="8"/>
        <v>-0.51960261704733313</v>
      </c>
      <c r="W12" s="16">
        <f t="shared" si="4"/>
        <v>1.1404519341063482</v>
      </c>
      <c r="X12" s="16">
        <f t="shared" si="4"/>
        <v>-9.3772251441122154E-2</v>
      </c>
      <c r="Y12" s="16">
        <f t="shared" si="4"/>
        <v>1.4329677981958726</v>
      </c>
      <c r="AA12" s="16">
        <f t="shared" si="9"/>
        <v>-7.6892570589538662</v>
      </c>
      <c r="AB12" s="16">
        <f t="shared" si="5"/>
        <v>-6.0292025078001847</v>
      </c>
      <c r="AC12" s="16">
        <f t="shared" si="5"/>
        <v>-7.2634266933476548</v>
      </c>
      <c r="AD12" s="16">
        <f t="shared" si="5"/>
        <v>-5.7366866437106605</v>
      </c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2:44" x14ac:dyDescent="0.25">
      <c r="C13" t="str">
        <f t="shared" ref="C13:C20" si="12">C7</f>
        <v>OfL</v>
      </c>
      <c r="D13">
        <f t="shared" si="11"/>
        <v>9</v>
      </c>
      <c r="G13" s="9">
        <f t="shared" si="1"/>
        <v>4097.0034517460936</v>
      </c>
      <c r="H13" s="9">
        <f t="shared" si="1"/>
        <v>3283.9883560761718</v>
      </c>
      <c r="I13" s="9"/>
      <c r="J13" s="9"/>
      <c r="K13" s="9">
        <f t="shared" si="1"/>
        <v>3323.2249073095704</v>
      </c>
      <c r="L13" s="9">
        <f t="shared" si="1"/>
        <v>2611.1078739697264</v>
      </c>
      <c r="M13" s="9">
        <f t="shared" si="1"/>
        <v>3095.4865112939451</v>
      </c>
      <c r="N13" s="9">
        <f t="shared" si="1"/>
        <v>2448.8356267041017</v>
      </c>
      <c r="O13" s="9">
        <f t="shared" si="2"/>
        <v>445.65523274739581</v>
      </c>
      <c r="P13" s="9" t="str">
        <f t="shared" si="6"/>
        <v>CZ09</v>
      </c>
      <c r="Q13" s="16">
        <f t="shared" si="7"/>
        <v>1.7362716458332548</v>
      </c>
      <c r="R13" s="16">
        <f t="shared" si="3"/>
        <v>3.334181826197911</v>
      </c>
      <c r="S13" s="16">
        <f t="shared" si="3"/>
        <v>2.2472908806162804</v>
      </c>
      <c r="T13" s="16">
        <f t="shared" si="3"/>
        <v>3.6983024183992885</v>
      </c>
      <c r="U13" s="9"/>
      <c r="V13" s="16">
        <f t="shared" si="8"/>
        <v>-8.8042388712708017E-2</v>
      </c>
      <c r="W13" s="16">
        <f t="shared" si="4"/>
        <v>1.5098677916519481</v>
      </c>
      <c r="X13" s="16">
        <f t="shared" si="4"/>
        <v>0.42297684607031744</v>
      </c>
      <c r="Y13" s="16">
        <f t="shared" si="4"/>
        <v>1.873988383853326</v>
      </c>
      <c r="AA13" s="16">
        <f t="shared" si="9"/>
        <v>-7.4569412925377341</v>
      </c>
      <c r="AB13" s="16">
        <f t="shared" si="5"/>
        <v>-5.8590311121730778</v>
      </c>
      <c r="AC13" s="16">
        <f t="shared" si="5"/>
        <v>-6.9459220577547089</v>
      </c>
      <c r="AD13" s="16">
        <f t="shared" si="5"/>
        <v>-5.4949105199717003</v>
      </c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2:44" x14ac:dyDescent="0.25">
      <c r="C14" t="str">
        <f t="shared" si="12"/>
        <v>OfL</v>
      </c>
      <c r="D14">
        <f t="shared" si="11"/>
        <v>10</v>
      </c>
      <c r="G14" s="9">
        <f t="shared" si="1"/>
        <v>3812.5612124382324</v>
      </c>
      <c r="H14" s="9">
        <f t="shared" si="1"/>
        <v>3105.9788401464843</v>
      </c>
      <c r="I14" s="9"/>
      <c r="J14" s="9"/>
      <c r="K14" s="9">
        <f t="shared" si="1"/>
        <v>3425.5318265673827</v>
      </c>
      <c r="L14" s="9">
        <f t="shared" si="1"/>
        <v>2678.5153337353518</v>
      </c>
      <c r="M14" s="9">
        <f t="shared" si="1"/>
        <v>3261.2860802001951</v>
      </c>
      <c r="N14" s="9">
        <f t="shared" si="1"/>
        <v>2561.7753184228513</v>
      </c>
      <c r="O14" s="9">
        <f t="shared" si="2"/>
        <v>421.426025390625</v>
      </c>
      <c r="P14" s="9" t="str">
        <f t="shared" si="6"/>
        <v>CZ10</v>
      </c>
      <c r="Q14" s="16">
        <f t="shared" si="7"/>
        <v>0.91838036227617248</v>
      </c>
      <c r="R14" s="16">
        <f t="shared" si="3"/>
        <v>2.6909725797112776</v>
      </c>
      <c r="S14" s="16">
        <f t="shared" si="3"/>
        <v>1.3081183862032573</v>
      </c>
      <c r="T14" s="16">
        <f t="shared" si="3"/>
        <v>2.9679844590898536</v>
      </c>
      <c r="U14" s="9"/>
      <c r="V14" s="16">
        <f t="shared" si="8"/>
        <v>-0.75826590473310418</v>
      </c>
      <c r="W14" s="16">
        <f t="shared" si="4"/>
        <v>1.0143263127020012</v>
      </c>
      <c r="X14" s="16">
        <f t="shared" si="4"/>
        <v>-0.36852788080601939</v>
      </c>
      <c r="Y14" s="16">
        <f t="shared" si="4"/>
        <v>1.2913381920805769</v>
      </c>
      <c r="AA14" s="16">
        <f t="shared" si="9"/>
        <v>-8.1284297128830971</v>
      </c>
      <c r="AB14" s="16">
        <f t="shared" si="5"/>
        <v>-6.3558374954479921</v>
      </c>
      <c r="AC14" s="16">
        <f t="shared" si="5"/>
        <v>-7.7386916889560124</v>
      </c>
      <c r="AD14" s="16">
        <f t="shared" si="5"/>
        <v>-6.0788256160694161</v>
      </c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2:44" x14ac:dyDescent="0.25">
      <c r="C15" t="str">
        <f t="shared" si="12"/>
        <v>OfL</v>
      </c>
      <c r="D15">
        <f t="shared" si="11"/>
        <v>11</v>
      </c>
      <c r="G15" s="9">
        <f t="shared" si="1"/>
        <v>4027.1241055483397</v>
      </c>
      <c r="H15" s="9">
        <f t="shared" si="1"/>
        <v>3250.5073749960939</v>
      </c>
      <c r="I15" s="9"/>
      <c r="J15" s="9"/>
      <c r="K15" s="9">
        <f t="shared" si="1"/>
        <v>3382.663208930664</v>
      </c>
      <c r="L15" s="9">
        <f t="shared" si="1"/>
        <v>2651.3476533056642</v>
      </c>
      <c r="M15" s="9">
        <f t="shared" si="1"/>
        <v>3269.998686508789</v>
      </c>
      <c r="N15" s="9">
        <f t="shared" si="1"/>
        <v>2570.1019916650389</v>
      </c>
      <c r="O15" s="9">
        <f t="shared" si="2"/>
        <v>404.49918619791669</v>
      </c>
      <c r="P15" s="9" t="str">
        <f t="shared" si="6"/>
        <v>CZ11</v>
      </c>
      <c r="Q15" s="16">
        <f t="shared" si="7"/>
        <v>1.593231627176497</v>
      </c>
      <c r="R15" s="16">
        <f t="shared" si="3"/>
        <v>3.4011847222098597</v>
      </c>
      <c r="S15" s="16">
        <f t="shared" si="3"/>
        <v>1.871760055084754</v>
      </c>
      <c r="T15" s="16">
        <f t="shared" si="3"/>
        <v>3.6020396668249339</v>
      </c>
      <c r="U15" s="9"/>
      <c r="V15" s="16">
        <f t="shared" si="8"/>
        <v>-0.32671470906225231</v>
      </c>
      <c r="W15" s="16">
        <f t="shared" si="4"/>
        <v>1.4812383859711102</v>
      </c>
      <c r="X15" s="16">
        <f t="shared" si="4"/>
        <v>-4.8186281153995328E-2</v>
      </c>
      <c r="Y15" s="16">
        <f t="shared" si="4"/>
        <v>1.6820933305861847</v>
      </c>
      <c r="AA15" s="16">
        <f t="shared" si="9"/>
        <v>-8.3625958329507419</v>
      </c>
      <c r="AB15" s="16">
        <f t="shared" si="5"/>
        <v>-6.5546427379173791</v>
      </c>
      <c r="AC15" s="16">
        <f t="shared" si="5"/>
        <v>-8.0840674050424841</v>
      </c>
      <c r="AD15" s="16">
        <f t="shared" si="5"/>
        <v>-6.3537877933023044</v>
      </c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2:44" x14ac:dyDescent="0.25">
      <c r="C16" t="str">
        <f t="shared" si="12"/>
        <v>OfL</v>
      </c>
      <c r="D16">
        <f t="shared" si="11"/>
        <v>12</v>
      </c>
      <c r="G16" s="9">
        <f t="shared" si="1"/>
        <v>3816.6250701782228</v>
      </c>
      <c r="H16" s="9">
        <f t="shared" si="1"/>
        <v>3058.3101791601562</v>
      </c>
      <c r="I16" s="9"/>
      <c r="J16" s="9"/>
      <c r="K16" s="9">
        <f t="shared" si="1"/>
        <v>2998.312348930664</v>
      </c>
      <c r="L16" s="9">
        <f t="shared" si="1"/>
        <v>2371.9288622119138</v>
      </c>
      <c r="M16" s="9">
        <f t="shared" si="1"/>
        <v>2838.0679927587889</v>
      </c>
      <c r="N16" s="9">
        <f t="shared" si="1"/>
        <v>2258.5061559619139</v>
      </c>
      <c r="O16" s="9">
        <f t="shared" si="2"/>
        <v>420.6475830078125</v>
      </c>
      <c r="P16" s="9" t="str">
        <f t="shared" si="6"/>
        <v>CZ12</v>
      </c>
      <c r="Q16" s="16">
        <f t="shared" si="7"/>
        <v>1.9453641345001158</v>
      </c>
      <c r="R16" s="16">
        <f t="shared" si="3"/>
        <v>3.4344574088268973</v>
      </c>
      <c r="S16" s="16">
        <f t="shared" si="3"/>
        <v>2.32631094756881</v>
      </c>
      <c r="T16" s="16">
        <f t="shared" si="3"/>
        <v>3.7040957256311411</v>
      </c>
      <c r="U16" s="9"/>
      <c r="V16" s="16">
        <f t="shared" si="8"/>
        <v>0.1426320574588392</v>
      </c>
      <c r="W16" s="16">
        <f t="shared" si="4"/>
        <v>1.6317253317856208</v>
      </c>
      <c r="X16" s="16">
        <f t="shared" si="4"/>
        <v>0.52357887052753316</v>
      </c>
      <c r="Y16" s="16">
        <f t="shared" si="4"/>
        <v>1.9013636485898644</v>
      </c>
      <c r="AA16" s="16">
        <f t="shared" si="9"/>
        <v>-7.1278487504704806</v>
      </c>
      <c r="AB16" s="16">
        <f t="shared" si="5"/>
        <v>-5.6387554761436984</v>
      </c>
      <c r="AC16" s="16">
        <f t="shared" si="5"/>
        <v>-6.7469019374017867</v>
      </c>
      <c r="AD16" s="16">
        <f t="shared" si="5"/>
        <v>-5.3691171593394555</v>
      </c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3:44" x14ac:dyDescent="0.25">
      <c r="C17" t="str">
        <f>C11</f>
        <v>OfL</v>
      </c>
      <c r="D17">
        <f t="shared" si="11"/>
        <v>13</v>
      </c>
      <c r="G17" s="9">
        <f t="shared" si="1"/>
        <v>3907.0541644257814</v>
      </c>
      <c r="H17" s="9">
        <f t="shared" si="1"/>
        <v>3184.9063244316408</v>
      </c>
      <c r="I17" s="9"/>
      <c r="J17" s="9"/>
      <c r="K17" s="9">
        <f t="shared" si="1"/>
        <v>3500.7610878369142</v>
      </c>
      <c r="L17" s="9">
        <f t="shared" si="1"/>
        <v>2736.4195936181641</v>
      </c>
      <c r="M17" s="9">
        <f t="shared" si="1"/>
        <v>3324.4165201025389</v>
      </c>
      <c r="N17" s="9">
        <f t="shared" si="1"/>
        <v>2616.4590191650391</v>
      </c>
      <c r="O17" s="9">
        <f t="shared" si="2"/>
        <v>434.53694661458331</v>
      </c>
      <c r="P17" s="9" t="str">
        <f t="shared" si="6"/>
        <v>CZ13</v>
      </c>
      <c r="Q17" s="16">
        <f t="shared" si="7"/>
        <v>0.93500237380098494</v>
      </c>
      <c r="R17" s="16">
        <f t="shared" si="3"/>
        <v>2.693981673889569</v>
      </c>
      <c r="S17" s="16">
        <f t="shared" si="3"/>
        <v>1.3408241781567507</v>
      </c>
      <c r="T17" s="16">
        <f t="shared" si="3"/>
        <v>2.9700469783193095</v>
      </c>
      <c r="U17" s="9"/>
      <c r="V17" s="16">
        <f t="shared" si="8"/>
        <v>-0.72687665770667775</v>
      </c>
      <c r="W17" s="16">
        <f t="shared" si="4"/>
        <v>1.0321026423819062</v>
      </c>
      <c r="X17" s="16">
        <f t="shared" si="4"/>
        <v>-0.32105485335091205</v>
      </c>
      <c r="Y17" s="16">
        <f t="shared" si="4"/>
        <v>1.3081679468116469</v>
      </c>
      <c r="AA17" s="16">
        <f t="shared" si="9"/>
        <v>-8.0563024965100318</v>
      </c>
      <c r="AB17" s="16">
        <f t="shared" si="5"/>
        <v>-6.2973231964214484</v>
      </c>
      <c r="AC17" s="16">
        <f t="shared" si="5"/>
        <v>-7.6504806921542663</v>
      </c>
      <c r="AD17" s="16">
        <f t="shared" si="5"/>
        <v>-6.0212578919917075</v>
      </c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3:44" x14ac:dyDescent="0.25">
      <c r="C18" t="str">
        <f>C12</f>
        <v>OfL</v>
      </c>
      <c r="D18">
        <f t="shared" si="11"/>
        <v>14</v>
      </c>
      <c r="G18" s="9">
        <f t="shared" si="1"/>
        <v>4074.5016575908203</v>
      </c>
      <c r="H18" s="9">
        <f t="shared" si="1"/>
        <v>3289.272933425781</v>
      </c>
      <c r="I18" s="9"/>
      <c r="J18" s="9"/>
      <c r="K18" s="9">
        <f t="shared" si="1"/>
        <v>3633.862684243164</v>
      </c>
      <c r="L18" s="9">
        <f t="shared" si="1"/>
        <v>2841.0069184619142</v>
      </c>
      <c r="M18" s="9">
        <f t="shared" si="1"/>
        <v>3441.6840259619139</v>
      </c>
      <c r="N18" s="9">
        <f t="shared" si="1"/>
        <v>2701.6444418994142</v>
      </c>
      <c r="O18" s="9">
        <f t="shared" si="2"/>
        <v>431.3226318359375</v>
      </c>
      <c r="P18" s="9" t="str">
        <f t="shared" si="6"/>
        <v>CZ14</v>
      </c>
      <c r="Q18" s="16">
        <f t="shared" si="7"/>
        <v>1.0215994729329725</v>
      </c>
      <c r="R18" s="16">
        <f t="shared" si="3"/>
        <v>2.859796004393508</v>
      </c>
      <c r="S18" s="16">
        <f t="shared" si="3"/>
        <v>1.4671561029276379</v>
      </c>
      <c r="T18" s="16">
        <f t="shared" si="3"/>
        <v>3.1829009524675271</v>
      </c>
      <c r="U18" s="9"/>
      <c r="V18" s="16">
        <f t="shared" si="8"/>
        <v>-0.79891414311052156</v>
      </c>
      <c r="W18" s="16">
        <f t="shared" si="4"/>
        <v>1.0392823883500137</v>
      </c>
      <c r="X18" s="16">
        <f t="shared" si="4"/>
        <v>-0.35335751311585611</v>
      </c>
      <c r="Y18" s="16">
        <f t="shared" si="4"/>
        <v>1.3623873364240333</v>
      </c>
      <c r="AA18" s="16">
        <f t="shared" si="9"/>
        <v>-8.4249293128336902</v>
      </c>
      <c r="AB18" s="16">
        <f t="shared" si="5"/>
        <v>-6.586732781373156</v>
      </c>
      <c r="AC18" s="16">
        <f t="shared" si="5"/>
        <v>-7.9793726828390259</v>
      </c>
      <c r="AD18" s="16">
        <f t="shared" si="5"/>
        <v>-6.263627833299136</v>
      </c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3:44" x14ac:dyDescent="0.25">
      <c r="C19" t="str">
        <f t="shared" si="12"/>
        <v>OfL</v>
      </c>
      <c r="D19">
        <f t="shared" si="11"/>
        <v>15</v>
      </c>
      <c r="G19" s="9">
        <f t="shared" si="1"/>
        <v>5989.6494429277345</v>
      </c>
      <c r="H19" s="9">
        <f t="shared" si="1"/>
        <v>4607.0535206713867</v>
      </c>
      <c r="I19" s="9"/>
      <c r="J19" s="9"/>
      <c r="K19" s="9">
        <f t="shared" si="1"/>
        <v>5588.8731462744145</v>
      </c>
      <c r="L19" s="9">
        <f t="shared" si="1"/>
        <v>4269.0254325634769</v>
      </c>
      <c r="M19" s="9">
        <f t="shared" si="1"/>
        <v>5148.6441186279299</v>
      </c>
      <c r="N19" s="9">
        <f t="shared" si="1"/>
        <v>3954.2785300732421</v>
      </c>
      <c r="O19" s="9">
        <f t="shared" si="2"/>
        <v>507.96044921875</v>
      </c>
      <c r="P19" s="9" t="str">
        <f t="shared" si="6"/>
        <v>CZ15</v>
      </c>
      <c r="Q19" s="16">
        <f t="shared" si="7"/>
        <v>0.78899114541244186</v>
      </c>
      <c r="R19" s="16">
        <f t="shared" si="3"/>
        <v>3.3873188611644873</v>
      </c>
      <c r="S19" s="16">
        <f t="shared" si="3"/>
        <v>1.6556511940905678</v>
      </c>
      <c r="T19" s="16">
        <f t="shared" si="3"/>
        <v>4.006947619612748</v>
      </c>
      <c r="U19" s="9"/>
      <c r="V19" s="16">
        <f t="shared" si="8"/>
        <v>-1.9328662834145445</v>
      </c>
      <c r="W19" s="16">
        <f t="shared" si="4"/>
        <v>0.66546143233750088</v>
      </c>
      <c r="X19" s="16">
        <f t="shared" si="4"/>
        <v>-1.0662062347364185</v>
      </c>
      <c r="Y19" s="16">
        <f t="shared" si="4"/>
        <v>1.2850901907857615</v>
      </c>
      <c r="AA19" s="16">
        <f t="shared" si="9"/>
        <v>-11.00257540694394</v>
      </c>
      <c r="AB19" s="16">
        <f t="shared" si="5"/>
        <v>-8.4042476911918946</v>
      </c>
      <c r="AC19" s="16">
        <f t="shared" si="5"/>
        <v>-10.135915358265814</v>
      </c>
      <c r="AD19" s="16">
        <f t="shared" si="5"/>
        <v>-7.7846189327436335</v>
      </c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3:44" x14ac:dyDescent="0.25">
      <c r="C20" t="str">
        <f t="shared" si="12"/>
        <v>OfL</v>
      </c>
      <c r="D20">
        <f t="shared" si="11"/>
        <v>16</v>
      </c>
      <c r="G20" s="9">
        <f t="shared" si="1"/>
        <v>3463.7956128750002</v>
      </c>
      <c r="H20" s="9">
        <f t="shared" si="1"/>
        <v>2814.305611044922</v>
      </c>
      <c r="I20" s="9"/>
      <c r="J20" s="9"/>
      <c r="K20" s="9">
        <f t="shared" si="1"/>
        <v>2505.2533767431642</v>
      </c>
      <c r="L20" s="9">
        <f t="shared" si="1"/>
        <v>2037.0573839306642</v>
      </c>
      <c r="M20" s="9">
        <f t="shared" si="1"/>
        <v>2341.0780273681639</v>
      </c>
      <c r="N20" s="9">
        <f t="shared" si="1"/>
        <v>1907.634800493164</v>
      </c>
      <c r="O20" s="9">
        <f t="shared" si="2"/>
        <v>334.3299560546875</v>
      </c>
      <c r="P20" s="9" t="str">
        <f t="shared" si="6"/>
        <v>CZ16</v>
      </c>
      <c r="Q20" s="16">
        <f t="shared" si="7"/>
        <v>2.8670545931428411</v>
      </c>
      <c r="R20" s="16">
        <f t="shared" si="3"/>
        <v>4.2674555573206234</v>
      </c>
      <c r="S20" s="16">
        <f t="shared" si="3"/>
        <v>3.3581124430357341</v>
      </c>
      <c r="T20" s="16">
        <f t="shared" si="3"/>
        <v>4.6545658987473129</v>
      </c>
      <c r="U20" s="9"/>
      <c r="V20" s="16">
        <f t="shared" si="8"/>
        <v>0.92439289003228031</v>
      </c>
      <c r="W20" s="16">
        <f t="shared" si="4"/>
        <v>2.3247938542100628</v>
      </c>
      <c r="X20" s="16">
        <f t="shared" si="4"/>
        <v>1.4154507399251732</v>
      </c>
      <c r="Y20" s="16">
        <f t="shared" si="4"/>
        <v>2.7119041956367522</v>
      </c>
      <c r="AA20" s="16">
        <f t="shared" si="9"/>
        <v>-7.4933559837317461</v>
      </c>
      <c r="AB20" s="16">
        <f t="shared" si="5"/>
        <v>-6.0929550195539637</v>
      </c>
      <c r="AC20" s="16">
        <f t="shared" si="5"/>
        <v>-7.0022981338388526</v>
      </c>
      <c r="AD20" s="16">
        <f t="shared" si="5"/>
        <v>-5.7058446781272734</v>
      </c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3:44" x14ac:dyDescent="0.25">
      <c r="G21" s="9"/>
      <c r="H21" s="9"/>
      <c r="I21" s="9"/>
      <c r="J21" s="9"/>
      <c r="K21" s="9"/>
      <c r="L21" s="9"/>
      <c r="M21" s="9"/>
      <c r="Q21" s="9"/>
      <c r="R21" s="9"/>
      <c r="S21" s="9"/>
      <c r="V21" s="9"/>
      <c r="W21" s="9"/>
      <c r="X21" s="9"/>
    </row>
    <row r="23" spans="3:44" x14ac:dyDescent="0.25">
      <c r="G23" s="9"/>
      <c r="H23" s="9"/>
      <c r="I23" s="9"/>
      <c r="J23" s="9"/>
      <c r="K23" s="9"/>
      <c r="L23" s="9"/>
      <c r="M23" s="9"/>
      <c r="R23" s="9"/>
      <c r="W23" s="9"/>
    </row>
    <row r="24" spans="3:44" x14ac:dyDescent="0.25">
      <c r="G24" s="9"/>
      <c r="H24" s="9"/>
      <c r="I24" s="9"/>
      <c r="J24" s="9"/>
      <c r="K24" s="9"/>
      <c r="L24" s="9"/>
      <c r="M24" s="9"/>
      <c r="O24" s="15" t="str">
        <f>Q3</f>
        <v>Comp to Std FPFC</v>
      </c>
      <c r="Q24" s="9"/>
      <c r="R24" s="9"/>
      <c r="S24" s="9"/>
      <c r="V24" s="9"/>
      <c r="W24" s="9"/>
      <c r="X24" s="9"/>
    </row>
    <row r="25" spans="3:44" x14ac:dyDescent="0.25">
      <c r="G25" s="9"/>
      <c r="H25" s="9"/>
      <c r="I25" s="9"/>
      <c r="J25" s="9"/>
      <c r="K25" s="9"/>
      <c r="L25" s="9"/>
      <c r="M25" s="9"/>
      <c r="Q25" s="9"/>
      <c r="R25" s="9"/>
      <c r="S25" s="9"/>
      <c r="V25" s="9"/>
      <c r="W25" s="9"/>
      <c r="X25" s="9"/>
    </row>
    <row r="26" spans="3:44" x14ac:dyDescent="0.25">
      <c r="G26" s="9"/>
      <c r="H26" s="9"/>
      <c r="I26" s="9"/>
      <c r="J26" s="9"/>
      <c r="K26" s="9"/>
      <c r="L26" s="9"/>
      <c r="M26" s="9"/>
      <c r="Q26" s="9"/>
      <c r="R26" s="9"/>
      <c r="S26" s="9"/>
      <c r="V26" s="9"/>
      <c r="W26" s="9"/>
      <c r="X26" s="9"/>
    </row>
    <row r="27" spans="3:44" x14ac:dyDescent="0.25">
      <c r="G27" s="9"/>
      <c r="H27" s="9"/>
      <c r="I27" s="9"/>
      <c r="J27" s="9"/>
      <c r="K27" s="9"/>
      <c r="L27" s="9"/>
      <c r="M27" s="9"/>
      <c r="Q27" s="9"/>
      <c r="R27" s="9"/>
      <c r="S27" s="9"/>
      <c r="V27" s="9"/>
      <c r="W27" s="9"/>
      <c r="X27" s="9"/>
    </row>
    <row r="29" spans="3:44" x14ac:dyDescent="0.25">
      <c r="G29" s="9"/>
      <c r="H29" s="9"/>
      <c r="I29" s="9"/>
      <c r="J29" s="9"/>
      <c r="K29" s="9"/>
      <c r="L29" s="9"/>
      <c r="M29" s="9"/>
      <c r="R29" s="9"/>
      <c r="W29" s="9"/>
    </row>
    <row r="30" spans="3:44" x14ac:dyDescent="0.25">
      <c r="G30" s="9"/>
      <c r="H30" s="9"/>
      <c r="I30" s="9"/>
      <c r="J30" s="9"/>
      <c r="K30" s="9"/>
      <c r="L30" s="9"/>
      <c r="M30" s="9"/>
      <c r="Q30" s="9"/>
      <c r="R30" s="9"/>
      <c r="S30" s="9"/>
      <c r="V30" s="9"/>
      <c r="W30" s="9"/>
      <c r="X30" s="9"/>
    </row>
    <row r="31" spans="3:44" x14ac:dyDescent="0.25">
      <c r="G31" s="9"/>
      <c r="H31" s="9"/>
      <c r="I31" s="9"/>
      <c r="J31" s="9"/>
      <c r="K31" s="9"/>
      <c r="L31" s="9"/>
      <c r="M31" s="9"/>
      <c r="Q31" s="9"/>
      <c r="R31" s="9"/>
      <c r="S31" s="9"/>
      <c r="V31" s="9"/>
      <c r="W31" s="9"/>
      <c r="X31" s="9"/>
    </row>
    <row r="32" spans="3:44" x14ac:dyDescent="0.25">
      <c r="G32" s="9"/>
      <c r="H32" s="9"/>
      <c r="I32" s="9"/>
      <c r="J32" s="9"/>
      <c r="K32" s="9"/>
      <c r="L32" s="9"/>
      <c r="M32" s="9"/>
      <c r="Q32" s="9"/>
      <c r="R32" s="9"/>
      <c r="S32" s="9"/>
      <c r="V32" s="9"/>
      <c r="W32" s="9"/>
      <c r="X32" s="9"/>
    </row>
    <row r="33" spans="7:24" x14ac:dyDescent="0.25">
      <c r="G33" s="9"/>
      <c r="H33" s="9"/>
      <c r="I33" s="9"/>
      <c r="J33" s="9"/>
      <c r="K33" s="9"/>
      <c r="L33" s="9"/>
      <c r="M33" s="9"/>
      <c r="Q33" s="9"/>
      <c r="R33" s="9"/>
      <c r="S33" s="9"/>
      <c r="V33" s="9"/>
      <c r="W33" s="9"/>
      <c r="X33" s="9"/>
    </row>
    <row r="35" spans="7:24" x14ac:dyDescent="0.25">
      <c r="G35" s="9"/>
      <c r="H35" s="9"/>
      <c r="I35" s="9"/>
      <c r="J35" s="9"/>
      <c r="K35" s="9"/>
      <c r="L35" s="9"/>
      <c r="M35" s="9"/>
      <c r="R35" s="9"/>
      <c r="W35" s="9"/>
    </row>
    <row r="36" spans="7:24" x14ac:dyDescent="0.25">
      <c r="G36" s="9"/>
      <c r="H36" s="9"/>
      <c r="I36" s="9"/>
      <c r="J36" s="9"/>
      <c r="K36" s="9"/>
      <c r="L36" s="9"/>
      <c r="M36" s="9"/>
      <c r="Q36" s="9"/>
      <c r="R36" s="9"/>
      <c r="S36" s="9"/>
      <c r="V36" s="9"/>
      <c r="W36" s="9"/>
      <c r="X36" s="9"/>
    </row>
    <row r="37" spans="7:24" x14ac:dyDescent="0.25">
      <c r="G37" s="9"/>
      <c r="H37" s="9"/>
      <c r="I37" s="9"/>
      <c r="J37" s="9"/>
      <c r="K37" s="9"/>
      <c r="L37" s="9"/>
      <c r="M37" s="9"/>
      <c r="Q37" s="9"/>
      <c r="R37" s="9"/>
      <c r="S37" s="9"/>
      <c r="V37" s="9"/>
      <c r="W37" s="9"/>
      <c r="X37" s="9"/>
    </row>
    <row r="38" spans="7:24" x14ac:dyDescent="0.25">
      <c r="G38" s="9"/>
      <c r="H38" s="9"/>
      <c r="I38" s="9"/>
      <c r="J38" s="9"/>
      <c r="K38" s="9"/>
      <c r="L38" s="9"/>
      <c r="M38" s="9"/>
      <c r="Q38" s="9"/>
      <c r="R38" s="9"/>
      <c r="S38" s="9"/>
      <c r="V38" s="9"/>
      <c r="W38" s="9"/>
      <c r="X38" s="9"/>
    </row>
    <row r="39" spans="7:24" x14ac:dyDescent="0.25">
      <c r="G39" s="9"/>
      <c r="H39" s="9"/>
      <c r="I39" s="9"/>
      <c r="J39" s="9"/>
      <c r="K39" s="9"/>
      <c r="L39" s="9"/>
      <c r="M39" s="9"/>
      <c r="O39" s="15" t="str">
        <f>V3</f>
        <v>Comp to Hi Effic FPFC</v>
      </c>
      <c r="Q39" s="9"/>
      <c r="R39" s="9"/>
      <c r="S39" s="9"/>
      <c r="V39" s="9"/>
      <c r="W39" s="9"/>
      <c r="X39" s="9"/>
    </row>
    <row r="41" spans="7:24" x14ac:dyDescent="0.25">
      <c r="G41" s="9"/>
      <c r="H41" s="9"/>
      <c r="I41" s="9"/>
      <c r="J41" s="9"/>
      <c r="K41" s="9"/>
      <c r="L41" s="9"/>
      <c r="M41" s="9"/>
      <c r="R41" s="9"/>
      <c r="W41" s="9"/>
    </row>
    <row r="42" spans="7:24" x14ac:dyDescent="0.25">
      <c r="G42" s="9"/>
      <c r="H42" s="9"/>
      <c r="I42" s="9"/>
      <c r="J42" s="9"/>
      <c r="K42" s="9"/>
      <c r="L42" s="9"/>
      <c r="M42" s="9"/>
      <c r="Q42" s="9"/>
      <c r="R42" s="9"/>
      <c r="S42" s="9"/>
      <c r="V42" s="9"/>
      <c r="W42" s="9"/>
      <c r="X42" s="9"/>
    </row>
    <row r="43" spans="7:24" x14ac:dyDescent="0.25">
      <c r="G43" s="9"/>
      <c r="H43" s="9"/>
      <c r="I43" s="9"/>
      <c r="J43" s="9"/>
      <c r="K43" s="9"/>
      <c r="L43" s="9"/>
      <c r="M43" s="9"/>
      <c r="Q43" s="9"/>
      <c r="R43" s="9"/>
      <c r="S43" s="9"/>
      <c r="V43" s="9"/>
      <c r="W43" s="9"/>
      <c r="X43" s="9"/>
    </row>
    <row r="44" spans="7:24" x14ac:dyDescent="0.25">
      <c r="G44" s="9"/>
      <c r="H44" s="9"/>
      <c r="I44" s="9"/>
      <c r="J44" s="9"/>
      <c r="K44" s="9"/>
      <c r="L44" s="9"/>
      <c r="M44" s="9"/>
      <c r="Q44" s="9"/>
      <c r="R44" s="9"/>
      <c r="S44" s="9"/>
      <c r="V44" s="9"/>
      <c r="W44" s="9"/>
      <c r="X44" s="9"/>
    </row>
    <row r="45" spans="7:24" x14ac:dyDescent="0.25">
      <c r="G45" s="9"/>
      <c r="H45" s="9"/>
      <c r="I45" s="9"/>
      <c r="J45" s="9"/>
      <c r="K45" s="9"/>
      <c r="L45" s="9"/>
      <c r="M45" s="9"/>
      <c r="Q45" s="9"/>
      <c r="R45" s="9"/>
      <c r="S45" s="9"/>
      <c r="V45" s="9"/>
      <c r="W45" s="9"/>
      <c r="X45" s="9"/>
    </row>
    <row r="47" spans="7:24" x14ac:dyDescent="0.25">
      <c r="G47" s="9"/>
      <c r="H47" s="9"/>
      <c r="I47" s="9"/>
      <c r="J47" s="9"/>
      <c r="K47" s="9"/>
      <c r="L47" s="9"/>
      <c r="M47" s="9"/>
      <c r="R47" s="9"/>
      <c r="W47" s="9"/>
    </row>
    <row r="48" spans="7:24" x14ac:dyDescent="0.25">
      <c r="G48" s="9"/>
      <c r="H48" s="9"/>
      <c r="I48" s="9"/>
      <c r="J48" s="9"/>
      <c r="K48" s="9"/>
      <c r="L48" s="9"/>
      <c r="M48" s="9"/>
      <c r="Q48" s="9"/>
      <c r="R48" s="9"/>
      <c r="S48" s="9"/>
      <c r="V48" s="9"/>
      <c r="W48" s="9"/>
      <c r="X48" s="9"/>
    </row>
    <row r="49" spans="7:24" x14ac:dyDescent="0.25">
      <c r="G49" s="9"/>
      <c r="H49" s="9"/>
      <c r="I49" s="9"/>
      <c r="J49" s="9"/>
      <c r="K49" s="9"/>
      <c r="L49" s="9"/>
      <c r="M49" s="9"/>
      <c r="Q49" s="9"/>
      <c r="R49" s="9"/>
      <c r="S49" s="9"/>
      <c r="V49" s="9"/>
      <c r="W49" s="9"/>
      <c r="X49" s="9"/>
    </row>
    <row r="50" spans="7:24" x14ac:dyDescent="0.25">
      <c r="G50" s="9"/>
      <c r="H50" s="9"/>
      <c r="I50" s="9"/>
      <c r="J50" s="9"/>
      <c r="K50" s="9"/>
      <c r="L50" s="9"/>
      <c r="M50" s="9"/>
      <c r="Q50" s="9"/>
      <c r="R50" s="9"/>
      <c r="S50" s="9"/>
      <c r="V50" s="9"/>
      <c r="W50" s="9"/>
      <c r="X50" s="9"/>
    </row>
    <row r="51" spans="7:24" x14ac:dyDescent="0.25">
      <c r="G51" s="9"/>
      <c r="H51" s="9"/>
      <c r="I51" s="9"/>
      <c r="J51" s="9"/>
      <c r="K51" s="9"/>
      <c r="L51" s="9"/>
      <c r="M51" s="9"/>
      <c r="Q51" s="9"/>
      <c r="R51" s="9"/>
      <c r="S51" s="9"/>
      <c r="V51" s="9"/>
      <c r="W51" s="9"/>
      <c r="X51" s="9"/>
    </row>
    <row r="53" spans="7:24" x14ac:dyDescent="0.25">
      <c r="G53" s="9"/>
      <c r="H53" s="9"/>
      <c r="I53" s="9"/>
      <c r="J53" s="9"/>
      <c r="K53" s="9"/>
      <c r="L53" s="9"/>
      <c r="M53" s="9"/>
      <c r="R53" s="9"/>
      <c r="W53" s="9"/>
    </row>
    <row r="54" spans="7:24" x14ac:dyDescent="0.25">
      <c r="G54" s="9"/>
      <c r="H54" s="9"/>
      <c r="I54" s="9"/>
      <c r="J54" s="9"/>
      <c r="K54" s="9"/>
      <c r="L54" s="9"/>
      <c r="M54" s="9"/>
      <c r="O54" s="15"/>
      <c r="Q54" s="9"/>
      <c r="R54" s="9"/>
      <c r="S54" s="9"/>
      <c r="V54" s="9"/>
      <c r="W54" s="9"/>
      <c r="X54" s="9"/>
    </row>
    <row r="55" spans="7:24" x14ac:dyDescent="0.25">
      <c r="G55" s="9"/>
      <c r="H55" s="9"/>
      <c r="I55" s="9"/>
      <c r="J55" s="9"/>
      <c r="K55" s="9"/>
      <c r="L55" s="9"/>
      <c r="M55" s="9"/>
      <c r="Q55" s="9"/>
      <c r="R55" s="9"/>
      <c r="S55" s="9"/>
      <c r="V55" s="9"/>
      <c r="W55" s="9"/>
      <c r="X55" s="9"/>
    </row>
    <row r="56" spans="7:24" x14ac:dyDescent="0.25">
      <c r="G56" s="9"/>
      <c r="H56" s="9"/>
      <c r="I56" s="9"/>
      <c r="J56" s="9"/>
      <c r="K56" s="9"/>
      <c r="L56" s="9"/>
      <c r="M56" s="9"/>
      <c r="Q56" s="9"/>
      <c r="R56" s="9"/>
      <c r="S56" s="9"/>
      <c r="V56" s="9"/>
      <c r="W56" s="9"/>
      <c r="X56" s="9"/>
    </row>
    <row r="57" spans="7:24" x14ac:dyDescent="0.25">
      <c r="G57" s="9"/>
      <c r="H57" s="9"/>
      <c r="I57" s="9"/>
      <c r="J57" s="9"/>
      <c r="K57" s="9"/>
      <c r="L57" s="9"/>
      <c r="M57" s="9"/>
      <c r="Q57" s="9"/>
      <c r="R57" s="9"/>
      <c r="S57" s="9"/>
      <c r="V57" s="9"/>
      <c r="W57" s="9"/>
      <c r="X57" s="9"/>
    </row>
    <row r="59" spans="7:24" x14ac:dyDescent="0.25">
      <c r="G59" s="9"/>
      <c r="H59" s="9"/>
      <c r="I59" s="9"/>
      <c r="J59" s="9"/>
      <c r="K59" s="9"/>
      <c r="L59" s="9"/>
      <c r="M59" s="9"/>
      <c r="R59" s="9"/>
      <c r="W59" s="9"/>
    </row>
    <row r="60" spans="7:24" x14ac:dyDescent="0.25">
      <c r="G60" s="9"/>
      <c r="H60" s="9"/>
      <c r="I60" s="9"/>
      <c r="J60" s="9"/>
      <c r="K60" s="9"/>
      <c r="L60" s="9"/>
      <c r="M60" s="9"/>
      <c r="Q60" s="9"/>
      <c r="R60" s="9"/>
      <c r="S60" s="9"/>
      <c r="V60" s="9"/>
      <c r="W60" s="9"/>
      <c r="X60" s="9"/>
    </row>
    <row r="61" spans="7:24" x14ac:dyDescent="0.25">
      <c r="G61" s="9"/>
      <c r="H61" s="9"/>
      <c r="I61" s="9"/>
      <c r="J61" s="9"/>
      <c r="K61" s="9"/>
      <c r="L61" s="9"/>
      <c r="M61" s="9"/>
      <c r="Q61" s="9"/>
      <c r="R61" s="9"/>
      <c r="S61" s="9"/>
      <c r="V61" s="9"/>
      <c r="W61" s="9"/>
      <c r="X61" s="9"/>
    </row>
    <row r="62" spans="7:24" x14ac:dyDescent="0.25">
      <c r="G62" s="9"/>
      <c r="H62" s="9"/>
      <c r="I62" s="9"/>
      <c r="J62" s="9"/>
      <c r="K62" s="9"/>
      <c r="L62" s="9"/>
      <c r="M62" s="9"/>
      <c r="Q62" s="9"/>
      <c r="R62" s="9"/>
      <c r="S62" s="9"/>
      <c r="V62" s="9"/>
      <c r="W62" s="9"/>
      <c r="X62" s="9"/>
    </row>
    <row r="63" spans="7:24" x14ac:dyDescent="0.25">
      <c r="G63" s="9"/>
      <c r="H63" s="9"/>
      <c r="I63" s="9"/>
      <c r="J63" s="9"/>
      <c r="K63" s="9"/>
      <c r="L63" s="9"/>
      <c r="M63" s="9"/>
      <c r="Q63" s="9"/>
      <c r="R63" s="9"/>
      <c r="S63" s="9"/>
      <c r="V63" s="9"/>
      <c r="W63" s="9"/>
      <c r="X63" s="9"/>
    </row>
    <row r="65" spans="7:24" x14ac:dyDescent="0.25">
      <c r="G65" s="9"/>
      <c r="H65" s="9"/>
      <c r="I65" s="9"/>
      <c r="J65" s="9"/>
      <c r="K65" s="9"/>
      <c r="L65" s="9"/>
      <c r="M65" s="9"/>
      <c r="R65" s="9"/>
      <c r="W65" s="9"/>
    </row>
    <row r="66" spans="7:24" x14ac:dyDescent="0.25">
      <c r="G66" s="9"/>
      <c r="H66" s="9"/>
      <c r="I66" s="9"/>
      <c r="J66" s="9"/>
      <c r="K66" s="9"/>
      <c r="L66" s="9"/>
      <c r="M66" s="9"/>
      <c r="Q66" s="9"/>
      <c r="R66" s="9"/>
      <c r="S66" s="9"/>
      <c r="V66" s="9"/>
      <c r="W66" s="9"/>
      <c r="X66" s="9"/>
    </row>
    <row r="67" spans="7:24" x14ac:dyDescent="0.25">
      <c r="G67" s="9"/>
      <c r="H67" s="9"/>
      <c r="I67" s="9"/>
      <c r="J67" s="9"/>
      <c r="K67" s="9"/>
      <c r="L67" s="9"/>
      <c r="M67" s="9"/>
      <c r="Q67" s="9"/>
      <c r="R67" s="9"/>
      <c r="S67" s="9"/>
      <c r="V67" s="9"/>
      <c r="W67" s="9"/>
      <c r="X67" s="9"/>
    </row>
    <row r="68" spans="7:24" x14ac:dyDescent="0.25">
      <c r="G68" s="9"/>
      <c r="H68" s="9"/>
      <c r="I68" s="9"/>
      <c r="J68" s="9"/>
      <c r="K68" s="9"/>
      <c r="L68" s="9"/>
      <c r="M68" s="9"/>
      <c r="Q68" s="9"/>
      <c r="R68" s="9"/>
      <c r="S68" s="9"/>
      <c r="V68" s="9"/>
      <c r="W68" s="9"/>
      <c r="X68" s="9"/>
    </row>
    <row r="69" spans="7:24" x14ac:dyDescent="0.25">
      <c r="G69" s="9"/>
      <c r="H69" s="9"/>
      <c r="I69" s="9"/>
      <c r="J69" s="9"/>
      <c r="K69" s="9"/>
      <c r="L69" s="9"/>
      <c r="M69" s="9"/>
      <c r="Q69" s="9"/>
      <c r="R69" s="9"/>
      <c r="S69" s="9"/>
      <c r="V69" s="9"/>
      <c r="W69" s="9"/>
      <c r="X69" s="9"/>
    </row>
    <row r="71" spans="7:24" x14ac:dyDescent="0.25">
      <c r="G71" s="9"/>
      <c r="H71" s="9"/>
      <c r="I71" s="9"/>
      <c r="J71" s="9"/>
      <c r="K71" s="9"/>
      <c r="L71" s="9"/>
      <c r="M71" s="9"/>
      <c r="R71" s="9"/>
      <c r="W71" s="9"/>
    </row>
    <row r="72" spans="7:24" x14ac:dyDescent="0.25">
      <c r="G72" s="9"/>
      <c r="H72" s="9"/>
      <c r="I72" s="9"/>
      <c r="J72" s="9"/>
      <c r="K72" s="9"/>
      <c r="L72" s="9"/>
      <c r="M72" s="9"/>
      <c r="Q72" s="9"/>
      <c r="R72" s="9"/>
      <c r="S72" s="9"/>
      <c r="V72" s="9"/>
      <c r="W72" s="9"/>
      <c r="X72" s="9"/>
    </row>
    <row r="73" spans="7:24" x14ac:dyDescent="0.25">
      <c r="G73" s="9"/>
      <c r="H73" s="9"/>
      <c r="I73" s="9"/>
      <c r="J73" s="9"/>
      <c r="K73" s="9"/>
      <c r="L73" s="9"/>
      <c r="M73" s="9"/>
      <c r="Q73" s="9"/>
      <c r="R73" s="9"/>
      <c r="S73" s="9"/>
      <c r="V73" s="9"/>
      <c r="W73" s="9"/>
      <c r="X73" s="9"/>
    </row>
    <row r="74" spans="7:24" x14ac:dyDescent="0.25">
      <c r="G74" s="9"/>
      <c r="H74" s="9"/>
      <c r="I74" s="9"/>
      <c r="J74" s="9"/>
      <c r="K74" s="9"/>
      <c r="L74" s="9"/>
      <c r="M74" s="9"/>
      <c r="Q74" s="9"/>
      <c r="R74" s="9"/>
      <c r="S74" s="9"/>
      <c r="V74" s="9"/>
      <c r="W74" s="9"/>
      <c r="X74" s="9"/>
    </row>
    <row r="75" spans="7:24" x14ac:dyDescent="0.25">
      <c r="G75" s="9"/>
      <c r="H75" s="9"/>
      <c r="I75" s="9"/>
      <c r="J75" s="9"/>
      <c r="K75" s="9"/>
      <c r="L75" s="9"/>
      <c r="M75" s="9"/>
      <c r="Q75" s="9"/>
      <c r="R75" s="9"/>
      <c r="S75" s="9"/>
      <c r="V75" s="9"/>
      <c r="W75" s="9"/>
      <c r="X75" s="9"/>
    </row>
    <row r="77" spans="7:24" x14ac:dyDescent="0.25">
      <c r="G77" s="9"/>
      <c r="H77" s="9"/>
      <c r="I77" s="9"/>
      <c r="J77" s="9"/>
      <c r="K77" s="9"/>
      <c r="L77" s="9"/>
      <c r="M77" s="9"/>
      <c r="R77" s="9"/>
      <c r="W77" s="9"/>
    </row>
    <row r="78" spans="7:24" x14ac:dyDescent="0.25">
      <c r="G78" s="9"/>
      <c r="H78" s="9"/>
      <c r="I78" s="9"/>
      <c r="J78" s="9"/>
      <c r="K78" s="9"/>
      <c r="L78" s="9"/>
      <c r="M78" s="9"/>
      <c r="Q78" s="9"/>
      <c r="R78" s="9"/>
      <c r="S78" s="9"/>
      <c r="V78" s="9"/>
      <c r="W78" s="9"/>
      <c r="X78" s="9"/>
    </row>
    <row r="79" spans="7:24" x14ac:dyDescent="0.25">
      <c r="G79" s="9"/>
      <c r="H79" s="9"/>
      <c r="I79" s="9"/>
      <c r="J79" s="9"/>
      <c r="K79" s="9"/>
      <c r="L79" s="9"/>
      <c r="M79" s="9"/>
      <c r="Q79" s="9"/>
      <c r="R79" s="9"/>
      <c r="S79" s="9"/>
      <c r="V79" s="9"/>
      <c r="W79" s="9"/>
      <c r="X79" s="9"/>
    </row>
    <row r="80" spans="7:24" x14ac:dyDescent="0.25">
      <c r="G80" s="9"/>
      <c r="H80" s="9"/>
      <c r="I80" s="9"/>
      <c r="J80" s="9"/>
      <c r="K80" s="9"/>
      <c r="L80" s="9"/>
      <c r="M80" s="9"/>
      <c r="Q80" s="9"/>
      <c r="R80" s="9"/>
      <c r="S80" s="9"/>
      <c r="V80" s="9"/>
      <c r="W80" s="9"/>
      <c r="X80" s="9"/>
    </row>
    <row r="81" spans="7:24" x14ac:dyDescent="0.25">
      <c r="G81" s="9"/>
      <c r="H81" s="9"/>
      <c r="I81" s="9"/>
      <c r="J81" s="9"/>
      <c r="K81" s="9"/>
      <c r="L81" s="9"/>
      <c r="M81" s="9"/>
      <c r="Q81" s="9"/>
      <c r="R81" s="9"/>
      <c r="S81" s="9"/>
      <c r="V81" s="9"/>
      <c r="W81" s="9"/>
      <c r="X81" s="9"/>
    </row>
    <row r="83" spans="7:24" x14ac:dyDescent="0.25">
      <c r="G83" s="9"/>
      <c r="H83" s="9"/>
      <c r="I83" s="9"/>
      <c r="J83" s="9"/>
      <c r="K83" s="9"/>
      <c r="L83" s="9"/>
      <c r="M83" s="9"/>
      <c r="R83" s="9"/>
      <c r="W83" s="9"/>
    </row>
    <row r="84" spans="7:24" x14ac:dyDescent="0.25">
      <c r="G84" s="9"/>
      <c r="H84" s="9"/>
      <c r="I84" s="9"/>
      <c r="J84" s="9"/>
      <c r="K84" s="9"/>
      <c r="L84" s="9"/>
      <c r="M84" s="9"/>
      <c r="Q84" s="9"/>
      <c r="R84" s="9"/>
      <c r="S84" s="9"/>
      <c r="V84" s="9"/>
      <c r="W84" s="9"/>
      <c r="X84" s="9"/>
    </row>
    <row r="85" spans="7:24" x14ac:dyDescent="0.25">
      <c r="G85" s="9"/>
      <c r="H85" s="9"/>
      <c r="I85" s="9"/>
      <c r="J85" s="9"/>
      <c r="K85" s="9"/>
      <c r="L85" s="9"/>
      <c r="M85" s="9"/>
      <c r="Q85" s="9"/>
      <c r="R85" s="9"/>
      <c r="S85" s="9"/>
      <c r="V85" s="9"/>
      <c r="W85" s="9"/>
      <c r="X85" s="9"/>
    </row>
    <row r="86" spans="7:24" x14ac:dyDescent="0.25">
      <c r="G86" s="9"/>
      <c r="H86" s="9"/>
      <c r="I86" s="9"/>
      <c r="J86" s="9"/>
      <c r="K86" s="9"/>
      <c r="L86" s="9"/>
      <c r="M86" s="9"/>
      <c r="Q86" s="9"/>
      <c r="R86" s="9"/>
      <c r="S86" s="9"/>
      <c r="V86" s="9"/>
      <c r="W86" s="9"/>
      <c r="X86" s="9"/>
    </row>
    <row r="87" spans="7:24" x14ac:dyDescent="0.25">
      <c r="G87" s="9"/>
      <c r="H87" s="9"/>
      <c r="I87" s="9"/>
      <c r="J87" s="9"/>
      <c r="K87" s="9"/>
      <c r="L87" s="9"/>
      <c r="M87" s="9"/>
      <c r="Q87" s="9"/>
      <c r="R87" s="9"/>
      <c r="S87" s="9"/>
      <c r="V87" s="9"/>
      <c r="W87" s="9"/>
      <c r="X87" s="9"/>
    </row>
    <row r="89" spans="7:24" x14ac:dyDescent="0.25">
      <c r="G89" s="9"/>
      <c r="H89" s="9"/>
      <c r="I89" s="9"/>
      <c r="J89" s="9"/>
      <c r="K89" s="9"/>
      <c r="L89" s="9"/>
      <c r="M89" s="9"/>
      <c r="R89" s="9"/>
      <c r="W89" s="9"/>
    </row>
    <row r="90" spans="7:24" x14ac:dyDescent="0.25">
      <c r="G90" s="9"/>
      <c r="H90" s="9"/>
      <c r="I90" s="9"/>
      <c r="J90" s="9"/>
      <c r="K90" s="9"/>
      <c r="L90" s="9"/>
      <c r="M90" s="9"/>
      <c r="Q90" s="9"/>
      <c r="R90" s="9"/>
      <c r="S90" s="9"/>
      <c r="V90" s="9"/>
      <c r="W90" s="9"/>
      <c r="X90" s="9"/>
    </row>
    <row r="91" spans="7:24" x14ac:dyDescent="0.25">
      <c r="G91" s="9"/>
      <c r="H91" s="9"/>
      <c r="I91" s="9"/>
      <c r="J91" s="9"/>
      <c r="K91" s="9"/>
      <c r="L91" s="9"/>
      <c r="M91" s="9"/>
      <c r="Q91" s="9"/>
      <c r="R91" s="9"/>
      <c r="S91" s="9"/>
      <c r="V91" s="9"/>
      <c r="W91" s="9"/>
      <c r="X91" s="9"/>
    </row>
    <row r="92" spans="7:24" x14ac:dyDescent="0.25">
      <c r="G92" s="9"/>
      <c r="H92" s="9"/>
      <c r="I92" s="9"/>
      <c r="J92" s="9"/>
      <c r="K92" s="9"/>
      <c r="L92" s="9"/>
      <c r="M92" s="9"/>
      <c r="Q92" s="9"/>
      <c r="R92" s="9"/>
      <c r="S92" s="9"/>
      <c r="V92" s="9"/>
      <c r="W92" s="9"/>
      <c r="X92" s="9"/>
    </row>
    <row r="93" spans="7:24" x14ac:dyDescent="0.25">
      <c r="G93" s="9"/>
      <c r="H93" s="9"/>
      <c r="I93" s="9"/>
      <c r="J93" s="9"/>
      <c r="K93" s="9"/>
      <c r="L93" s="9"/>
      <c r="M93" s="9"/>
      <c r="Q93" s="9"/>
      <c r="R93" s="9"/>
      <c r="S93" s="9"/>
      <c r="V93" s="9"/>
      <c r="W93" s="9"/>
      <c r="X93" s="9"/>
    </row>
    <row r="95" spans="7:24" x14ac:dyDescent="0.25">
      <c r="G95" s="9"/>
      <c r="H95" s="9"/>
      <c r="I95" s="9"/>
      <c r="J95" s="9"/>
      <c r="K95" s="9"/>
      <c r="L95" s="9"/>
      <c r="M95" s="9"/>
      <c r="R95" s="9"/>
      <c r="W95" s="9"/>
    </row>
    <row r="96" spans="7:24" x14ac:dyDescent="0.25">
      <c r="G96" s="9"/>
      <c r="H96" s="9"/>
      <c r="I96" s="9"/>
      <c r="J96" s="9"/>
      <c r="K96" s="9"/>
      <c r="L96" s="9"/>
      <c r="M96" s="9"/>
      <c r="Q96" s="9"/>
      <c r="R96" s="9"/>
      <c r="S96" s="9"/>
      <c r="V96" s="9"/>
      <c r="W96" s="9"/>
      <c r="X96" s="9"/>
    </row>
    <row r="97" spans="7:24" x14ac:dyDescent="0.25">
      <c r="G97" s="9"/>
      <c r="H97" s="9"/>
      <c r="I97" s="9"/>
      <c r="J97" s="9"/>
      <c r="K97" s="9"/>
      <c r="L97" s="9"/>
      <c r="M97" s="9"/>
      <c r="Q97" s="9"/>
      <c r="R97" s="9"/>
      <c r="S97" s="9"/>
      <c r="V97" s="9"/>
      <c r="W97" s="9"/>
      <c r="X97" s="9"/>
    </row>
    <row r="98" spans="7:24" x14ac:dyDescent="0.25">
      <c r="G98" s="9"/>
      <c r="H98" s="9"/>
      <c r="I98" s="9"/>
      <c r="J98" s="9"/>
      <c r="K98" s="9"/>
      <c r="L98" s="9"/>
      <c r="M98" s="9"/>
      <c r="Q98" s="9"/>
      <c r="R98" s="9"/>
      <c r="S98" s="9"/>
      <c r="V98" s="9"/>
      <c r="W98" s="9"/>
      <c r="X98" s="9"/>
    </row>
    <row r="99" spans="7:24" x14ac:dyDescent="0.25">
      <c r="G99" s="9"/>
      <c r="H99" s="9"/>
      <c r="I99" s="9"/>
      <c r="J99" s="9"/>
      <c r="K99" s="9"/>
      <c r="L99" s="9"/>
      <c r="M99" s="9"/>
      <c r="Q99" s="9"/>
      <c r="R99" s="9"/>
      <c r="S99" s="9"/>
      <c r="V99" s="9"/>
      <c r="W99" s="9"/>
      <c r="X99" s="9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R99"/>
  <sheetViews>
    <sheetView tabSelected="1" topLeftCell="A29" workbookViewId="0">
      <selection activeCell="AG1" sqref="AG1:AR20"/>
    </sheetView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6" max="26" width="3.85546875" customWidth="1"/>
    <col min="27" max="31" width="6.5703125" customWidth="1"/>
    <col min="32" max="32" width="5.140625" customWidth="1"/>
  </cols>
  <sheetData>
    <row r="1" spans="2:44" x14ac:dyDescent="0.25">
      <c r="G1">
        <f t="shared" ref="G1:N1" si="0">MATCH(G2,hHdrAnnlEnergy,0)-1</f>
        <v>24</v>
      </c>
      <c r="H1">
        <f t="shared" si="0"/>
        <v>24</v>
      </c>
      <c r="I1">
        <f t="shared" si="0"/>
        <v>24</v>
      </c>
      <c r="J1">
        <f t="shared" si="0"/>
        <v>24</v>
      </c>
      <c r="K1">
        <f t="shared" si="0"/>
        <v>24</v>
      </c>
      <c r="L1">
        <f t="shared" si="0"/>
        <v>24</v>
      </c>
      <c r="M1">
        <f t="shared" si="0"/>
        <v>24</v>
      </c>
      <c r="N1">
        <f t="shared" si="0"/>
        <v>24</v>
      </c>
      <c r="O1">
        <f>MATCH(O2,hHdrAnnlEnergy,0)-1</f>
        <v>25</v>
      </c>
    </row>
    <row r="2" spans="2:44" x14ac:dyDescent="0.25">
      <c r="G2" t="s">
        <v>82</v>
      </c>
      <c r="H2" t="s">
        <v>82</v>
      </c>
      <c r="I2" t="s">
        <v>82</v>
      </c>
      <c r="J2" t="s">
        <v>82</v>
      </c>
      <c r="K2" t="s">
        <v>82</v>
      </c>
      <c r="L2" t="s">
        <v>82</v>
      </c>
      <c r="M2" t="s">
        <v>82</v>
      </c>
      <c r="N2" t="s">
        <v>82</v>
      </c>
      <c r="O2" t="s">
        <v>83</v>
      </c>
    </row>
    <row r="3" spans="2:44" x14ac:dyDescent="0.25">
      <c r="E3" s="15" t="s">
        <v>44</v>
      </c>
      <c r="G3" t="s">
        <v>108</v>
      </c>
      <c r="H3" t="s">
        <v>110</v>
      </c>
      <c r="I3" s="2"/>
      <c r="J3" s="2"/>
      <c r="K3" t="s">
        <v>96</v>
      </c>
      <c r="L3" t="s">
        <v>100</v>
      </c>
      <c r="M3" t="s">
        <v>102</v>
      </c>
      <c r="N3" t="s">
        <v>106</v>
      </c>
      <c r="O3" t="s">
        <v>102</v>
      </c>
      <c r="Q3" t="s">
        <v>685</v>
      </c>
      <c r="V3" t="s">
        <v>686</v>
      </c>
      <c r="AA3" t="s">
        <v>687</v>
      </c>
    </row>
    <row r="4" spans="2:44" x14ac:dyDescent="0.25">
      <c r="B4" t="s">
        <v>45</v>
      </c>
      <c r="C4" t="s">
        <v>46</v>
      </c>
      <c r="D4" t="s">
        <v>2</v>
      </c>
      <c r="P4" t="s">
        <v>2</v>
      </c>
      <c r="Q4" t="s">
        <v>762</v>
      </c>
      <c r="R4" t="s">
        <v>678</v>
      </c>
      <c r="S4" t="s">
        <v>763</v>
      </c>
      <c r="T4" t="s">
        <v>680</v>
      </c>
      <c r="V4" t="s">
        <v>762</v>
      </c>
      <c r="W4" t="s">
        <v>678</v>
      </c>
      <c r="X4" t="s">
        <v>763</v>
      </c>
      <c r="Y4" t="s">
        <v>680</v>
      </c>
      <c r="AA4" t="s">
        <v>762</v>
      </c>
      <c r="AB4" t="s">
        <v>678</v>
      </c>
      <c r="AC4" t="s">
        <v>763</v>
      </c>
      <c r="AD4" t="s">
        <v>680</v>
      </c>
    </row>
    <row r="5" spans="2:44" x14ac:dyDescent="0.25">
      <c r="C5" t="s">
        <v>30</v>
      </c>
      <c r="D5">
        <v>1</v>
      </c>
      <c r="G5" s="9">
        <f t="shared" ref="G5:N20" si="1">VLOOKUP($C5&amp;"-w"&amp;TEXT($D5,"00")&amp;"-v14-"&amp;G$3,tblAnnlEnergy,G$1,FALSE)</f>
        <v>24088.541811859373</v>
      </c>
      <c r="H5" s="9">
        <f t="shared" si="1"/>
        <v>20924.692162337164</v>
      </c>
      <c r="I5" s="9"/>
      <c r="J5" s="9"/>
      <c r="K5" s="9">
        <f t="shared" si="1"/>
        <v>13364.200739101563</v>
      </c>
      <c r="L5" s="9">
        <f t="shared" si="1"/>
        <v>11364.425034726562</v>
      </c>
      <c r="M5" s="9">
        <f t="shared" si="1"/>
        <v>12287.627324101562</v>
      </c>
      <c r="N5" s="9">
        <f t="shared" si="1"/>
        <v>10466.434985351563</v>
      </c>
      <c r="O5" s="9">
        <f t="shared" ref="O5:O20" si="2">VLOOKUP($C5&amp;"-w"&amp;TEXT($D5,"00")&amp;"-v14-"&amp;O$3,tblAnnlEnergy,O$1,FALSE)/12</f>
        <v>436.39493815104169</v>
      </c>
      <c r="P5" s="9" t="str">
        <f>"CZ"&amp;TEXT(D5,"00")</f>
        <v>CZ01</v>
      </c>
      <c r="Q5" s="16">
        <f>($G5-K5)/$O5</f>
        <v>24.574852124077534</v>
      </c>
      <c r="R5" s="16">
        <f t="shared" ref="R5:T20" si="3">($G5-L5)/$O5</f>
        <v>29.157342729600675</v>
      </c>
      <c r="S5" s="16">
        <f t="shared" si="3"/>
        <v>27.041822569613235</v>
      </c>
      <c r="T5" s="16">
        <f t="shared" si="3"/>
        <v>31.21508898389887</v>
      </c>
      <c r="U5" s="9"/>
      <c r="V5" s="16">
        <f>($H5-K5)/$O5</f>
        <v>17.32488340783371</v>
      </c>
      <c r="W5" s="16">
        <f t="shared" ref="W5:Y20" si="4">($H5-L5)/$O5</f>
        <v>21.907374013356851</v>
      </c>
      <c r="X5" s="16">
        <f t="shared" si="4"/>
        <v>19.791853853369414</v>
      </c>
      <c r="Y5" s="16">
        <f t="shared" si="4"/>
        <v>23.965120267655049</v>
      </c>
      <c r="AA5" s="16">
        <f>($J5-K5)/$O5</f>
        <v>-30.624096594071968</v>
      </c>
      <c r="AB5" s="16">
        <f t="shared" ref="AB5:AD20" si="5">($J5-L5)/$O5</f>
        <v>-26.041605988548827</v>
      </c>
      <c r="AC5" s="16">
        <f t="shared" si="5"/>
        <v>-28.157126148536268</v>
      </c>
      <c r="AD5" s="16">
        <f t="shared" si="5"/>
        <v>-23.983859734250633</v>
      </c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2:44" x14ac:dyDescent="0.25">
      <c r="C6" t="str">
        <f>C5</f>
        <v>Htl</v>
      </c>
      <c r="D6">
        <f>D5+1</f>
        <v>2</v>
      </c>
      <c r="G6" s="9">
        <f t="shared" si="1"/>
        <v>24837.263463546875</v>
      </c>
      <c r="H6" s="9">
        <f t="shared" si="1"/>
        <v>21061.117349062501</v>
      </c>
      <c r="I6" s="9"/>
      <c r="J6" s="9"/>
      <c r="K6" s="9">
        <f t="shared" si="1"/>
        <v>13915.628218476562</v>
      </c>
      <c r="L6" s="9">
        <f t="shared" si="1"/>
        <v>11674.454615976563</v>
      </c>
      <c r="M6" s="9">
        <f t="shared" si="1"/>
        <v>12935.734703476563</v>
      </c>
      <c r="N6" s="9">
        <f t="shared" si="1"/>
        <v>10843.764075976562</v>
      </c>
      <c r="O6" s="9">
        <f t="shared" si="2"/>
        <v>614.35225423177087</v>
      </c>
      <c r="P6" s="9" t="str">
        <f t="shared" ref="P6:P20" si="6">"CZ"&amp;TEXT(D6,"00")</f>
        <v>CZ02</v>
      </c>
      <c r="Q6" s="16">
        <f t="shared" ref="Q6:Q20" si="7">($G6-K6)/$O6</f>
        <v>17.777480541236869</v>
      </c>
      <c r="R6" s="16">
        <f t="shared" si="3"/>
        <v>21.425507527485205</v>
      </c>
      <c r="S6" s="16">
        <f t="shared" si="3"/>
        <v>19.372483258733734</v>
      </c>
      <c r="T6" s="16">
        <f t="shared" si="3"/>
        <v>22.777647988072847</v>
      </c>
      <c r="U6" s="9"/>
      <c r="V6" s="16">
        <f t="shared" ref="V6:V20" si="8">($H6-K6)/$O6</f>
        <v>11.630931735606893</v>
      </c>
      <c r="W6" s="16">
        <f t="shared" si="4"/>
        <v>15.278958721855231</v>
      </c>
      <c r="X6" s="16">
        <f t="shared" si="4"/>
        <v>13.225934453103759</v>
      </c>
      <c r="Y6" s="16">
        <f t="shared" si="4"/>
        <v>16.63109918244287</v>
      </c>
      <c r="AA6" s="16">
        <f t="shared" ref="AA6:AA20" si="9">($J6-K6)/$O6</f>
        <v>-22.650894698640993</v>
      </c>
      <c r="AB6" s="16">
        <f t="shared" si="5"/>
        <v>-19.002867712392657</v>
      </c>
      <c r="AC6" s="16">
        <f t="shared" si="5"/>
        <v>-21.055891981144129</v>
      </c>
      <c r="AD6" s="16">
        <f t="shared" si="5"/>
        <v>-17.650727251805016</v>
      </c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2:44" x14ac:dyDescent="0.25">
      <c r="C7" t="str">
        <f t="shared" ref="C7:C10" si="10">C6</f>
        <v>Htl</v>
      </c>
      <c r="D7">
        <f t="shared" ref="D7:D20" si="11">D6+1</f>
        <v>3</v>
      </c>
      <c r="G7" s="9">
        <f t="shared" si="1"/>
        <v>21230.030007578123</v>
      </c>
      <c r="H7" s="9">
        <f t="shared" si="1"/>
        <v>18108.965508968751</v>
      </c>
      <c r="I7" s="9"/>
      <c r="J7" s="9"/>
      <c r="K7" s="9">
        <f t="shared" si="1"/>
        <v>10908.325820976563</v>
      </c>
      <c r="L7" s="9">
        <f t="shared" si="1"/>
        <v>9300.8271497265632</v>
      </c>
      <c r="M7" s="9">
        <f t="shared" si="1"/>
        <v>10120.803554726563</v>
      </c>
      <c r="N7" s="9">
        <f t="shared" si="1"/>
        <v>8608.144087226563</v>
      </c>
      <c r="O7" s="9">
        <f t="shared" si="2"/>
        <v>524.282470703125</v>
      </c>
      <c r="P7" s="9" t="str">
        <f t="shared" si="6"/>
        <v>CZ03</v>
      </c>
      <c r="Q7" s="16">
        <f t="shared" si="7"/>
        <v>19.687295996677001</v>
      </c>
      <c r="R7" s="16">
        <f t="shared" si="3"/>
        <v>22.75338872545764</v>
      </c>
      <c r="S7" s="16">
        <f t="shared" si="3"/>
        <v>21.189391356061876</v>
      </c>
      <c r="T7" s="16">
        <f t="shared" si="3"/>
        <v>24.074590751478137</v>
      </c>
      <c r="U7" s="9"/>
      <c r="V7" s="16">
        <f t="shared" si="8"/>
        <v>13.734275110009451</v>
      </c>
      <c r="W7" s="16">
        <f t="shared" si="4"/>
        <v>16.800367838790088</v>
      </c>
      <c r="X7" s="16">
        <f t="shared" si="4"/>
        <v>15.236370469394323</v>
      </c>
      <c r="Y7" s="16">
        <f t="shared" si="4"/>
        <v>18.121569864810585</v>
      </c>
      <c r="AA7" s="16">
        <f t="shared" si="9"/>
        <v>-20.806199769271711</v>
      </c>
      <c r="AB7" s="16">
        <f t="shared" si="5"/>
        <v>-17.740107040491075</v>
      </c>
      <c r="AC7" s="16">
        <f t="shared" si="5"/>
        <v>-19.30410440988684</v>
      </c>
      <c r="AD7" s="16">
        <f t="shared" si="5"/>
        <v>-16.418905014470578</v>
      </c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2:44" x14ac:dyDescent="0.25">
      <c r="C8" t="str">
        <f t="shared" si="10"/>
        <v>Htl</v>
      </c>
      <c r="D8">
        <f t="shared" si="11"/>
        <v>4</v>
      </c>
      <c r="G8" s="9">
        <f t="shared" si="1"/>
        <v>22581.890098296873</v>
      </c>
      <c r="H8" s="9">
        <f t="shared" si="1"/>
        <v>19041.259458500001</v>
      </c>
      <c r="I8" s="9"/>
      <c r="J8" s="9"/>
      <c r="K8" s="9">
        <f t="shared" si="1"/>
        <v>12764.894180976562</v>
      </c>
      <c r="L8" s="9">
        <f t="shared" si="1"/>
        <v>10785.791298476563</v>
      </c>
      <c r="M8" s="9">
        <f t="shared" si="1"/>
        <v>12013.520298476562</v>
      </c>
      <c r="N8" s="9">
        <f t="shared" si="1"/>
        <v>10156.402433476562</v>
      </c>
      <c r="O8" s="9">
        <f t="shared" si="2"/>
        <v>584.30757649739587</v>
      </c>
      <c r="P8" s="9" t="str">
        <f t="shared" si="6"/>
        <v>CZ04</v>
      </c>
      <c r="Q8" s="16">
        <f t="shared" si="7"/>
        <v>16.801075858313919</v>
      </c>
      <c r="R8" s="16">
        <f t="shared" si="3"/>
        <v>20.188166770883697</v>
      </c>
      <c r="S8" s="16">
        <f t="shared" si="3"/>
        <v>18.086997713039946</v>
      </c>
      <c r="T8" s="16">
        <f t="shared" si="3"/>
        <v>21.265320123528621</v>
      </c>
      <c r="U8" s="9"/>
      <c r="V8" s="16">
        <f t="shared" si="8"/>
        <v>10.741543546545834</v>
      </c>
      <c r="W8" s="16">
        <f t="shared" si="4"/>
        <v>14.128634459115611</v>
      </c>
      <c r="X8" s="16">
        <f t="shared" si="4"/>
        <v>12.027465401271858</v>
      </c>
      <c r="Y8" s="16">
        <f t="shared" si="4"/>
        <v>15.205787811760535</v>
      </c>
      <c r="AA8" s="16">
        <f t="shared" si="9"/>
        <v>-21.846189737081822</v>
      </c>
      <c r="AB8" s="16">
        <f t="shared" si="5"/>
        <v>-18.459098824512047</v>
      </c>
      <c r="AC8" s="16">
        <f t="shared" si="5"/>
        <v>-20.560267882355799</v>
      </c>
      <c r="AD8" s="16">
        <f t="shared" si="5"/>
        <v>-17.38194547186712</v>
      </c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2:44" x14ac:dyDescent="0.25">
      <c r="C9" t="str">
        <f t="shared" si="10"/>
        <v>Htl</v>
      </c>
      <c r="D9">
        <f t="shared" si="11"/>
        <v>5</v>
      </c>
      <c r="G9" s="9">
        <f t="shared" si="1"/>
        <v>21488.638977125</v>
      </c>
      <c r="H9" s="9">
        <f t="shared" si="1"/>
        <v>18433.825464562498</v>
      </c>
      <c r="I9" s="9"/>
      <c r="J9" s="9"/>
      <c r="K9" s="9">
        <f t="shared" si="1"/>
        <v>11652.867508476562</v>
      </c>
      <c r="L9" s="9">
        <f t="shared" si="1"/>
        <v>9910.8793072265617</v>
      </c>
      <c r="M9" s="9">
        <f t="shared" si="1"/>
        <v>10783.582729726562</v>
      </c>
      <c r="N9" s="9">
        <f t="shared" si="1"/>
        <v>9188.3577109765629</v>
      </c>
      <c r="O9" s="9">
        <f t="shared" si="2"/>
        <v>493.63627115885419</v>
      </c>
      <c r="P9" s="9" t="str">
        <f t="shared" si="6"/>
        <v>CZ05</v>
      </c>
      <c r="Q9" s="16">
        <f t="shared" si="7"/>
        <v>19.925139304610067</v>
      </c>
      <c r="R9" s="16">
        <f t="shared" si="3"/>
        <v>23.454029507837092</v>
      </c>
      <c r="S9" s="16">
        <f t="shared" si="3"/>
        <v>21.686121690910969</v>
      </c>
      <c r="T9" s="16">
        <f t="shared" si="3"/>
        <v>24.917701523983347</v>
      </c>
      <c r="U9" s="9"/>
      <c r="V9" s="16">
        <f t="shared" si="8"/>
        <v>13.736749814123355</v>
      </c>
      <c r="W9" s="16">
        <f t="shared" si="4"/>
        <v>17.265640017350382</v>
      </c>
      <c r="X9" s="16">
        <f t="shared" si="4"/>
        <v>15.497732200424259</v>
      </c>
      <c r="Y9" s="16">
        <f t="shared" si="4"/>
        <v>18.729312033496633</v>
      </c>
      <c r="AA9" s="16">
        <f t="shared" si="9"/>
        <v>-23.606181695523386</v>
      </c>
      <c r="AB9" s="16">
        <f t="shared" si="5"/>
        <v>-20.077291492296357</v>
      </c>
      <c r="AC9" s="16">
        <f t="shared" si="5"/>
        <v>-21.84519930922248</v>
      </c>
      <c r="AD9" s="16">
        <f t="shared" si="5"/>
        <v>-18.613619476150106</v>
      </c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2:44" x14ac:dyDescent="0.25">
      <c r="C10" t="str">
        <f t="shared" si="10"/>
        <v>Htl</v>
      </c>
      <c r="D10">
        <f t="shared" si="11"/>
        <v>6</v>
      </c>
      <c r="G10" s="9">
        <f t="shared" si="1"/>
        <v>19677.268270421875</v>
      </c>
      <c r="H10" s="9">
        <f t="shared" si="1"/>
        <v>16609.728139531249</v>
      </c>
      <c r="I10" s="9"/>
      <c r="J10" s="9"/>
      <c r="K10" s="9">
        <f t="shared" si="1"/>
        <v>10297.458620976562</v>
      </c>
      <c r="L10" s="9">
        <f t="shared" si="1"/>
        <v>8746.6252884765618</v>
      </c>
      <c r="M10" s="9">
        <f t="shared" si="1"/>
        <v>9628.5939084765632</v>
      </c>
      <c r="N10" s="9">
        <f t="shared" si="1"/>
        <v>8238.6091284765625</v>
      </c>
      <c r="O10" s="9">
        <f t="shared" si="2"/>
        <v>561.58101399739587</v>
      </c>
      <c r="P10" s="9" t="str">
        <f t="shared" si="6"/>
        <v>CZ06</v>
      </c>
      <c r="Q10" s="16">
        <f t="shared" si="7"/>
        <v>16.702504920312013</v>
      </c>
      <c r="R10" s="16">
        <f t="shared" si="3"/>
        <v>19.464053644085624</v>
      </c>
      <c r="S10" s="16">
        <f t="shared" si="3"/>
        <v>17.893543605432338</v>
      </c>
      <c r="T10" s="16">
        <f t="shared" si="3"/>
        <v>20.368671405971632</v>
      </c>
      <c r="U10" s="9"/>
      <c r="V10" s="16">
        <f t="shared" si="8"/>
        <v>11.240176147735575</v>
      </c>
      <c r="W10" s="16">
        <f t="shared" si="4"/>
        <v>14.001724871509188</v>
      </c>
      <c r="X10" s="16">
        <f t="shared" si="4"/>
        <v>12.431214832855902</v>
      </c>
      <c r="Y10" s="16">
        <f t="shared" si="4"/>
        <v>14.906342633395196</v>
      </c>
      <c r="AA10" s="16">
        <f t="shared" si="9"/>
        <v>-18.336550496388956</v>
      </c>
      <c r="AB10" s="16">
        <f t="shared" si="5"/>
        <v>-15.575001772615341</v>
      </c>
      <c r="AC10" s="16">
        <f t="shared" si="5"/>
        <v>-17.145511811268626</v>
      </c>
      <c r="AD10" s="16">
        <f t="shared" si="5"/>
        <v>-14.670384010729334</v>
      </c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2:44" x14ac:dyDescent="0.25">
      <c r="C11" t="str">
        <f>C5</f>
        <v>Htl</v>
      </c>
      <c r="D11">
        <f t="shared" si="11"/>
        <v>7</v>
      </c>
      <c r="G11" s="9">
        <f t="shared" si="1"/>
        <v>17147.701836945311</v>
      </c>
      <c r="H11" s="9">
        <f t="shared" si="1"/>
        <v>14520.419940515625</v>
      </c>
      <c r="I11" s="9"/>
      <c r="J11" s="9"/>
      <c r="K11" s="9">
        <f t="shared" si="1"/>
        <v>8890.8364009765628</v>
      </c>
      <c r="L11" s="9">
        <f t="shared" si="1"/>
        <v>7613.3160884765621</v>
      </c>
      <c r="M11" s="9">
        <f t="shared" si="1"/>
        <v>8378.9087159765622</v>
      </c>
      <c r="N11" s="9">
        <f t="shared" si="1"/>
        <v>7196.3995397265626</v>
      </c>
      <c r="O11" s="9">
        <f t="shared" si="2"/>
        <v>536.67488606770837</v>
      </c>
      <c r="P11" s="9" t="str">
        <f t="shared" si="6"/>
        <v>CZ07</v>
      </c>
      <c r="Q11" s="16">
        <f t="shared" si="7"/>
        <v>15.385227910454224</v>
      </c>
      <c r="R11" s="16">
        <f t="shared" si="3"/>
        <v>17.765664084504721</v>
      </c>
      <c r="S11" s="16">
        <f t="shared" si="3"/>
        <v>16.339115819670486</v>
      </c>
      <c r="T11" s="16">
        <f t="shared" si="3"/>
        <v>18.542515320836653</v>
      </c>
      <c r="U11" s="9"/>
      <c r="V11" s="16">
        <f t="shared" si="8"/>
        <v>10.489746559202359</v>
      </c>
      <c r="W11" s="16">
        <f t="shared" si="4"/>
        <v>12.870182733252854</v>
      </c>
      <c r="X11" s="16">
        <f t="shared" si="4"/>
        <v>11.443634468418619</v>
      </c>
      <c r="Y11" s="16">
        <f t="shared" si="4"/>
        <v>13.64703396958479</v>
      </c>
      <c r="AA11" s="16">
        <f t="shared" si="9"/>
        <v>-16.566522175317274</v>
      </c>
      <c r="AB11" s="16">
        <f t="shared" si="5"/>
        <v>-14.18608600126678</v>
      </c>
      <c r="AC11" s="16">
        <f t="shared" si="5"/>
        <v>-15.612634266101015</v>
      </c>
      <c r="AD11" s="16">
        <f t="shared" si="5"/>
        <v>-13.409234764934846</v>
      </c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2:44" x14ac:dyDescent="0.25">
      <c r="C12" t="str">
        <f>C6</f>
        <v>Htl</v>
      </c>
      <c r="D12">
        <f t="shared" si="11"/>
        <v>8</v>
      </c>
      <c r="G12" s="9">
        <f t="shared" si="1"/>
        <v>20075.288210890623</v>
      </c>
      <c r="H12" s="9">
        <f t="shared" si="1"/>
        <v>16948.101638562501</v>
      </c>
      <c r="I12" s="9"/>
      <c r="J12" s="9"/>
      <c r="K12" s="9">
        <f t="shared" si="1"/>
        <v>10823.167823476562</v>
      </c>
      <c r="L12" s="9">
        <f t="shared" si="1"/>
        <v>9108.6123134765621</v>
      </c>
      <c r="M12" s="9">
        <f t="shared" si="1"/>
        <v>10210.664233476562</v>
      </c>
      <c r="N12" s="9">
        <f t="shared" si="1"/>
        <v>8615.5785309765633</v>
      </c>
      <c r="O12" s="9">
        <f t="shared" si="2"/>
        <v>637.92545572916663</v>
      </c>
      <c r="P12" s="9" t="str">
        <f t="shared" si="6"/>
        <v>CZ08</v>
      </c>
      <c r="Q12" s="16">
        <f t="shared" si="7"/>
        <v>14.503450684278821</v>
      </c>
      <c r="R12" s="16">
        <f t="shared" si="3"/>
        <v>17.191155798727053</v>
      </c>
      <c r="S12" s="16">
        <f t="shared" si="3"/>
        <v>15.463599843556205</v>
      </c>
      <c r="T12" s="16">
        <f t="shared" si="3"/>
        <v>17.964026324698537</v>
      </c>
      <c r="U12" s="9"/>
      <c r="V12" s="16">
        <f t="shared" si="8"/>
        <v>9.6013315663739558</v>
      </c>
      <c r="W12" s="16">
        <f t="shared" si="4"/>
        <v>12.289036680822187</v>
      </c>
      <c r="X12" s="16">
        <f t="shared" si="4"/>
        <v>10.561480725651338</v>
      </c>
      <c r="Y12" s="16">
        <f t="shared" si="4"/>
        <v>13.06190720679367</v>
      </c>
      <c r="AA12" s="16">
        <f t="shared" si="9"/>
        <v>-16.966195229041894</v>
      </c>
      <c r="AB12" s="16">
        <f t="shared" si="5"/>
        <v>-14.278490114593662</v>
      </c>
      <c r="AC12" s="16">
        <f t="shared" si="5"/>
        <v>-16.006046069764512</v>
      </c>
      <c r="AD12" s="16">
        <f t="shared" si="5"/>
        <v>-13.505619588622178</v>
      </c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2:44" x14ac:dyDescent="0.25">
      <c r="C13" t="str">
        <f t="shared" ref="C13:C20" si="12">C7</f>
        <v>Htl</v>
      </c>
      <c r="D13">
        <f t="shared" si="11"/>
        <v>9</v>
      </c>
      <c r="G13" s="9">
        <f t="shared" si="1"/>
        <v>21900.625814679686</v>
      </c>
      <c r="H13" s="9">
        <f t="shared" si="1"/>
        <v>18320.400779312498</v>
      </c>
      <c r="I13" s="9"/>
      <c r="J13" s="9"/>
      <c r="K13" s="9">
        <f t="shared" si="1"/>
        <v>12104.554798476562</v>
      </c>
      <c r="L13" s="9">
        <f t="shared" si="1"/>
        <v>10133.515768476562</v>
      </c>
      <c r="M13" s="9">
        <f t="shared" si="1"/>
        <v>11498.394523476563</v>
      </c>
      <c r="N13" s="9">
        <f t="shared" si="1"/>
        <v>9625.8286809765632</v>
      </c>
      <c r="O13" s="9">
        <f t="shared" si="2"/>
        <v>698.80769856770837</v>
      </c>
      <c r="P13" s="9" t="str">
        <f t="shared" si="6"/>
        <v>CZ09</v>
      </c>
      <c r="Q13" s="16">
        <f t="shared" si="7"/>
        <v>14.018264304015778</v>
      </c>
      <c r="R13" s="16">
        <f t="shared" si="3"/>
        <v>16.838838596542729</v>
      </c>
      <c r="S13" s="16">
        <f t="shared" si="3"/>
        <v>14.885685021106328</v>
      </c>
      <c r="T13" s="16">
        <f t="shared" si="3"/>
        <v>17.56534331098787</v>
      </c>
      <c r="U13" s="9"/>
      <c r="V13" s="16">
        <f t="shared" si="8"/>
        <v>8.894930599041869</v>
      </c>
      <c r="W13" s="16">
        <f t="shared" si="4"/>
        <v>11.71550489156882</v>
      </c>
      <c r="X13" s="16">
        <f t="shared" si="4"/>
        <v>9.7623513161324205</v>
      </c>
      <c r="Y13" s="16">
        <f t="shared" si="4"/>
        <v>12.44200960601396</v>
      </c>
      <c r="AA13" s="16">
        <f t="shared" si="9"/>
        <v>-17.321725022901614</v>
      </c>
      <c r="AB13" s="16">
        <f t="shared" si="5"/>
        <v>-14.501150730374663</v>
      </c>
      <c r="AC13" s="16">
        <f t="shared" si="5"/>
        <v>-16.454304305811064</v>
      </c>
      <c r="AD13" s="16">
        <f t="shared" si="5"/>
        <v>-13.774646015929523</v>
      </c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2:44" x14ac:dyDescent="0.25">
      <c r="C14" t="str">
        <f t="shared" si="12"/>
        <v>Htl</v>
      </c>
      <c r="D14">
        <f t="shared" si="11"/>
        <v>10</v>
      </c>
      <c r="G14" s="9">
        <f t="shared" si="1"/>
        <v>22829.355951187499</v>
      </c>
      <c r="H14" s="9">
        <f t="shared" si="1"/>
        <v>19221.720202875</v>
      </c>
      <c r="I14" s="9"/>
      <c r="J14" s="9"/>
      <c r="K14" s="9">
        <f t="shared" si="1"/>
        <v>13168.264315976563</v>
      </c>
      <c r="L14" s="9">
        <f t="shared" si="1"/>
        <v>10950.884328476563</v>
      </c>
      <c r="M14" s="9">
        <f t="shared" si="1"/>
        <v>12474.289455976563</v>
      </c>
      <c r="N14" s="9">
        <f t="shared" si="1"/>
        <v>10377.359703476563</v>
      </c>
      <c r="O14" s="9">
        <f t="shared" si="2"/>
        <v>673.239013671875</v>
      </c>
      <c r="P14" s="9" t="str">
        <f t="shared" si="6"/>
        <v>CZ10</v>
      </c>
      <c r="Q14" s="16">
        <f t="shared" si="7"/>
        <v>14.350166046555918</v>
      </c>
      <c r="R14" s="16">
        <f t="shared" si="3"/>
        <v>17.643766005070372</v>
      </c>
      <c r="S14" s="16">
        <f t="shared" si="3"/>
        <v>15.380966172376064</v>
      </c>
      <c r="T14" s="16">
        <f t="shared" si="3"/>
        <v>18.495654581568594</v>
      </c>
      <c r="U14" s="9"/>
      <c r="V14" s="16">
        <f t="shared" si="8"/>
        <v>8.9915405435027065</v>
      </c>
      <c r="W14" s="16">
        <f t="shared" si="4"/>
        <v>12.285140502017162</v>
      </c>
      <c r="X14" s="16">
        <f t="shared" si="4"/>
        <v>10.022340669322853</v>
      </c>
      <c r="Y14" s="16">
        <f t="shared" si="4"/>
        <v>13.137029078515383</v>
      </c>
      <c r="AA14" s="16">
        <f t="shared" si="9"/>
        <v>-19.559568071012809</v>
      </c>
      <c r="AB14" s="16">
        <f t="shared" si="5"/>
        <v>-16.265968112498356</v>
      </c>
      <c r="AC14" s="16">
        <f t="shared" si="5"/>
        <v>-18.528767945192662</v>
      </c>
      <c r="AD14" s="16">
        <f t="shared" si="5"/>
        <v>-15.414079536000134</v>
      </c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2:44" x14ac:dyDescent="0.25">
      <c r="C15" t="str">
        <f t="shared" si="12"/>
        <v>Htl</v>
      </c>
      <c r="D15">
        <f t="shared" si="11"/>
        <v>11</v>
      </c>
      <c r="G15" s="9">
        <f t="shared" si="1"/>
        <v>25979.932930531249</v>
      </c>
      <c r="H15" s="9">
        <f t="shared" si="1"/>
        <v>22071.901337374999</v>
      </c>
      <c r="I15" s="9"/>
      <c r="J15" s="9"/>
      <c r="K15" s="9">
        <f t="shared" si="1"/>
        <v>16375.037755976562</v>
      </c>
      <c r="L15" s="9">
        <f t="shared" si="1"/>
        <v>13490.666610976563</v>
      </c>
      <c r="M15" s="9">
        <f t="shared" si="1"/>
        <v>15505.366553476562</v>
      </c>
      <c r="N15" s="9">
        <f t="shared" si="1"/>
        <v>12748.918280976563</v>
      </c>
      <c r="O15" s="9">
        <f t="shared" si="2"/>
        <v>729.04085286458337</v>
      </c>
      <c r="P15" s="9" t="str">
        <f t="shared" si="6"/>
        <v>CZ11</v>
      </c>
      <c r="Q15" s="16">
        <f t="shared" si="7"/>
        <v>13.174700892020876</v>
      </c>
      <c r="R15" s="16">
        <f t="shared" si="3"/>
        <v>17.131092545062796</v>
      </c>
      <c r="S15" s="16">
        <f t="shared" si="3"/>
        <v>14.367598654996497</v>
      </c>
      <c r="T15" s="16">
        <f t="shared" si="3"/>
        <v>18.148522949800043</v>
      </c>
      <c r="U15" s="9"/>
      <c r="V15" s="16">
        <f t="shared" si="8"/>
        <v>7.8141897796454591</v>
      </c>
      <c r="W15" s="16">
        <f t="shared" si="4"/>
        <v>11.770581432687377</v>
      </c>
      <c r="X15" s="16">
        <f t="shared" si="4"/>
        <v>9.007087542621079</v>
      </c>
      <c r="Y15" s="16">
        <f t="shared" si="4"/>
        <v>12.788011837424625</v>
      </c>
      <c r="AA15" s="16">
        <f t="shared" si="9"/>
        <v>-22.461070174099234</v>
      </c>
      <c r="AB15" s="16">
        <f t="shared" si="5"/>
        <v>-18.504678521057315</v>
      </c>
      <c r="AC15" s="16">
        <f t="shared" si="5"/>
        <v>-21.268172411123615</v>
      </c>
      <c r="AD15" s="16">
        <f t="shared" si="5"/>
        <v>-17.487248116320071</v>
      </c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2:44" x14ac:dyDescent="0.25">
      <c r="C16" t="str">
        <f t="shared" si="12"/>
        <v>Htl</v>
      </c>
      <c r="D16">
        <f t="shared" si="11"/>
        <v>12</v>
      </c>
      <c r="G16" s="9">
        <f t="shared" si="1"/>
        <v>25878.290045921876</v>
      </c>
      <c r="H16" s="9">
        <f t="shared" si="1"/>
        <v>21787.9486205625</v>
      </c>
      <c r="I16" s="9"/>
      <c r="J16" s="9"/>
      <c r="K16" s="9">
        <f t="shared" si="1"/>
        <v>14535.524663476563</v>
      </c>
      <c r="L16" s="9">
        <f t="shared" si="1"/>
        <v>12111.455378476563</v>
      </c>
      <c r="M16" s="9">
        <f t="shared" si="1"/>
        <v>13684.359848476563</v>
      </c>
      <c r="N16" s="9">
        <f t="shared" si="1"/>
        <v>11385.979040976563</v>
      </c>
      <c r="O16" s="9">
        <f t="shared" si="2"/>
        <v>686.6435546875</v>
      </c>
      <c r="P16" s="9" t="str">
        <f t="shared" si="6"/>
        <v>CZ12</v>
      </c>
      <c r="Q16" s="16">
        <f t="shared" si="7"/>
        <v>16.519146367881582</v>
      </c>
      <c r="R16" s="16">
        <f t="shared" si="3"/>
        <v>20.049463179932957</v>
      </c>
      <c r="S16" s="16">
        <f t="shared" si="3"/>
        <v>17.758748500879648</v>
      </c>
      <c r="T16" s="16">
        <f t="shared" si="3"/>
        <v>21.106017679785758</v>
      </c>
      <c r="U16" s="9"/>
      <c r="V16" s="16">
        <f t="shared" si="8"/>
        <v>10.562137964560966</v>
      </c>
      <c r="W16" s="16">
        <f t="shared" si="4"/>
        <v>14.092454776612341</v>
      </c>
      <c r="X16" s="16">
        <f t="shared" si="4"/>
        <v>11.801740097559033</v>
      </c>
      <c r="Y16" s="16">
        <f t="shared" si="4"/>
        <v>15.149009276465142</v>
      </c>
      <c r="AA16" s="16">
        <f t="shared" si="9"/>
        <v>-21.168952310477682</v>
      </c>
      <c r="AB16" s="16">
        <f t="shared" si="5"/>
        <v>-17.638635498426307</v>
      </c>
      <c r="AC16" s="16">
        <f t="shared" si="5"/>
        <v>-19.929350177479616</v>
      </c>
      <c r="AD16" s="16">
        <f t="shared" si="5"/>
        <v>-16.582080998573506</v>
      </c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3:44" x14ac:dyDescent="0.25">
      <c r="C17" t="str">
        <f>C11</f>
        <v>Htl</v>
      </c>
      <c r="D17">
        <f t="shared" si="11"/>
        <v>13</v>
      </c>
      <c r="G17" s="9">
        <f t="shared" si="1"/>
        <v>24973.314253875</v>
      </c>
      <c r="H17" s="9">
        <f t="shared" si="1"/>
        <v>21167.0407113125</v>
      </c>
      <c r="I17" s="9"/>
      <c r="J17" s="9"/>
      <c r="K17" s="9">
        <f t="shared" si="1"/>
        <v>16001.183993476563</v>
      </c>
      <c r="L17" s="9">
        <f t="shared" si="1"/>
        <v>13183.170790976563</v>
      </c>
      <c r="M17" s="9">
        <f t="shared" si="1"/>
        <v>15109.616980976563</v>
      </c>
      <c r="N17" s="9">
        <f t="shared" si="1"/>
        <v>12431.070135976563</v>
      </c>
      <c r="O17" s="9">
        <f t="shared" si="2"/>
        <v>682.437744140625</v>
      </c>
      <c r="P17" s="9" t="str">
        <f t="shared" si="6"/>
        <v>CZ13</v>
      </c>
      <c r="Q17" s="16">
        <f t="shared" si="7"/>
        <v>13.14717765456656</v>
      </c>
      <c r="R17" s="16">
        <f t="shared" si="3"/>
        <v>17.276511394816591</v>
      </c>
      <c r="S17" s="16">
        <f t="shared" si="3"/>
        <v>14.453622118043189</v>
      </c>
      <c r="T17" s="16">
        <f t="shared" si="3"/>
        <v>18.378590905303074</v>
      </c>
      <c r="U17" s="9"/>
      <c r="V17" s="16">
        <f t="shared" si="8"/>
        <v>7.569711321200673</v>
      </c>
      <c r="W17" s="16">
        <f t="shared" si="4"/>
        <v>11.699045061450704</v>
      </c>
      <c r="X17" s="16">
        <f t="shared" si="4"/>
        <v>8.8761557846773016</v>
      </c>
      <c r="Y17" s="16">
        <f t="shared" si="4"/>
        <v>12.801124571937187</v>
      </c>
      <c r="AA17" s="16">
        <f t="shared" si="9"/>
        <v>-23.447097014873368</v>
      </c>
      <c r="AB17" s="16">
        <f t="shared" si="5"/>
        <v>-19.317763274623335</v>
      </c>
      <c r="AC17" s="16">
        <f t="shared" si="5"/>
        <v>-22.140652551396737</v>
      </c>
      <c r="AD17" s="16">
        <f t="shared" si="5"/>
        <v>-18.215683764136852</v>
      </c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3:44" x14ac:dyDescent="0.25">
      <c r="C18" t="str">
        <f>C12</f>
        <v>Htl</v>
      </c>
      <c r="D18">
        <f t="shared" si="11"/>
        <v>14</v>
      </c>
      <c r="G18" s="9">
        <f t="shared" si="1"/>
        <v>26294.924504312501</v>
      </c>
      <c r="H18" s="9">
        <f t="shared" si="1"/>
        <v>22301.608362750001</v>
      </c>
      <c r="I18" s="9"/>
      <c r="J18" s="9"/>
      <c r="K18" s="9">
        <f t="shared" si="1"/>
        <v>17001.223195976563</v>
      </c>
      <c r="L18" s="9">
        <f t="shared" si="1"/>
        <v>14025.498905976563</v>
      </c>
      <c r="M18" s="9">
        <f t="shared" si="1"/>
        <v>15855.544070976563</v>
      </c>
      <c r="N18" s="9">
        <f t="shared" si="1"/>
        <v>13072.601218476562</v>
      </c>
      <c r="O18" s="9">
        <f t="shared" si="2"/>
        <v>687.75179036458337</v>
      </c>
      <c r="P18" s="9" t="str">
        <f t="shared" si="6"/>
        <v>CZ14</v>
      </c>
      <c r="Q18" s="16">
        <f t="shared" si="7"/>
        <v>13.513161926353204</v>
      </c>
      <c r="R18" s="16">
        <f t="shared" si="3"/>
        <v>17.839903538210791</v>
      </c>
      <c r="S18" s="16">
        <f t="shared" si="3"/>
        <v>15.178994194696214</v>
      </c>
      <c r="T18" s="16">
        <f t="shared" si="3"/>
        <v>19.225429102593345</v>
      </c>
      <c r="U18" s="9"/>
      <c r="V18" s="16">
        <f t="shared" si="8"/>
        <v>7.7068285986775207</v>
      </c>
      <c r="W18" s="16">
        <f t="shared" si="4"/>
        <v>12.03357021053511</v>
      </c>
      <c r="X18" s="16">
        <f t="shared" si="4"/>
        <v>9.3726608670205316</v>
      </c>
      <c r="Y18" s="16">
        <f t="shared" si="4"/>
        <v>13.419095774917663</v>
      </c>
      <c r="AA18" s="16">
        <f t="shared" si="9"/>
        <v>-24.719998456076812</v>
      </c>
      <c r="AB18" s="16">
        <f t="shared" si="5"/>
        <v>-20.39325684421922</v>
      </c>
      <c r="AC18" s="16">
        <f t="shared" si="5"/>
        <v>-23.054166187733799</v>
      </c>
      <c r="AD18" s="16">
        <f t="shared" si="5"/>
        <v>-19.007731279836669</v>
      </c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3:44" x14ac:dyDescent="0.25">
      <c r="C19" t="str">
        <f t="shared" si="12"/>
        <v>Htl</v>
      </c>
      <c r="D19">
        <f t="shared" si="11"/>
        <v>15</v>
      </c>
      <c r="G19" s="9">
        <f t="shared" si="1"/>
        <v>26988.524462800782</v>
      </c>
      <c r="H19" s="9">
        <f t="shared" si="1"/>
        <v>21473.098783437501</v>
      </c>
      <c r="I19" s="9"/>
      <c r="J19" s="9"/>
      <c r="K19" s="9">
        <f t="shared" si="1"/>
        <v>19627.639088476564</v>
      </c>
      <c r="L19" s="9">
        <f t="shared" si="1"/>
        <v>15792.466910976562</v>
      </c>
      <c r="M19" s="9">
        <f t="shared" si="1"/>
        <v>18564.517875976562</v>
      </c>
      <c r="N19" s="9">
        <f t="shared" si="1"/>
        <v>14958.743059726563</v>
      </c>
      <c r="O19" s="9">
        <f t="shared" si="2"/>
        <v>836.95808919270837</v>
      </c>
      <c r="P19" s="9" t="str">
        <f t="shared" si="6"/>
        <v>CZ15</v>
      </c>
      <c r="Q19" s="16">
        <f t="shared" si="7"/>
        <v>8.7948076126777064</v>
      </c>
      <c r="R19" s="16">
        <f t="shared" si="3"/>
        <v>13.377082671634643</v>
      </c>
      <c r="S19" s="16">
        <f t="shared" si="3"/>
        <v>10.065027981209468</v>
      </c>
      <c r="T19" s="16">
        <f t="shared" si="3"/>
        <v>14.373218394576481</v>
      </c>
      <c r="U19" s="9"/>
      <c r="V19" s="16">
        <f t="shared" si="8"/>
        <v>2.2049607008888379</v>
      </c>
      <c r="W19" s="16">
        <f t="shared" si="4"/>
        <v>6.7872357598457738</v>
      </c>
      <c r="X19" s="16">
        <f t="shared" si="4"/>
        <v>3.4751810694206005</v>
      </c>
      <c r="Y19" s="16">
        <f t="shared" si="4"/>
        <v>7.7833714827876133</v>
      </c>
      <c r="AA19" s="16">
        <f t="shared" si="9"/>
        <v>-23.451161225299213</v>
      </c>
      <c r="AB19" s="16">
        <f t="shared" si="5"/>
        <v>-18.868886166342278</v>
      </c>
      <c r="AC19" s="16">
        <f t="shared" si="5"/>
        <v>-22.180940856767453</v>
      </c>
      <c r="AD19" s="16">
        <f t="shared" si="5"/>
        <v>-17.872750443400438</v>
      </c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3:44" x14ac:dyDescent="0.25">
      <c r="C20" t="str">
        <f t="shared" si="12"/>
        <v>Htl</v>
      </c>
      <c r="D20">
        <f t="shared" si="11"/>
        <v>16</v>
      </c>
      <c r="G20" s="9">
        <f t="shared" si="1"/>
        <v>29802.708401906249</v>
      </c>
      <c r="H20" s="9">
        <f t="shared" si="1"/>
        <v>25888.345744812501</v>
      </c>
      <c r="I20" s="9"/>
      <c r="J20" s="9"/>
      <c r="K20" s="9">
        <f t="shared" si="1"/>
        <v>18348.925918476561</v>
      </c>
      <c r="L20" s="9">
        <f t="shared" si="1"/>
        <v>15432.987942226562</v>
      </c>
      <c r="M20" s="9">
        <f t="shared" si="1"/>
        <v>17145.368590976563</v>
      </c>
      <c r="N20" s="9">
        <f t="shared" si="1"/>
        <v>14423.177444726563</v>
      </c>
      <c r="O20" s="9">
        <f t="shared" si="2"/>
        <v>591.04984537760413</v>
      </c>
      <c r="P20" s="9" t="str">
        <f t="shared" si="6"/>
        <v>CZ16</v>
      </c>
      <c r="Q20" s="16">
        <f t="shared" si="7"/>
        <v>19.37870819695792</v>
      </c>
      <c r="R20" s="16">
        <f t="shared" si="3"/>
        <v>24.312197307994051</v>
      </c>
      <c r="S20" s="16">
        <f t="shared" si="3"/>
        <v>21.415012473006044</v>
      </c>
      <c r="T20" s="16">
        <f t="shared" si="3"/>
        <v>26.020700415468617</v>
      </c>
      <c r="U20" s="9"/>
      <c r="V20" s="16">
        <f t="shared" si="8"/>
        <v>12.755979694943036</v>
      </c>
      <c r="W20" s="16">
        <f t="shared" si="4"/>
        <v>17.689468805979168</v>
      </c>
      <c r="X20" s="16">
        <f t="shared" si="4"/>
        <v>14.792283970991162</v>
      </c>
      <c r="Y20" s="16">
        <f t="shared" si="4"/>
        <v>19.397971913453734</v>
      </c>
      <c r="AA20" s="16">
        <f t="shared" si="9"/>
        <v>-31.04463364972878</v>
      </c>
      <c r="AB20" s="16">
        <f t="shared" si="5"/>
        <v>-26.111144538692649</v>
      </c>
      <c r="AC20" s="16">
        <f t="shared" si="5"/>
        <v>-29.008329373680652</v>
      </c>
      <c r="AD20" s="16">
        <f t="shared" si="5"/>
        <v>-24.402641431218083</v>
      </c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3:44" x14ac:dyDescent="0.25">
      <c r="G21" s="9"/>
      <c r="H21" s="9"/>
      <c r="I21" s="9"/>
      <c r="J21" s="9"/>
      <c r="K21" s="9"/>
      <c r="L21" s="9"/>
      <c r="M21" s="9"/>
      <c r="Q21" s="9"/>
      <c r="R21" s="9"/>
      <c r="S21" s="9"/>
      <c r="V21" s="9"/>
      <c r="W21" s="9"/>
      <c r="X21" s="9"/>
    </row>
    <row r="23" spans="3:44" x14ac:dyDescent="0.25">
      <c r="G23" s="9"/>
      <c r="H23" s="9"/>
      <c r="I23" s="9"/>
      <c r="J23" s="9"/>
      <c r="K23" s="9"/>
      <c r="L23" s="9"/>
      <c r="M23" s="9"/>
      <c r="R23" s="9"/>
      <c r="W23" s="9"/>
    </row>
    <row r="24" spans="3:44" x14ac:dyDescent="0.25">
      <c r="G24" s="9"/>
      <c r="H24" s="9"/>
      <c r="I24" s="9"/>
      <c r="J24" s="9"/>
      <c r="K24" s="9"/>
      <c r="L24" s="9"/>
      <c r="M24" s="9"/>
      <c r="O24" s="15" t="str">
        <f>Q3</f>
        <v>Comp to Std FPFC</v>
      </c>
      <c r="Q24" s="9"/>
      <c r="R24" s="9"/>
      <c r="S24" s="9"/>
      <c r="V24" s="9"/>
      <c r="W24" s="9"/>
      <c r="X24" s="9"/>
    </row>
    <row r="25" spans="3:44" x14ac:dyDescent="0.25">
      <c r="G25" s="9"/>
      <c r="H25" s="9"/>
      <c r="I25" s="9"/>
      <c r="J25" s="9"/>
      <c r="K25" s="9"/>
      <c r="L25" s="9"/>
      <c r="M25" s="9"/>
      <c r="Q25" s="9"/>
      <c r="R25" s="9"/>
      <c r="S25" s="9"/>
      <c r="V25" s="9"/>
      <c r="W25" s="9"/>
      <c r="X25" s="9"/>
    </row>
    <row r="26" spans="3:44" x14ac:dyDescent="0.25">
      <c r="G26" s="9"/>
      <c r="H26" s="9"/>
      <c r="I26" s="9"/>
      <c r="J26" s="9"/>
      <c r="K26" s="9"/>
      <c r="L26" s="9"/>
      <c r="M26" s="9"/>
      <c r="Q26" s="9"/>
      <c r="R26" s="9"/>
      <c r="S26" s="9"/>
      <c r="V26" s="9"/>
      <c r="W26" s="9"/>
      <c r="X26" s="9"/>
    </row>
    <row r="27" spans="3:44" x14ac:dyDescent="0.25">
      <c r="G27" s="9"/>
      <c r="H27" s="9"/>
      <c r="I27" s="9"/>
      <c r="J27" s="9"/>
      <c r="K27" s="9"/>
      <c r="L27" s="9"/>
      <c r="M27" s="9"/>
      <c r="Q27" s="9"/>
      <c r="R27" s="9"/>
      <c r="S27" s="9"/>
      <c r="V27" s="9"/>
      <c r="W27" s="9"/>
      <c r="X27" s="9"/>
    </row>
    <row r="29" spans="3:44" x14ac:dyDescent="0.25">
      <c r="G29" s="9"/>
      <c r="H29" s="9"/>
      <c r="I29" s="9"/>
      <c r="J29" s="9"/>
      <c r="K29" s="9"/>
      <c r="L29" s="9"/>
      <c r="M29" s="9"/>
      <c r="R29" s="9"/>
      <c r="W29" s="9"/>
    </row>
    <row r="30" spans="3:44" x14ac:dyDescent="0.25">
      <c r="G30" s="9"/>
      <c r="H30" s="9"/>
      <c r="I30" s="9"/>
      <c r="J30" s="9"/>
      <c r="K30" s="9"/>
      <c r="L30" s="9"/>
      <c r="M30" s="9"/>
      <c r="Q30" s="9"/>
      <c r="R30" s="9"/>
      <c r="S30" s="9"/>
      <c r="V30" s="9"/>
      <c r="W30" s="9"/>
      <c r="X30" s="9"/>
    </row>
    <row r="31" spans="3:44" x14ac:dyDescent="0.25">
      <c r="G31" s="9"/>
      <c r="H31" s="9"/>
      <c r="I31" s="9"/>
      <c r="J31" s="9"/>
      <c r="K31" s="9"/>
      <c r="L31" s="9"/>
      <c r="M31" s="9"/>
      <c r="Q31" s="9"/>
      <c r="R31" s="9"/>
      <c r="S31" s="9"/>
      <c r="V31" s="9"/>
      <c r="W31" s="9"/>
      <c r="X31" s="9"/>
    </row>
    <row r="32" spans="3:44" x14ac:dyDescent="0.25">
      <c r="G32" s="9"/>
      <c r="H32" s="9"/>
      <c r="I32" s="9"/>
      <c r="J32" s="9"/>
      <c r="K32" s="9"/>
      <c r="L32" s="9"/>
      <c r="M32" s="9"/>
      <c r="Q32" s="9"/>
      <c r="R32" s="9"/>
      <c r="S32" s="9"/>
      <c r="V32" s="9"/>
      <c r="W32" s="9"/>
      <c r="X32" s="9"/>
    </row>
    <row r="33" spans="7:24" x14ac:dyDescent="0.25">
      <c r="G33" s="9"/>
      <c r="H33" s="9"/>
      <c r="I33" s="9"/>
      <c r="J33" s="9"/>
      <c r="K33" s="9"/>
      <c r="L33" s="9"/>
      <c r="M33" s="9"/>
      <c r="Q33" s="9"/>
      <c r="R33" s="9"/>
      <c r="S33" s="9"/>
      <c r="V33" s="9"/>
      <c r="W33" s="9"/>
      <c r="X33" s="9"/>
    </row>
    <row r="35" spans="7:24" x14ac:dyDescent="0.25">
      <c r="G35" s="9"/>
      <c r="H35" s="9"/>
      <c r="I35" s="9"/>
      <c r="J35" s="9"/>
      <c r="K35" s="9"/>
      <c r="L35" s="9"/>
      <c r="M35" s="9"/>
      <c r="R35" s="9"/>
      <c r="W35" s="9"/>
    </row>
    <row r="36" spans="7:24" x14ac:dyDescent="0.25">
      <c r="G36" s="9"/>
      <c r="H36" s="9"/>
      <c r="I36" s="9"/>
      <c r="J36" s="9"/>
      <c r="K36" s="9"/>
      <c r="L36" s="9"/>
      <c r="M36" s="9"/>
      <c r="Q36" s="9"/>
      <c r="R36" s="9"/>
      <c r="S36" s="9"/>
      <c r="V36" s="9"/>
      <c r="W36" s="9"/>
      <c r="X36" s="9"/>
    </row>
    <row r="37" spans="7:24" x14ac:dyDescent="0.25">
      <c r="G37" s="9"/>
      <c r="H37" s="9"/>
      <c r="I37" s="9"/>
      <c r="J37" s="9"/>
      <c r="K37" s="9"/>
      <c r="L37" s="9"/>
      <c r="M37" s="9"/>
      <c r="Q37" s="9"/>
      <c r="R37" s="9"/>
      <c r="S37" s="9"/>
      <c r="V37" s="9"/>
      <c r="W37" s="9"/>
      <c r="X37" s="9"/>
    </row>
    <row r="38" spans="7:24" x14ac:dyDescent="0.25">
      <c r="G38" s="9"/>
      <c r="H38" s="9"/>
      <c r="I38" s="9"/>
      <c r="J38" s="9"/>
      <c r="K38" s="9"/>
      <c r="L38" s="9"/>
      <c r="M38" s="9"/>
      <c r="Q38" s="9"/>
      <c r="R38" s="9"/>
      <c r="S38" s="9"/>
      <c r="V38" s="9"/>
      <c r="W38" s="9"/>
      <c r="X38" s="9"/>
    </row>
    <row r="39" spans="7:24" x14ac:dyDescent="0.25">
      <c r="G39" s="9"/>
      <c r="H39" s="9"/>
      <c r="I39" s="9"/>
      <c r="J39" s="9"/>
      <c r="K39" s="9"/>
      <c r="L39" s="9"/>
      <c r="M39" s="9"/>
      <c r="O39" s="15" t="str">
        <f>V3</f>
        <v>Comp to Hi Effic FPFC</v>
      </c>
      <c r="Q39" s="9"/>
      <c r="R39" s="9"/>
      <c r="S39" s="9"/>
      <c r="V39" s="9"/>
      <c r="W39" s="9"/>
      <c r="X39" s="9"/>
    </row>
    <row r="41" spans="7:24" x14ac:dyDescent="0.25">
      <c r="G41" s="9"/>
      <c r="H41" s="9"/>
      <c r="I41" s="9"/>
      <c r="J41" s="9"/>
      <c r="K41" s="9"/>
      <c r="L41" s="9"/>
      <c r="M41" s="9"/>
      <c r="R41" s="9"/>
      <c r="W41" s="9"/>
    </row>
    <row r="42" spans="7:24" x14ac:dyDescent="0.25">
      <c r="G42" s="9"/>
      <c r="H42" s="9"/>
      <c r="I42" s="9"/>
      <c r="J42" s="9"/>
      <c r="K42" s="9"/>
      <c r="L42" s="9"/>
      <c r="M42" s="9"/>
      <c r="Q42" s="9"/>
      <c r="R42" s="9"/>
      <c r="S42" s="9"/>
      <c r="V42" s="9"/>
      <c r="W42" s="9"/>
      <c r="X42" s="9"/>
    </row>
    <row r="43" spans="7:24" x14ac:dyDescent="0.25">
      <c r="G43" s="9"/>
      <c r="H43" s="9"/>
      <c r="I43" s="9"/>
      <c r="J43" s="9"/>
      <c r="K43" s="9"/>
      <c r="L43" s="9"/>
      <c r="M43" s="9"/>
      <c r="Q43" s="9"/>
      <c r="R43" s="9"/>
      <c r="S43" s="9"/>
      <c r="V43" s="9"/>
      <c r="W43" s="9"/>
      <c r="X43" s="9"/>
    </row>
    <row r="44" spans="7:24" x14ac:dyDescent="0.25">
      <c r="G44" s="9"/>
      <c r="H44" s="9"/>
      <c r="I44" s="9"/>
      <c r="J44" s="9"/>
      <c r="K44" s="9"/>
      <c r="L44" s="9"/>
      <c r="M44" s="9"/>
      <c r="Q44" s="9"/>
      <c r="R44" s="9"/>
      <c r="S44" s="9"/>
      <c r="V44" s="9"/>
      <c r="W44" s="9"/>
      <c r="X44" s="9"/>
    </row>
    <row r="45" spans="7:24" x14ac:dyDescent="0.25">
      <c r="G45" s="9"/>
      <c r="H45" s="9"/>
      <c r="I45" s="9"/>
      <c r="J45" s="9"/>
      <c r="K45" s="9"/>
      <c r="L45" s="9"/>
      <c r="M45" s="9"/>
      <c r="Q45" s="9"/>
      <c r="R45" s="9"/>
      <c r="S45" s="9"/>
      <c r="V45" s="9"/>
      <c r="W45" s="9"/>
      <c r="X45" s="9"/>
    </row>
    <row r="47" spans="7:24" x14ac:dyDescent="0.25">
      <c r="G47" s="9"/>
      <c r="H47" s="9"/>
      <c r="I47" s="9"/>
      <c r="J47" s="9"/>
      <c r="K47" s="9"/>
      <c r="L47" s="9"/>
      <c r="M47" s="9"/>
      <c r="R47" s="9"/>
      <c r="W47" s="9"/>
    </row>
    <row r="48" spans="7:24" x14ac:dyDescent="0.25">
      <c r="G48" s="9"/>
      <c r="H48" s="9"/>
      <c r="I48" s="9"/>
      <c r="J48" s="9"/>
      <c r="K48" s="9"/>
      <c r="L48" s="9"/>
      <c r="M48" s="9"/>
      <c r="Q48" s="9"/>
      <c r="R48" s="9"/>
      <c r="S48" s="9"/>
      <c r="V48" s="9"/>
      <c r="W48" s="9"/>
      <c r="X48" s="9"/>
    </row>
    <row r="49" spans="7:24" x14ac:dyDescent="0.25">
      <c r="G49" s="9"/>
      <c r="H49" s="9"/>
      <c r="I49" s="9"/>
      <c r="J49" s="9"/>
      <c r="K49" s="9"/>
      <c r="L49" s="9"/>
      <c r="M49" s="9"/>
      <c r="Q49" s="9"/>
      <c r="R49" s="9"/>
      <c r="S49" s="9"/>
      <c r="V49" s="9"/>
      <c r="W49" s="9"/>
      <c r="X49" s="9"/>
    </row>
    <row r="50" spans="7:24" x14ac:dyDescent="0.25">
      <c r="G50" s="9"/>
      <c r="H50" s="9"/>
      <c r="I50" s="9"/>
      <c r="J50" s="9"/>
      <c r="K50" s="9"/>
      <c r="L50" s="9"/>
      <c r="M50" s="9"/>
      <c r="Q50" s="9"/>
      <c r="R50" s="9"/>
      <c r="S50" s="9"/>
      <c r="V50" s="9"/>
      <c r="W50" s="9"/>
      <c r="X50" s="9"/>
    </row>
    <row r="51" spans="7:24" x14ac:dyDescent="0.25">
      <c r="G51" s="9"/>
      <c r="H51" s="9"/>
      <c r="I51" s="9"/>
      <c r="J51" s="9"/>
      <c r="K51" s="9"/>
      <c r="L51" s="9"/>
      <c r="M51" s="9"/>
      <c r="Q51" s="9"/>
      <c r="R51" s="9"/>
      <c r="S51" s="9"/>
      <c r="V51" s="9"/>
      <c r="W51" s="9"/>
      <c r="X51" s="9"/>
    </row>
    <row r="53" spans="7:24" x14ac:dyDescent="0.25">
      <c r="G53" s="9"/>
      <c r="H53" s="9"/>
      <c r="I53" s="9"/>
      <c r="J53" s="9"/>
      <c r="K53" s="9"/>
      <c r="L53" s="9"/>
      <c r="M53" s="9"/>
      <c r="R53" s="9"/>
      <c r="W53" s="9"/>
    </row>
    <row r="54" spans="7:24" x14ac:dyDescent="0.25">
      <c r="G54" s="9"/>
      <c r="H54" s="9"/>
      <c r="I54" s="9"/>
      <c r="J54" s="9"/>
      <c r="K54" s="9"/>
      <c r="L54" s="9"/>
      <c r="M54" s="9"/>
      <c r="O54" s="15"/>
      <c r="Q54" s="9"/>
      <c r="R54" s="9"/>
      <c r="S54" s="9"/>
      <c r="V54" s="9"/>
      <c r="W54" s="9"/>
      <c r="X54" s="9"/>
    </row>
    <row r="55" spans="7:24" x14ac:dyDescent="0.25">
      <c r="G55" s="9"/>
      <c r="H55" s="9"/>
      <c r="I55" s="9"/>
      <c r="J55" s="9"/>
      <c r="K55" s="9"/>
      <c r="L55" s="9"/>
      <c r="M55" s="9"/>
      <c r="Q55" s="9"/>
      <c r="R55" s="9"/>
      <c r="S55" s="9"/>
      <c r="V55" s="9"/>
      <c r="W55" s="9"/>
      <c r="X55" s="9"/>
    </row>
    <row r="56" spans="7:24" x14ac:dyDescent="0.25">
      <c r="G56" s="9"/>
      <c r="H56" s="9"/>
      <c r="I56" s="9"/>
      <c r="J56" s="9"/>
      <c r="K56" s="9"/>
      <c r="L56" s="9"/>
      <c r="M56" s="9"/>
      <c r="Q56" s="9"/>
      <c r="R56" s="9"/>
      <c r="S56" s="9"/>
      <c r="V56" s="9"/>
      <c r="W56" s="9"/>
      <c r="X56" s="9"/>
    </row>
    <row r="57" spans="7:24" x14ac:dyDescent="0.25">
      <c r="G57" s="9"/>
      <c r="H57" s="9"/>
      <c r="I57" s="9"/>
      <c r="J57" s="9"/>
      <c r="K57" s="9"/>
      <c r="L57" s="9"/>
      <c r="M57" s="9"/>
      <c r="Q57" s="9"/>
      <c r="R57" s="9"/>
      <c r="S57" s="9"/>
      <c r="V57" s="9"/>
      <c r="W57" s="9"/>
      <c r="X57" s="9"/>
    </row>
    <row r="59" spans="7:24" x14ac:dyDescent="0.25">
      <c r="G59" s="9"/>
      <c r="H59" s="9"/>
      <c r="I59" s="9"/>
      <c r="J59" s="9"/>
      <c r="K59" s="9"/>
      <c r="L59" s="9"/>
      <c r="M59" s="9"/>
      <c r="R59" s="9"/>
      <c r="W59" s="9"/>
    </row>
    <row r="60" spans="7:24" x14ac:dyDescent="0.25">
      <c r="G60" s="9"/>
      <c r="H60" s="9"/>
      <c r="I60" s="9"/>
      <c r="J60" s="9"/>
      <c r="K60" s="9"/>
      <c r="L60" s="9"/>
      <c r="M60" s="9"/>
      <c r="Q60" s="9"/>
      <c r="R60" s="9"/>
      <c r="S60" s="9"/>
      <c r="V60" s="9"/>
      <c r="W60" s="9"/>
      <c r="X60" s="9"/>
    </row>
    <row r="61" spans="7:24" x14ac:dyDescent="0.25">
      <c r="G61" s="9"/>
      <c r="H61" s="9"/>
      <c r="I61" s="9"/>
      <c r="J61" s="9"/>
      <c r="K61" s="9"/>
      <c r="L61" s="9"/>
      <c r="M61" s="9"/>
      <c r="Q61" s="9"/>
      <c r="R61" s="9"/>
      <c r="S61" s="9"/>
      <c r="V61" s="9"/>
      <c r="W61" s="9"/>
      <c r="X61" s="9"/>
    </row>
    <row r="62" spans="7:24" x14ac:dyDescent="0.25">
      <c r="G62" s="9"/>
      <c r="H62" s="9"/>
      <c r="I62" s="9"/>
      <c r="J62" s="9"/>
      <c r="K62" s="9"/>
      <c r="L62" s="9"/>
      <c r="M62" s="9"/>
      <c r="Q62" s="9"/>
      <c r="R62" s="9"/>
      <c r="S62" s="9"/>
      <c r="V62" s="9"/>
      <c r="W62" s="9"/>
      <c r="X62" s="9"/>
    </row>
    <row r="63" spans="7:24" x14ac:dyDescent="0.25">
      <c r="G63" s="9"/>
      <c r="H63" s="9"/>
      <c r="I63" s="9"/>
      <c r="J63" s="9"/>
      <c r="K63" s="9"/>
      <c r="L63" s="9"/>
      <c r="M63" s="9"/>
      <c r="Q63" s="9"/>
      <c r="R63" s="9"/>
      <c r="S63" s="9"/>
      <c r="V63" s="9"/>
      <c r="W63" s="9"/>
      <c r="X63" s="9"/>
    </row>
    <row r="65" spans="7:24" x14ac:dyDescent="0.25">
      <c r="G65" s="9"/>
      <c r="H65" s="9"/>
      <c r="I65" s="9"/>
      <c r="J65" s="9"/>
      <c r="K65" s="9"/>
      <c r="L65" s="9"/>
      <c r="M65" s="9"/>
      <c r="R65" s="9"/>
      <c r="W65" s="9"/>
    </row>
    <row r="66" spans="7:24" x14ac:dyDescent="0.25">
      <c r="G66" s="9"/>
      <c r="H66" s="9"/>
      <c r="I66" s="9"/>
      <c r="J66" s="9"/>
      <c r="K66" s="9"/>
      <c r="L66" s="9"/>
      <c r="M66" s="9"/>
      <c r="Q66" s="9"/>
      <c r="R66" s="9"/>
      <c r="S66" s="9"/>
      <c r="V66" s="9"/>
      <c r="W66" s="9"/>
      <c r="X66" s="9"/>
    </row>
    <row r="67" spans="7:24" x14ac:dyDescent="0.25">
      <c r="G67" s="9"/>
      <c r="H67" s="9"/>
      <c r="I67" s="9"/>
      <c r="J67" s="9"/>
      <c r="K67" s="9"/>
      <c r="L67" s="9"/>
      <c r="M67" s="9"/>
      <c r="Q67" s="9"/>
      <c r="R67" s="9"/>
      <c r="S67" s="9"/>
      <c r="V67" s="9"/>
      <c r="W67" s="9"/>
      <c r="X67" s="9"/>
    </row>
    <row r="68" spans="7:24" x14ac:dyDescent="0.25">
      <c r="G68" s="9"/>
      <c r="H68" s="9"/>
      <c r="I68" s="9"/>
      <c r="J68" s="9"/>
      <c r="K68" s="9"/>
      <c r="L68" s="9"/>
      <c r="M68" s="9"/>
      <c r="Q68" s="9"/>
      <c r="R68" s="9"/>
      <c r="S68" s="9"/>
      <c r="V68" s="9"/>
      <c r="W68" s="9"/>
      <c r="X68" s="9"/>
    </row>
    <row r="69" spans="7:24" x14ac:dyDescent="0.25">
      <c r="G69" s="9"/>
      <c r="H69" s="9"/>
      <c r="I69" s="9"/>
      <c r="J69" s="9"/>
      <c r="K69" s="9"/>
      <c r="L69" s="9"/>
      <c r="M69" s="9"/>
      <c r="Q69" s="9"/>
      <c r="R69" s="9"/>
      <c r="S69" s="9"/>
      <c r="V69" s="9"/>
      <c r="W69" s="9"/>
      <c r="X69" s="9"/>
    </row>
    <row r="71" spans="7:24" x14ac:dyDescent="0.25">
      <c r="G71" s="9"/>
      <c r="H71" s="9"/>
      <c r="I71" s="9"/>
      <c r="J71" s="9"/>
      <c r="K71" s="9"/>
      <c r="L71" s="9"/>
      <c r="M71" s="9"/>
      <c r="R71" s="9"/>
      <c r="W71" s="9"/>
    </row>
    <row r="72" spans="7:24" x14ac:dyDescent="0.25">
      <c r="G72" s="9"/>
      <c r="H72" s="9"/>
      <c r="I72" s="9"/>
      <c r="J72" s="9"/>
      <c r="K72" s="9"/>
      <c r="L72" s="9"/>
      <c r="M72" s="9"/>
      <c r="Q72" s="9"/>
      <c r="R72" s="9"/>
      <c r="S72" s="9"/>
      <c r="V72" s="9"/>
      <c r="W72" s="9"/>
      <c r="X72" s="9"/>
    </row>
    <row r="73" spans="7:24" x14ac:dyDescent="0.25">
      <c r="G73" s="9"/>
      <c r="H73" s="9"/>
      <c r="I73" s="9"/>
      <c r="J73" s="9"/>
      <c r="K73" s="9"/>
      <c r="L73" s="9"/>
      <c r="M73" s="9"/>
      <c r="Q73" s="9"/>
      <c r="R73" s="9"/>
      <c r="S73" s="9"/>
      <c r="V73" s="9"/>
      <c r="W73" s="9"/>
      <c r="X73" s="9"/>
    </row>
    <row r="74" spans="7:24" x14ac:dyDescent="0.25">
      <c r="G74" s="9"/>
      <c r="H74" s="9"/>
      <c r="I74" s="9"/>
      <c r="J74" s="9"/>
      <c r="K74" s="9"/>
      <c r="L74" s="9"/>
      <c r="M74" s="9"/>
      <c r="Q74" s="9"/>
      <c r="R74" s="9"/>
      <c r="S74" s="9"/>
      <c r="V74" s="9"/>
      <c r="W74" s="9"/>
      <c r="X74" s="9"/>
    </row>
    <row r="75" spans="7:24" x14ac:dyDescent="0.25">
      <c r="G75" s="9"/>
      <c r="H75" s="9"/>
      <c r="I75" s="9"/>
      <c r="J75" s="9"/>
      <c r="K75" s="9"/>
      <c r="L75" s="9"/>
      <c r="M75" s="9"/>
      <c r="Q75" s="9"/>
      <c r="R75" s="9"/>
      <c r="S75" s="9"/>
      <c r="V75" s="9"/>
      <c r="W75" s="9"/>
      <c r="X75" s="9"/>
    </row>
    <row r="77" spans="7:24" x14ac:dyDescent="0.25">
      <c r="G77" s="9"/>
      <c r="H77" s="9"/>
      <c r="I77" s="9"/>
      <c r="J77" s="9"/>
      <c r="K77" s="9"/>
      <c r="L77" s="9"/>
      <c r="M77" s="9"/>
      <c r="R77" s="9"/>
      <c r="W77" s="9"/>
    </row>
    <row r="78" spans="7:24" x14ac:dyDescent="0.25">
      <c r="G78" s="9"/>
      <c r="H78" s="9"/>
      <c r="I78" s="9"/>
      <c r="J78" s="9"/>
      <c r="K78" s="9"/>
      <c r="L78" s="9"/>
      <c r="M78" s="9"/>
      <c r="Q78" s="9"/>
      <c r="R78" s="9"/>
      <c r="S78" s="9"/>
      <c r="V78" s="9"/>
      <c r="W78" s="9"/>
      <c r="X78" s="9"/>
    </row>
    <row r="79" spans="7:24" x14ac:dyDescent="0.25">
      <c r="G79" s="9"/>
      <c r="H79" s="9"/>
      <c r="I79" s="9"/>
      <c r="J79" s="9"/>
      <c r="K79" s="9"/>
      <c r="L79" s="9"/>
      <c r="M79" s="9"/>
      <c r="Q79" s="9"/>
      <c r="R79" s="9"/>
      <c r="S79" s="9"/>
      <c r="V79" s="9"/>
      <c r="W79" s="9"/>
      <c r="X79" s="9"/>
    </row>
    <row r="80" spans="7:24" x14ac:dyDescent="0.25">
      <c r="G80" s="9"/>
      <c r="H80" s="9"/>
      <c r="I80" s="9"/>
      <c r="J80" s="9"/>
      <c r="K80" s="9"/>
      <c r="L80" s="9"/>
      <c r="M80" s="9"/>
      <c r="Q80" s="9"/>
      <c r="R80" s="9"/>
      <c r="S80" s="9"/>
      <c r="V80" s="9"/>
      <c r="W80" s="9"/>
      <c r="X80" s="9"/>
    </row>
    <row r="81" spans="7:24" x14ac:dyDescent="0.25">
      <c r="G81" s="9"/>
      <c r="H81" s="9"/>
      <c r="I81" s="9"/>
      <c r="J81" s="9"/>
      <c r="K81" s="9"/>
      <c r="L81" s="9"/>
      <c r="M81" s="9"/>
      <c r="Q81" s="9"/>
      <c r="R81" s="9"/>
      <c r="S81" s="9"/>
      <c r="V81" s="9"/>
      <c r="W81" s="9"/>
      <c r="X81" s="9"/>
    </row>
    <row r="83" spans="7:24" x14ac:dyDescent="0.25">
      <c r="G83" s="9"/>
      <c r="H83" s="9"/>
      <c r="I83" s="9"/>
      <c r="J83" s="9"/>
      <c r="K83" s="9"/>
      <c r="L83" s="9"/>
      <c r="M83" s="9"/>
      <c r="R83" s="9"/>
      <c r="W83" s="9"/>
    </row>
    <row r="84" spans="7:24" x14ac:dyDescent="0.25">
      <c r="G84" s="9"/>
      <c r="H84" s="9"/>
      <c r="I84" s="9"/>
      <c r="J84" s="9"/>
      <c r="K84" s="9"/>
      <c r="L84" s="9"/>
      <c r="M84" s="9"/>
      <c r="Q84" s="9"/>
      <c r="R84" s="9"/>
      <c r="S84" s="9"/>
      <c r="V84" s="9"/>
      <c r="W84" s="9"/>
      <c r="X84" s="9"/>
    </row>
    <row r="85" spans="7:24" x14ac:dyDescent="0.25">
      <c r="G85" s="9"/>
      <c r="H85" s="9"/>
      <c r="I85" s="9"/>
      <c r="J85" s="9"/>
      <c r="K85" s="9"/>
      <c r="L85" s="9"/>
      <c r="M85" s="9"/>
      <c r="Q85" s="9"/>
      <c r="R85" s="9"/>
      <c r="S85" s="9"/>
      <c r="V85" s="9"/>
      <c r="W85" s="9"/>
      <c r="X85" s="9"/>
    </row>
    <row r="86" spans="7:24" x14ac:dyDescent="0.25">
      <c r="G86" s="9"/>
      <c r="H86" s="9"/>
      <c r="I86" s="9"/>
      <c r="J86" s="9"/>
      <c r="K86" s="9"/>
      <c r="L86" s="9"/>
      <c r="M86" s="9"/>
      <c r="Q86" s="9"/>
      <c r="R86" s="9"/>
      <c r="S86" s="9"/>
      <c r="V86" s="9"/>
      <c r="W86" s="9"/>
      <c r="X86" s="9"/>
    </row>
    <row r="87" spans="7:24" x14ac:dyDescent="0.25">
      <c r="G87" s="9"/>
      <c r="H87" s="9"/>
      <c r="I87" s="9"/>
      <c r="J87" s="9"/>
      <c r="K87" s="9"/>
      <c r="L87" s="9"/>
      <c r="M87" s="9"/>
      <c r="Q87" s="9"/>
      <c r="R87" s="9"/>
      <c r="S87" s="9"/>
      <c r="V87" s="9"/>
      <c r="W87" s="9"/>
      <c r="X87" s="9"/>
    </row>
    <row r="89" spans="7:24" x14ac:dyDescent="0.25">
      <c r="G89" s="9"/>
      <c r="H89" s="9"/>
      <c r="I89" s="9"/>
      <c r="J89" s="9"/>
      <c r="K89" s="9"/>
      <c r="L89" s="9"/>
      <c r="M89" s="9"/>
      <c r="R89" s="9"/>
      <c r="W89" s="9"/>
    </row>
    <row r="90" spans="7:24" x14ac:dyDescent="0.25">
      <c r="G90" s="9"/>
      <c r="H90" s="9"/>
      <c r="I90" s="9"/>
      <c r="J90" s="9"/>
      <c r="K90" s="9"/>
      <c r="L90" s="9"/>
      <c r="M90" s="9"/>
      <c r="Q90" s="9"/>
      <c r="R90" s="9"/>
      <c r="S90" s="9"/>
      <c r="V90" s="9"/>
      <c r="W90" s="9"/>
      <c r="X90" s="9"/>
    </row>
    <row r="91" spans="7:24" x14ac:dyDescent="0.25">
      <c r="G91" s="9"/>
      <c r="H91" s="9"/>
      <c r="I91" s="9"/>
      <c r="J91" s="9"/>
      <c r="K91" s="9"/>
      <c r="L91" s="9"/>
      <c r="M91" s="9"/>
      <c r="Q91" s="9"/>
      <c r="R91" s="9"/>
      <c r="S91" s="9"/>
      <c r="V91" s="9"/>
      <c r="W91" s="9"/>
      <c r="X91" s="9"/>
    </row>
    <row r="92" spans="7:24" x14ac:dyDescent="0.25">
      <c r="G92" s="9"/>
      <c r="H92" s="9"/>
      <c r="I92" s="9"/>
      <c r="J92" s="9"/>
      <c r="K92" s="9"/>
      <c r="L92" s="9"/>
      <c r="M92" s="9"/>
      <c r="Q92" s="9"/>
      <c r="R92" s="9"/>
      <c r="S92" s="9"/>
      <c r="V92" s="9"/>
      <c r="W92" s="9"/>
      <c r="X92" s="9"/>
    </row>
    <row r="93" spans="7:24" x14ac:dyDescent="0.25">
      <c r="G93" s="9"/>
      <c r="H93" s="9"/>
      <c r="I93" s="9"/>
      <c r="J93" s="9"/>
      <c r="K93" s="9"/>
      <c r="L93" s="9"/>
      <c r="M93" s="9"/>
      <c r="Q93" s="9"/>
      <c r="R93" s="9"/>
      <c r="S93" s="9"/>
      <c r="V93" s="9"/>
      <c r="W93" s="9"/>
      <c r="X93" s="9"/>
    </row>
    <row r="95" spans="7:24" x14ac:dyDescent="0.25">
      <c r="G95" s="9"/>
      <c r="H95" s="9"/>
      <c r="I95" s="9"/>
      <c r="J95" s="9"/>
      <c r="K95" s="9"/>
      <c r="L95" s="9"/>
      <c r="M95" s="9"/>
      <c r="R95" s="9"/>
      <c r="W95" s="9"/>
    </row>
    <row r="96" spans="7:24" x14ac:dyDescent="0.25">
      <c r="G96" s="9"/>
      <c r="H96" s="9"/>
      <c r="I96" s="9"/>
      <c r="J96" s="9"/>
      <c r="K96" s="9"/>
      <c r="L96" s="9"/>
      <c r="M96" s="9"/>
      <c r="Q96" s="9"/>
      <c r="R96" s="9"/>
      <c r="S96" s="9"/>
      <c r="V96" s="9"/>
      <c r="W96" s="9"/>
      <c r="X96" s="9"/>
    </row>
    <row r="97" spans="7:24" x14ac:dyDescent="0.25">
      <c r="G97" s="9"/>
      <c r="H97" s="9"/>
      <c r="I97" s="9"/>
      <c r="J97" s="9"/>
      <c r="K97" s="9"/>
      <c r="L97" s="9"/>
      <c r="M97" s="9"/>
      <c r="Q97" s="9"/>
      <c r="R97" s="9"/>
      <c r="S97" s="9"/>
      <c r="V97" s="9"/>
      <c r="W97" s="9"/>
      <c r="X97" s="9"/>
    </row>
    <row r="98" spans="7:24" x14ac:dyDescent="0.25">
      <c r="G98" s="9"/>
      <c r="H98" s="9"/>
      <c r="I98" s="9"/>
      <c r="J98" s="9"/>
      <c r="K98" s="9"/>
      <c r="L98" s="9"/>
      <c r="M98" s="9"/>
      <c r="Q98" s="9"/>
      <c r="R98" s="9"/>
      <c r="S98" s="9"/>
      <c r="V98" s="9"/>
      <c r="W98" s="9"/>
      <c r="X98" s="9"/>
    </row>
    <row r="99" spans="7:24" x14ac:dyDescent="0.25">
      <c r="G99" s="9"/>
      <c r="H99" s="9"/>
      <c r="I99" s="9"/>
      <c r="J99" s="9"/>
      <c r="K99" s="9"/>
      <c r="L99" s="9"/>
      <c r="M99" s="9"/>
      <c r="Q99" s="9"/>
      <c r="R99" s="9"/>
      <c r="S99" s="9"/>
      <c r="V99" s="9"/>
      <c r="W99" s="9"/>
      <c r="X99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AT673"/>
  <sheetViews>
    <sheetView zoomScaleNormal="100" workbookViewId="0">
      <pane ySplit="1" topLeftCell="A15" activePane="bottomLeft" state="frozenSplit"/>
      <selection pane="bottomLeft" activeCell="P15" sqref="P15"/>
    </sheetView>
  </sheetViews>
  <sheetFormatPr defaultRowHeight="15" x14ac:dyDescent="0.25"/>
  <cols>
    <col min="1" max="1" width="3" customWidth="1"/>
    <col min="2" max="2" width="19.42578125" bestFit="1" customWidth="1"/>
    <col min="4" max="4" width="6.42578125" customWidth="1"/>
    <col min="5" max="5" width="6.5703125" bestFit="1" customWidth="1"/>
    <col min="6" max="6" width="12.85546875" bestFit="1" customWidth="1"/>
    <col min="8" max="8" width="9.42578125" bestFit="1" customWidth="1"/>
    <col min="9" max="9" width="8" hidden="1" customWidth="1"/>
    <col min="10" max="11" width="8.85546875" hidden="1" customWidth="1"/>
    <col min="12" max="12" width="10.28515625" customWidth="1"/>
    <col min="13" max="13" width="9.5703125" customWidth="1"/>
    <col min="14" max="14" width="6" hidden="1" customWidth="1"/>
    <col min="15" max="15" width="7.7109375" customWidth="1"/>
    <col min="16" max="16" width="8.5703125" customWidth="1"/>
    <col min="17" max="17" width="9" hidden="1" customWidth="1"/>
    <col min="18" max="18" width="7.5703125" customWidth="1"/>
    <col min="19" max="19" width="9.140625" hidden="1" customWidth="1"/>
    <col min="20" max="20" width="8.85546875" hidden="1" customWidth="1"/>
    <col min="21" max="21" width="10.42578125" customWidth="1"/>
    <col min="22" max="22" width="10" hidden="1" customWidth="1"/>
    <col min="23" max="23" width="12" bestFit="1" customWidth="1"/>
    <col min="24" max="24" width="11" bestFit="1" customWidth="1"/>
    <col min="25" max="25" width="10.5703125" bestFit="1" customWidth="1"/>
    <col min="26" max="31" width="10.5703125" customWidth="1"/>
    <col min="34" max="34" width="9.5703125" bestFit="1" customWidth="1"/>
    <col min="35" max="35" width="9.5703125" customWidth="1"/>
  </cols>
  <sheetData>
    <row r="1" spans="2:36" ht="36.75" customHeight="1" x14ac:dyDescent="0.25">
      <c r="B1" s="4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14" t="s">
        <v>82</v>
      </c>
      <c r="Z1" s="14" t="s">
        <v>83</v>
      </c>
      <c r="AA1" s="14" t="s">
        <v>84</v>
      </c>
      <c r="AB1" s="5" t="s">
        <v>85</v>
      </c>
      <c r="AC1" s="5" t="s">
        <v>86</v>
      </c>
      <c r="AD1" s="5" t="s">
        <v>87</v>
      </c>
      <c r="AE1" s="5" t="s">
        <v>88</v>
      </c>
      <c r="AF1" s="6"/>
      <c r="AG1" s="14" t="s">
        <v>82</v>
      </c>
      <c r="AH1" s="1" t="s">
        <v>25</v>
      </c>
      <c r="AI1" s="1" t="s">
        <v>81</v>
      </c>
    </row>
    <row r="2" spans="2:36" x14ac:dyDescent="0.25">
      <c r="B2" s="7" t="s">
        <v>89</v>
      </c>
      <c r="C2" s="2" t="s">
        <v>23</v>
      </c>
      <c r="D2" s="2" t="s">
        <v>27</v>
      </c>
      <c r="E2" s="2">
        <v>14</v>
      </c>
      <c r="F2" s="2" t="s">
        <v>90</v>
      </c>
      <c r="G2" s="3">
        <v>25.383743286132813</v>
      </c>
      <c r="H2" s="3">
        <v>89107.625</v>
      </c>
      <c r="I2" s="3">
        <v>31593.98046875</v>
      </c>
      <c r="J2" s="3">
        <v>0</v>
      </c>
      <c r="K2" s="3">
        <v>50648.0078125</v>
      </c>
      <c r="L2" s="3">
        <v>0</v>
      </c>
      <c r="M2" s="3">
        <v>379.3267822265625</v>
      </c>
      <c r="N2" s="3">
        <v>0</v>
      </c>
      <c r="O2" s="3">
        <v>0</v>
      </c>
      <c r="P2" s="3">
        <v>6486.35888671875</v>
      </c>
      <c r="Q2" s="3">
        <v>0</v>
      </c>
      <c r="R2" s="3">
        <v>0</v>
      </c>
      <c r="S2" s="3">
        <v>0</v>
      </c>
      <c r="T2" s="3">
        <v>0</v>
      </c>
      <c r="U2" s="3">
        <v>716.12184000000002</v>
      </c>
      <c r="V2" s="3">
        <v>0</v>
      </c>
      <c r="W2" s="3">
        <v>517.64632000000006</v>
      </c>
      <c r="X2" s="3">
        <v>198.47552000000002</v>
      </c>
      <c r="Y2" s="13">
        <f>AG2</f>
        <v>105.04235279101563</v>
      </c>
      <c r="Z2" s="13">
        <v>158.95848083496094</v>
      </c>
      <c r="AA2" s="13">
        <v>-269.84951782226562</v>
      </c>
      <c r="AB2" s="13">
        <v>0</v>
      </c>
      <c r="AC2" s="13">
        <v>0</v>
      </c>
      <c r="AD2" s="13">
        <v>0</v>
      </c>
      <c r="AE2" s="13">
        <v>0</v>
      </c>
      <c r="AF2" s="2"/>
      <c r="AG2" s="13">
        <f>(AH2*7760+W2*100000)/1000000</f>
        <v>105.04235279101563</v>
      </c>
      <c r="AH2" s="3">
        <f t="shared" ref="AH2:AH65" si="0">L2+M2+O2+P2+R2</f>
        <v>6865.6856689453125</v>
      </c>
      <c r="AI2" s="3">
        <f>AH2*7760/1000000</f>
        <v>53.277720791015625</v>
      </c>
      <c r="AJ2" s="8"/>
    </row>
    <row r="3" spans="2:36" x14ac:dyDescent="0.25">
      <c r="B3" s="7" t="s">
        <v>729</v>
      </c>
      <c r="C3" s="2" t="s">
        <v>23</v>
      </c>
      <c r="D3" s="2" t="s">
        <v>27</v>
      </c>
      <c r="E3" s="2">
        <v>14</v>
      </c>
      <c r="F3" s="2" t="s">
        <v>730</v>
      </c>
      <c r="G3" s="3">
        <v>27.009429931640625</v>
      </c>
      <c r="H3" s="3">
        <v>91749.140625</v>
      </c>
      <c r="I3" s="3">
        <v>31593.98046875</v>
      </c>
      <c r="J3" s="3">
        <v>0</v>
      </c>
      <c r="K3" s="3">
        <v>50648.0078125</v>
      </c>
      <c r="L3" s="3">
        <v>0</v>
      </c>
      <c r="M3" s="3">
        <v>3020.620361328125</v>
      </c>
      <c r="N3" s="3">
        <v>0</v>
      </c>
      <c r="O3" s="3">
        <v>0</v>
      </c>
      <c r="P3" s="3">
        <v>6486.5810546875</v>
      </c>
      <c r="Q3" s="3">
        <v>0</v>
      </c>
      <c r="R3" s="3">
        <v>0</v>
      </c>
      <c r="S3" s="3">
        <v>0</v>
      </c>
      <c r="T3" s="3">
        <v>0</v>
      </c>
      <c r="U3" s="3">
        <v>715.7496000000001</v>
      </c>
      <c r="V3" s="3">
        <v>0</v>
      </c>
      <c r="W3" s="3">
        <v>517.27552000000003</v>
      </c>
      <c r="X3" s="3">
        <v>198.47420000000002</v>
      </c>
      <c r="Y3" s="13">
        <f t="shared" ref="Y3:Y66" si="1">AG3</f>
        <v>125.50343498828126</v>
      </c>
      <c r="Z3" s="13">
        <v>160.68588256835937</v>
      </c>
      <c r="AA3" s="13">
        <v>-269.85671997070312</v>
      </c>
      <c r="AB3" s="13">
        <v>0</v>
      </c>
      <c r="AC3" s="13">
        <v>0</v>
      </c>
      <c r="AD3" s="13">
        <v>0</v>
      </c>
      <c r="AE3" s="13">
        <v>0</v>
      </c>
      <c r="AF3" s="2"/>
      <c r="AG3" s="13">
        <f t="shared" ref="AG3:AG66" si="2">(AH3*7760+W3*100000)/1000000</f>
        <v>125.50343498828126</v>
      </c>
      <c r="AH3" s="3">
        <f t="shared" si="0"/>
        <v>9507.201416015625</v>
      </c>
      <c r="AI3" s="3">
        <f t="shared" ref="AI3:AI66" si="3">AH3*7760/1000000</f>
        <v>73.775882988281253</v>
      </c>
      <c r="AJ3" s="8"/>
    </row>
    <row r="4" spans="2:36" x14ac:dyDescent="0.25">
      <c r="B4" s="7" t="s">
        <v>91</v>
      </c>
      <c r="C4" s="2" t="s">
        <v>23</v>
      </c>
      <c r="D4" s="2" t="s">
        <v>27</v>
      </c>
      <c r="E4" s="2">
        <v>14</v>
      </c>
      <c r="F4" s="2" t="s">
        <v>92</v>
      </c>
      <c r="G4" s="3">
        <v>24.026639938354492</v>
      </c>
      <c r="H4" s="3">
        <v>85802.7421875</v>
      </c>
      <c r="I4" s="3">
        <v>31593.98046875</v>
      </c>
      <c r="J4" s="3">
        <v>0</v>
      </c>
      <c r="K4" s="3">
        <v>50648.0078125</v>
      </c>
      <c r="L4" s="3">
        <v>0</v>
      </c>
      <c r="M4" s="3">
        <v>274.65975952148437</v>
      </c>
      <c r="N4" s="3">
        <v>0</v>
      </c>
      <c r="O4" s="3">
        <v>0</v>
      </c>
      <c r="P4" s="3">
        <v>3286.121826171875</v>
      </c>
      <c r="Q4" s="3">
        <v>0</v>
      </c>
      <c r="R4" s="3">
        <v>0</v>
      </c>
      <c r="S4" s="3">
        <v>0</v>
      </c>
      <c r="T4" s="3">
        <v>0</v>
      </c>
      <c r="U4" s="3">
        <v>775.06640000000004</v>
      </c>
      <c r="V4" s="3">
        <v>0</v>
      </c>
      <c r="W4" s="3">
        <v>576.55119999999999</v>
      </c>
      <c r="X4" s="3">
        <v>198.51518000000002</v>
      </c>
      <c r="Y4" s="13">
        <f t="shared" si="1"/>
        <v>85.286785104980467</v>
      </c>
      <c r="Z4" s="13">
        <v>156.30294799804687</v>
      </c>
      <c r="AA4" s="13">
        <v>-270.30499267578125</v>
      </c>
      <c r="AB4" s="13">
        <v>0</v>
      </c>
      <c r="AC4" s="13">
        <v>0</v>
      </c>
      <c r="AD4" s="13">
        <v>0</v>
      </c>
      <c r="AE4" s="13">
        <v>0</v>
      </c>
      <c r="AF4" s="2"/>
      <c r="AG4" s="13">
        <f t="shared" si="2"/>
        <v>85.286785104980467</v>
      </c>
      <c r="AH4" s="3">
        <f t="shared" si="0"/>
        <v>3560.7815856933594</v>
      </c>
      <c r="AI4" s="3">
        <f t="shared" si="3"/>
        <v>27.63166510498047</v>
      </c>
      <c r="AJ4" s="8"/>
    </row>
    <row r="5" spans="2:36" x14ac:dyDescent="0.25">
      <c r="B5" s="7" t="s">
        <v>688</v>
      </c>
      <c r="C5" s="2" t="s">
        <v>23</v>
      </c>
      <c r="D5" s="2" t="s">
        <v>27</v>
      </c>
      <c r="E5" s="2">
        <v>14</v>
      </c>
      <c r="F5" s="2" t="s">
        <v>689</v>
      </c>
      <c r="G5" s="3">
        <v>25.72288703918457</v>
      </c>
      <c r="H5" s="3">
        <v>87499.796875</v>
      </c>
      <c r="I5" s="3">
        <v>31593.98046875</v>
      </c>
      <c r="J5" s="3">
        <v>0</v>
      </c>
      <c r="K5" s="3">
        <v>50648.0078125</v>
      </c>
      <c r="L5" s="3">
        <v>0</v>
      </c>
      <c r="M5" s="3">
        <v>400.77865600585937</v>
      </c>
      <c r="N5" s="3">
        <v>0</v>
      </c>
      <c r="O5" s="3">
        <v>0</v>
      </c>
      <c r="P5" s="3">
        <v>4857.06591796875</v>
      </c>
      <c r="Q5" s="3">
        <v>0</v>
      </c>
      <c r="R5" s="3">
        <v>0</v>
      </c>
      <c r="S5" s="3">
        <v>0</v>
      </c>
      <c r="T5" s="3">
        <v>0</v>
      </c>
      <c r="U5" s="3">
        <v>751.23584000000005</v>
      </c>
      <c r="V5" s="3">
        <v>0</v>
      </c>
      <c r="W5" s="3">
        <v>552.73400000000004</v>
      </c>
      <c r="X5" s="3">
        <v>198.50192000000001</v>
      </c>
      <c r="Y5" s="13">
        <f t="shared" si="1"/>
        <v>96.074273894042975</v>
      </c>
      <c r="Z5" s="13">
        <v>157.15963745117187</v>
      </c>
      <c r="AA5" s="13">
        <v>-267.588134765625</v>
      </c>
      <c r="AB5" s="13">
        <v>0</v>
      </c>
      <c r="AC5" s="13">
        <v>0</v>
      </c>
      <c r="AD5" s="13">
        <v>0</v>
      </c>
      <c r="AE5" s="13">
        <v>0</v>
      </c>
      <c r="AF5" s="2"/>
      <c r="AG5" s="13">
        <f t="shared" si="2"/>
        <v>96.074273894042975</v>
      </c>
      <c r="AH5" s="3">
        <f t="shared" si="0"/>
        <v>5257.8445739746094</v>
      </c>
      <c r="AI5" s="3">
        <f t="shared" si="3"/>
        <v>40.800873894042972</v>
      </c>
      <c r="AJ5" s="8"/>
    </row>
    <row r="6" spans="2:36" x14ac:dyDescent="0.25">
      <c r="B6" s="7" t="s">
        <v>93</v>
      </c>
      <c r="C6" s="2" t="s">
        <v>23</v>
      </c>
      <c r="D6" s="2" t="s">
        <v>27</v>
      </c>
      <c r="E6" s="2">
        <v>14</v>
      </c>
      <c r="F6" s="2" t="s">
        <v>94</v>
      </c>
      <c r="G6" s="3">
        <v>25.126632690429688</v>
      </c>
      <c r="H6" s="3">
        <v>87430.109375</v>
      </c>
      <c r="I6" s="3">
        <v>31593.98046875</v>
      </c>
      <c r="J6" s="3">
        <v>0</v>
      </c>
      <c r="K6" s="3">
        <v>50648.0078125</v>
      </c>
      <c r="L6" s="3">
        <v>0</v>
      </c>
      <c r="M6" s="3">
        <v>331.08758544921875</v>
      </c>
      <c r="N6" s="3">
        <v>0</v>
      </c>
      <c r="O6" s="3">
        <v>0</v>
      </c>
      <c r="P6" s="3">
        <v>4857.06591796875</v>
      </c>
      <c r="Q6" s="3">
        <v>0</v>
      </c>
      <c r="R6" s="3">
        <v>0</v>
      </c>
      <c r="S6" s="3">
        <v>0</v>
      </c>
      <c r="T6" s="3">
        <v>0</v>
      </c>
      <c r="U6" s="3">
        <v>751.23584000000005</v>
      </c>
      <c r="V6" s="3">
        <v>0</v>
      </c>
      <c r="W6" s="3">
        <v>552.73400000000004</v>
      </c>
      <c r="X6" s="3">
        <v>198.50192000000001</v>
      </c>
      <c r="Y6" s="13">
        <f t="shared" si="1"/>
        <v>95.533471186523442</v>
      </c>
      <c r="Z6" s="13">
        <v>157.15963745117187</v>
      </c>
      <c r="AA6" s="13">
        <v>-267.588134765625</v>
      </c>
      <c r="AB6" s="13">
        <v>0</v>
      </c>
      <c r="AC6" s="13">
        <v>0</v>
      </c>
      <c r="AD6" s="13">
        <v>0</v>
      </c>
      <c r="AE6" s="13">
        <v>0</v>
      </c>
      <c r="AF6" s="2"/>
      <c r="AG6" s="13">
        <f t="shared" si="2"/>
        <v>95.533471186523442</v>
      </c>
      <c r="AH6" s="3">
        <f t="shared" si="0"/>
        <v>5188.1535034179687</v>
      </c>
      <c r="AI6" s="3">
        <f t="shared" si="3"/>
        <v>40.26007118652344</v>
      </c>
      <c r="AJ6" s="8"/>
    </row>
    <row r="7" spans="2:36" x14ac:dyDescent="0.25">
      <c r="B7" s="7" t="s">
        <v>47</v>
      </c>
      <c r="C7" t="s">
        <v>23</v>
      </c>
      <c r="D7" t="s">
        <v>27</v>
      </c>
      <c r="E7">
        <v>14</v>
      </c>
      <c r="F7" t="s">
        <v>48</v>
      </c>
      <c r="G7" s="9">
        <v>28.727807998657227</v>
      </c>
      <c r="H7" s="9">
        <v>88251.703125</v>
      </c>
      <c r="I7" s="9">
        <v>31593.98046875</v>
      </c>
      <c r="J7" s="9">
        <v>0</v>
      </c>
      <c r="K7" s="9">
        <v>50648.0078125</v>
      </c>
      <c r="L7" s="9">
        <v>43.743461608886719</v>
      </c>
      <c r="M7" s="9">
        <v>1675.30712890625</v>
      </c>
      <c r="N7" s="9">
        <v>0</v>
      </c>
      <c r="O7" s="9">
        <v>432.6949462890625</v>
      </c>
      <c r="P7" s="9">
        <v>3857.94287109375</v>
      </c>
      <c r="Q7" s="9">
        <v>0</v>
      </c>
      <c r="R7" s="9">
        <v>0</v>
      </c>
      <c r="S7" s="9">
        <v>0</v>
      </c>
      <c r="T7" s="9">
        <v>0</v>
      </c>
      <c r="U7" s="9">
        <v>813.08</v>
      </c>
      <c r="V7" s="9">
        <v>0</v>
      </c>
      <c r="W7" s="9">
        <v>615.15024000000005</v>
      </c>
      <c r="X7" s="9">
        <v>197.92962000000003</v>
      </c>
      <c r="Y7" s="13">
        <f t="shared" si="1"/>
        <v>108.15020604528809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G7" s="13">
        <f t="shared" si="2"/>
        <v>108.15020604528809</v>
      </c>
      <c r="AH7" s="3">
        <f t="shared" si="0"/>
        <v>6009.6884078979492</v>
      </c>
      <c r="AI7" s="3">
        <f t="shared" si="3"/>
        <v>46.635182045288083</v>
      </c>
      <c r="AJ7" s="8"/>
    </row>
    <row r="8" spans="2:36" x14ac:dyDescent="0.25">
      <c r="B8" s="7" t="s">
        <v>49</v>
      </c>
      <c r="C8" t="s">
        <v>23</v>
      </c>
      <c r="D8" t="s">
        <v>27</v>
      </c>
      <c r="E8">
        <v>14</v>
      </c>
      <c r="F8" t="s">
        <v>50</v>
      </c>
      <c r="G8" s="9">
        <v>27.207771301269531</v>
      </c>
      <c r="H8" s="9">
        <v>87877.2890625</v>
      </c>
      <c r="I8" s="9">
        <v>31593.98046875</v>
      </c>
      <c r="J8" s="9">
        <v>0</v>
      </c>
      <c r="K8" s="9">
        <v>50648.0078125</v>
      </c>
      <c r="L8" s="9">
        <v>84.136177062988281</v>
      </c>
      <c r="M8" s="9">
        <v>1267.37646484375</v>
      </c>
      <c r="N8" s="9">
        <v>0</v>
      </c>
      <c r="O8" s="9">
        <v>436.22702026367187</v>
      </c>
      <c r="P8" s="9">
        <v>3847.529296875</v>
      </c>
      <c r="Q8" s="9">
        <v>0</v>
      </c>
      <c r="R8" s="9">
        <v>0</v>
      </c>
      <c r="S8" s="9">
        <v>0</v>
      </c>
      <c r="T8" s="9">
        <v>0</v>
      </c>
      <c r="U8" s="9">
        <v>637.34528</v>
      </c>
      <c r="V8" s="9">
        <v>0</v>
      </c>
      <c r="W8" s="9">
        <v>439.40488000000005</v>
      </c>
      <c r="X8" s="9">
        <v>197.94036000000003</v>
      </c>
      <c r="Y8" s="13">
        <f t="shared" si="1"/>
        <v>87.670175122192376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G8" s="13">
        <f t="shared" si="2"/>
        <v>87.670175122192376</v>
      </c>
      <c r="AH8" s="3">
        <f t="shared" si="0"/>
        <v>5635.2689590454102</v>
      </c>
      <c r="AI8" s="3">
        <f t="shared" si="3"/>
        <v>43.729687122192381</v>
      </c>
      <c r="AJ8" s="8"/>
    </row>
    <row r="9" spans="2:36" x14ac:dyDescent="0.25">
      <c r="B9" s="7" t="s">
        <v>95</v>
      </c>
      <c r="C9" t="s">
        <v>23</v>
      </c>
      <c r="D9" t="s">
        <v>27</v>
      </c>
      <c r="E9">
        <v>14</v>
      </c>
      <c r="F9" t="s">
        <v>96</v>
      </c>
      <c r="G9" s="9">
        <v>26.163951873779297</v>
      </c>
      <c r="H9" s="9">
        <v>93941.765625</v>
      </c>
      <c r="I9" s="9">
        <v>31593.98046875</v>
      </c>
      <c r="J9" s="9">
        <v>0</v>
      </c>
      <c r="K9" s="9">
        <v>50648.0078125</v>
      </c>
      <c r="L9" s="9">
        <v>4275.47998046875</v>
      </c>
      <c r="M9" s="9">
        <v>3095.34814453125</v>
      </c>
      <c r="N9" s="9">
        <v>0</v>
      </c>
      <c r="O9" s="9">
        <v>0</v>
      </c>
      <c r="P9" s="9">
        <v>4329.03857421875</v>
      </c>
      <c r="Q9" s="9">
        <v>0</v>
      </c>
      <c r="R9" s="9">
        <v>0</v>
      </c>
      <c r="S9" s="9">
        <v>0</v>
      </c>
      <c r="T9" s="9">
        <v>0</v>
      </c>
      <c r="U9" s="9">
        <v>198.44226</v>
      </c>
      <c r="V9" s="9">
        <v>0</v>
      </c>
      <c r="W9" s="9">
        <v>0</v>
      </c>
      <c r="X9" s="9">
        <v>198.44226</v>
      </c>
      <c r="Y9" s="13">
        <f t="shared" si="1"/>
        <v>90.790965585937499</v>
      </c>
      <c r="Z9" s="13">
        <v>192.29780578613281</v>
      </c>
      <c r="AA9" s="13">
        <v>-201.01309204101562</v>
      </c>
      <c r="AB9" s="13">
        <v>0</v>
      </c>
      <c r="AC9" s="13">
        <v>0</v>
      </c>
      <c r="AD9" s="13">
        <v>0</v>
      </c>
      <c r="AE9" s="13">
        <v>0</v>
      </c>
      <c r="AG9" s="13">
        <f t="shared" si="2"/>
        <v>90.790965585937499</v>
      </c>
      <c r="AH9" s="3">
        <f t="shared" si="0"/>
        <v>11699.86669921875</v>
      </c>
      <c r="AI9" s="3">
        <f t="shared" si="3"/>
        <v>90.790965585937499</v>
      </c>
      <c r="AJ9" s="8"/>
    </row>
    <row r="10" spans="2:36" x14ac:dyDescent="0.25">
      <c r="B10" s="7" t="s">
        <v>97</v>
      </c>
      <c r="C10" t="s">
        <v>23</v>
      </c>
      <c r="D10" t="s">
        <v>27</v>
      </c>
      <c r="E10">
        <v>14</v>
      </c>
      <c r="F10" t="s">
        <v>98</v>
      </c>
      <c r="G10" s="9">
        <v>25.662750244140625</v>
      </c>
      <c r="H10" s="9">
        <v>93202.34375</v>
      </c>
      <c r="I10" s="9">
        <v>31593.98046875</v>
      </c>
      <c r="J10" s="9">
        <v>0</v>
      </c>
      <c r="K10" s="9">
        <v>50648.0078125</v>
      </c>
      <c r="L10" s="9">
        <v>3881.412841796875</v>
      </c>
      <c r="M10" s="9">
        <v>2750.0009765625</v>
      </c>
      <c r="N10" s="9">
        <v>0</v>
      </c>
      <c r="O10" s="9">
        <v>0</v>
      </c>
      <c r="P10" s="9">
        <v>4329.03857421875</v>
      </c>
      <c r="Q10" s="9">
        <v>0</v>
      </c>
      <c r="R10" s="9">
        <v>0</v>
      </c>
      <c r="S10" s="9">
        <v>0</v>
      </c>
      <c r="T10" s="9">
        <v>0</v>
      </c>
      <c r="U10" s="9">
        <v>198.44226</v>
      </c>
      <c r="V10" s="9">
        <v>0</v>
      </c>
      <c r="W10" s="9">
        <v>0</v>
      </c>
      <c r="X10" s="9">
        <v>198.44226</v>
      </c>
      <c r="Y10" s="13">
        <f t="shared" si="1"/>
        <v>85.053110566406247</v>
      </c>
      <c r="Z10" s="13">
        <v>192.29780578613281</v>
      </c>
      <c r="AA10" s="13">
        <v>-201.01309204101562</v>
      </c>
      <c r="AB10" s="13">
        <v>0</v>
      </c>
      <c r="AC10" s="13">
        <v>0</v>
      </c>
      <c r="AD10" s="13">
        <v>0</v>
      </c>
      <c r="AE10" s="13">
        <v>0</v>
      </c>
      <c r="AG10" s="13">
        <f t="shared" si="2"/>
        <v>85.053110566406247</v>
      </c>
      <c r="AH10" s="3">
        <f t="shared" si="0"/>
        <v>10960.452392578125</v>
      </c>
      <c r="AI10" s="3">
        <f t="shared" si="3"/>
        <v>85.053110566406247</v>
      </c>
      <c r="AJ10" s="8"/>
    </row>
    <row r="11" spans="2:36" x14ac:dyDescent="0.25">
      <c r="B11" s="7" t="s">
        <v>99</v>
      </c>
      <c r="C11" t="s">
        <v>23</v>
      </c>
      <c r="D11" t="s">
        <v>27</v>
      </c>
      <c r="E11">
        <v>14</v>
      </c>
      <c r="F11" t="s">
        <v>100</v>
      </c>
      <c r="G11" s="9">
        <v>25.19792366027832</v>
      </c>
      <c r="H11" s="9">
        <v>92566.796875</v>
      </c>
      <c r="I11" s="9">
        <v>31593.98046875</v>
      </c>
      <c r="J11" s="9">
        <v>0</v>
      </c>
      <c r="K11" s="9">
        <v>50648.0078125</v>
      </c>
      <c r="L11" s="9">
        <v>3534.7783203125</v>
      </c>
      <c r="M11" s="9">
        <v>2461.068603515625</v>
      </c>
      <c r="N11" s="9">
        <v>0</v>
      </c>
      <c r="O11" s="9">
        <v>0</v>
      </c>
      <c r="P11" s="9">
        <v>4329.03857421875</v>
      </c>
      <c r="Q11" s="9">
        <v>0</v>
      </c>
      <c r="R11" s="9">
        <v>0</v>
      </c>
      <c r="S11" s="9">
        <v>0</v>
      </c>
      <c r="T11" s="9">
        <v>0</v>
      </c>
      <c r="U11" s="9">
        <v>198.44226</v>
      </c>
      <c r="V11" s="9">
        <v>0</v>
      </c>
      <c r="W11" s="9">
        <v>0</v>
      </c>
      <c r="X11" s="9">
        <v>198.44226</v>
      </c>
      <c r="Y11" s="13">
        <f t="shared" si="1"/>
        <v>80.12111146484375</v>
      </c>
      <c r="Z11" s="13">
        <v>192.29780578613281</v>
      </c>
      <c r="AA11" s="13">
        <v>-201.01309204101562</v>
      </c>
      <c r="AB11" s="13">
        <v>0</v>
      </c>
      <c r="AC11" s="13">
        <v>0</v>
      </c>
      <c r="AD11" s="13">
        <v>0</v>
      </c>
      <c r="AE11" s="13">
        <v>0</v>
      </c>
      <c r="AG11" s="13">
        <f t="shared" si="2"/>
        <v>80.12111146484375</v>
      </c>
      <c r="AH11" s="3">
        <f t="shared" si="0"/>
        <v>10324.885498046875</v>
      </c>
      <c r="AI11" s="3">
        <f t="shared" si="3"/>
        <v>80.12111146484375</v>
      </c>
      <c r="AJ11" s="8"/>
    </row>
    <row r="12" spans="2:36" x14ac:dyDescent="0.25">
      <c r="B12" s="7" t="s">
        <v>101</v>
      </c>
      <c r="C12" t="s">
        <v>23</v>
      </c>
      <c r="D12" t="s">
        <v>27</v>
      </c>
      <c r="E12">
        <v>14</v>
      </c>
      <c r="F12" t="s">
        <v>102</v>
      </c>
      <c r="G12" s="9">
        <v>26.064346313476563</v>
      </c>
      <c r="H12" s="9">
        <v>93061.21875</v>
      </c>
      <c r="I12" s="9">
        <v>31593.98046875</v>
      </c>
      <c r="J12" s="9">
        <v>0</v>
      </c>
      <c r="K12" s="9">
        <v>50648.0078125</v>
      </c>
      <c r="L12" s="9">
        <v>3514.10498046875</v>
      </c>
      <c r="M12" s="9">
        <v>2968.882568359375</v>
      </c>
      <c r="N12" s="9">
        <v>0</v>
      </c>
      <c r="O12" s="9">
        <v>0</v>
      </c>
      <c r="P12" s="9">
        <v>4336.30810546875</v>
      </c>
      <c r="Q12" s="9">
        <v>0</v>
      </c>
      <c r="R12" s="9">
        <v>0</v>
      </c>
      <c r="S12" s="9">
        <v>0</v>
      </c>
      <c r="T12" s="9">
        <v>0</v>
      </c>
      <c r="U12" s="9">
        <v>198.44504000000001</v>
      </c>
      <c r="V12" s="9">
        <v>0</v>
      </c>
      <c r="W12" s="9">
        <v>0</v>
      </c>
      <c r="X12" s="9">
        <v>198.44504000000001</v>
      </c>
      <c r="Y12" s="13">
        <f t="shared" si="1"/>
        <v>83.957734277343746</v>
      </c>
      <c r="Z12" s="13">
        <v>191.04891967773437</v>
      </c>
      <c r="AA12" s="13">
        <v>-199.73870849609375</v>
      </c>
      <c r="AB12" s="13">
        <v>0</v>
      </c>
      <c r="AC12" s="13">
        <v>0</v>
      </c>
      <c r="AD12" s="13">
        <v>0</v>
      </c>
      <c r="AE12" s="13">
        <v>0</v>
      </c>
      <c r="AG12" s="13">
        <f t="shared" si="2"/>
        <v>83.957734277343746</v>
      </c>
      <c r="AH12" s="3">
        <f t="shared" si="0"/>
        <v>10819.295654296875</v>
      </c>
      <c r="AI12" s="3">
        <f t="shared" si="3"/>
        <v>83.957734277343746</v>
      </c>
      <c r="AJ12" s="8"/>
    </row>
    <row r="13" spans="2:36" x14ac:dyDescent="0.25">
      <c r="B13" s="7" t="s">
        <v>103</v>
      </c>
      <c r="C13" t="s">
        <v>23</v>
      </c>
      <c r="D13" t="s">
        <v>27</v>
      </c>
      <c r="E13">
        <v>14</v>
      </c>
      <c r="F13" t="s">
        <v>104</v>
      </c>
      <c r="G13" s="9">
        <v>25.600734710693359</v>
      </c>
      <c r="H13" s="9">
        <v>92404.4140625</v>
      </c>
      <c r="I13" s="9">
        <v>31593.98046875</v>
      </c>
      <c r="J13" s="9">
        <v>0</v>
      </c>
      <c r="K13" s="9">
        <v>50648.0078125</v>
      </c>
      <c r="L13" s="9">
        <v>3178.91064453125</v>
      </c>
      <c r="M13" s="9">
        <v>2647.27392578125</v>
      </c>
      <c r="N13" s="9">
        <v>0</v>
      </c>
      <c r="O13" s="9">
        <v>0</v>
      </c>
      <c r="P13" s="9">
        <v>4336.30810546875</v>
      </c>
      <c r="Q13" s="9">
        <v>0</v>
      </c>
      <c r="R13" s="9">
        <v>0</v>
      </c>
      <c r="S13" s="9">
        <v>0</v>
      </c>
      <c r="T13" s="9">
        <v>0</v>
      </c>
      <c r="U13" s="9">
        <v>198.44504000000001</v>
      </c>
      <c r="V13" s="9">
        <v>0</v>
      </c>
      <c r="W13" s="9">
        <v>0</v>
      </c>
      <c r="X13" s="9">
        <v>198.44504000000001</v>
      </c>
      <c r="Y13" s="13">
        <f t="shared" si="1"/>
        <v>78.860943164062505</v>
      </c>
      <c r="Z13" s="13">
        <v>191.04891967773437</v>
      </c>
      <c r="AA13" s="13">
        <v>-199.73870849609375</v>
      </c>
      <c r="AB13" s="13">
        <v>0</v>
      </c>
      <c r="AC13" s="13">
        <v>0</v>
      </c>
      <c r="AD13" s="13">
        <v>0</v>
      </c>
      <c r="AE13" s="13">
        <v>0</v>
      </c>
      <c r="AG13" s="13">
        <f t="shared" si="2"/>
        <v>78.860943164062505</v>
      </c>
      <c r="AH13" s="3">
        <f t="shared" si="0"/>
        <v>10162.49267578125</v>
      </c>
      <c r="AI13" s="3">
        <f t="shared" si="3"/>
        <v>78.860943164062505</v>
      </c>
      <c r="AJ13" s="8"/>
    </row>
    <row r="14" spans="2:36" x14ac:dyDescent="0.25">
      <c r="B14" s="7" t="s">
        <v>105</v>
      </c>
      <c r="C14" t="s">
        <v>23</v>
      </c>
      <c r="D14" t="s">
        <v>27</v>
      </c>
      <c r="E14">
        <v>14</v>
      </c>
      <c r="F14" t="s">
        <v>106</v>
      </c>
      <c r="G14" s="9">
        <v>25.201950073242187</v>
      </c>
      <c r="H14" s="9">
        <v>91818.6796875</v>
      </c>
      <c r="I14" s="9">
        <v>31593.98046875</v>
      </c>
      <c r="J14" s="9">
        <v>0</v>
      </c>
      <c r="K14" s="9">
        <v>50648.0078125</v>
      </c>
      <c r="L14" s="9">
        <v>2881.14599609375</v>
      </c>
      <c r="M14" s="9">
        <v>2359.307373046875</v>
      </c>
      <c r="N14" s="9">
        <v>0</v>
      </c>
      <c r="O14" s="9">
        <v>0</v>
      </c>
      <c r="P14" s="9">
        <v>4336.30810546875</v>
      </c>
      <c r="Q14" s="9">
        <v>0</v>
      </c>
      <c r="R14" s="9">
        <v>0</v>
      </c>
      <c r="S14" s="9">
        <v>0</v>
      </c>
      <c r="T14" s="9">
        <v>0</v>
      </c>
      <c r="U14" s="9">
        <v>198.44504000000001</v>
      </c>
      <c r="V14" s="9">
        <v>0</v>
      </c>
      <c r="W14" s="9">
        <v>0</v>
      </c>
      <c r="X14" s="9">
        <v>198.44504000000001</v>
      </c>
      <c r="Y14" s="13">
        <f t="shared" si="1"/>
        <v>74.31566904296875</v>
      </c>
      <c r="Z14" s="13">
        <v>191.04891967773437</v>
      </c>
      <c r="AA14" s="13">
        <v>-199.73870849609375</v>
      </c>
      <c r="AB14" s="13">
        <v>0</v>
      </c>
      <c r="AC14" s="13">
        <v>0</v>
      </c>
      <c r="AD14" s="13">
        <v>0</v>
      </c>
      <c r="AE14" s="13">
        <v>0</v>
      </c>
      <c r="AG14" s="13">
        <f t="shared" si="2"/>
        <v>74.31566904296875</v>
      </c>
      <c r="AH14" s="3">
        <f t="shared" si="0"/>
        <v>9576.761474609375</v>
      </c>
      <c r="AI14" s="3">
        <f t="shared" si="3"/>
        <v>74.31566904296875</v>
      </c>
      <c r="AJ14" s="8"/>
    </row>
    <row r="15" spans="2:36" x14ac:dyDescent="0.25">
      <c r="B15" s="7" t="s">
        <v>107</v>
      </c>
      <c r="C15" t="s">
        <v>28</v>
      </c>
      <c r="D15" t="s">
        <v>27</v>
      </c>
      <c r="E15">
        <v>14</v>
      </c>
      <c r="F15" t="s">
        <v>108</v>
      </c>
      <c r="G15" s="9">
        <v>433.5291748046875</v>
      </c>
      <c r="H15" s="9">
        <v>1613998.875</v>
      </c>
      <c r="I15" s="9">
        <v>500422.40625</v>
      </c>
      <c r="J15" s="9">
        <v>0</v>
      </c>
      <c r="K15" s="9">
        <v>883691.5</v>
      </c>
      <c r="L15" s="9">
        <v>510.680908203125</v>
      </c>
      <c r="M15" s="9">
        <v>115525.6796875</v>
      </c>
      <c r="N15" s="9">
        <v>1832.05419921875</v>
      </c>
      <c r="O15" s="9">
        <v>44950.671875</v>
      </c>
      <c r="P15" s="9">
        <v>67067.5625</v>
      </c>
      <c r="Q15" s="9">
        <v>0</v>
      </c>
      <c r="R15" s="9">
        <v>0</v>
      </c>
      <c r="S15" s="9">
        <v>0</v>
      </c>
      <c r="T15" s="9">
        <v>0</v>
      </c>
      <c r="U15" s="9">
        <v>10076.767360000002</v>
      </c>
      <c r="V15" s="9">
        <v>0</v>
      </c>
      <c r="W15" s="9">
        <v>6737.8342400000001</v>
      </c>
      <c r="X15" s="9">
        <v>3338.9340800000004</v>
      </c>
      <c r="Y15" s="13">
        <f t="shared" si="1"/>
        <v>2443.4870809726563</v>
      </c>
      <c r="Z15" s="13">
        <v>2466.88134765625</v>
      </c>
      <c r="AA15" s="13">
        <v>-6039.056640625</v>
      </c>
      <c r="AB15" s="13">
        <v>0</v>
      </c>
      <c r="AC15" s="13">
        <v>0</v>
      </c>
      <c r="AD15" s="13">
        <v>0</v>
      </c>
      <c r="AE15" s="13">
        <v>0</v>
      </c>
      <c r="AG15" s="13">
        <f t="shared" si="2"/>
        <v>2443.4870809726563</v>
      </c>
      <c r="AH15" s="3">
        <f t="shared" si="0"/>
        <v>228054.59497070312</v>
      </c>
      <c r="AI15" s="3">
        <f t="shared" si="3"/>
        <v>1769.7036569726563</v>
      </c>
      <c r="AJ15" s="8"/>
    </row>
    <row r="16" spans="2:36" x14ac:dyDescent="0.25">
      <c r="B16" s="7" t="s">
        <v>109</v>
      </c>
      <c r="C16" t="s">
        <v>28</v>
      </c>
      <c r="D16" t="s">
        <v>27</v>
      </c>
      <c r="E16">
        <v>14</v>
      </c>
      <c r="F16" t="s">
        <v>110</v>
      </c>
      <c r="G16" s="9">
        <v>415.18130493164062</v>
      </c>
      <c r="H16" s="9">
        <v>1583070.75</v>
      </c>
      <c r="I16" s="9">
        <v>500422.40625</v>
      </c>
      <c r="J16" s="9">
        <v>0</v>
      </c>
      <c r="K16" s="9">
        <v>883691.5</v>
      </c>
      <c r="L16" s="9">
        <v>1108.9432373046875</v>
      </c>
      <c r="M16" s="9">
        <v>83134</v>
      </c>
      <c r="N16" s="9">
        <v>3170.977783203125</v>
      </c>
      <c r="O16" s="9">
        <v>44756.4140625</v>
      </c>
      <c r="P16" s="9">
        <v>66788.3828125</v>
      </c>
      <c r="Q16" s="9">
        <v>0</v>
      </c>
      <c r="R16" s="9">
        <v>0</v>
      </c>
      <c r="S16" s="9">
        <v>0</v>
      </c>
      <c r="T16" s="9">
        <v>0</v>
      </c>
      <c r="U16" s="9">
        <v>7686.4979200000007</v>
      </c>
      <c r="V16" s="9">
        <v>0</v>
      </c>
      <c r="W16" s="9">
        <v>4347.4988800000001</v>
      </c>
      <c r="X16" s="9">
        <v>3338.9996800000004</v>
      </c>
      <c r="Y16" s="13">
        <f t="shared" si="1"/>
        <v>1954.0627512714843</v>
      </c>
      <c r="Z16" s="13">
        <v>2466.88134765625</v>
      </c>
      <c r="AA16" s="13">
        <v>-6039.056640625</v>
      </c>
      <c r="AB16" s="13">
        <v>0</v>
      </c>
      <c r="AC16" s="13">
        <v>0</v>
      </c>
      <c r="AD16" s="13">
        <v>0</v>
      </c>
      <c r="AE16" s="13">
        <v>0</v>
      </c>
      <c r="AG16" s="13">
        <f t="shared" si="2"/>
        <v>1954.0627512714843</v>
      </c>
      <c r="AH16" s="3">
        <f t="shared" si="0"/>
        <v>195787.74011230469</v>
      </c>
      <c r="AI16" s="3">
        <f t="shared" si="3"/>
        <v>1519.3128632714843</v>
      </c>
      <c r="AJ16" s="8"/>
    </row>
    <row r="17" spans="2:36" x14ac:dyDescent="0.25">
      <c r="B17" s="7" t="s">
        <v>111</v>
      </c>
      <c r="C17" t="s">
        <v>28</v>
      </c>
      <c r="D17" t="s">
        <v>27</v>
      </c>
      <c r="E17">
        <v>14</v>
      </c>
      <c r="F17" t="s">
        <v>96</v>
      </c>
      <c r="G17" s="9">
        <v>438.35910034179687</v>
      </c>
      <c r="H17" s="9">
        <v>1572293.75</v>
      </c>
      <c r="I17" s="9">
        <v>500422.40625</v>
      </c>
      <c r="J17" s="9">
        <v>0</v>
      </c>
      <c r="K17" s="9">
        <v>883691.5</v>
      </c>
      <c r="L17" s="9">
        <v>25055.3125</v>
      </c>
      <c r="M17" s="9">
        <v>89263.1484375</v>
      </c>
      <c r="N17" s="9">
        <v>0</v>
      </c>
      <c r="O17" s="9">
        <v>213.47686767578125</v>
      </c>
      <c r="P17" s="9">
        <v>73650.046875</v>
      </c>
      <c r="Q17" s="9">
        <v>0</v>
      </c>
      <c r="R17" s="9">
        <v>0</v>
      </c>
      <c r="S17" s="9">
        <v>0</v>
      </c>
      <c r="T17" s="9">
        <v>0</v>
      </c>
      <c r="U17" s="9">
        <v>3338.9286400000001</v>
      </c>
      <c r="V17" s="9">
        <v>0</v>
      </c>
      <c r="W17" s="9">
        <v>0</v>
      </c>
      <c r="X17" s="9">
        <v>3338.9286400000001</v>
      </c>
      <c r="Y17" s="13">
        <f t="shared" si="1"/>
        <v>1460.292201118164</v>
      </c>
      <c r="Z17" s="13">
        <v>3422.282470703125</v>
      </c>
      <c r="AA17" s="13">
        <v>-3577.98193359375</v>
      </c>
      <c r="AB17" s="13">
        <v>0</v>
      </c>
      <c r="AC17" s="13">
        <v>0</v>
      </c>
      <c r="AD17" s="13">
        <v>0</v>
      </c>
      <c r="AE17" s="13">
        <v>0</v>
      </c>
      <c r="AG17" s="13">
        <f t="shared" si="2"/>
        <v>1460.292201118164</v>
      </c>
      <c r="AH17" s="3">
        <f t="shared" si="0"/>
        <v>188181.98468017578</v>
      </c>
      <c r="AI17" s="3">
        <f t="shared" si="3"/>
        <v>1460.292201118164</v>
      </c>
      <c r="AJ17" s="8"/>
    </row>
    <row r="18" spans="2:36" x14ac:dyDescent="0.25">
      <c r="B18" s="7" t="s">
        <v>112</v>
      </c>
      <c r="C18" t="s">
        <v>28</v>
      </c>
      <c r="D18" t="s">
        <v>27</v>
      </c>
      <c r="E18">
        <v>14</v>
      </c>
      <c r="F18" t="s">
        <v>98</v>
      </c>
      <c r="G18" s="9">
        <v>420.017822265625</v>
      </c>
      <c r="H18" s="9">
        <v>1553170.875</v>
      </c>
      <c r="I18" s="9">
        <v>500422.40625</v>
      </c>
      <c r="J18" s="9">
        <v>0</v>
      </c>
      <c r="K18" s="9">
        <v>883691.5</v>
      </c>
      <c r="L18" s="9">
        <v>21625.435546875</v>
      </c>
      <c r="M18" s="9">
        <v>73569.890625</v>
      </c>
      <c r="N18" s="9">
        <v>0</v>
      </c>
      <c r="O18" s="9">
        <v>213.47686767578125</v>
      </c>
      <c r="P18" s="9">
        <v>73650.046875</v>
      </c>
      <c r="Q18" s="9">
        <v>0</v>
      </c>
      <c r="R18" s="9">
        <v>0</v>
      </c>
      <c r="S18" s="9">
        <v>0</v>
      </c>
      <c r="T18" s="9">
        <v>0</v>
      </c>
      <c r="U18" s="9">
        <v>3338.9286400000001</v>
      </c>
      <c r="V18" s="9">
        <v>0</v>
      </c>
      <c r="W18" s="9">
        <v>0</v>
      </c>
      <c r="X18" s="9">
        <v>3338.9286400000001</v>
      </c>
      <c r="Y18" s="13">
        <f t="shared" si="1"/>
        <v>1311.8966753369141</v>
      </c>
      <c r="Z18" s="13">
        <v>3422.282470703125</v>
      </c>
      <c r="AA18" s="13">
        <v>-3577.98193359375</v>
      </c>
      <c r="AB18" s="13">
        <v>0</v>
      </c>
      <c r="AC18" s="13">
        <v>0</v>
      </c>
      <c r="AD18" s="13">
        <v>0</v>
      </c>
      <c r="AE18" s="13">
        <v>0</v>
      </c>
      <c r="AG18" s="13">
        <f t="shared" si="2"/>
        <v>1311.8966753369141</v>
      </c>
      <c r="AH18" s="3">
        <f t="shared" si="0"/>
        <v>169058.84991455078</v>
      </c>
      <c r="AI18" s="3">
        <f t="shared" si="3"/>
        <v>1311.8966753369141</v>
      </c>
      <c r="AJ18" s="8"/>
    </row>
    <row r="19" spans="2:36" x14ac:dyDescent="0.25">
      <c r="B19" s="7" t="s">
        <v>113</v>
      </c>
      <c r="C19" t="s">
        <v>28</v>
      </c>
      <c r="D19" t="s">
        <v>27</v>
      </c>
      <c r="E19">
        <v>14</v>
      </c>
      <c r="F19" t="s">
        <v>100</v>
      </c>
      <c r="G19" s="9">
        <v>409.54730224609375</v>
      </c>
      <c r="H19" s="9">
        <v>1542469.25</v>
      </c>
      <c r="I19" s="9">
        <v>500422.40625</v>
      </c>
      <c r="J19" s="9">
        <v>0</v>
      </c>
      <c r="K19" s="9">
        <v>883691.5</v>
      </c>
      <c r="L19" s="9">
        <v>19585.650390625</v>
      </c>
      <c r="M19" s="9">
        <v>64908.18359375</v>
      </c>
      <c r="N19" s="9">
        <v>0</v>
      </c>
      <c r="O19" s="9">
        <v>213.47686767578125</v>
      </c>
      <c r="P19" s="9">
        <v>73650.046875</v>
      </c>
      <c r="Q19" s="9">
        <v>0</v>
      </c>
      <c r="R19" s="9">
        <v>0</v>
      </c>
      <c r="S19" s="9">
        <v>0</v>
      </c>
      <c r="T19" s="9">
        <v>0</v>
      </c>
      <c r="U19" s="9">
        <v>3338.9286400000001</v>
      </c>
      <c r="V19" s="9">
        <v>0</v>
      </c>
      <c r="W19" s="9">
        <v>0</v>
      </c>
      <c r="X19" s="9">
        <v>3338.9286400000001</v>
      </c>
      <c r="Y19" s="13">
        <f t="shared" si="1"/>
        <v>1228.8530959619141</v>
      </c>
      <c r="Z19" s="13">
        <v>3422.282470703125</v>
      </c>
      <c r="AA19" s="13">
        <v>-3577.98193359375</v>
      </c>
      <c r="AB19" s="13">
        <v>0</v>
      </c>
      <c r="AC19" s="13">
        <v>0</v>
      </c>
      <c r="AD19" s="13">
        <v>0</v>
      </c>
      <c r="AE19" s="13">
        <v>0</v>
      </c>
      <c r="AG19" s="13">
        <f t="shared" si="2"/>
        <v>1228.8530959619141</v>
      </c>
      <c r="AH19" s="3">
        <f t="shared" si="0"/>
        <v>158357.35772705078</v>
      </c>
      <c r="AI19" s="3">
        <f t="shared" si="3"/>
        <v>1228.8530959619141</v>
      </c>
      <c r="AJ19" s="8"/>
    </row>
    <row r="20" spans="2:36" x14ac:dyDescent="0.25">
      <c r="B20" s="7" t="s">
        <v>114</v>
      </c>
      <c r="C20" t="s">
        <v>28</v>
      </c>
      <c r="D20" t="s">
        <v>27</v>
      </c>
      <c r="E20">
        <v>14</v>
      </c>
      <c r="F20" t="s">
        <v>102</v>
      </c>
      <c r="G20" s="9">
        <v>436.35443115234375</v>
      </c>
      <c r="H20" s="9">
        <v>1563456.25</v>
      </c>
      <c r="I20" s="9">
        <v>500422.40625</v>
      </c>
      <c r="J20" s="9">
        <v>0</v>
      </c>
      <c r="K20" s="9">
        <v>883691.5</v>
      </c>
      <c r="L20" s="9">
        <v>20754.833984375</v>
      </c>
      <c r="M20" s="9">
        <v>84333.5078125</v>
      </c>
      <c r="N20" s="9">
        <v>0</v>
      </c>
      <c r="O20" s="9">
        <v>213.47686767578125</v>
      </c>
      <c r="P20" s="9">
        <v>74042.46875</v>
      </c>
      <c r="Q20" s="9">
        <v>0</v>
      </c>
      <c r="R20" s="9">
        <v>0</v>
      </c>
      <c r="S20" s="9">
        <v>0</v>
      </c>
      <c r="T20" s="9">
        <v>0</v>
      </c>
      <c r="U20" s="9">
        <v>3338.9254400000004</v>
      </c>
      <c r="V20" s="9">
        <v>0</v>
      </c>
      <c r="W20" s="9">
        <v>0</v>
      </c>
      <c r="X20" s="9">
        <v>3338.9254400000004</v>
      </c>
      <c r="Y20" s="13">
        <f t="shared" si="1"/>
        <v>1391.711670336914</v>
      </c>
      <c r="Z20" s="13">
        <v>3430.535888671875</v>
      </c>
      <c r="AA20" s="13">
        <v>-3586.77587890625</v>
      </c>
      <c r="AB20" s="13">
        <v>0</v>
      </c>
      <c r="AC20" s="13">
        <v>0</v>
      </c>
      <c r="AD20" s="13">
        <v>0</v>
      </c>
      <c r="AE20" s="13">
        <v>0</v>
      </c>
      <c r="AG20" s="13">
        <f t="shared" si="2"/>
        <v>1391.711670336914</v>
      </c>
      <c r="AH20" s="3">
        <f t="shared" si="0"/>
        <v>179344.28741455078</v>
      </c>
      <c r="AI20" s="3">
        <f t="shared" si="3"/>
        <v>1391.711670336914</v>
      </c>
      <c r="AJ20" s="8"/>
    </row>
    <row r="21" spans="2:36" x14ac:dyDescent="0.25">
      <c r="B21" s="7" t="s">
        <v>115</v>
      </c>
      <c r="C21" t="s">
        <v>28</v>
      </c>
      <c r="D21" t="s">
        <v>27</v>
      </c>
      <c r="E21">
        <v>14</v>
      </c>
      <c r="F21" t="s">
        <v>104</v>
      </c>
      <c r="G21" s="9">
        <v>418.3131103515625</v>
      </c>
      <c r="H21" s="9">
        <v>1545688.875</v>
      </c>
      <c r="I21" s="9">
        <v>500422.40625</v>
      </c>
      <c r="J21" s="9">
        <v>0</v>
      </c>
      <c r="K21" s="9">
        <v>883691.5</v>
      </c>
      <c r="L21" s="9">
        <v>17793.546875</v>
      </c>
      <c r="M21" s="9">
        <v>69527.6171875</v>
      </c>
      <c r="N21" s="9">
        <v>0</v>
      </c>
      <c r="O21" s="9">
        <v>213.47686767578125</v>
      </c>
      <c r="P21" s="9">
        <v>74042.46875</v>
      </c>
      <c r="Q21" s="9">
        <v>0</v>
      </c>
      <c r="R21" s="9">
        <v>0</v>
      </c>
      <c r="S21" s="9">
        <v>0</v>
      </c>
      <c r="T21" s="9">
        <v>0</v>
      </c>
      <c r="U21" s="9">
        <v>3338.9254400000004</v>
      </c>
      <c r="V21" s="9">
        <v>0</v>
      </c>
      <c r="W21" s="9">
        <v>0</v>
      </c>
      <c r="X21" s="9">
        <v>3338.9254400000004</v>
      </c>
      <c r="Y21" s="13">
        <f t="shared" si="1"/>
        <v>1253.8383711181641</v>
      </c>
      <c r="Z21" s="13">
        <v>3430.535888671875</v>
      </c>
      <c r="AA21" s="13">
        <v>-3586.77587890625</v>
      </c>
      <c r="AB21" s="13">
        <v>0</v>
      </c>
      <c r="AC21" s="13">
        <v>0</v>
      </c>
      <c r="AD21" s="13">
        <v>0</v>
      </c>
      <c r="AE21" s="13">
        <v>0</v>
      </c>
      <c r="AG21" s="13">
        <f t="shared" si="2"/>
        <v>1253.8383711181641</v>
      </c>
      <c r="AH21" s="3">
        <f t="shared" si="0"/>
        <v>161577.10968017578</v>
      </c>
      <c r="AI21" s="3">
        <f t="shared" si="3"/>
        <v>1253.8383711181641</v>
      </c>
      <c r="AJ21" s="8"/>
    </row>
    <row r="22" spans="2:36" x14ac:dyDescent="0.25">
      <c r="B22" s="7" t="s">
        <v>116</v>
      </c>
      <c r="C22" t="s">
        <v>28</v>
      </c>
      <c r="D22" t="s">
        <v>27</v>
      </c>
      <c r="E22">
        <v>14</v>
      </c>
      <c r="F22" t="s">
        <v>106</v>
      </c>
      <c r="G22" s="9">
        <v>407.14480590820312</v>
      </c>
      <c r="H22" s="9">
        <v>1536101.5</v>
      </c>
      <c r="I22" s="9">
        <v>500422.40625</v>
      </c>
      <c r="J22" s="9">
        <v>0</v>
      </c>
      <c r="K22" s="9">
        <v>883691.5</v>
      </c>
      <c r="L22" s="9">
        <v>16067.3896484375</v>
      </c>
      <c r="M22" s="9">
        <v>61666.46484375</v>
      </c>
      <c r="N22" s="9">
        <v>0</v>
      </c>
      <c r="O22" s="9">
        <v>213.47686767578125</v>
      </c>
      <c r="P22" s="9">
        <v>74042.46875</v>
      </c>
      <c r="Q22" s="9">
        <v>0</v>
      </c>
      <c r="R22" s="9">
        <v>0</v>
      </c>
      <c r="S22" s="9">
        <v>0</v>
      </c>
      <c r="T22" s="9">
        <v>0</v>
      </c>
      <c r="U22" s="9">
        <v>3338.9254400000004</v>
      </c>
      <c r="V22" s="9">
        <v>0</v>
      </c>
      <c r="W22" s="9">
        <v>0</v>
      </c>
      <c r="X22" s="9">
        <v>3338.9254400000004</v>
      </c>
      <c r="Y22" s="13">
        <f t="shared" si="1"/>
        <v>1179.4408488525391</v>
      </c>
      <c r="Z22" s="13">
        <v>3430.535888671875</v>
      </c>
      <c r="AA22" s="13">
        <v>-3586.77587890625</v>
      </c>
      <c r="AB22" s="13">
        <v>0</v>
      </c>
      <c r="AC22" s="13">
        <v>0</v>
      </c>
      <c r="AD22" s="13">
        <v>0</v>
      </c>
      <c r="AE22" s="13">
        <v>0</v>
      </c>
      <c r="AG22" s="13">
        <f t="shared" si="2"/>
        <v>1179.4408488525391</v>
      </c>
      <c r="AH22" s="3">
        <f t="shared" si="0"/>
        <v>151989.80010986328</v>
      </c>
      <c r="AI22" s="3">
        <f t="shared" si="3"/>
        <v>1179.4408488525391</v>
      </c>
      <c r="AJ22" s="8"/>
    </row>
    <row r="23" spans="2:36" x14ac:dyDescent="0.25">
      <c r="B23" s="7" t="s">
        <v>373</v>
      </c>
      <c r="C23" t="s">
        <v>29</v>
      </c>
      <c r="D23" t="s">
        <v>27</v>
      </c>
      <c r="E23">
        <v>14</v>
      </c>
      <c r="F23" t="s">
        <v>90</v>
      </c>
      <c r="G23" s="9">
        <v>101.04383850097656</v>
      </c>
      <c r="H23" s="9">
        <v>277371.40625</v>
      </c>
      <c r="I23" s="9">
        <v>133157.65625</v>
      </c>
      <c r="J23" s="9">
        <v>0</v>
      </c>
      <c r="K23" s="9">
        <v>99493.7734375</v>
      </c>
      <c r="L23" s="9">
        <v>0</v>
      </c>
      <c r="M23" s="9">
        <v>1805.2542724609375</v>
      </c>
      <c r="N23" s="9">
        <v>0</v>
      </c>
      <c r="O23" s="9">
        <v>0</v>
      </c>
      <c r="P23" s="9">
        <v>42914.90625</v>
      </c>
      <c r="Q23" s="9">
        <v>0</v>
      </c>
      <c r="R23" s="9">
        <v>0</v>
      </c>
      <c r="S23" s="9">
        <v>0</v>
      </c>
      <c r="T23" s="9">
        <v>0</v>
      </c>
      <c r="U23" s="9">
        <v>16842.99264</v>
      </c>
      <c r="V23" s="9">
        <v>110.39444</v>
      </c>
      <c r="W23" s="9">
        <v>14282.580480000001</v>
      </c>
      <c r="X23" s="9">
        <v>2450.0212800000004</v>
      </c>
      <c r="Y23" s="13">
        <f t="shared" si="1"/>
        <v>1775.2864936542969</v>
      </c>
      <c r="Z23" s="13">
        <v>893.08349609375</v>
      </c>
      <c r="AA23" s="13">
        <v>-2430.1015625</v>
      </c>
      <c r="AB23" s="13">
        <v>0</v>
      </c>
      <c r="AC23" s="13">
        <v>0</v>
      </c>
      <c r="AD23" s="13">
        <v>0</v>
      </c>
      <c r="AE23" s="13">
        <v>0</v>
      </c>
      <c r="AG23" s="13">
        <f t="shared" si="2"/>
        <v>1775.2864936542969</v>
      </c>
      <c r="AH23" s="3">
        <f t="shared" si="0"/>
        <v>44720.160522460938</v>
      </c>
      <c r="AI23" s="3">
        <f t="shared" si="3"/>
        <v>347.02844565429689</v>
      </c>
      <c r="AJ23" s="8"/>
    </row>
    <row r="24" spans="2:36" x14ac:dyDescent="0.25">
      <c r="B24" s="7" t="s">
        <v>731</v>
      </c>
      <c r="C24" t="s">
        <v>29</v>
      </c>
      <c r="D24" t="s">
        <v>27</v>
      </c>
      <c r="E24">
        <v>14</v>
      </c>
      <c r="F24" t="s">
        <v>730</v>
      </c>
      <c r="G24" s="9">
        <v>101.58437347412109</v>
      </c>
      <c r="H24" s="9">
        <v>277689.0625</v>
      </c>
      <c r="I24" s="9">
        <v>133157.65625</v>
      </c>
      <c r="J24" s="9">
        <v>0</v>
      </c>
      <c r="K24" s="9">
        <v>99493.7734375</v>
      </c>
      <c r="L24" s="9">
        <v>0</v>
      </c>
      <c r="M24" s="9">
        <v>2122.870849609375</v>
      </c>
      <c r="N24" s="9">
        <v>0</v>
      </c>
      <c r="O24" s="9">
        <v>0</v>
      </c>
      <c r="P24" s="9">
        <v>42914.9140625</v>
      </c>
      <c r="Q24" s="9">
        <v>0</v>
      </c>
      <c r="R24" s="9">
        <v>0</v>
      </c>
      <c r="S24" s="9">
        <v>0</v>
      </c>
      <c r="T24" s="9">
        <v>0</v>
      </c>
      <c r="U24" s="9">
        <v>16842.972160000001</v>
      </c>
      <c r="V24" s="9">
        <v>110.39444</v>
      </c>
      <c r="W24" s="9">
        <v>14282.558720000001</v>
      </c>
      <c r="X24" s="9">
        <v>2450.0212800000004</v>
      </c>
      <c r="Y24" s="13">
        <f t="shared" si="1"/>
        <v>1777.7490829179687</v>
      </c>
      <c r="Z24" s="13">
        <v>893.08941650390625</v>
      </c>
      <c r="AA24" s="13">
        <v>-2430.1064453125</v>
      </c>
      <c r="AB24" s="13">
        <v>0</v>
      </c>
      <c r="AC24" s="13">
        <v>0</v>
      </c>
      <c r="AD24" s="13">
        <v>0</v>
      </c>
      <c r="AE24" s="13">
        <v>0</v>
      </c>
      <c r="AG24" s="13">
        <f t="shared" si="2"/>
        <v>1777.7490829179687</v>
      </c>
      <c r="AH24" s="3">
        <f t="shared" si="0"/>
        <v>45037.784912109375</v>
      </c>
      <c r="AI24" s="3">
        <f t="shared" si="3"/>
        <v>349.49321091796872</v>
      </c>
      <c r="AJ24" s="8"/>
    </row>
    <row r="25" spans="2:36" x14ac:dyDescent="0.25">
      <c r="B25" s="7" t="s">
        <v>374</v>
      </c>
      <c r="C25" t="s">
        <v>29</v>
      </c>
      <c r="D25" t="s">
        <v>27</v>
      </c>
      <c r="E25">
        <v>14</v>
      </c>
      <c r="F25" t="s">
        <v>92</v>
      </c>
      <c r="G25" s="9">
        <v>94.794845581054688</v>
      </c>
      <c r="H25" s="9">
        <v>266385.9375</v>
      </c>
      <c r="I25" s="9">
        <v>133157.65625</v>
      </c>
      <c r="J25" s="9">
        <v>0</v>
      </c>
      <c r="K25" s="9">
        <v>99493.7734375</v>
      </c>
      <c r="L25" s="9">
        <v>0</v>
      </c>
      <c r="M25" s="9">
        <v>1322.4586181640625</v>
      </c>
      <c r="N25" s="9">
        <v>0</v>
      </c>
      <c r="O25" s="9">
        <v>0</v>
      </c>
      <c r="P25" s="9">
        <v>32412.109375</v>
      </c>
      <c r="Q25" s="9">
        <v>0</v>
      </c>
      <c r="R25" s="9">
        <v>0</v>
      </c>
      <c r="S25" s="9">
        <v>0</v>
      </c>
      <c r="T25" s="9">
        <v>0</v>
      </c>
      <c r="U25" s="9">
        <v>17209.80096</v>
      </c>
      <c r="V25" s="9">
        <v>110.39444</v>
      </c>
      <c r="W25" s="9">
        <v>14649.233920000001</v>
      </c>
      <c r="X25" s="9">
        <v>2450.1684800000003</v>
      </c>
      <c r="Y25" s="13">
        <f t="shared" si="1"/>
        <v>1726.7036396269532</v>
      </c>
      <c r="Z25" s="13">
        <v>871.77484130859375</v>
      </c>
      <c r="AA25" s="13">
        <v>-2430.317626953125</v>
      </c>
      <c r="AB25" s="13">
        <v>0</v>
      </c>
      <c r="AC25" s="13">
        <v>0</v>
      </c>
      <c r="AD25" s="13">
        <v>0</v>
      </c>
      <c r="AE25" s="13">
        <v>0</v>
      </c>
      <c r="AG25" s="13">
        <f t="shared" si="2"/>
        <v>1726.7036396269532</v>
      </c>
      <c r="AH25" s="3">
        <f t="shared" si="0"/>
        <v>33734.567993164063</v>
      </c>
      <c r="AI25" s="3">
        <f t="shared" si="3"/>
        <v>261.7802476269531</v>
      </c>
      <c r="AJ25" s="8"/>
    </row>
    <row r="26" spans="2:36" x14ac:dyDescent="0.25">
      <c r="B26" t="s">
        <v>690</v>
      </c>
      <c r="C26" t="s">
        <v>29</v>
      </c>
      <c r="D26" t="s">
        <v>27</v>
      </c>
      <c r="E26">
        <v>14</v>
      </c>
      <c r="F26" t="s">
        <v>689</v>
      </c>
      <c r="G26" s="9">
        <v>102.94834899902344</v>
      </c>
      <c r="H26" s="9">
        <v>275669</v>
      </c>
      <c r="I26" s="9">
        <v>133157.65625</v>
      </c>
      <c r="J26" s="9">
        <v>0</v>
      </c>
      <c r="K26" s="9">
        <v>99493.7734375</v>
      </c>
      <c r="L26" s="9">
        <v>0</v>
      </c>
      <c r="M26" s="9">
        <v>1910.2696533203125</v>
      </c>
      <c r="N26" s="9">
        <v>0</v>
      </c>
      <c r="O26" s="9">
        <v>0</v>
      </c>
      <c r="P26" s="9">
        <v>41107.578125</v>
      </c>
      <c r="Q26" s="9">
        <v>0</v>
      </c>
      <c r="R26" s="9">
        <v>0</v>
      </c>
      <c r="S26" s="9">
        <v>0</v>
      </c>
      <c r="T26" s="9">
        <v>0</v>
      </c>
      <c r="U26" s="9">
        <v>16869.990400000002</v>
      </c>
      <c r="V26" s="9">
        <v>110.39444</v>
      </c>
      <c r="W26" s="9">
        <v>14309.442560000001</v>
      </c>
      <c r="X26" s="9">
        <v>2450.1528000000003</v>
      </c>
      <c r="Y26" s="13">
        <f t="shared" si="1"/>
        <v>1764.7627547597658</v>
      </c>
      <c r="Z26" s="13">
        <v>887.1597900390625</v>
      </c>
      <c r="AA26" s="13">
        <v>-2417.189208984375</v>
      </c>
      <c r="AB26" s="13">
        <v>0</v>
      </c>
      <c r="AC26" s="13">
        <v>0</v>
      </c>
      <c r="AD26" s="13">
        <v>0</v>
      </c>
      <c r="AE26" s="13">
        <v>0</v>
      </c>
      <c r="AG26" s="13">
        <f t="shared" si="2"/>
        <v>1764.7627547597658</v>
      </c>
      <c r="AH26" s="3">
        <f t="shared" si="0"/>
        <v>43017.847778320313</v>
      </c>
      <c r="AI26" s="3">
        <f t="shared" si="3"/>
        <v>333.81849875976565</v>
      </c>
    </row>
    <row r="27" spans="2:36" x14ac:dyDescent="0.25">
      <c r="B27" t="s">
        <v>375</v>
      </c>
      <c r="C27" t="s">
        <v>29</v>
      </c>
      <c r="D27" t="s">
        <v>27</v>
      </c>
      <c r="E27">
        <v>14</v>
      </c>
      <c r="F27" t="s">
        <v>94</v>
      </c>
      <c r="G27" s="9">
        <v>100.40781402587891</v>
      </c>
      <c r="H27" s="9">
        <v>275336.84375</v>
      </c>
      <c r="I27" s="9">
        <v>133157.65625</v>
      </c>
      <c r="J27" s="9">
        <v>0</v>
      </c>
      <c r="K27" s="9">
        <v>99493.7734375</v>
      </c>
      <c r="L27" s="9">
        <v>0</v>
      </c>
      <c r="M27" s="9">
        <v>1578.0941162109375</v>
      </c>
      <c r="N27" s="9">
        <v>0</v>
      </c>
      <c r="O27" s="9">
        <v>0</v>
      </c>
      <c r="P27" s="9">
        <v>41107.578125</v>
      </c>
      <c r="Q27" s="9">
        <v>0</v>
      </c>
      <c r="R27" s="9">
        <v>0</v>
      </c>
      <c r="S27" s="9">
        <v>0</v>
      </c>
      <c r="T27" s="9">
        <v>0</v>
      </c>
      <c r="U27" s="9">
        <v>16869.990400000002</v>
      </c>
      <c r="V27" s="9">
        <v>110.39444</v>
      </c>
      <c r="W27" s="9">
        <v>14309.442560000001</v>
      </c>
      <c r="X27" s="9">
        <v>2450.1528000000003</v>
      </c>
      <c r="Y27" s="13">
        <f t="shared" si="1"/>
        <v>1762.1850725917971</v>
      </c>
      <c r="Z27" s="13">
        <v>887.1597900390625</v>
      </c>
      <c r="AA27" s="13">
        <v>-2417.189208984375</v>
      </c>
      <c r="AB27" s="13">
        <v>0</v>
      </c>
      <c r="AC27" s="13">
        <v>0</v>
      </c>
      <c r="AD27" s="13">
        <v>0</v>
      </c>
      <c r="AE27" s="13">
        <v>0</v>
      </c>
      <c r="AG27" s="13">
        <f t="shared" si="2"/>
        <v>1762.1850725917971</v>
      </c>
      <c r="AH27" s="3">
        <f t="shared" si="0"/>
        <v>42685.672241210938</v>
      </c>
      <c r="AI27" s="3">
        <f t="shared" si="3"/>
        <v>331.24081659179689</v>
      </c>
    </row>
    <row r="28" spans="2:36" x14ac:dyDescent="0.25">
      <c r="B28" t="s">
        <v>376</v>
      </c>
      <c r="C28" t="s">
        <v>29</v>
      </c>
      <c r="D28" t="s">
        <v>27</v>
      </c>
      <c r="E28">
        <v>14</v>
      </c>
      <c r="F28" t="s">
        <v>48</v>
      </c>
      <c r="G28" s="9">
        <v>112.20199584960937</v>
      </c>
      <c r="H28" s="9">
        <v>287817.4375</v>
      </c>
      <c r="I28" s="9">
        <v>133157.65625</v>
      </c>
      <c r="J28" s="9">
        <v>0</v>
      </c>
      <c r="K28" s="9">
        <v>99493.7734375</v>
      </c>
      <c r="L28" s="9">
        <v>370.44680786132812</v>
      </c>
      <c r="M28" s="9">
        <v>6904.1572265625</v>
      </c>
      <c r="N28" s="9">
        <v>0</v>
      </c>
      <c r="O28" s="9">
        <v>805.79473876953125</v>
      </c>
      <c r="P28" s="9">
        <v>47085.7265625</v>
      </c>
      <c r="Q28" s="9">
        <v>0</v>
      </c>
      <c r="R28" s="9">
        <v>0</v>
      </c>
      <c r="S28" s="9">
        <v>0</v>
      </c>
      <c r="T28" s="9">
        <v>0</v>
      </c>
      <c r="U28" s="9">
        <v>16779.64544</v>
      </c>
      <c r="V28" s="9">
        <v>110.39444</v>
      </c>
      <c r="W28" s="9">
        <v>14218.869760000001</v>
      </c>
      <c r="X28" s="9">
        <v>2450.3859200000002</v>
      </c>
      <c r="Y28" s="13">
        <f t="shared" si="1"/>
        <v>1849.9761086049807</v>
      </c>
      <c r="Z28" s="13">
        <v>955.663330078125</v>
      </c>
      <c r="AA28" s="13">
        <v>-956.8255615234375</v>
      </c>
      <c r="AB28" s="13">
        <v>0</v>
      </c>
      <c r="AC28" s="13">
        <v>0</v>
      </c>
      <c r="AD28" s="13">
        <v>0</v>
      </c>
      <c r="AE28" s="13">
        <v>0</v>
      </c>
      <c r="AG28" s="13">
        <f t="shared" si="2"/>
        <v>1849.9761086049807</v>
      </c>
      <c r="AH28" s="3">
        <f t="shared" si="0"/>
        <v>55166.125335693359</v>
      </c>
      <c r="AI28" s="3">
        <f t="shared" si="3"/>
        <v>428.08913260498048</v>
      </c>
    </row>
    <row r="29" spans="2:36" x14ac:dyDescent="0.25">
      <c r="B29" t="s">
        <v>377</v>
      </c>
      <c r="C29" t="s">
        <v>29</v>
      </c>
      <c r="D29" t="s">
        <v>27</v>
      </c>
      <c r="E29">
        <v>14</v>
      </c>
      <c r="F29" t="s">
        <v>50</v>
      </c>
      <c r="G29" s="9">
        <v>106.24476623535156</v>
      </c>
      <c r="H29" s="9">
        <v>285650.46875</v>
      </c>
      <c r="I29" s="9">
        <v>133157.65625</v>
      </c>
      <c r="J29" s="9">
        <v>0</v>
      </c>
      <c r="K29" s="9">
        <v>99493.7734375</v>
      </c>
      <c r="L29" s="9">
        <v>740.9378662109375</v>
      </c>
      <c r="M29" s="9">
        <v>5123.390625</v>
      </c>
      <c r="N29" s="9">
        <v>0</v>
      </c>
      <c r="O29" s="9">
        <v>829.69329833984375</v>
      </c>
      <c r="P29" s="9">
        <v>46305.14453125</v>
      </c>
      <c r="Q29" s="9">
        <v>0</v>
      </c>
      <c r="R29" s="9">
        <v>0</v>
      </c>
      <c r="S29" s="9">
        <v>0</v>
      </c>
      <c r="T29" s="9">
        <v>0</v>
      </c>
      <c r="U29" s="9">
        <v>15822.097920000002</v>
      </c>
      <c r="V29" s="9">
        <v>110.39444</v>
      </c>
      <c r="W29" s="9">
        <v>13261.163520000002</v>
      </c>
      <c r="X29" s="9">
        <v>2450.54016</v>
      </c>
      <c r="Y29" s="13">
        <f t="shared" si="1"/>
        <v>1737.3898826494144</v>
      </c>
      <c r="Z29" s="13">
        <v>938.53790283203125</v>
      </c>
      <c r="AA29" s="13">
        <v>-955.45965576171875</v>
      </c>
      <c r="AB29" s="13">
        <v>0</v>
      </c>
      <c r="AC29" s="13">
        <v>0</v>
      </c>
      <c r="AD29" s="13">
        <v>0</v>
      </c>
      <c r="AE29" s="13">
        <v>0</v>
      </c>
      <c r="AG29" s="13">
        <f t="shared" si="2"/>
        <v>1737.3898826494144</v>
      </c>
      <c r="AH29" s="3">
        <f t="shared" si="0"/>
        <v>52999.166320800781</v>
      </c>
      <c r="AI29" s="3">
        <f t="shared" si="3"/>
        <v>411.27353064941406</v>
      </c>
    </row>
    <row r="30" spans="2:36" x14ac:dyDescent="0.25">
      <c r="B30" t="s">
        <v>378</v>
      </c>
      <c r="C30" t="s">
        <v>29</v>
      </c>
      <c r="D30" t="s">
        <v>27</v>
      </c>
      <c r="E30">
        <v>14</v>
      </c>
      <c r="F30" t="s">
        <v>96</v>
      </c>
      <c r="G30" s="9">
        <v>107.11334228515625</v>
      </c>
      <c r="H30" s="9">
        <v>365247.5625</v>
      </c>
      <c r="I30" s="9">
        <v>133157.65625</v>
      </c>
      <c r="J30" s="9">
        <v>0</v>
      </c>
      <c r="K30" s="9">
        <v>99493.7734375</v>
      </c>
      <c r="L30" s="9">
        <v>82057.8828125</v>
      </c>
      <c r="M30" s="9">
        <v>2238.53076171875</v>
      </c>
      <c r="N30" s="9">
        <v>0</v>
      </c>
      <c r="O30" s="9">
        <v>0</v>
      </c>
      <c r="P30" s="9">
        <v>48299.9296875</v>
      </c>
      <c r="Q30" s="9">
        <v>0</v>
      </c>
      <c r="R30" s="9">
        <v>0</v>
      </c>
      <c r="S30" s="9">
        <v>0</v>
      </c>
      <c r="T30" s="9">
        <v>0</v>
      </c>
      <c r="U30" s="9">
        <v>2560.1620800000001</v>
      </c>
      <c r="V30" s="9">
        <v>110.39444</v>
      </c>
      <c r="W30" s="9">
        <v>0</v>
      </c>
      <c r="X30" s="9">
        <v>2449.7670400000002</v>
      </c>
      <c r="Y30" s="13">
        <f t="shared" si="1"/>
        <v>1028.9476237109375</v>
      </c>
      <c r="Z30" s="13">
        <v>928.843994140625</v>
      </c>
      <c r="AA30" s="13">
        <v>-971.20477294921875</v>
      </c>
      <c r="AB30" s="13">
        <v>0.42032861709594727</v>
      </c>
      <c r="AC30" s="13">
        <v>0</v>
      </c>
      <c r="AD30" s="13">
        <v>0</v>
      </c>
      <c r="AE30" s="13">
        <v>11</v>
      </c>
      <c r="AG30" s="13">
        <f t="shared" si="2"/>
        <v>1028.9476237109375</v>
      </c>
      <c r="AH30" s="3">
        <f t="shared" si="0"/>
        <v>132596.34326171875</v>
      </c>
      <c r="AI30" s="3">
        <f t="shared" si="3"/>
        <v>1028.9476237109375</v>
      </c>
    </row>
    <row r="31" spans="2:36" x14ac:dyDescent="0.25">
      <c r="B31" t="s">
        <v>379</v>
      </c>
      <c r="C31" t="s">
        <v>29</v>
      </c>
      <c r="D31" t="s">
        <v>27</v>
      </c>
      <c r="E31">
        <v>14</v>
      </c>
      <c r="F31" t="s">
        <v>98</v>
      </c>
      <c r="G31" s="9">
        <v>104.93323516845703</v>
      </c>
      <c r="H31" s="9">
        <v>357245.125</v>
      </c>
      <c r="I31" s="9">
        <v>133157.65625</v>
      </c>
      <c r="J31" s="9">
        <v>0</v>
      </c>
      <c r="K31" s="9">
        <v>99493.7734375</v>
      </c>
      <c r="L31" s="9">
        <v>74316.890625</v>
      </c>
      <c r="M31" s="9">
        <v>1977.327392578125</v>
      </c>
      <c r="N31" s="9">
        <v>0</v>
      </c>
      <c r="O31" s="9">
        <v>0</v>
      </c>
      <c r="P31" s="9">
        <v>48299.9296875</v>
      </c>
      <c r="Q31" s="9">
        <v>0</v>
      </c>
      <c r="R31" s="9">
        <v>0</v>
      </c>
      <c r="S31" s="9">
        <v>0</v>
      </c>
      <c r="T31" s="9">
        <v>0</v>
      </c>
      <c r="U31" s="9">
        <v>2560.1620800000001</v>
      </c>
      <c r="V31" s="9">
        <v>110.39444</v>
      </c>
      <c r="W31" s="9">
        <v>0</v>
      </c>
      <c r="X31" s="9">
        <v>2449.7670400000002</v>
      </c>
      <c r="Y31" s="13">
        <f t="shared" si="1"/>
        <v>966.85058619140625</v>
      </c>
      <c r="Z31" s="13">
        <v>928.843994140625</v>
      </c>
      <c r="AA31" s="13">
        <v>-971.20477294921875</v>
      </c>
      <c r="AB31" s="13">
        <v>0.42032861709594727</v>
      </c>
      <c r="AC31" s="13">
        <v>0</v>
      </c>
      <c r="AD31" s="13">
        <v>0</v>
      </c>
      <c r="AE31" s="13">
        <v>11</v>
      </c>
      <c r="AG31" s="13">
        <f t="shared" si="2"/>
        <v>966.85058619140625</v>
      </c>
      <c r="AH31" s="3">
        <f t="shared" si="0"/>
        <v>124594.14770507813</v>
      </c>
      <c r="AI31" s="3">
        <f t="shared" si="3"/>
        <v>966.85058619140625</v>
      </c>
    </row>
    <row r="32" spans="2:36" x14ac:dyDescent="0.25">
      <c r="B32" t="s">
        <v>380</v>
      </c>
      <c r="C32" t="s">
        <v>29</v>
      </c>
      <c r="D32" t="s">
        <v>27</v>
      </c>
      <c r="E32">
        <v>14</v>
      </c>
      <c r="F32" t="s">
        <v>100</v>
      </c>
      <c r="G32" s="9">
        <v>103.35970306396484</v>
      </c>
      <c r="H32" s="9">
        <v>350175.65625</v>
      </c>
      <c r="I32" s="9">
        <v>133157.65625</v>
      </c>
      <c r="J32" s="9">
        <v>0</v>
      </c>
      <c r="K32" s="9">
        <v>99493.7734375</v>
      </c>
      <c r="L32" s="9">
        <v>67464.2421875</v>
      </c>
      <c r="M32" s="9">
        <v>1760.4716796875</v>
      </c>
      <c r="N32" s="9">
        <v>0</v>
      </c>
      <c r="O32" s="9">
        <v>0</v>
      </c>
      <c r="P32" s="9">
        <v>48299.9296875</v>
      </c>
      <c r="Q32" s="9">
        <v>0</v>
      </c>
      <c r="R32" s="9">
        <v>0</v>
      </c>
      <c r="S32" s="9">
        <v>0</v>
      </c>
      <c r="T32" s="9">
        <v>0</v>
      </c>
      <c r="U32" s="9">
        <v>2560.1620800000001</v>
      </c>
      <c r="V32" s="9">
        <v>110.39444</v>
      </c>
      <c r="W32" s="9">
        <v>0</v>
      </c>
      <c r="X32" s="9">
        <v>2449.7670400000002</v>
      </c>
      <c r="Y32" s="13">
        <f t="shared" si="1"/>
        <v>911.99123398437496</v>
      </c>
      <c r="Z32" s="13">
        <v>928.843994140625</v>
      </c>
      <c r="AA32" s="13">
        <v>-971.20477294921875</v>
      </c>
      <c r="AB32" s="13">
        <v>0.42032861709594727</v>
      </c>
      <c r="AC32" s="13">
        <v>0</v>
      </c>
      <c r="AD32" s="13">
        <v>0</v>
      </c>
      <c r="AE32" s="13">
        <v>11</v>
      </c>
      <c r="AG32" s="13">
        <f t="shared" si="2"/>
        <v>911.99123398437496</v>
      </c>
      <c r="AH32" s="3">
        <f t="shared" si="0"/>
        <v>117524.6435546875</v>
      </c>
      <c r="AI32" s="3">
        <f t="shared" si="3"/>
        <v>911.99123398437496</v>
      </c>
    </row>
    <row r="33" spans="2:37" x14ac:dyDescent="0.25">
      <c r="B33" t="s">
        <v>381</v>
      </c>
      <c r="C33" t="s">
        <v>29</v>
      </c>
      <c r="D33" t="s">
        <v>27</v>
      </c>
      <c r="E33">
        <v>14</v>
      </c>
      <c r="F33" t="s">
        <v>102</v>
      </c>
      <c r="G33" s="9">
        <v>105.17054748535156</v>
      </c>
      <c r="H33" s="9">
        <v>353799.15625</v>
      </c>
      <c r="I33" s="9">
        <v>133157.65625</v>
      </c>
      <c r="J33" s="9">
        <v>0</v>
      </c>
      <c r="K33" s="9">
        <v>99493.7734375</v>
      </c>
      <c r="L33" s="9">
        <v>70764.0078125</v>
      </c>
      <c r="M33" s="9">
        <v>2072.90966796875</v>
      </c>
      <c r="N33" s="9">
        <v>0</v>
      </c>
      <c r="O33" s="9">
        <v>0</v>
      </c>
      <c r="P33" s="9">
        <v>48311.015625</v>
      </c>
      <c r="Q33" s="9">
        <v>0</v>
      </c>
      <c r="R33" s="9">
        <v>0</v>
      </c>
      <c r="S33" s="9">
        <v>0</v>
      </c>
      <c r="T33" s="9">
        <v>0</v>
      </c>
      <c r="U33" s="9">
        <v>2560.1668800000002</v>
      </c>
      <c r="V33" s="9">
        <v>110.39444</v>
      </c>
      <c r="W33" s="9">
        <v>0</v>
      </c>
      <c r="X33" s="9">
        <v>2449.7724800000001</v>
      </c>
      <c r="Y33" s="13">
        <f t="shared" si="1"/>
        <v>940.10796089843745</v>
      </c>
      <c r="Z33" s="13">
        <v>912.9493408203125</v>
      </c>
      <c r="AA33" s="13">
        <v>-954.401611328125</v>
      </c>
      <c r="AB33" s="13">
        <v>1.3374092578887939</v>
      </c>
      <c r="AC33" s="13">
        <v>0</v>
      </c>
      <c r="AD33" s="13">
        <v>0</v>
      </c>
      <c r="AE33" s="13">
        <v>35</v>
      </c>
      <c r="AG33" s="13">
        <f t="shared" si="2"/>
        <v>940.10796089843745</v>
      </c>
      <c r="AH33" s="3">
        <f t="shared" si="0"/>
        <v>121147.93310546875</v>
      </c>
      <c r="AI33" s="3">
        <f t="shared" si="3"/>
        <v>940.10796089843745</v>
      </c>
    </row>
    <row r="34" spans="2:37" x14ac:dyDescent="0.25">
      <c r="B34" t="s">
        <v>382</v>
      </c>
      <c r="C34" t="s">
        <v>29</v>
      </c>
      <c r="D34" t="s">
        <v>27</v>
      </c>
      <c r="E34">
        <v>14</v>
      </c>
      <c r="F34" t="s">
        <v>104</v>
      </c>
      <c r="G34" s="9">
        <v>103.57746887207031</v>
      </c>
      <c r="H34" s="9">
        <v>346651.34375</v>
      </c>
      <c r="I34" s="9">
        <v>133157.65625</v>
      </c>
      <c r="J34" s="9">
        <v>0</v>
      </c>
      <c r="K34" s="9">
        <v>99493.7734375</v>
      </c>
      <c r="L34" s="9">
        <v>63853.41015625</v>
      </c>
      <c r="M34" s="9">
        <v>1835.8251953125</v>
      </c>
      <c r="N34" s="9">
        <v>0</v>
      </c>
      <c r="O34" s="9">
        <v>0</v>
      </c>
      <c r="P34" s="9">
        <v>48311.015625</v>
      </c>
      <c r="Q34" s="9">
        <v>0</v>
      </c>
      <c r="R34" s="9">
        <v>0</v>
      </c>
      <c r="S34" s="9">
        <v>0</v>
      </c>
      <c r="T34" s="9">
        <v>0</v>
      </c>
      <c r="U34" s="9">
        <v>2560.1668800000002</v>
      </c>
      <c r="V34" s="9">
        <v>110.39444</v>
      </c>
      <c r="W34" s="9">
        <v>0</v>
      </c>
      <c r="X34" s="9">
        <v>2449.7724800000001</v>
      </c>
      <c r="Y34" s="13">
        <f t="shared" si="1"/>
        <v>884.64194757812504</v>
      </c>
      <c r="Z34" s="13">
        <v>912.943115234375</v>
      </c>
      <c r="AA34" s="13">
        <v>-954.3951416015625</v>
      </c>
      <c r="AB34" s="13">
        <v>1.3374092578887939</v>
      </c>
      <c r="AC34" s="13">
        <v>0</v>
      </c>
      <c r="AD34" s="13">
        <v>0</v>
      </c>
      <c r="AE34" s="13">
        <v>35</v>
      </c>
      <c r="AG34" s="13">
        <f t="shared" si="2"/>
        <v>884.64194757812504</v>
      </c>
      <c r="AH34" s="3">
        <f t="shared" si="0"/>
        <v>114000.2509765625</v>
      </c>
      <c r="AI34" s="3">
        <f t="shared" si="3"/>
        <v>884.64194757812504</v>
      </c>
    </row>
    <row r="35" spans="2:37" x14ac:dyDescent="0.25">
      <c r="B35" t="s">
        <v>383</v>
      </c>
      <c r="C35" t="s">
        <v>29</v>
      </c>
      <c r="D35" t="s">
        <v>27</v>
      </c>
      <c r="E35">
        <v>14</v>
      </c>
      <c r="F35" t="s">
        <v>106</v>
      </c>
      <c r="G35" s="9">
        <v>102.18589019775391</v>
      </c>
      <c r="H35" s="9">
        <v>340454.96875</v>
      </c>
      <c r="I35" s="9">
        <v>133157.65625</v>
      </c>
      <c r="J35" s="9">
        <v>0</v>
      </c>
      <c r="K35" s="9">
        <v>99493.7734375</v>
      </c>
      <c r="L35" s="9">
        <v>57858.0390625</v>
      </c>
      <c r="M35" s="9">
        <v>1634.9232177734375</v>
      </c>
      <c r="N35" s="9">
        <v>0</v>
      </c>
      <c r="O35" s="9">
        <v>0</v>
      </c>
      <c r="P35" s="9">
        <v>48311.015625</v>
      </c>
      <c r="Q35" s="9">
        <v>0</v>
      </c>
      <c r="R35" s="9">
        <v>0</v>
      </c>
      <c r="S35" s="9">
        <v>0</v>
      </c>
      <c r="T35" s="9">
        <v>0</v>
      </c>
      <c r="U35" s="9">
        <v>2560.1668800000002</v>
      </c>
      <c r="V35" s="9">
        <v>110.39444</v>
      </c>
      <c r="W35" s="9">
        <v>0</v>
      </c>
      <c r="X35" s="9">
        <v>2449.7724800000001</v>
      </c>
      <c r="Y35" s="13">
        <f t="shared" si="1"/>
        <v>836.55886854492189</v>
      </c>
      <c r="Z35" s="13">
        <v>912.93719482421875</v>
      </c>
      <c r="AA35" s="13">
        <v>-954.388916015625</v>
      </c>
      <c r="AB35" s="13">
        <v>1.3374092578887939</v>
      </c>
      <c r="AC35" s="13">
        <v>0</v>
      </c>
      <c r="AD35" s="13">
        <v>0</v>
      </c>
      <c r="AE35" s="13">
        <v>35</v>
      </c>
      <c r="AG35" s="13">
        <f t="shared" si="2"/>
        <v>836.55886854492189</v>
      </c>
      <c r="AH35" s="3">
        <f t="shared" si="0"/>
        <v>107803.97790527344</v>
      </c>
      <c r="AI35" s="3">
        <f t="shared" si="3"/>
        <v>836.55886854492189</v>
      </c>
    </row>
    <row r="36" spans="2:37" x14ac:dyDescent="0.25">
      <c r="B36" t="s">
        <v>384</v>
      </c>
      <c r="C36" t="s">
        <v>30</v>
      </c>
      <c r="D36" t="s">
        <v>27</v>
      </c>
      <c r="E36">
        <v>14</v>
      </c>
      <c r="F36" t="s">
        <v>108</v>
      </c>
      <c r="G36" s="9">
        <v>458.70025634765625</v>
      </c>
      <c r="H36" s="9">
        <v>3048060.75</v>
      </c>
      <c r="I36" s="9">
        <v>566447.625</v>
      </c>
      <c r="J36" s="9">
        <v>0</v>
      </c>
      <c r="K36" s="9">
        <v>1692748</v>
      </c>
      <c r="L36" s="9">
        <v>13066.3544921875</v>
      </c>
      <c r="M36" s="9">
        <v>220444.6875</v>
      </c>
      <c r="N36" s="9">
        <v>3303.089111328125</v>
      </c>
      <c r="O36" s="9">
        <v>143202.375</v>
      </c>
      <c r="P36" s="9">
        <v>408848</v>
      </c>
      <c r="Q36" s="9">
        <v>0</v>
      </c>
      <c r="R36" s="9">
        <v>0</v>
      </c>
      <c r="S36" s="9">
        <v>0</v>
      </c>
      <c r="T36" s="9">
        <v>0</v>
      </c>
      <c r="U36" s="9">
        <v>224773.20192000002</v>
      </c>
      <c r="V36" s="9">
        <v>0</v>
      </c>
      <c r="W36" s="9">
        <v>179925.85216000001</v>
      </c>
      <c r="X36" s="9">
        <v>44847.288320000007</v>
      </c>
      <c r="Y36" s="13">
        <f t="shared" si="1"/>
        <v>24088.541811859373</v>
      </c>
      <c r="Z36" s="13">
        <v>4965.0791015625</v>
      </c>
      <c r="AA36" s="13">
        <v>-10164.4140625</v>
      </c>
      <c r="AB36" s="13">
        <v>0</v>
      </c>
      <c r="AC36" s="13">
        <v>0</v>
      </c>
      <c r="AD36" s="13">
        <v>0</v>
      </c>
      <c r="AE36" s="13">
        <v>0</v>
      </c>
      <c r="AG36" s="13">
        <f t="shared" si="2"/>
        <v>24088.541811859373</v>
      </c>
      <c r="AH36" s="3">
        <f t="shared" si="0"/>
        <v>785561.4169921875</v>
      </c>
      <c r="AI36" s="3">
        <f t="shared" si="3"/>
        <v>6095.9565958593748</v>
      </c>
    </row>
    <row r="37" spans="2:37" x14ac:dyDescent="0.25">
      <c r="B37" t="s">
        <v>385</v>
      </c>
      <c r="C37" t="s">
        <v>30</v>
      </c>
      <c r="D37" t="s">
        <v>27</v>
      </c>
      <c r="E37">
        <v>14</v>
      </c>
      <c r="F37" t="s">
        <v>110</v>
      </c>
      <c r="G37" s="20">
        <f>IF(G666=0,0,G36*(G667/G666))</f>
        <v>424.27596011082073</v>
      </c>
      <c r="H37" s="20">
        <f>IF(H666=0,0,H36*(H667/H666))</f>
        <v>2955900.1372167356</v>
      </c>
      <c r="I37" s="20">
        <f t="shared" ref="I37:AG37" si="4">IF(I666=0,0,I36*(I667/I666))</f>
        <v>566447.625</v>
      </c>
      <c r="J37" s="20">
        <f t="shared" si="4"/>
        <v>0</v>
      </c>
      <c r="K37" s="20">
        <f t="shared" si="4"/>
        <v>1692748</v>
      </c>
      <c r="L37" s="20">
        <f t="shared" si="4"/>
        <v>23845.878521213446</v>
      </c>
      <c r="M37" s="20">
        <f t="shared" si="4"/>
        <v>155866.24827395906</v>
      </c>
      <c r="N37" s="20">
        <f t="shared" si="4"/>
        <v>5876.3740451010108</v>
      </c>
      <c r="O37" s="20">
        <f t="shared" si="4"/>
        <v>143178.4298716106</v>
      </c>
      <c r="P37" s="20">
        <f t="shared" si="4"/>
        <v>413061.90632154635</v>
      </c>
      <c r="Q37" s="20">
        <f t="shared" si="4"/>
        <v>0</v>
      </c>
      <c r="R37" s="20">
        <f t="shared" si="4"/>
        <v>0</v>
      </c>
      <c r="S37" s="20">
        <f t="shared" si="4"/>
        <v>0</v>
      </c>
      <c r="T37" s="20">
        <f t="shared" si="4"/>
        <v>0</v>
      </c>
      <c r="U37" s="20">
        <f t="shared" si="4"/>
        <v>197674.85556432878</v>
      </c>
      <c r="V37" s="20">
        <f t="shared" si="4"/>
        <v>0</v>
      </c>
      <c r="W37" s="20">
        <f t="shared" si="4"/>
        <v>153660.58961746018</v>
      </c>
      <c r="X37" s="20">
        <f t="shared" si="4"/>
        <v>44847.483993335431</v>
      </c>
      <c r="Y37" s="13">
        <f t="shared" si="1"/>
        <v>20924.692162337164</v>
      </c>
      <c r="Z37" s="20">
        <f t="shared" si="4"/>
        <v>4965.0791015625</v>
      </c>
      <c r="AA37" s="20">
        <f t="shared" si="4"/>
        <v>-10164.4140625</v>
      </c>
      <c r="AB37" s="20">
        <f t="shared" si="4"/>
        <v>0</v>
      </c>
      <c r="AC37" s="20">
        <f t="shared" si="4"/>
        <v>0</v>
      </c>
      <c r="AD37" s="20">
        <f t="shared" si="4"/>
        <v>0</v>
      </c>
      <c r="AE37" s="20">
        <f t="shared" si="4"/>
        <v>0</v>
      </c>
      <c r="AG37" s="20">
        <f t="shared" si="4"/>
        <v>20924.692162337164</v>
      </c>
      <c r="AH37" s="3">
        <f t="shared" si="0"/>
        <v>735952.46298832947</v>
      </c>
      <c r="AI37" s="3">
        <f t="shared" si="3"/>
        <v>5710.9911127894366</v>
      </c>
      <c r="AK37" s="20">
        <f t="shared" ref="AK37" si="5">IF(AK666=0,0,AK36*(AK667/AK666))</f>
        <v>0</v>
      </c>
    </row>
    <row r="38" spans="2:37" x14ac:dyDescent="0.25">
      <c r="B38" t="s">
        <v>386</v>
      </c>
      <c r="C38" t="s">
        <v>30</v>
      </c>
      <c r="D38" t="s">
        <v>27</v>
      </c>
      <c r="E38">
        <v>14</v>
      </c>
      <c r="F38" t="s">
        <v>96</v>
      </c>
      <c r="G38" s="9">
        <v>440.335693359375</v>
      </c>
      <c r="H38" s="9">
        <v>3981387.5</v>
      </c>
      <c r="I38" s="9">
        <v>566447.625</v>
      </c>
      <c r="J38" s="9">
        <v>0</v>
      </c>
      <c r="K38" s="9">
        <v>1692748</v>
      </c>
      <c r="L38" s="9">
        <v>1209171.375</v>
      </c>
      <c r="M38" s="9">
        <v>94976.8828125</v>
      </c>
      <c r="N38" s="9">
        <v>0</v>
      </c>
      <c r="O38" s="9">
        <v>1121.62158203125</v>
      </c>
      <c r="P38" s="9">
        <v>416920.9375</v>
      </c>
      <c r="Q38" s="9">
        <v>0</v>
      </c>
      <c r="R38" s="9">
        <v>0</v>
      </c>
      <c r="S38" s="9">
        <v>0</v>
      </c>
      <c r="T38" s="9">
        <v>0</v>
      </c>
      <c r="U38" s="9">
        <v>44847.5648</v>
      </c>
      <c r="V38" s="9">
        <v>0</v>
      </c>
      <c r="W38" s="9">
        <v>0</v>
      </c>
      <c r="X38" s="9">
        <v>44847.5648</v>
      </c>
      <c r="Y38" s="13">
        <f t="shared" si="1"/>
        <v>13364.200739101563</v>
      </c>
      <c r="Z38" s="13">
        <v>5258.03955078125</v>
      </c>
      <c r="AA38" s="13">
        <v>-5467.2490234375</v>
      </c>
      <c r="AB38" s="13">
        <v>4.5656885951757431E-2</v>
      </c>
      <c r="AC38" s="13">
        <v>0</v>
      </c>
      <c r="AD38" s="13">
        <v>1</v>
      </c>
      <c r="AE38" s="13">
        <v>3</v>
      </c>
      <c r="AG38" s="13">
        <f t="shared" si="2"/>
        <v>13364.200739101563</v>
      </c>
      <c r="AH38" s="3">
        <f t="shared" si="0"/>
        <v>1722190.8168945313</v>
      </c>
      <c r="AI38" s="3">
        <f t="shared" si="3"/>
        <v>13364.200739101563</v>
      </c>
    </row>
    <row r="39" spans="2:37" x14ac:dyDescent="0.25">
      <c r="B39" t="s">
        <v>387</v>
      </c>
      <c r="C39" t="s">
        <v>30</v>
      </c>
      <c r="D39" t="s">
        <v>27</v>
      </c>
      <c r="E39">
        <v>14</v>
      </c>
      <c r="F39" t="s">
        <v>98</v>
      </c>
      <c r="G39" s="9">
        <v>424.79824829101562</v>
      </c>
      <c r="H39" s="9">
        <v>3839662.75</v>
      </c>
      <c r="I39" s="9">
        <v>566447.625</v>
      </c>
      <c r="J39" s="9">
        <v>0</v>
      </c>
      <c r="K39" s="9">
        <v>1692748</v>
      </c>
      <c r="L39" s="9">
        <v>1081819.375</v>
      </c>
      <c r="M39" s="9">
        <v>80604.8046875</v>
      </c>
      <c r="N39" s="9">
        <v>0</v>
      </c>
      <c r="O39" s="9">
        <v>1121.62158203125</v>
      </c>
      <c r="P39" s="9">
        <v>416920.875</v>
      </c>
      <c r="Q39" s="9">
        <v>0</v>
      </c>
      <c r="R39" s="9">
        <v>0</v>
      </c>
      <c r="S39" s="9">
        <v>0</v>
      </c>
      <c r="T39" s="9">
        <v>0</v>
      </c>
      <c r="U39" s="9">
        <v>44847.5648</v>
      </c>
      <c r="V39" s="9">
        <v>0</v>
      </c>
      <c r="W39" s="9">
        <v>0</v>
      </c>
      <c r="X39" s="9">
        <v>44847.5648</v>
      </c>
      <c r="Y39" s="13">
        <f t="shared" si="1"/>
        <v>12264.421407851563</v>
      </c>
      <c r="Z39" s="13">
        <v>5258.02392578125</v>
      </c>
      <c r="AA39" s="13">
        <v>-5467.232421875</v>
      </c>
      <c r="AB39" s="13">
        <v>4.5656885951757431E-2</v>
      </c>
      <c r="AC39" s="13">
        <v>0</v>
      </c>
      <c r="AD39" s="13">
        <v>1</v>
      </c>
      <c r="AE39" s="13">
        <v>3</v>
      </c>
      <c r="AG39" s="13">
        <f t="shared" si="2"/>
        <v>12264.421407851563</v>
      </c>
      <c r="AH39" s="3">
        <f t="shared" si="0"/>
        <v>1580466.6762695313</v>
      </c>
      <c r="AI39" s="3">
        <f t="shared" si="3"/>
        <v>12264.421407851563</v>
      </c>
    </row>
    <row r="40" spans="2:37" x14ac:dyDescent="0.25">
      <c r="B40" t="s">
        <v>388</v>
      </c>
      <c r="C40" t="s">
        <v>30</v>
      </c>
      <c r="D40" t="s">
        <v>27</v>
      </c>
      <c r="E40">
        <v>14</v>
      </c>
      <c r="F40" t="s">
        <v>100</v>
      </c>
      <c r="G40" s="9">
        <v>413.1888427734375</v>
      </c>
      <c r="H40" s="9">
        <v>3723684</v>
      </c>
      <c r="I40" s="9">
        <v>566447.625</v>
      </c>
      <c r="J40" s="9">
        <v>0</v>
      </c>
      <c r="K40" s="9">
        <v>1692748</v>
      </c>
      <c r="L40" s="9">
        <v>976314</v>
      </c>
      <c r="M40" s="9">
        <v>70131.265625</v>
      </c>
      <c r="N40" s="9">
        <v>0</v>
      </c>
      <c r="O40" s="9">
        <v>1121.62158203125</v>
      </c>
      <c r="P40" s="9">
        <v>416920.875</v>
      </c>
      <c r="Q40" s="9">
        <v>0</v>
      </c>
      <c r="R40" s="9">
        <v>0</v>
      </c>
      <c r="S40" s="9">
        <v>0</v>
      </c>
      <c r="T40" s="9">
        <v>0</v>
      </c>
      <c r="U40" s="9">
        <v>44847.5648</v>
      </c>
      <c r="V40" s="9">
        <v>0</v>
      </c>
      <c r="W40" s="9">
        <v>0</v>
      </c>
      <c r="X40" s="9">
        <v>44847.5648</v>
      </c>
      <c r="Y40" s="13">
        <f t="shared" si="1"/>
        <v>11364.425034726562</v>
      </c>
      <c r="Z40" s="13">
        <v>5258.00927734375</v>
      </c>
      <c r="AA40" s="13">
        <v>-5467.216796875</v>
      </c>
      <c r="AB40" s="13">
        <v>4.5656885951757431E-2</v>
      </c>
      <c r="AC40" s="13">
        <v>0</v>
      </c>
      <c r="AD40" s="13">
        <v>1</v>
      </c>
      <c r="AE40" s="13">
        <v>3</v>
      </c>
      <c r="AG40" s="13">
        <f t="shared" si="2"/>
        <v>11364.425034726562</v>
      </c>
      <c r="AH40" s="3">
        <f t="shared" si="0"/>
        <v>1464487.7622070313</v>
      </c>
      <c r="AI40" s="3">
        <f t="shared" si="3"/>
        <v>11364.425034726562</v>
      </c>
    </row>
    <row r="41" spans="2:37" x14ac:dyDescent="0.25">
      <c r="B41" t="s">
        <v>389</v>
      </c>
      <c r="C41" t="s">
        <v>30</v>
      </c>
      <c r="D41" t="s">
        <v>27</v>
      </c>
      <c r="E41">
        <v>14</v>
      </c>
      <c r="F41" t="s">
        <v>102</v>
      </c>
      <c r="G41" s="9">
        <v>435.35916137695312</v>
      </c>
      <c r="H41" s="9">
        <v>3842653</v>
      </c>
      <c r="I41" s="9">
        <v>566447.625</v>
      </c>
      <c r="J41" s="9">
        <v>0</v>
      </c>
      <c r="K41" s="9">
        <v>1692748</v>
      </c>
      <c r="L41" s="9">
        <v>1075220</v>
      </c>
      <c r="M41" s="9">
        <v>89759.9453125</v>
      </c>
      <c r="N41" s="9">
        <v>0</v>
      </c>
      <c r="O41" s="9">
        <v>1121.62158203125</v>
      </c>
      <c r="P41" s="9">
        <v>417355.5625</v>
      </c>
      <c r="Q41" s="9">
        <v>0</v>
      </c>
      <c r="R41" s="9">
        <v>0</v>
      </c>
      <c r="S41" s="9">
        <v>0</v>
      </c>
      <c r="T41" s="9">
        <v>0</v>
      </c>
      <c r="U41" s="9">
        <v>44847.651840000006</v>
      </c>
      <c r="V41" s="9">
        <v>0</v>
      </c>
      <c r="W41" s="9">
        <v>0</v>
      </c>
      <c r="X41" s="9">
        <v>44847.651840000006</v>
      </c>
      <c r="Y41" s="13">
        <f t="shared" si="1"/>
        <v>12287.627324101562</v>
      </c>
      <c r="Z41" s="13">
        <v>5236.7392578125</v>
      </c>
      <c r="AA41" s="13">
        <v>-5445.150390625</v>
      </c>
      <c r="AB41" s="13">
        <v>1.0501084327697754</v>
      </c>
      <c r="AC41" s="13">
        <v>0</v>
      </c>
      <c r="AD41" s="13">
        <v>67</v>
      </c>
      <c r="AE41" s="13">
        <v>25</v>
      </c>
      <c r="AG41" s="13">
        <f t="shared" si="2"/>
        <v>12287.627324101562</v>
      </c>
      <c r="AH41" s="3">
        <f t="shared" si="0"/>
        <v>1583457.1293945312</v>
      </c>
      <c r="AI41" s="3">
        <f t="shared" si="3"/>
        <v>12287.627324101562</v>
      </c>
    </row>
    <row r="42" spans="2:37" x14ac:dyDescent="0.25">
      <c r="B42" t="s">
        <v>390</v>
      </c>
      <c r="C42" t="s">
        <v>30</v>
      </c>
      <c r="D42" t="s">
        <v>27</v>
      </c>
      <c r="E42">
        <v>14</v>
      </c>
      <c r="F42" t="s">
        <v>104</v>
      </c>
      <c r="G42" s="9">
        <v>420.60891723632812</v>
      </c>
      <c r="H42" s="9">
        <v>3713791</v>
      </c>
      <c r="I42" s="9">
        <v>566447.625</v>
      </c>
      <c r="J42" s="9">
        <v>0</v>
      </c>
      <c r="K42" s="9">
        <v>1692748</v>
      </c>
      <c r="L42" s="9">
        <v>959847</v>
      </c>
      <c r="M42" s="9">
        <v>76270.375</v>
      </c>
      <c r="N42" s="9">
        <v>0</v>
      </c>
      <c r="O42" s="9">
        <v>1121.62158203125</v>
      </c>
      <c r="P42" s="9">
        <v>417355.53125</v>
      </c>
      <c r="Q42" s="9">
        <v>0</v>
      </c>
      <c r="R42" s="9">
        <v>0</v>
      </c>
      <c r="S42" s="9">
        <v>0</v>
      </c>
      <c r="T42" s="9">
        <v>0</v>
      </c>
      <c r="U42" s="9">
        <v>44847.651840000006</v>
      </c>
      <c r="V42" s="9">
        <v>0</v>
      </c>
      <c r="W42" s="9">
        <v>0</v>
      </c>
      <c r="X42" s="9">
        <v>44847.651840000006</v>
      </c>
      <c r="Y42" s="13">
        <f t="shared" si="1"/>
        <v>11287.653535976562</v>
      </c>
      <c r="Z42" s="13">
        <v>5236.703125</v>
      </c>
      <c r="AA42" s="13">
        <v>-5445.1123046875</v>
      </c>
      <c r="AB42" s="13">
        <v>1.0501084327697754</v>
      </c>
      <c r="AC42" s="13">
        <v>0</v>
      </c>
      <c r="AD42" s="13">
        <v>67</v>
      </c>
      <c r="AE42" s="13">
        <v>25</v>
      </c>
      <c r="AG42" s="13">
        <f t="shared" si="2"/>
        <v>11287.653535976562</v>
      </c>
      <c r="AH42" s="3">
        <f t="shared" si="0"/>
        <v>1454594.5278320313</v>
      </c>
      <c r="AI42" s="3">
        <f t="shared" si="3"/>
        <v>11287.653535976562</v>
      </c>
    </row>
    <row r="43" spans="2:37" x14ac:dyDescent="0.25">
      <c r="B43" t="s">
        <v>391</v>
      </c>
      <c r="C43" t="s">
        <v>30</v>
      </c>
      <c r="D43" t="s">
        <v>27</v>
      </c>
      <c r="E43">
        <v>14</v>
      </c>
      <c r="F43" t="s">
        <v>106</v>
      </c>
      <c r="G43" s="9">
        <v>409.9117431640625</v>
      </c>
      <c r="H43" s="9">
        <v>3607963.5</v>
      </c>
      <c r="I43" s="9">
        <v>566447.625</v>
      </c>
      <c r="J43" s="9">
        <v>0</v>
      </c>
      <c r="K43" s="9">
        <v>1692748</v>
      </c>
      <c r="L43" s="9">
        <v>863879.375</v>
      </c>
      <c r="M43" s="9">
        <v>66410.8671875</v>
      </c>
      <c r="N43" s="9">
        <v>0</v>
      </c>
      <c r="O43" s="9">
        <v>1121.62158203125</v>
      </c>
      <c r="P43" s="9">
        <v>417355.53125</v>
      </c>
      <c r="Q43" s="9">
        <v>0</v>
      </c>
      <c r="R43" s="9">
        <v>0</v>
      </c>
      <c r="S43" s="9">
        <v>0</v>
      </c>
      <c r="T43" s="9">
        <v>0</v>
      </c>
      <c r="U43" s="9">
        <v>44847.651840000006</v>
      </c>
      <c r="V43" s="9">
        <v>0</v>
      </c>
      <c r="W43" s="9">
        <v>0</v>
      </c>
      <c r="X43" s="9">
        <v>44847.651840000006</v>
      </c>
      <c r="Y43" s="13">
        <f t="shared" si="1"/>
        <v>10466.434985351563</v>
      </c>
      <c r="Z43" s="13">
        <v>5236.66845703125</v>
      </c>
      <c r="AA43" s="13">
        <v>-5445.07666015625</v>
      </c>
      <c r="AB43" s="13">
        <v>1.0501084327697754</v>
      </c>
      <c r="AC43" s="13">
        <v>0</v>
      </c>
      <c r="AD43" s="13">
        <v>67</v>
      </c>
      <c r="AE43" s="13">
        <v>25</v>
      </c>
      <c r="AG43" s="13">
        <f t="shared" si="2"/>
        <v>10466.434985351563</v>
      </c>
      <c r="AH43" s="3">
        <f t="shared" si="0"/>
        <v>1348767.3950195313</v>
      </c>
      <c r="AI43" s="3">
        <f t="shared" si="3"/>
        <v>10466.434985351563</v>
      </c>
    </row>
    <row r="44" spans="2:37" x14ac:dyDescent="0.25">
      <c r="B44" t="s">
        <v>117</v>
      </c>
      <c r="C44" t="s">
        <v>23</v>
      </c>
      <c r="D44" t="s">
        <v>31</v>
      </c>
      <c r="E44">
        <v>14</v>
      </c>
      <c r="F44" t="s">
        <v>90</v>
      </c>
      <c r="G44" s="9">
        <v>39.171520233154297</v>
      </c>
      <c r="H44" s="9">
        <v>99246.109375</v>
      </c>
      <c r="I44" s="9">
        <v>31593.98046875</v>
      </c>
      <c r="J44" s="9">
        <v>0</v>
      </c>
      <c r="K44" s="9">
        <v>50648.0078125</v>
      </c>
      <c r="L44" s="9">
        <v>0</v>
      </c>
      <c r="M44" s="9">
        <v>8182.35107421875</v>
      </c>
      <c r="N44" s="9">
        <v>0</v>
      </c>
      <c r="O44" s="9">
        <v>0</v>
      </c>
      <c r="P44" s="9">
        <v>8821.8583984375</v>
      </c>
      <c r="Q44" s="9">
        <v>0</v>
      </c>
      <c r="R44" s="9">
        <v>0</v>
      </c>
      <c r="S44" s="9">
        <v>0</v>
      </c>
      <c r="T44" s="9">
        <v>0</v>
      </c>
      <c r="U44" s="9">
        <v>421.99804000000006</v>
      </c>
      <c r="V44" s="9">
        <v>0</v>
      </c>
      <c r="W44" s="9">
        <v>236.52436000000003</v>
      </c>
      <c r="X44" s="9">
        <v>185.47368</v>
      </c>
      <c r="Y44" s="13">
        <f t="shared" si="1"/>
        <v>155.60510150781249</v>
      </c>
      <c r="Z44" s="13">
        <v>256.6566162109375</v>
      </c>
      <c r="AA44" s="13">
        <v>-378.14340209960937</v>
      </c>
      <c r="AB44" s="13">
        <v>0</v>
      </c>
      <c r="AC44" s="13">
        <v>0</v>
      </c>
      <c r="AD44" s="13">
        <v>0</v>
      </c>
      <c r="AE44" s="13">
        <v>0</v>
      </c>
      <c r="AG44" s="13">
        <f t="shared" si="2"/>
        <v>155.60510150781249</v>
      </c>
      <c r="AH44" s="3">
        <f t="shared" si="0"/>
        <v>17004.20947265625</v>
      </c>
      <c r="AI44" s="3">
        <f t="shared" si="3"/>
        <v>131.9526655078125</v>
      </c>
    </row>
    <row r="45" spans="2:37" x14ac:dyDescent="0.25">
      <c r="B45" t="s">
        <v>732</v>
      </c>
      <c r="C45" t="s">
        <v>23</v>
      </c>
      <c r="D45" t="s">
        <v>31</v>
      </c>
      <c r="E45">
        <v>14</v>
      </c>
      <c r="F45" t="s">
        <v>730</v>
      </c>
      <c r="G45" s="9">
        <v>39.172901153564453</v>
      </c>
      <c r="H45" s="9">
        <v>102745.1796875</v>
      </c>
      <c r="I45" s="9">
        <v>31593.98046875</v>
      </c>
      <c r="J45" s="9">
        <v>0</v>
      </c>
      <c r="K45" s="9">
        <v>50648.0078125</v>
      </c>
      <c r="L45" s="9">
        <v>0</v>
      </c>
      <c r="M45" s="9">
        <v>11681.60546875</v>
      </c>
      <c r="N45" s="9">
        <v>0</v>
      </c>
      <c r="O45" s="9">
        <v>0</v>
      </c>
      <c r="P45" s="9">
        <v>8821.65234375</v>
      </c>
      <c r="Q45" s="9">
        <v>0</v>
      </c>
      <c r="R45" s="9">
        <v>0</v>
      </c>
      <c r="S45" s="9">
        <v>0</v>
      </c>
      <c r="T45" s="9">
        <v>0</v>
      </c>
      <c r="U45" s="9">
        <v>421.79368000000005</v>
      </c>
      <c r="V45" s="9">
        <v>0</v>
      </c>
      <c r="W45" s="9">
        <v>236.32098000000002</v>
      </c>
      <c r="X45" s="9">
        <v>185.47272000000001</v>
      </c>
      <c r="Y45" s="13">
        <f t="shared" si="1"/>
        <v>182.73737862499999</v>
      </c>
      <c r="Z45" s="13">
        <v>256.67822265625</v>
      </c>
      <c r="AA45" s="13">
        <v>-378.13287353515625</v>
      </c>
      <c r="AB45" s="13">
        <v>0</v>
      </c>
      <c r="AC45" s="13">
        <v>0</v>
      </c>
      <c r="AD45" s="13">
        <v>0</v>
      </c>
      <c r="AE45" s="13">
        <v>0</v>
      </c>
      <c r="AG45" s="13">
        <f t="shared" si="2"/>
        <v>182.73737862499999</v>
      </c>
      <c r="AH45" s="3">
        <f t="shared" si="0"/>
        <v>20503.2578125</v>
      </c>
      <c r="AI45" s="3">
        <f t="shared" si="3"/>
        <v>159.10528062500001</v>
      </c>
    </row>
    <row r="46" spans="2:37" x14ac:dyDescent="0.25">
      <c r="B46" t="s">
        <v>118</v>
      </c>
      <c r="C46" t="s">
        <v>23</v>
      </c>
      <c r="D46" t="s">
        <v>31</v>
      </c>
      <c r="E46">
        <v>14</v>
      </c>
      <c r="F46" t="s">
        <v>92</v>
      </c>
      <c r="G46" s="9">
        <v>35.218864440917969</v>
      </c>
      <c r="H46" s="9">
        <v>93188.2890625</v>
      </c>
      <c r="I46" s="9">
        <v>31593.98046875</v>
      </c>
      <c r="J46" s="9">
        <v>0</v>
      </c>
      <c r="K46" s="9">
        <v>50648.0078125</v>
      </c>
      <c r="L46" s="9">
        <v>0</v>
      </c>
      <c r="M46" s="9">
        <v>6428.3505859375</v>
      </c>
      <c r="N46" s="9">
        <v>0</v>
      </c>
      <c r="O46" s="9">
        <v>0</v>
      </c>
      <c r="P46" s="9">
        <v>4518.03466796875</v>
      </c>
      <c r="Q46" s="9">
        <v>0</v>
      </c>
      <c r="R46" s="9">
        <v>0</v>
      </c>
      <c r="S46" s="9">
        <v>0</v>
      </c>
      <c r="T46" s="9">
        <v>0</v>
      </c>
      <c r="U46" s="9">
        <v>452.13804000000005</v>
      </c>
      <c r="V46" s="9">
        <v>0</v>
      </c>
      <c r="W46" s="9">
        <v>266.59588000000002</v>
      </c>
      <c r="X46" s="9">
        <v>185.54212000000001</v>
      </c>
      <c r="Y46" s="13">
        <f t="shared" si="1"/>
        <v>111.6035375703125</v>
      </c>
      <c r="Z46" s="13">
        <v>255.86398315429687</v>
      </c>
      <c r="AA46" s="13">
        <v>-320.10882568359375</v>
      </c>
      <c r="AB46" s="13">
        <v>0</v>
      </c>
      <c r="AC46" s="13">
        <v>0</v>
      </c>
      <c r="AD46" s="13">
        <v>0</v>
      </c>
      <c r="AE46" s="13">
        <v>0</v>
      </c>
      <c r="AG46" s="13">
        <f t="shared" si="2"/>
        <v>111.6035375703125</v>
      </c>
      <c r="AH46" s="3">
        <f t="shared" si="0"/>
        <v>10946.38525390625</v>
      </c>
      <c r="AI46" s="3">
        <f t="shared" si="3"/>
        <v>84.943949570312498</v>
      </c>
    </row>
    <row r="47" spans="2:37" x14ac:dyDescent="0.25">
      <c r="B47" t="s">
        <v>691</v>
      </c>
      <c r="C47" t="s">
        <v>23</v>
      </c>
      <c r="D47" t="s">
        <v>31</v>
      </c>
      <c r="E47">
        <v>14</v>
      </c>
      <c r="F47" t="s">
        <v>689</v>
      </c>
      <c r="G47" s="9">
        <v>40.741889953613281</v>
      </c>
      <c r="H47" s="9">
        <v>97817.625</v>
      </c>
      <c r="I47" s="9">
        <v>31593.98046875</v>
      </c>
      <c r="J47" s="9">
        <v>0</v>
      </c>
      <c r="K47" s="9">
        <v>50648.0078125</v>
      </c>
      <c r="L47" s="9">
        <v>0</v>
      </c>
      <c r="M47" s="9">
        <v>8613.6611328125</v>
      </c>
      <c r="N47" s="9">
        <v>0</v>
      </c>
      <c r="O47" s="9">
        <v>0</v>
      </c>
      <c r="P47" s="9">
        <v>6962.0791015625</v>
      </c>
      <c r="Q47" s="9">
        <v>0</v>
      </c>
      <c r="R47" s="9">
        <v>0</v>
      </c>
      <c r="S47" s="9">
        <v>0</v>
      </c>
      <c r="T47" s="9">
        <v>0</v>
      </c>
      <c r="U47" s="9">
        <v>433.91416000000004</v>
      </c>
      <c r="V47" s="9">
        <v>0</v>
      </c>
      <c r="W47" s="9">
        <v>248.38912000000002</v>
      </c>
      <c r="X47" s="9">
        <v>185.52500000000001</v>
      </c>
      <c r="Y47" s="13">
        <f t="shared" si="1"/>
        <v>145.70665621875</v>
      </c>
      <c r="Z47" s="13">
        <v>254.28054809570313</v>
      </c>
      <c r="AA47" s="13">
        <v>-316.65554809570312</v>
      </c>
      <c r="AB47" s="13">
        <v>0</v>
      </c>
      <c r="AC47" s="13">
        <v>0</v>
      </c>
      <c r="AD47" s="13">
        <v>0</v>
      </c>
      <c r="AE47" s="13">
        <v>0</v>
      </c>
      <c r="AG47" s="13">
        <f t="shared" si="2"/>
        <v>145.70665621875</v>
      </c>
      <c r="AH47" s="3">
        <f t="shared" si="0"/>
        <v>15575.740234375</v>
      </c>
      <c r="AI47" s="3">
        <f t="shared" si="3"/>
        <v>120.86774421875</v>
      </c>
    </row>
    <row r="48" spans="2:37" x14ac:dyDescent="0.25">
      <c r="B48" t="s">
        <v>119</v>
      </c>
      <c r="C48" t="s">
        <v>23</v>
      </c>
      <c r="D48" t="s">
        <v>31</v>
      </c>
      <c r="E48">
        <v>14</v>
      </c>
      <c r="F48" t="s">
        <v>94</v>
      </c>
      <c r="G48" s="9">
        <v>37.687339782714844</v>
      </c>
      <c r="H48" s="9">
        <v>96319.78125</v>
      </c>
      <c r="I48" s="9">
        <v>31593.98046875</v>
      </c>
      <c r="J48" s="9">
        <v>0</v>
      </c>
      <c r="K48" s="9">
        <v>50648.0078125</v>
      </c>
      <c r="L48" s="9">
        <v>0</v>
      </c>
      <c r="M48" s="9">
        <v>7115.837890625</v>
      </c>
      <c r="N48" s="9">
        <v>0</v>
      </c>
      <c r="O48" s="9">
        <v>0</v>
      </c>
      <c r="P48" s="9">
        <v>6962.0791015625</v>
      </c>
      <c r="Q48" s="9">
        <v>0</v>
      </c>
      <c r="R48" s="9">
        <v>0</v>
      </c>
      <c r="S48" s="9">
        <v>0</v>
      </c>
      <c r="T48" s="9">
        <v>0</v>
      </c>
      <c r="U48" s="9">
        <v>433.91416000000004</v>
      </c>
      <c r="V48" s="9">
        <v>0</v>
      </c>
      <c r="W48" s="9">
        <v>248.38912000000002</v>
      </c>
      <c r="X48" s="9">
        <v>185.52500000000001</v>
      </c>
      <c r="Y48" s="13">
        <f t="shared" si="1"/>
        <v>134.08354785937499</v>
      </c>
      <c r="Z48" s="13">
        <v>254.28054809570313</v>
      </c>
      <c r="AA48" s="13">
        <v>-316.65554809570312</v>
      </c>
      <c r="AB48" s="13">
        <v>0</v>
      </c>
      <c r="AC48" s="13">
        <v>0</v>
      </c>
      <c r="AD48" s="13">
        <v>0</v>
      </c>
      <c r="AE48" s="13">
        <v>0</v>
      </c>
      <c r="AG48" s="13">
        <f t="shared" si="2"/>
        <v>134.08354785937499</v>
      </c>
      <c r="AH48" s="3">
        <f t="shared" si="0"/>
        <v>14077.9169921875</v>
      </c>
      <c r="AI48" s="3">
        <f t="shared" si="3"/>
        <v>109.24463585937499</v>
      </c>
    </row>
    <row r="49" spans="2:35" x14ac:dyDescent="0.25">
      <c r="B49" t="s">
        <v>51</v>
      </c>
      <c r="C49" t="s">
        <v>23</v>
      </c>
      <c r="D49" t="s">
        <v>31</v>
      </c>
      <c r="E49">
        <v>14</v>
      </c>
      <c r="F49" t="s">
        <v>48</v>
      </c>
      <c r="G49" s="9">
        <v>43.152473449707031</v>
      </c>
      <c r="H49" s="9">
        <v>99318.90625</v>
      </c>
      <c r="I49" s="9">
        <v>31593.98046875</v>
      </c>
      <c r="J49" s="9">
        <v>0</v>
      </c>
      <c r="K49" s="9">
        <v>50648.0078125</v>
      </c>
      <c r="L49" s="9">
        <v>24.421245574951172</v>
      </c>
      <c r="M49" s="9">
        <v>12676.1005859375</v>
      </c>
      <c r="N49" s="9">
        <v>0</v>
      </c>
      <c r="O49" s="9">
        <v>326.24899291992187</v>
      </c>
      <c r="P49" s="9">
        <v>4050.169189453125</v>
      </c>
      <c r="Q49" s="9">
        <v>0</v>
      </c>
      <c r="R49" s="9">
        <v>0</v>
      </c>
      <c r="S49" s="9">
        <v>0</v>
      </c>
      <c r="T49" s="9">
        <v>0</v>
      </c>
      <c r="U49" s="9">
        <v>524.75484000000006</v>
      </c>
      <c r="V49" s="9">
        <v>0</v>
      </c>
      <c r="W49" s="9">
        <v>339.34212000000002</v>
      </c>
      <c r="X49" s="9">
        <v>185.41288</v>
      </c>
      <c r="Y49" s="13">
        <f t="shared" si="1"/>
        <v>166.45126650775146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G49" s="13">
        <f t="shared" si="2"/>
        <v>166.45126650775146</v>
      </c>
      <c r="AH49" s="3">
        <f t="shared" si="0"/>
        <v>17076.940013885498</v>
      </c>
      <c r="AI49" s="3">
        <f t="shared" si="3"/>
        <v>132.51705450775145</v>
      </c>
    </row>
    <row r="50" spans="2:35" x14ac:dyDescent="0.25">
      <c r="B50" t="s">
        <v>52</v>
      </c>
      <c r="C50" t="s">
        <v>23</v>
      </c>
      <c r="D50" t="s">
        <v>31</v>
      </c>
      <c r="E50">
        <v>14</v>
      </c>
      <c r="F50" t="s">
        <v>50</v>
      </c>
      <c r="G50" s="9">
        <v>38.153537750244141</v>
      </c>
      <c r="H50" s="9">
        <v>96312.578125</v>
      </c>
      <c r="I50" s="9">
        <v>31593.98046875</v>
      </c>
      <c r="J50" s="9">
        <v>0</v>
      </c>
      <c r="K50" s="9">
        <v>50648.0078125</v>
      </c>
      <c r="L50" s="9">
        <v>46.509048461914063</v>
      </c>
      <c r="M50" s="9">
        <v>9662.322265625</v>
      </c>
      <c r="N50" s="9">
        <v>0</v>
      </c>
      <c r="O50" s="9">
        <v>327.2703857421875</v>
      </c>
      <c r="P50" s="9">
        <v>4034.50439453125</v>
      </c>
      <c r="Q50" s="9">
        <v>0</v>
      </c>
      <c r="R50" s="9">
        <v>0</v>
      </c>
      <c r="S50" s="9">
        <v>0</v>
      </c>
      <c r="T50" s="9">
        <v>0</v>
      </c>
      <c r="U50" s="9">
        <v>419.91012000000001</v>
      </c>
      <c r="V50" s="9">
        <v>0</v>
      </c>
      <c r="W50" s="9">
        <v>234.49202000000002</v>
      </c>
      <c r="X50" s="9">
        <v>185.41816000000003</v>
      </c>
      <c r="Y50" s="13">
        <f t="shared" si="1"/>
        <v>132.63710529223633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G50" s="13">
        <f t="shared" si="2"/>
        <v>132.63710529223633</v>
      </c>
      <c r="AH50" s="3">
        <f t="shared" si="0"/>
        <v>14070.606094360352</v>
      </c>
      <c r="AI50" s="3">
        <f t="shared" si="3"/>
        <v>109.18790329223633</v>
      </c>
    </row>
    <row r="51" spans="2:35" x14ac:dyDescent="0.25">
      <c r="B51" t="s">
        <v>120</v>
      </c>
      <c r="C51" t="s">
        <v>23</v>
      </c>
      <c r="D51" t="s">
        <v>31</v>
      </c>
      <c r="E51">
        <v>14</v>
      </c>
      <c r="F51" t="s">
        <v>96</v>
      </c>
      <c r="G51" s="9">
        <v>38.58746337890625</v>
      </c>
      <c r="H51" s="9">
        <v>100233.4765625</v>
      </c>
      <c r="I51" s="9">
        <v>31593.98046875</v>
      </c>
      <c r="J51" s="9">
        <v>0</v>
      </c>
      <c r="K51" s="9">
        <v>50648.0078125</v>
      </c>
      <c r="L51" s="9">
        <v>2258.08447265625</v>
      </c>
      <c r="M51" s="9">
        <v>11086.412109375</v>
      </c>
      <c r="N51" s="9">
        <v>0</v>
      </c>
      <c r="O51" s="9">
        <v>0</v>
      </c>
      <c r="P51" s="9">
        <v>4647.09033203125</v>
      </c>
      <c r="Q51" s="9">
        <v>0</v>
      </c>
      <c r="R51" s="9">
        <v>0</v>
      </c>
      <c r="S51" s="9">
        <v>0</v>
      </c>
      <c r="T51" s="9">
        <v>0</v>
      </c>
      <c r="U51" s="9">
        <v>185.46868000000001</v>
      </c>
      <c r="V51" s="9">
        <v>0</v>
      </c>
      <c r="W51" s="9">
        <v>0</v>
      </c>
      <c r="X51" s="9">
        <v>185.46868000000001</v>
      </c>
      <c r="Y51" s="13">
        <f t="shared" si="1"/>
        <v>139.614714453125</v>
      </c>
      <c r="Z51" s="13">
        <v>248.87965393066406</v>
      </c>
      <c r="AA51" s="13">
        <v>-260.18939208984375</v>
      </c>
      <c r="AB51" s="13">
        <v>0</v>
      </c>
      <c r="AC51" s="13">
        <v>0</v>
      </c>
      <c r="AD51" s="13">
        <v>0</v>
      </c>
      <c r="AE51" s="13">
        <v>0</v>
      </c>
      <c r="AG51" s="13">
        <f t="shared" si="2"/>
        <v>139.614714453125</v>
      </c>
      <c r="AH51" s="3">
        <f t="shared" si="0"/>
        <v>17991.5869140625</v>
      </c>
      <c r="AI51" s="3">
        <f t="shared" si="3"/>
        <v>139.614714453125</v>
      </c>
    </row>
    <row r="52" spans="2:35" x14ac:dyDescent="0.25">
      <c r="B52" t="s">
        <v>121</v>
      </c>
      <c r="C52" t="s">
        <v>23</v>
      </c>
      <c r="D52" t="s">
        <v>31</v>
      </c>
      <c r="E52">
        <v>14</v>
      </c>
      <c r="F52" t="s">
        <v>98</v>
      </c>
      <c r="G52" s="9">
        <v>36.52642822265625</v>
      </c>
      <c r="H52" s="9">
        <v>98737.8359375</v>
      </c>
      <c r="I52" s="9">
        <v>31593.98046875</v>
      </c>
      <c r="J52" s="9">
        <v>0</v>
      </c>
      <c r="K52" s="9">
        <v>50648.0078125</v>
      </c>
      <c r="L52" s="9">
        <v>2053.7353515625</v>
      </c>
      <c r="M52" s="9">
        <v>9795.1337890625</v>
      </c>
      <c r="N52" s="9">
        <v>0</v>
      </c>
      <c r="O52" s="9">
        <v>0</v>
      </c>
      <c r="P52" s="9">
        <v>4647.09033203125</v>
      </c>
      <c r="Q52" s="9">
        <v>0</v>
      </c>
      <c r="R52" s="9">
        <v>0</v>
      </c>
      <c r="S52" s="9">
        <v>0</v>
      </c>
      <c r="T52" s="9">
        <v>0</v>
      </c>
      <c r="U52" s="9">
        <v>185.46868000000001</v>
      </c>
      <c r="V52" s="9">
        <v>0</v>
      </c>
      <c r="W52" s="9">
        <v>0</v>
      </c>
      <c r="X52" s="9">
        <v>185.46868000000001</v>
      </c>
      <c r="Y52" s="13">
        <f t="shared" si="1"/>
        <v>128.0086455078125</v>
      </c>
      <c r="Z52" s="13">
        <v>248.87965393066406</v>
      </c>
      <c r="AA52" s="13">
        <v>-260.18939208984375</v>
      </c>
      <c r="AB52" s="13">
        <v>0</v>
      </c>
      <c r="AC52" s="13">
        <v>0</v>
      </c>
      <c r="AD52" s="13">
        <v>0</v>
      </c>
      <c r="AE52" s="13">
        <v>0</v>
      </c>
      <c r="AG52" s="13">
        <f t="shared" si="2"/>
        <v>128.0086455078125</v>
      </c>
      <c r="AH52" s="3">
        <f t="shared" si="0"/>
        <v>16495.95947265625</v>
      </c>
      <c r="AI52" s="3">
        <f t="shared" si="3"/>
        <v>128.0086455078125</v>
      </c>
    </row>
    <row r="53" spans="2:35" x14ac:dyDescent="0.25">
      <c r="B53" t="s">
        <v>122</v>
      </c>
      <c r="C53" t="s">
        <v>23</v>
      </c>
      <c r="D53" t="s">
        <v>31</v>
      </c>
      <c r="E53">
        <v>14</v>
      </c>
      <c r="F53" t="s">
        <v>100</v>
      </c>
      <c r="G53" s="9">
        <v>34.800640106201172</v>
      </c>
      <c r="H53" s="9">
        <v>97465.640625</v>
      </c>
      <c r="I53" s="9">
        <v>31593.98046875</v>
      </c>
      <c r="J53" s="9">
        <v>0</v>
      </c>
      <c r="K53" s="9">
        <v>50648.0078125</v>
      </c>
      <c r="L53" s="9">
        <v>1872.13623046875</v>
      </c>
      <c r="M53" s="9">
        <v>8704.5224609375</v>
      </c>
      <c r="N53" s="9">
        <v>0</v>
      </c>
      <c r="O53" s="9">
        <v>0</v>
      </c>
      <c r="P53" s="9">
        <v>4647.09033203125</v>
      </c>
      <c r="Q53" s="9">
        <v>0</v>
      </c>
      <c r="R53" s="9">
        <v>0</v>
      </c>
      <c r="S53" s="9">
        <v>0</v>
      </c>
      <c r="T53" s="9">
        <v>0</v>
      </c>
      <c r="U53" s="9">
        <v>185.46868000000001</v>
      </c>
      <c r="V53" s="9">
        <v>0</v>
      </c>
      <c r="W53" s="9">
        <v>0</v>
      </c>
      <c r="X53" s="9">
        <v>185.46868000000001</v>
      </c>
      <c r="Y53" s="13">
        <f t="shared" si="1"/>
        <v>118.136292421875</v>
      </c>
      <c r="Z53" s="13">
        <v>248.87965393066406</v>
      </c>
      <c r="AA53" s="13">
        <v>-260.18939208984375</v>
      </c>
      <c r="AB53" s="13">
        <v>0</v>
      </c>
      <c r="AC53" s="13">
        <v>0</v>
      </c>
      <c r="AD53" s="13">
        <v>0</v>
      </c>
      <c r="AE53" s="13">
        <v>0</v>
      </c>
      <c r="AG53" s="13">
        <f t="shared" si="2"/>
        <v>118.136292421875</v>
      </c>
      <c r="AH53" s="3">
        <f t="shared" si="0"/>
        <v>15223.7490234375</v>
      </c>
      <c r="AI53" s="3">
        <f t="shared" si="3"/>
        <v>118.136292421875</v>
      </c>
    </row>
    <row r="54" spans="2:35" x14ac:dyDescent="0.25">
      <c r="B54" t="s">
        <v>123</v>
      </c>
      <c r="C54" t="s">
        <v>23</v>
      </c>
      <c r="D54" t="s">
        <v>31</v>
      </c>
      <c r="E54">
        <v>14</v>
      </c>
      <c r="F54" t="s">
        <v>102</v>
      </c>
      <c r="G54" s="9">
        <v>38.228065490722656</v>
      </c>
      <c r="H54" s="9">
        <v>99037.828125</v>
      </c>
      <c r="I54" s="9">
        <v>31593.98046875</v>
      </c>
      <c r="J54" s="9">
        <v>0</v>
      </c>
      <c r="K54" s="9">
        <v>50648.0078125</v>
      </c>
      <c r="L54" s="9">
        <v>1877.62060546875</v>
      </c>
      <c r="M54" s="9">
        <v>10275.7431640625</v>
      </c>
      <c r="N54" s="9">
        <v>0</v>
      </c>
      <c r="O54" s="9">
        <v>0</v>
      </c>
      <c r="P54" s="9">
        <v>4642.59130859375</v>
      </c>
      <c r="Q54" s="9">
        <v>0</v>
      </c>
      <c r="R54" s="9">
        <v>0</v>
      </c>
      <c r="S54" s="9">
        <v>0</v>
      </c>
      <c r="T54" s="9">
        <v>0</v>
      </c>
      <c r="U54" s="9">
        <v>185.45518000000001</v>
      </c>
      <c r="V54" s="9">
        <v>0</v>
      </c>
      <c r="W54" s="9">
        <v>0</v>
      </c>
      <c r="X54" s="9">
        <v>185.45518000000001</v>
      </c>
      <c r="Y54" s="13">
        <f t="shared" si="1"/>
        <v>130.33661140625</v>
      </c>
      <c r="Z54" s="13">
        <v>247.91604614257812</v>
      </c>
      <c r="AA54" s="13">
        <v>-259.18096923828125</v>
      </c>
      <c r="AB54" s="13">
        <v>0</v>
      </c>
      <c r="AC54" s="13">
        <v>0</v>
      </c>
      <c r="AD54" s="13">
        <v>0</v>
      </c>
      <c r="AE54" s="13">
        <v>0</v>
      </c>
      <c r="AG54" s="13">
        <f t="shared" si="2"/>
        <v>130.33661140625</v>
      </c>
      <c r="AH54" s="3">
        <f t="shared" si="0"/>
        <v>16795.955078125</v>
      </c>
      <c r="AI54" s="3">
        <f t="shared" si="3"/>
        <v>130.33661140625</v>
      </c>
    </row>
    <row r="55" spans="2:35" x14ac:dyDescent="0.25">
      <c r="B55" t="s">
        <v>124</v>
      </c>
      <c r="C55" t="s">
        <v>23</v>
      </c>
      <c r="D55" t="s">
        <v>31</v>
      </c>
      <c r="E55">
        <v>14</v>
      </c>
      <c r="F55" t="s">
        <v>104</v>
      </c>
      <c r="G55" s="9">
        <v>36.085010528564453</v>
      </c>
      <c r="H55" s="9">
        <v>97696.4765625</v>
      </c>
      <c r="I55" s="9">
        <v>31593.98046875</v>
      </c>
      <c r="J55" s="9">
        <v>0</v>
      </c>
      <c r="K55" s="9">
        <v>50648.0078125</v>
      </c>
      <c r="L55" s="9">
        <v>1700.8121337890625</v>
      </c>
      <c r="M55" s="9">
        <v>9111.1865234375</v>
      </c>
      <c r="N55" s="9">
        <v>0</v>
      </c>
      <c r="O55" s="9">
        <v>0</v>
      </c>
      <c r="P55" s="9">
        <v>4642.59130859375</v>
      </c>
      <c r="Q55" s="9">
        <v>0</v>
      </c>
      <c r="R55" s="9">
        <v>0</v>
      </c>
      <c r="S55" s="9">
        <v>0</v>
      </c>
      <c r="T55" s="9">
        <v>0</v>
      </c>
      <c r="U55" s="9">
        <v>185.45518000000001</v>
      </c>
      <c r="V55" s="9">
        <v>0</v>
      </c>
      <c r="W55" s="9">
        <v>0</v>
      </c>
      <c r="X55" s="9">
        <v>185.45518000000001</v>
      </c>
      <c r="Y55" s="13">
        <f t="shared" si="1"/>
        <v>119.92761813476562</v>
      </c>
      <c r="Z55" s="13">
        <v>247.91604614257812</v>
      </c>
      <c r="AA55" s="13">
        <v>-259.18096923828125</v>
      </c>
      <c r="AB55" s="13">
        <v>0</v>
      </c>
      <c r="AC55" s="13">
        <v>0</v>
      </c>
      <c r="AD55" s="13">
        <v>0</v>
      </c>
      <c r="AE55" s="13">
        <v>0</v>
      </c>
      <c r="AG55" s="13">
        <f t="shared" si="2"/>
        <v>119.92761813476562</v>
      </c>
      <c r="AH55" s="3">
        <f t="shared" si="0"/>
        <v>15454.589965820313</v>
      </c>
      <c r="AI55" s="3">
        <f t="shared" si="3"/>
        <v>119.92761813476562</v>
      </c>
    </row>
    <row r="56" spans="2:35" x14ac:dyDescent="0.25">
      <c r="B56" t="s">
        <v>125</v>
      </c>
      <c r="C56" t="s">
        <v>23</v>
      </c>
      <c r="D56" t="s">
        <v>31</v>
      </c>
      <c r="E56">
        <v>14</v>
      </c>
      <c r="F56" t="s">
        <v>106</v>
      </c>
      <c r="G56" s="9">
        <v>34.345199584960937</v>
      </c>
      <c r="H56" s="9">
        <v>96548.09375</v>
      </c>
      <c r="I56" s="9">
        <v>31593.98046875</v>
      </c>
      <c r="J56" s="9">
        <v>0</v>
      </c>
      <c r="K56" s="9">
        <v>50648.0078125</v>
      </c>
      <c r="L56" s="9">
        <v>1547.91259765625</v>
      </c>
      <c r="M56" s="9">
        <v>8115.71240234375</v>
      </c>
      <c r="N56" s="9">
        <v>0</v>
      </c>
      <c r="O56" s="9">
        <v>0</v>
      </c>
      <c r="P56" s="9">
        <v>4642.59130859375</v>
      </c>
      <c r="Q56" s="9">
        <v>0</v>
      </c>
      <c r="R56" s="9">
        <v>0</v>
      </c>
      <c r="S56" s="9">
        <v>0</v>
      </c>
      <c r="T56" s="9">
        <v>0</v>
      </c>
      <c r="U56" s="9">
        <v>185.45518000000001</v>
      </c>
      <c r="V56" s="9">
        <v>0</v>
      </c>
      <c r="W56" s="9">
        <v>0</v>
      </c>
      <c r="X56" s="9">
        <v>185.45518000000001</v>
      </c>
      <c r="Y56" s="13">
        <f t="shared" si="1"/>
        <v>111.0162385546875</v>
      </c>
      <c r="Z56" s="13">
        <v>247.91604614257812</v>
      </c>
      <c r="AA56" s="13">
        <v>-259.18096923828125</v>
      </c>
      <c r="AB56" s="13">
        <v>0</v>
      </c>
      <c r="AC56" s="13">
        <v>0</v>
      </c>
      <c r="AD56" s="13">
        <v>0</v>
      </c>
      <c r="AE56" s="13">
        <v>0</v>
      </c>
      <c r="AG56" s="13">
        <f t="shared" si="2"/>
        <v>111.0162385546875</v>
      </c>
      <c r="AH56" s="3">
        <f t="shared" si="0"/>
        <v>14306.21630859375</v>
      </c>
      <c r="AI56" s="3">
        <f t="shared" si="3"/>
        <v>111.0162385546875</v>
      </c>
    </row>
    <row r="57" spans="2:35" x14ac:dyDescent="0.25">
      <c r="B57" t="s">
        <v>126</v>
      </c>
      <c r="C57" t="s">
        <v>28</v>
      </c>
      <c r="D57" t="s">
        <v>31</v>
      </c>
      <c r="E57">
        <v>14</v>
      </c>
      <c r="F57" t="s">
        <v>108</v>
      </c>
      <c r="G57" s="9">
        <v>509.71197509765625</v>
      </c>
      <c r="H57" s="9">
        <v>1754176.375</v>
      </c>
      <c r="I57" s="9">
        <v>500422.40625</v>
      </c>
      <c r="J57" s="9">
        <v>0</v>
      </c>
      <c r="K57" s="9">
        <v>883691.5</v>
      </c>
      <c r="L57" s="9">
        <v>420.8656005859375</v>
      </c>
      <c r="M57" s="9">
        <v>217838.09375</v>
      </c>
      <c r="N57" s="9">
        <v>3898.88623046875</v>
      </c>
      <c r="O57" s="9">
        <v>73538.2734375</v>
      </c>
      <c r="P57" s="9">
        <v>74367.9140625</v>
      </c>
      <c r="Q57" s="9">
        <v>0</v>
      </c>
      <c r="R57" s="9">
        <v>0</v>
      </c>
      <c r="S57" s="9">
        <v>0</v>
      </c>
      <c r="T57" s="9">
        <v>0</v>
      </c>
      <c r="U57" s="9">
        <v>8500.7859200000003</v>
      </c>
      <c r="V57" s="9">
        <v>0</v>
      </c>
      <c r="W57" s="9">
        <v>5394.6713600000003</v>
      </c>
      <c r="X57" s="9">
        <v>3106.1148800000001</v>
      </c>
      <c r="Y57" s="13">
        <f t="shared" si="1"/>
        <v>3380.9086755605467</v>
      </c>
      <c r="Z57" s="13">
        <v>4091.96142578125</v>
      </c>
      <c r="AA57" s="13">
        <v>-8264.9365234375</v>
      </c>
      <c r="AB57" s="13">
        <v>0</v>
      </c>
      <c r="AC57" s="13">
        <v>0</v>
      </c>
      <c r="AD57" s="13">
        <v>0</v>
      </c>
      <c r="AE57" s="13">
        <v>0</v>
      </c>
      <c r="AG57" s="13">
        <f t="shared" si="2"/>
        <v>3380.9086755605467</v>
      </c>
      <c r="AH57" s="3">
        <f t="shared" si="0"/>
        <v>366165.14685058594</v>
      </c>
      <c r="AI57" s="3">
        <f t="shared" si="3"/>
        <v>2841.441539560547</v>
      </c>
    </row>
    <row r="58" spans="2:35" x14ac:dyDescent="0.25">
      <c r="B58" t="s">
        <v>127</v>
      </c>
      <c r="C58" t="s">
        <v>28</v>
      </c>
      <c r="D58" t="s">
        <v>31</v>
      </c>
      <c r="E58">
        <v>14</v>
      </c>
      <c r="F58" t="s">
        <v>110</v>
      </c>
      <c r="G58" s="9">
        <v>484.06820678710937</v>
      </c>
      <c r="H58" s="9">
        <v>1700038.25</v>
      </c>
      <c r="I58" s="9">
        <v>500422.40625</v>
      </c>
      <c r="J58" s="9">
        <v>0</v>
      </c>
      <c r="K58" s="9">
        <v>883691.5</v>
      </c>
      <c r="L58" s="9">
        <v>896.3758544921875</v>
      </c>
      <c r="M58" s="9">
        <v>159338.3125</v>
      </c>
      <c r="N58" s="9">
        <v>8098.48876953125</v>
      </c>
      <c r="O58" s="9">
        <v>73233.3515625</v>
      </c>
      <c r="P58" s="9">
        <v>74359.1171875</v>
      </c>
      <c r="Q58" s="9">
        <v>0</v>
      </c>
      <c r="R58" s="9">
        <v>0</v>
      </c>
      <c r="S58" s="9">
        <v>0</v>
      </c>
      <c r="T58" s="9">
        <v>0</v>
      </c>
      <c r="U58" s="9">
        <v>6093.2608000000009</v>
      </c>
      <c r="V58" s="9">
        <v>0</v>
      </c>
      <c r="W58" s="9">
        <v>2987.0998400000003</v>
      </c>
      <c r="X58" s="9">
        <v>3106.1596800000002</v>
      </c>
      <c r="Y58" s="13">
        <f t="shared" si="1"/>
        <v>2687.4487231308594</v>
      </c>
      <c r="Z58" s="13">
        <v>4091.96142578125</v>
      </c>
      <c r="AA58" s="13">
        <v>-8264.9365234375</v>
      </c>
      <c r="AB58" s="13">
        <v>0</v>
      </c>
      <c r="AC58" s="13">
        <v>0</v>
      </c>
      <c r="AD58" s="13">
        <v>0</v>
      </c>
      <c r="AE58" s="13">
        <v>0</v>
      </c>
      <c r="AG58" s="13">
        <f t="shared" si="2"/>
        <v>2687.4487231308594</v>
      </c>
      <c r="AH58" s="3">
        <f t="shared" si="0"/>
        <v>307827.15710449219</v>
      </c>
      <c r="AI58" s="3">
        <f t="shared" si="3"/>
        <v>2388.7387391308594</v>
      </c>
    </row>
    <row r="59" spans="2:35" x14ac:dyDescent="0.25">
      <c r="B59" t="s">
        <v>128</v>
      </c>
      <c r="C59" t="s">
        <v>28</v>
      </c>
      <c r="D59" t="s">
        <v>31</v>
      </c>
      <c r="E59">
        <v>14</v>
      </c>
      <c r="F59" t="s">
        <v>96</v>
      </c>
      <c r="G59" s="9">
        <v>640.97344970703125</v>
      </c>
      <c r="H59" s="9">
        <v>1706650.125</v>
      </c>
      <c r="I59" s="9">
        <v>500422.40625</v>
      </c>
      <c r="J59" s="9">
        <v>0</v>
      </c>
      <c r="K59" s="9">
        <v>883691.5</v>
      </c>
      <c r="L59" s="9">
        <v>13596.685546875</v>
      </c>
      <c r="M59" s="9">
        <v>223689.984375</v>
      </c>
      <c r="N59" s="9">
        <v>0</v>
      </c>
      <c r="O59" s="9">
        <v>213.47686767578125</v>
      </c>
      <c r="P59" s="9">
        <v>85037.359375</v>
      </c>
      <c r="Q59" s="9">
        <v>0</v>
      </c>
      <c r="R59" s="9">
        <v>0</v>
      </c>
      <c r="S59" s="9">
        <v>0</v>
      </c>
      <c r="T59" s="9">
        <v>0</v>
      </c>
      <c r="U59" s="9">
        <v>3105.6921600000001</v>
      </c>
      <c r="V59" s="9">
        <v>0</v>
      </c>
      <c r="W59" s="9">
        <v>0</v>
      </c>
      <c r="X59" s="9">
        <v>3105.6921600000001</v>
      </c>
      <c r="Y59" s="13">
        <f t="shared" si="1"/>
        <v>2502.8910478369139</v>
      </c>
      <c r="Z59" s="13">
        <v>4449.81103515625</v>
      </c>
      <c r="AA59" s="13">
        <v>-4652.3505859375</v>
      </c>
      <c r="AB59" s="13">
        <v>0</v>
      </c>
      <c r="AC59" s="13">
        <v>0</v>
      </c>
      <c r="AD59" s="13">
        <v>0</v>
      </c>
      <c r="AE59" s="13">
        <v>0</v>
      </c>
      <c r="AG59" s="13">
        <f t="shared" si="2"/>
        <v>2502.8910478369139</v>
      </c>
      <c r="AH59" s="3">
        <f t="shared" si="0"/>
        <v>322537.50616455078</v>
      </c>
      <c r="AI59" s="3">
        <f t="shared" si="3"/>
        <v>2502.8910478369139</v>
      </c>
    </row>
    <row r="60" spans="2:35" x14ac:dyDescent="0.25">
      <c r="B60" t="s">
        <v>129</v>
      </c>
      <c r="C60" t="s">
        <v>28</v>
      </c>
      <c r="D60" t="s">
        <v>31</v>
      </c>
      <c r="E60">
        <v>14</v>
      </c>
      <c r="F60" t="s">
        <v>98</v>
      </c>
      <c r="G60" s="9">
        <v>585.68951416015625</v>
      </c>
      <c r="H60" s="9">
        <v>1665167.75</v>
      </c>
      <c r="I60" s="9">
        <v>500422.40625</v>
      </c>
      <c r="J60" s="9">
        <v>0</v>
      </c>
      <c r="K60" s="9">
        <v>883691.5</v>
      </c>
      <c r="L60" s="9">
        <v>11714.900390625</v>
      </c>
      <c r="M60" s="9">
        <v>184089.484375</v>
      </c>
      <c r="N60" s="9">
        <v>0</v>
      </c>
      <c r="O60" s="9">
        <v>213.47686767578125</v>
      </c>
      <c r="P60" s="9">
        <v>85037.359375</v>
      </c>
      <c r="Q60" s="9">
        <v>0</v>
      </c>
      <c r="R60" s="9">
        <v>0</v>
      </c>
      <c r="S60" s="9">
        <v>0</v>
      </c>
      <c r="T60" s="9">
        <v>0</v>
      </c>
      <c r="U60" s="9">
        <v>3105.6921600000001</v>
      </c>
      <c r="V60" s="9">
        <v>0</v>
      </c>
      <c r="W60" s="9">
        <v>0</v>
      </c>
      <c r="X60" s="9">
        <v>3105.6921600000001</v>
      </c>
      <c r="Y60" s="13">
        <f t="shared" si="1"/>
        <v>2180.988515024414</v>
      </c>
      <c r="Z60" s="13">
        <v>4449.81103515625</v>
      </c>
      <c r="AA60" s="13">
        <v>-4652.3505859375</v>
      </c>
      <c r="AB60" s="13">
        <v>0</v>
      </c>
      <c r="AC60" s="13">
        <v>0</v>
      </c>
      <c r="AD60" s="13">
        <v>0</v>
      </c>
      <c r="AE60" s="13">
        <v>0</v>
      </c>
      <c r="AG60" s="13">
        <f t="shared" si="2"/>
        <v>2180.988515024414</v>
      </c>
      <c r="AH60" s="3">
        <f t="shared" si="0"/>
        <v>281055.22100830078</v>
      </c>
      <c r="AI60" s="3">
        <f t="shared" si="3"/>
        <v>2180.988515024414</v>
      </c>
    </row>
    <row r="61" spans="2:35" x14ac:dyDescent="0.25">
      <c r="B61" t="s">
        <v>130</v>
      </c>
      <c r="C61" t="s">
        <v>28</v>
      </c>
      <c r="D61" t="s">
        <v>31</v>
      </c>
      <c r="E61">
        <v>14</v>
      </c>
      <c r="F61" t="s">
        <v>100</v>
      </c>
      <c r="G61" s="9">
        <v>555.55865478515625</v>
      </c>
      <c r="H61" s="9">
        <v>1642262.375</v>
      </c>
      <c r="I61" s="9">
        <v>500422.40625</v>
      </c>
      <c r="J61" s="9">
        <v>0</v>
      </c>
      <c r="K61" s="9">
        <v>883691.5</v>
      </c>
      <c r="L61" s="9">
        <v>10613.7021484375</v>
      </c>
      <c r="M61" s="9">
        <v>162285.28125</v>
      </c>
      <c r="N61" s="9">
        <v>0</v>
      </c>
      <c r="O61" s="9">
        <v>213.47686767578125</v>
      </c>
      <c r="P61" s="9">
        <v>85037.359375</v>
      </c>
      <c r="Q61" s="9">
        <v>0</v>
      </c>
      <c r="R61" s="9">
        <v>0</v>
      </c>
      <c r="S61" s="9">
        <v>0</v>
      </c>
      <c r="T61" s="9">
        <v>0</v>
      </c>
      <c r="U61" s="9">
        <v>3105.6921600000001</v>
      </c>
      <c r="V61" s="9">
        <v>0</v>
      </c>
      <c r="W61" s="9">
        <v>0</v>
      </c>
      <c r="X61" s="9">
        <v>3105.6921600000001</v>
      </c>
      <c r="Y61" s="13">
        <f t="shared" si="1"/>
        <v>2003.2426004150391</v>
      </c>
      <c r="Z61" s="13">
        <v>4449.81103515625</v>
      </c>
      <c r="AA61" s="13">
        <v>-4652.3505859375</v>
      </c>
      <c r="AB61" s="13">
        <v>0</v>
      </c>
      <c r="AC61" s="13">
        <v>0</v>
      </c>
      <c r="AD61" s="13">
        <v>0</v>
      </c>
      <c r="AE61" s="13">
        <v>0</v>
      </c>
      <c r="AG61" s="13">
        <f t="shared" si="2"/>
        <v>2003.2426004150391</v>
      </c>
      <c r="AH61" s="3">
        <f t="shared" si="0"/>
        <v>258149.81964111328</v>
      </c>
      <c r="AI61" s="3">
        <f t="shared" si="3"/>
        <v>2003.2426004150391</v>
      </c>
    </row>
    <row r="62" spans="2:35" x14ac:dyDescent="0.25">
      <c r="B62" t="s">
        <v>131</v>
      </c>
      <c r="C62" t="s">
        <v>28</v>
      </c>
      <c r="D62" t="s">
        <v>31</v>
      </c>
      <c r="E62">
        <v>14</v>
      </c>
      <c r="F62" t="s">
        <v>102</v>
      </c>
      <c r="G62" s="9">
        <v>646.5062255859375</v>
      </c>
      <c r="H62" s="9">
        <v>1691293.5</v>
      </c>
      <c r="I62" s="9">
        <v>500422.40625</v>
      </c>
      <c r="J62" s="9">
        <v>0</v>
      </c>
      <c r="K62" s="9">
        <v>883691.5</v>
      </c>
      <c r="L62" s="9">
        <v>11351.302734375</v>
      </c>
      <c r="M62" s="9">
        <v>209101.84375</v>
      </c>
      <c r="N62" s="9">
        <v>0</v>
      </c>
      <c r="O62" s="9">
        <v>213.47686767578125</v>
      </c>
      <c r="P62" s="9">
        <v>86514.484375</v>
      </c>
      <c r="Q62" s="9">
        <v>0</v>
      </c>
      <c r="R62" s="9">
        <v>0</v>
      </c>
      <c r="S62" s="9">
        <v>0</v>
      </c>
      <c r="T62" s="9">
        <v>0</v>
      </c>
      <c r="U62" s="9">
        <v>3105.6764800000001</v>
      </c>
      <c r="V62" s="9">
        <v>0</v>
      </c>
      <c r="W62" s="9">
        <v>0</v>
      </c>
      <c r="X62" s="9">
        <v>3105.6764800000001</v>
      </c>
      <c r="Y62" s="13">
        <f t="shared" si="1"/>
        <v>2383.7253959619143</v>
      </c>
      <c r="Z62" s="13">
        <v>4592.466796875</v>
      </c>
      <c r="AA62" s="13">
        <v>-4801.2890625</v>
      </c>
      <c r="AB62" s="13">
        <v>0</v>
      </c>
      <c r="AC62" s="13">
        <v>0</v>
      </c>
      <c r="AD62" s="13">
        <v>0</v>
      </c>
      <c r="AE62" s="13">
        <v>0</v>
      </c>
      <c r="AG62" s="13">
        <f t="shared" si="2"/>
        <v>2383.7253959619143</v>
      </c>
      <c r="AH62" s="3">
        <f t="shared" si="0"/>
        <v>307181.10772705078</v>
      </c>
      <c r="AI62" s="3">
        <f t="shared" si="3"/>
        <v>2383.7253959619143</v>
      </c>
    </row>
    <row r="63" spans="2:35" x14ac:dyDescent="0.25">
      <c r="B63" t="s">
        <v>132</v>
      </c>
      <c r="C63" t="s">
        <v>28</v>
      </c>
      <c r="D63" t="s">
        <v>31</v>
      </c>
      <c r="E63">
        <v>14</v>
      </c>
      <c r="F63" t="s">
        <v>104</v>
      </c>
      <c r="G63" s="9">
        <v>591.21881103515625</v>
      </c>
      <c r="H63" s="9">
        <v>1652487.75</v>
      </c>
      <c r="I63" s="9">
        <v>500422.40625</v>
      </c>
      <c r="J63" s="9">
        <v>0</v>
      </c>
      <c r="K63" s="9">
        <v>883691.5</v>
      </c>
      <c r="L63" s="9">
        <v>9687.0673828125</v>
      </c>
      <c r="M63" s="9">
        <v>171960.609375</v>
      </c>
      <c r="N63" s="9">
        <v>0</v>
      </c>
      <c r="O63" s="9">
        <v>213.47686767578125</v>
      </c>
      <c r="P63" s="9">
        <v>86514.484375</v>
      </c>
      <c r="Q63" s="9">
        <v>0</v>
      </c>
      <c r="R63" s="9">
        <v>0</v>
      </c>
      <c r="S63" s="9">
        <v>0</v>
      </c>
      <c r="T63" s="9">
        <v>0</v>
      </c>
      <c r="U63" s="9">
        <v>3105.6764800000001</v>
      </c>
      <c r="V63" s="9">
        <v>0</v>
      </c>
      <c r="W63" s="9">
        <v>0</v>
      </c>
      <c r="X63" s="9">
        <v>3105.6764800000001</v>
      </c>
      <c r="Y63" s="13">
        <f t="shared" si="1"/>
        <v>2082.5949508837889</v>
      </c>
      <c r="Z63" s="13">
        <v>4592.466796875</v>
      </c>
      <c r="AA63" s="13">
        <v>-4801.2890625</v>
      </c>
      <c r="AB63" s="13">
        <v>0</v>
      </c>
      <c r="AC63" s="13">
        <v>0</v>
      </c>
      <c r="AD63" s="13">
        <v>0</v>
      </c>
      <c r="AE63" s="13">
        <v>0</v>
      </c>
      <c r="AG63" s="13">
        <f t="shared" si="2"/>
        <v>2082.5949508837889</v>
      </c>
      <c r="AH63" s="3">
        <f t="shared" si="0"/>
        <v>268375.63800048828</v>
      </c>
      <c r="AI63" s="3">
        <f t="shared" si="3"/>
        <v>2082.5949508837889</v>
      </c>
    </row>
    <row r="64" spans="2:35" x14ac:dyDescent="0.25">
      <c r="B64" t="s">
        <v>133</v>
      </c>
      <c r="C64" t="s">
        <v>28</v>
      </c>
      <c r="D64" t="s">
        <v>31</v>
      </c>
      <c r="E64">
        <v>14</v>
      </c>
      <c r="F64" t="s">
        <v>106</v>
      </c>
      <c r="G64" s="9">
        <v>560.724609375</v>
      </c>
      <c r="H64" s="9">
        <v>1631300.625</v>
      </c>
      <c r="I64" s="9">
        <v>500422.40625</v>
      </c>
      <c r="J64" s="9">
        <v>0</v>
      </c>
      <c r="K64" s="9">
        <v>883691.5</v>
      </c>
      <c r="L64" s="9">
        <v>8729.208984375</v>
      </c>
      <c r="M64" s="9">
        <v>151731.375</v>
      </c>
      <c r="N64" s="9">
        <v>0</v>
      </c>
      <c r="O64" s="9">
        <v>213.47686767578125</v>
      </c>
      <c r="P64" s="9">
        <v>86514.484375</v>
      </c>
      <c r="Q64" s="9">
        <v>0</v>
      </c>
      <c r="R64" s="9">
        <v>0</v>
      </c>
      <c r="S64" s="9">
        <v>0</v>
      </c>
      <c r="T64" s="9">
        <v>0</v>
      </c>
      <c r="U64" s="9">
        <v>3105.6764800000001</v>
      </c>
      <c r="V64" s="9">
        <v>0</v>
      </c>
      <c r="W64" s="9">
        <v>0</v>
      </c>
      <c r="X64" s="9">
        <v>3105.6764800000001</v>
      </c>
      <c r="Y64" s="13">
        <f t="shared" si="1"/>
        <v>1918.1831109619141</v>
      </c>
      <c r="Z64" s="13">
        <v>4592.466796875</v>
      </c>
      <c r="AA64" s="13">
        <v>-4801.2890625</v>
      </c>
      <c r="AB64" s="13">
        <v>0</v>
      </c>
      <c r="AC64" s="13">
        <v>0</v>
      </c>
      <c r="AD64" s="13">
        <v>0</v>
      </c>
      <c r="AE64" s="13">
        <v>0</v>
      </c>
      <c r="AG64" s="13">
        <f t="shared" si="2"/>
        <v>1918.1831109619141</v>
      </c>
      <c r="AH64" s="3">
        <f t="shared" si="0"/>
        <v>247188.54522705078</v>
      </c>
      <c r="AI64" s="3">
        <f t="shared" si="3"/>
        <v>1918.1831109619141</v>
      </c>
    </row>
    <row r="65" spans="2:35" x14ac:dyDescent="0.25">
      <c r="B65" t="s">
        <v>392</v>
      </c>
      <c r="C65" t="s">
        <v>29</v>
      </c>
      <c r="D65" t="s">
        <v>31</v>
      </c>
      <c r="E65">
        <v>14</v>
      </c>
      <c r="F65" t="s">
        <v>90</v>
      </c>
      <c r="G65" s="9">
        <v>1.7037452459335327</v>
      </c>
      <c r="H65" s="9">
        <v>317011.09375</v>
      </c>
      <c r="I65" s="9">
        <v>133157.65625</v>
      </c>
      <c r="J65" s="9">
        <v>0</v>
      </c>
      <c r="K65" s="9">
        <v>99493.7734375</v>
      </c>
      <c r="L65" s="9">
        <v>0</v>
      </c>
      <c r="M65" s="9">
        <v>28621.09375</v>
      </c>
      <c r="N65" s="9">
        <v>0</v>
      </c>
      <c r="O65" s="9">
        <v>0</v>
      </c>
      <c r="P65" s="9">
        <v>55738.58203125</v>
      </c>
      <c r="Q65" s="9">
        <v>0</v>
      </c>
      <c r="R65" s="9">
        <v>0</v>
      </c>
      <c r="S65" s="9">
        <v>0</v>
      </c>
      <c r="T65" s="9">
        <v>0</v>
      </c>
      <c r="U65" s="9">
        <v>11242.479360000001</v>
      </c>
      <c r="V65" s="9">
        <v>110.39444</v>
      </c>
      <c r="W65" s="9">
        <v>8845.7996800000001</v>
      </c>
      <c r="X65" s="9">
        <v>2286.2840000000001</v>
      </c>
      <c r="Y65" s="13">
        <f t="shared" si="1"/>
        <v>1539.2110520624999</v>
      </c>
      <c r="Z65" s="13">
        <v>1602.4835205078125</v>
      </c>
      <c r="AA65" s="13">
        <v>-3384.1474609375</v>
      </c>
      <c r="AB65" s="13">
        <v>0</v>
      </c>
      <c r="AC65" s="13">
        <v>0</v>
      </c>
      <c r="AD65" s="13">
        <v>0</v>
      </c>
      <c r="AE65" s="13">
        <v>0</v>
      </c>
      <c r="AG65" s="13">
        <f t="shared" si="2"/>
        <v>1539.2110520624999</v>
      </c>
      <c r="AH65" s="3">
        <f t="shared" si="0"/>
        <v>84359.67578125</v>
      </c>
      <c r="AI65" s="3">
        <f t="shared" si="3"/>
        <v>654.63108406250001</v>
      </c>
    </row>
    <row r="66" spans="2:35" x14ac:dyDescent="0.25">
      <c r="B66" t="s">
        <v>733</v>
      </c>
      <c r="C66" t="s">
        <v>29</v>
      </c>
      <c r="D66" t="s">
        <v>31</v>
      </c>
      <c r="E66">
        <v>14</v>
      </c>
      <c r="F66" t="s">
        <v>730</v>
      </c>
      <c r="G66" s="9">
        <v>1.7037862539291382</v>
      </c>
      <c r="H66" s="9">
        <v>321547.375</v>
      </c>
      <c r="I66" s="9">
        <v>133157.65625</v>
      </c>
      <c r="J66" s="9">
        <v>0</v>
      </c>
      <c r="K66" s="9">
        <v>99493.7734375</v>
      </c>
      <c r="L66" s="9">
        <v>0</v>
      </c>
      <c r="M66" s="9">
        <v>33157.18359375</v>
      </c>
      <c r="N66" s="9">
        <v>0</v>
      </c>
      <c r="O66" s="9">
        <v>0</v>
      </c>
      <c r="P66" s="9">
        <v>55738.92578125</v>
      </c>
      <c r="Q66" s="9">
        <v>0</v>
      </c>
      <c r="R66" s="9">
        <v>0</v>
      </c>
      <c r="S66" s="9">
        <v>0</v>
      </c>
      <c r="T66" s="9">
        <v>0</v>
      </c>
      <c r="U66" s="9">
        <v>11242.312960000001</v>
      </c>
      <c r="V66" s="9">
        <v>110.39444</v>
      </c>
      <c r="W66" s="9">
        <v>8845.6320000000014</v>
      </c>
      <c r="X66" s="9">
        <v>2286.2833600000004</v>
      </c>
      <c r="Y66" s="13">
        <f t="shared" si="1"/>
        <v>1574.3970087499999</v>
      </c>
      <c r="Z66" s="13">
        <v>1602.48681640625</v>
      </c>
      <c r="AA66" s="13">
        <v>-3384.154296875</v>
      </c>
      <c r="AB66" s="13">
        <v>0</v>
      </c>
      <c r="AC66" s="13">
        <v>0</v>
      </c>
      <c r="AD66" s="13">
        <v>0</v>
      </c>
      <c r="AE66" s="13">
        <v>0</v>
      </c>
      <c r="AG66" s="13">
        <f t="shared" si="2"/>
        <v>1574.3970087499999</v>
      </c>
      <c r="AH66" s="3">
        <f t="shared" ref="AH66:AH129" si="6">L66+M66+O66+P66+R66</f>
        <v>88896.109375</v>
      </c>
      <c r="AI66" s="3">
        <f t="shared" si="3"/>
        <v>689.83380875</v>
      </c>
    </row>
    <row r="67" spans="2:35" x14ac:dyDescent="0.25">
      <c r="B67" t="s">
        <v>393</v>
      </c>
      <c r="C67" t="s">
        <v>29</v>
      </c>
      <c r="D67" t="s">
        <v>31</v>
      </c>
      <c r="E67">
        <v>14</v>
      </c>
      <c r="F67" t="s">
        <v>92</v>
      </c>
      <c r="G67" s="9">
        <v>1.6875149011611938</v>
      </c>
      <c r="H67" s="9">
        <v>294714.28125</v>
      </c>
      <c r="I67" s="9">
        <v>133157.65625</v>
      </c>
      <c r="J67" s="9">
        <v>0</v>
      </c>
      <c r="K67" s="9">
        <v>99493.7734375</v>
      </c>
      <c r="L67" s="9">
        <v>0</v>
      </c>
      <c r="M67" s="9">
        <v>22384.294921875</v>
      </c>
      <c r="N67" s="9">
        <v>0</v>
      </c>
      <c r="O67" s="9">
        <v>0</v>
      </c>
      <c r="P67" s="9">
        <v>39678.703125</v>
      </c>
      <c r="Q67" s="9">
        <v>0</v>
      </c>
      <c r="R67" s="9">
        <v>0</v>
      </c>
      <c r="S67" s="9">
        <v>0</v>
      </c>
      <c r="T67" s="9">
        <v>0</v>
      </c>
      <c r="U67" s="9">
        <v>11367.532800000001</v>
      </c>
      <c r="V67" s="9">
        <v>110.39444</v>
      </c>
      <c r="W67" s="9">
        <v>8970.6931199999999</v>
      </c>
      <c r="X67" s="9">
        <v>2286.4456</v>
      </c>
      <c r="Y67" s="13">
        <f t="shared" ref="Y67:Y130" si="7">AG67</f>
        <v>1378.67817684375</v>
      </c>
      <c r="Z67" s="13">
        <v>1572.513671875</v>
      </c>
      <c r="AA67" s="13">
        <v>-2757.932373046875</v>
      </c>
      <c r="AB67" s="13">
        <v>0</v>
      </c>
      <c r="AC67" s="13">
        <v>0</v>
      </c>
      <c r="AD67" s="13">
        <v>0</v>
      </c>
      <c r="AE67" s="13">
        <v>0</v>
      </c>
      <c r="AG67" s="13">
        <f t="shared" ref="AG67:AG130" si="8">(AH67*7760+W67*100000)/1000000</f>
        <v>1378.67817684375</v>
      </c>
      <c r="AH67" s="3">
        <f t="shared" si="6"/>
        <v>62062.998046875</v>
      </c>
      <c r="AI67" s="3">
        <f t="shared" ref="AI67:AI130" si="9">AH67*7760/1000000</f>
        <v>481.60886484374998</v>
      </c>
    </row>
    <row r="68" spans="2:35" x14ac:dyDescent="0.25">
      <c r="B68" t="s">
        <v>692</v>
      </c>
      <c r="C68" t="s">
        <v>29</v>
      </c>
      <c r="D68" t="s">
        <v>31</v>
      </c>
      <c r="E68">
        <v>14</v>
      </c>
      <c r="F68" t="s">
        <v>689</v>
      </c>
      <c r="G68" s="9">
        <v>1.7177410125732422</v>
      </c>
      <c r="H68" s="9">
        <v>317344.1875</v>
      </c>
      <c r="I68" s="9">
        <v>133157.65625</v>
      </c>
      <c r="J68" s="9">
        <v>0</v>
      </c>
      <c r="K68" s="9">
        <v>99493.7734375</v>
      </c>
      <c r="L68" s="9">
        <v>0</v>
      </c>
      <c r="M68" s="9">
        <v>30652.986328125</v>
      </c>
      <c r="N68" s="9">
        <v>0</v>
      </c>
      <c r="O68" s="9">
        <v>0</v>
      </c>
      <c r="P68" s="9">
        <v>54039.68359375</v>
      </c>
      <c r="Q68" s="9">
        <v>0</v>
      </c>
      <c r="R68" s="9">
        <v>0</v>
      </c>
      <c r="S68" s="9">
        <v>0</v>
      </c>
      <c r="T68" s="9">
        <v>0</v>
      </c>
      <c r="U68" s="9">
        <v>11073.721600000001</v>
      </c>
      <c r="V68" s="9">
        <v>110.39444</v>
      </c>
      <c r="W68" s="9">
        <v>8676.9024000000009</v>
      </c>
      <c r="X68" s="9">
        <v>2286.4228800000001</v>
      </c>
      <c r="Y68" s="13">
        <f t="shared" si="7"/>
        <v>1524.90535859375</v>
      </c>
      <c r="Z68" s="13">
        <v>1637.2333984375</v>
      </c>
      <c r="AA68" s="13">
        <v>-2823.154296875</v>
      </c>
      <c r="AB68" s="13">
        <v>0</v>
      </c>
      <c r="AC68" s="13">
        <v>0</v>
      </c>
      <c r="AD68" s="13">
        <v>0</v>
      </c>
      <c r="AE68" s="13">
        <v>0</v>
      </c>
      <c r="AG68" s="13">
        <f t="shared" si="8"/>
        <v>1524.90535859375</v>
      </c>
      <c r="AH68" s="3">
        <f t="shared" si="6"/>
        <v>84692.669921875</v>
      </c>
      <c r="AI68" s="3">
        <f t="shared" si="9"/>
        <v>657.21511859375005</v>
      </c>
    </row>
    <row r="69" spans="2:35" x14ac:dyDescent="0.25">
      <c r="B69" t="s">
        <v>394</v>
      </c>
      <c r="C69" t="s">
        <v>29</v>
      </c>
      <c r="D69" t="s">
        <v>31</v>
      </c>
      <c r="E69">
        <v>14</v>
      </c>
      <c r="F69" t="s">
        <v>94</v>
      </c>
      <c r="G69" s="9">
        <v>1.7042076587677002</v>
      </c>
      <c r="H69" s="9">
        <v>312013.9375</v>
      </c>
      <c r="I69" s="9">
        <v>133157.65625</v>
      </c>
      <c r="J69" s="9">
        <v>0</v>
      </c>
      <c r="K69" s="9">
        <v>99493.7734375</v>
      </c>
      <c r="L69" s="9">
        <v>0</v>
      </c>
      <c r="M69" s="9">
        <v>25322.7578125</v>
      </c>
      <c r="N69" s="9">
        <v>0</v>
      </c>
      <c r="O69" s="9">
        <v>0</v>
      </c>
      <c r="P69" s="9">
        <v>54039.68359375</v>
      </c>
      <c r="Q69" s="9">
        <v>0</v>
      </c>
      <c r="R69" s="9">
        <v>0</v>
      </c>
      <c r="S69" s="9">
        <v>0</v>
      </c>
      <c r="T69" s="9">
        <v>0</v>
      </c>
      <c r="U69" s="9">
        <v>11073.721600000001</v>
      </c>
      <c r="V69" s="9">
        <v>110.39444</v>
      </c>
      <c r="W69" s="9">
        <v>8676.9024000000009</v>
      </c>
      <c r="X69" s="9">
        <v>2286.4228800000001</v>
      </c>
      <c r="Y69" s="13">
        <f t="shared" si="7"/>
        <v>1483.5427853125</v>
      </c>
      <c r="Z69" s="13">
        <v>1637.2333984375</v>
      </c>
      <c r="AA69" s="13">
        <v>-2823.154296875</v>
      </c>
      <c r="AB69" s="13">
        <v>0</v>
      </c>
      <c r="AC69" s="13">
        <v>0</v>
      </c>
      <c r="AD69" s="13">
        <v>0</v>
      </c>
      <c r="AE69" s="13">
        <v>0</v>
      </c>
      <c r="AG69" s="13">
        <f t="shared" si="8"/>
        <v>1483.5427853125</v>
      </c>
      <c r="AH69" s="3">
        <f t="shared" si="6"/>
        <v>79362.44140625</v>
      </c>
      <c r="AI69" s="3">
        <f t="shared" si="9"/>
        <v>615.85254531249996</v>
      </c>
    </row>
    <row r="70" spans="2:35" x14ac:dyDescent="0.25">
      <c r="B70" t="s">
        <v>395</v>
      </c>
      <c r="C70" t="s">
        <v>29</v>
      </c>
      <c r="D70" t="s">
        <v>31</v>
      </c>
      <c r="E70">
        <v>14</v>
      </c>
      <c r="F70" t="s">
        <v>48</v>
      </c>
      <c r="G70" s="9">
        <v>1.6302409172058105</v>
      </c>
      <c r="H70" s="9">
        <v>314608.65625</v>
      </c>
      <c r="I70" s="9">
        <v>133157.65625</v>
      </c>
      <c r="J70" s="9">
        <v>0</v>
      </c>
      <c r="K70" s="9">
        <v>99493.7734375</v>
      </c>
      <c r="L70" s="9">
        <v>239.04364013671875</v>
      </c>
      <c r="M70" s="9">
        <v>37487.2421875</v>
      </c>
      <c r="N70" s="9">
        <v>0</v>
      </c>
      <c r="O70" s="9">
        <v>526.5968017578125</v>
      </c>
      <c r="P70" s="9">
        <v>43704.22265625</v>
      </c>
      <c r="Q70" s="9">
        <v>0</v>
      </c>
      <c r="R70" s="9">
        <v>0</v>
      </c>
      <c r="S70" s="9">
        <v>0</v>
      </c>
      <c r="T70" s="9">
        <v>0</v>
      </c>
      <c r="U70" s="9">
        <v>11432.192000000001</v>
      </c>
      <c r="V70" s="9">
        <v>110.39444</v>
      </c>
      <c r="W70" s="9">
        <v>9034.5235200000006</v>
      </c>
      <c r="X70" s="9">
        <v>2287.2710400000001</v>
      </c>
      <c r="Y70" s="13">
        <f t="shared" si="7"/>
        <v>1539.4394890166016</v>
      </c>
      <c r="Z70" s="13">
        <v>1677.5635986328125</v>
      </c>
      <c r="AA70" s="13">
        <v>-1205.5614013671875</v>
      </c>
      <c r="AB70" s="13">
        <v>0</v>
      </c>
      <c r="AC70" s="13">
        <v>0</v>
      </c>
      <c r="AD70" s="13">
        <v>0</v>
      </c>
      <c r="AE70" s="13">
        <v>0</v>
      </c>
      <c r="AG70" s="13">
        <f t="shared" si="8"/>
        <v>1539.4394890166016</v>
      </c>
      <c r="AH70" s="3">
        <f t="shared" si="6"/>
        <v>81957.105285644531</v>
      </c>
      <c r="AI70" s="3">
        <f t="shared" si="9"/>
        <v>635.98713701660154</v>
      </c>
    </row>
    <row r="71" spans="2:35" x14ac:dyDescent="0.25">
      <c r="B71" t="s">
        <v>396</v>
      </c>
      <c r="C71" t="s">
        <v>29</v>
      </c>
      <c r="D71" t="s">
        <v>31</v>
      </c>
      <c r="E71">
        <v>14</v>
      </c>
      <c r="F71" t="s">
        <v>50</v>
      </c>
      <c r="G71" s="9">
        <v>1.6302409172058105</v>
      </c>
      <c r="H71" s="9">
        <v>304967.34375</v>
      </c>
      <c r="I71" s="9">
        <v>133157.65625</v>
      </c>
      <c r="J71" s="9">
        <v>0</v>
      </c>
      <c r="K71" s="9">
        <v>99493.7734375</v>
      </c>
      <c r="L71" s="9">
        <v>463.42633056640625</v>
      </c>
      <c r="M71" s="9">
        <v>28973.9140625</v>
      </c>
      <c r="N71" s="9">
        <v>0</v>
      </c>
      <c r="O71" s="9">
        <v>555.63397216796875</v>
      </c>
      <c r="P71" s="9">
        <v>42322.8203125</v>
      </c>
      <c r="Q71" s="9">
        <v>0</v>
      </c>
      <c r="R71" s="9">
        <v>0</v>
      </c>
      <c r="S71" s="9">
        <v>0</v>
      </c>
      <c r="T71" s="9">
        <v>0</v>
      </c>
      <c r="U71" s="9">
        <v>10837.768960000001</v>
      </c>
      <c r="V71" s="9">
        <v>110.39444</v>
      </c>
      <c r="W71" s="9">
        <v>8440.008960000001</v>
      </c>
      <c r="X71" s="9">
        <v>2287.3648000000003</v>
      </c>
      <c r="Y71" s="13">
        <f t="shared" si="7"/>
        <v>1405.1714626992186</v>
      </c>
      <c r="Z71" s="13">
        <v>1660.4471435546875</v>
      </c>
      <c r="AA71" s="13">
        <v>-1169.447021484375</v>
      </c>
      <c r="AB71" s="13">
        <v>0</v>
      </c>
      <c r="AC71" s="13">
        <v>0</v>
      </c>
      <c r="AD71" s="13">
        <v>0</v>
      </c>
      <c r="AE71" s="13">
        <v>0</v>
      </c>
      <c r="AG71" s="13">
        <f t="shared" si="8"/>
        <v>1405.1714626992186</v>
      </c>
      <c r="AH71" s="3">
        <f t="shared" si="6"/>
        <v>72315.794677734375</v>
      </c>
      <c r="AI71" s="3">
        <f t="shared" si="9"/>
        <v>561.17056669921874</v>
      </c>
    </row>
    <row r="72" spans="2:35" x14ac:dyDescent="0.25">
      <c r="B72" t="s">
        <v>397</v>
      </c>
      <c r="C72" t="s">
        <v>29</v>
      </c>
      <c r="D72" t="s">
        <v>31</v>
      </c>
      <c r="E72">
        <v>14</v>
      </c>
      <c r="F72" t="s">
        <v>96</v>
      </c>
      <c r="G72" s="9">
        <v>1.6302409172058105</v>
      </c>
      <c r="H72" s="9">
        <v>368148.75</v>
      </c>
      <c r="I72" s="9">
        <v>133157.65625</v>
      </c>
      <c r="J72" s="9">
        <v>0</v>
      </c>
      <c r="K72" s="9">
        <v>99493.7734375</v>
      </c>
      <c r="L72" s="9">
        <v>52232.72265625</v>
      </c>
      <c r="M72" s="9">
        <v>32158.421875</v>
      </c>
      <c r="N72" s="9">
        <v>0</v>
      </c>
      <c r="O72" s="9">
        <v>0</v>
      </c>
      <c r="P72" s="9">
        <v>51106.296875</v>
      </c>
      <c r="Q72" s="9">
        <v>0</v>
      </c>
      <c r="R72" s="9">
        <v>0</v>
      </c>
      <c r="S72" s="9">
        <v>0</v>
      </c>
      <c r="T72" s="9">
        <v>0</v>
      </c>
      <c r="U72" s="9">
        <v>2396.4064000000003</v>
      </c>
      <c r="V72" s="9">
        <v>110.39444</v>
      </c>
      <c r="W72" s="9">
        <v>0</v>
      </c>
      <c r="X72" s="9">
        <v>2286.0116800000001</v>
      </c>
      <c r="Y72" s="13">
        <f t="shared" si="7"/>
        <v>1051.4601453124999</v>
      </c>
      <c r="Z72" s="13">
        <v>1400.6187744140625</v>
      </c>
      <c r="AA72" s="13">
        <v>-1464.0166015625</v>
      </c>
      <c r="AB72" s="13">
        <v>0</v>
      </c>
      <c r="AC72" s="13">
        <v>0</v>
      </c>
      <c r="AD72" s="13">
        <v>0</v>
      </c>
      <c r="AE72" s="13">
        <v>0</v>
      </c>
      <c r="AG72" s="13">
        <f t="shared" si="8"/>
        <v>1051.4601453124999</v>
      </c>
      <c r="AH72" s="3">
        <f t="shared" si="6"/>
        <v>135497.44140625</v>
      </c>
      <c r="AI72" s="3">
        <f t="shared" si="9"/>
        <v>1051.4601453124999</v>
      </c>
    </row>
    <row r="73" spans="2:35" x14ac:dyDescent="0.25">
      <c r="B73" t="s">
        <v>398</v>
      </c>
      <c r="C73" t="s">
        <v>29</v>
      </c>
      <c r="D73" t="s">
        <v>31</v>
      </c>
      <c r="E73">
        <v>14</v>
      </c>
      <c r="F73" t="s">
        <v>98</v>
      </c>
      <c r="G73" s="9">
        <v>1.6302409172058105</v>
      </c>
      <c r="H73" s="9">
        <v>359583.21875</v>
      </c>
      <c r="I73" s="9">
        <v>133157.65625</v>
      </c>
      <c r="J73" s="9">
        <v>0</v>
      </c>
      <c r="K73" s="9">
        <v>99493.7734375</v>
      </c>
      <c r="L73" s="9">
        <v>47425.1328125</v>
      </c>
      <c r="M73" s="9">
        <v>28400.408203125</v>
      </c>
      <c r="N73" s="9">
        <v>0</v>
      </c>
      <c r="O73" s="9">
        <v>0</v>
      </c>
      <c r="P73" s="9">
        <v>51106.296875</v>
      </c>
      <c r="Q73" s="9">
        <v>0</v>
      </c>
      <c r="R73" s="9">
        <v>0</v>
      </c>
      <c r="S73" s="9">
        <v>0</v>
      </c>
      <c r="T73" s="9">
        <v>0</v>
      </c>
      <c r="U73" s="9">
        <v>2396.4064000000003</v>
      </c>
      <c r="V73" s="9">
        <v>110.39444</v>
      </c>
      <c r="W73" s="9">
        <v>0</v>
      </c>
      <c r="X73" s="9">
        <v>2286.0116800000001</v>
      </c>
      <c r="Y73" s="13">
        <f t="shared" si="7"/>
        <v>984.99106203124995</v>
      </c>
      <c r="Z73" s="13">
        <v>1400.6187744140625</v>
      </c>
      <c r="AA73" s="13">
        <v>-1464.0166015625</v>
      </c>
      <c r="AB73" s="13">
        <v>0</v>
      </c>
      <c r="AC73" s="13">
        <v>0</v>
      </c>
      <c r="AD73" s="13">
        <v>0</v>
      </c>
      <c r="AE73" s="13">
        <v>0</v>
      </c>
      <c r="AG73" s="13">
        <f t="shared" si="8"/>
        <v>984.99106203124995</v>
      </c>
      <c r="AH73" s="3">
        <f t="shared" si="6"/>
        <v>126931.837890625</v>
      </c>
      <c r="AI73" s="3">
        <f t="shared" si="9"/>
        <v>984.99106203124995</v>
      </c>
    </row>
    <row r="74" spans="2:35" x14ac:dyDescent="0.25">
      <c r="B74" t="s">
        <v>399</v>
      </c>
      <c r="C74" t="s">
        <v>29</v>
      </c>
      <c r="D74" t="s">
        <v>31</v>
      </c>
      <c r="E74">
        <v>14</v>
      </c>
      <c r="F74" t="s">
        <v>100</v>
      </c>
      <c r="G74" s="9">
        <v>1.6302409172058105</v>
      </c>
      <c r="H74" s="9">
        <v>352132.65625</v>
      </c>
      <c r="I74" s="9">
        <v>133157.65625</v>
      </c>
      <c r="J74" s="9">
        <v>0</v>
      </c>
      <c r="K74" s="9">
        <v>99493.7734375</v>
      </c>
      <c r="L74" s="9">
        <v>43113.1796875</v>
      </c>
      <c r="M74" s="9">
        <v>25261.8515625</v>
      </c>
      <c r="N74" s="9">
        <v>0</v>
      </c>
      <c r="O74" s="9">
        <v>0</v>
      </c>
      <c r="P74" s="9">
        <v>51106.296875</v>
      </c>
      <c r="Q74" s="9">
        <v>0</v>
      </c>
      <c r="R74" s="9">
        <v>0</v>
      </c>
      <c r="S74" s="9">
        <v>0</v>
      </c>
      <c r="T74" s="9">
        <v>0</v>
      </c>
      <c r="U74" s="9">
        <v>2396.4064000000003</v>
      </c>
      <c r="V74" s="9">
        <v>110.39444</v>
      </c>
      <c r="W74" s="9">
        <v>0</v>
      </c>
      <c r="X74" s="9">
        <v>2286.0116800000001</v>
      </c>
      <c r="Y74" s="13">
        <f t="shared" si="7"/>
        <v>927.17510625</v>
      </c>
      <c r="Z74" s="13">
        <v>1400.6187744140625</v>
      </c>
      <c r="AA74" s="13">
        <v>-1464.0166015625</v>
      </c>
      <c r="AB74" s="13">
        <v>0</v>
      </c>
      <c r="AC74" s="13">
        <v>0</v>
      </c>
      <c r="AD74" s="13">
        <v>0</v>
      </c>
      <c r="AE74" s="13">
        <v>0</v>
      </c>
      <c r="AG74" s="13">
        <f t="shared" si="8"/>
        <v>927.17510625</v>
      </c>
      <c r="AH74" s="3">
        <f t="shared" si="6"/>
        <v>119481.328125</v>
      </c>
      <c r="AI74" s="3">
        <f t="shared" si="9"/>
        <v>927.17510625</v>
      </c>
    </row>
    <row r="75" spans="2:35" x14ac:dyDescent="0.25">
      <c r="B75" t="s">
        <v>400</v>
      </c>
      <c r="C75" t="s">
        <v>29</v>
      </c>
      <c r="D75" t="s">
        <v>31</v>
      </c>
      <c r="E75">
        <v>14</v>
      </c>
      <c r="F75" t="s">
        <v>102</v>
      </c>
      <c r="G75" s="9">
        <v>1.6302409172058105</v>
      </c>
      <c r="H75" s="9">
        <v>357226.875</v>
      </c>
      <c r="I75" s="9">
        <v>133157.65625</v>
      </c>
      <c r="J75" s="9">
        <v>0</v>
      </c>
      <c r="K75" s="9">
        <v>99493.7734375</v>
      </c>
      <c r="L75" s="9">
        <v>44956.69140625</v>
      </c>
      <c r="M75" s="9">
        <v>28597.58984375</v>
      </c>
      <c r="N75" s="9">
        <v>0</v>
      </c>
      <c r="O75" s="9">
        <v>0</v>
      </c>
      <c r="P75" s="9">
        <v>51021.05859375</v>
      </c>
      <c r="Q75" s="9">
        <v>0</v>
      </c>
      <c r="R75" s="9">
        <v>0</v>
      </c>
      <c r="S75" s="9">
        <v>0</v>
      </c>
      <c r="T75" s="9">
        <v>0</v>
      </c>
      <c r="U75" s="9">
        <v>2396.3985600000001</v>
      </c>
      <c r="V75" s="9">
        <v>110.39444</v>
      </c>
      <c r="W75" s="9">
        <v>0</v>
      </c>
      <c r="X75" s="9">
        <v>2286.00432</v>
      </c>
      <c r="Y75" s="13">
        <f t="shared" si="7"/>
        <v>966.7046371875</v>
      </c>
      <c r="Z75" s="13">
        <v>1385.8631591796875</v>
      </c>
      <c r="AA75" s="13">
        <v>-1448.48974609375</v>
      </c>
      <c r="AB75" s="13">
        <v>0.1910584568977356</v>
      </c>
      <c r="AC75" s="13">
        <v>0</v>
      </c>
      <c r="AD75" s="13">
        <v>0</v>
      </c>
      <c r="AE75" s="13">
        <v>5</v>
      </c>
      <c r="AG75" s="13">
        <f t="shared" si="8"/>
        <v>966.7046371875</v>
      </c>
      <c r="AH75" s="3">
        <f t="shared" si="6"/>
        <v>124575.33984375</v>
      </c>
      <c r="AI75" s="3">
        <f t="shared" si="9"/>
        <v>966.7046371875</v>
      </c>
    </row>
    <row r="76" spans="2:35" x14ac:dyDescent="0.25">
      <c r="B76" t="s">
        <v>401</v>
      </c>
      <c r="C76" t="s">
        <v>29</v>
      </c>
      <c r="D76" t="s">
        <v>31</v>
      </c>
      <c r="E76">
        <v>14</v>
      </c>
      <c r="F76" t="s">
        <v>104</v>
      </c>
      <c r="G76" s="9">
        <v>1.6302409172058105</v>
      </c>
      <c r="H76" s="9">
        <v>349664.84375</v>
      </c>
      <c r="I76" s="9">
        <v>133157.65625</v>
      </c>
      <c r="J76" s="9">
        <v>0</v>
      </c>
      <c r="K76" s="9">
        <v>99493.7734375</v>
      </c>
      <c r="L76" s="9">
        <v>40662.078125</v>
      </c>
      <c r="M76" s="9">
        <v>25330.240234375</v>
      </c>
      <c r="N76" s="9">
        <v>0</v>
      </c>
      <c r="O76" s="9">
        <v>0</v>
      </c>
      <c r="P76" s="9">
        <v>51021.05859375</v>
      </c>
      <c r="Q76" s="9">
        <v>0</v>
      </c>
      <c r="R76" s="9">
        <v>0</v>
      </c>
      <c r="S76" s="9">
        <v>0</v>
      </c>
      <c r="T76" s="9">
        <v>0</v>
      </c>
      <c r="U76" s="9">
        <v>2396.3985600000001</v>
      </c>
      <c r="V76" s="9">
        <v>110.39444</v>
      </c>
      <c r="W76" s="9">
        <v>0</v>
      </c>
      <c r="X76" s="9">
        <v>2286.00432</v>
      </c>
      <c r="Y76" s="13">
        <f t="shared" si="7"/>
        <v>908.02380515624998</v>
      </c>
      <c r="Z76" s="13">
        <v>1385.8631591796875</v>
      </c>
      <c r="AA76" s="13">
        <v>-1448.48974609375</v>
      </c>
      <c r="AB76" s="13">
        <v>0.1910584568977356</v>
      </c>
      <c r="AC76" s="13">
        <v>0</v>
      </c>
      <c r="AD76" s="13">
        <v>0</v>
      </c>
      <c r="AE76" s="13">
        <v>5</v>
      </c>
      <c r="AG76" s="13">
        <f t="shared" si="8"/>
        <v>908.02380515624998</v>
      </c>
      <c r="AH76" s="3">
        <f t="shared" si="6"/>
        <v>117013.376953125</v>
      </c>
      <c r="AI76" s="3">
        <f t="shared" si="9"/>
        <v>908.02380515624998</v>
      </c>
    </row>
    <row r="77" spans="2:35" x14ac:dyDescent="0.25">
      <c r="B77" t="s">
        <v>402</v>
      </c>
      <c r="C77" t="s">
        <v>29</v>
      </c>
      <c r="D77" t="s">
        <v>31</v>
      </c>
      <c r="E77">
        <v>14</v>
      </c>
      <c r="F77" t="s">
        <v>106</v>
      </c>
      <c r="G77" s="9">
        <v>1.6302409172058105</v>
      </c>
      <c r="H77" s="9">
        <v>343008.3125</v>
      </c>
      <c r="I77" s="9">
        <v>133157.65625</v>
      </c>
      <c r="J77" s="9">
        <v>0</v>
      </c>
      <c r="K77" s="9">
        <v>99493.7734375</v>
      </c>
      <c r="L77" s="9">
        <v>36819.9765625</v>
      </c>
      <c r="M77" s="9">
        <v>22515.8984375</v>
      </c>
      <c r="N77" s="9">
        <v>0</v>
      </c>
      <c r="O77" s="9">
        <v>0</v>
      </c>
      <c r="P77" s="9">
        <v>51021.05859375</v>
      </c>
      <c r="Q77" s="9">
        <v>0</v>
      </c>
      <c r="R77" s="9">
        <v>0</v>
      </c>
      <c r="S77" s="9">
        <v>0</v>
      </c>
      <c r="T77" s="9">
        <v>0</v>
      </c>
      <c r="U77" s="9">
        <v>2396.3985600000001</v>
      </c>
      <c r="V77" s="9">
        <v>110.39444</v>
      </c>
      <c r="W77" s="9">
        <v>0</v>
      </c>
      <c r="X77" s="9">
        <v>2286.00432</v>
      </c>
      <c r="Y77" s="13">
        <f t="shared" si="7"/>
        <v>856.36980468750005</v>
      </c>
      <c r="Z77" s="13">
        <v>1385.8631591796875</v>
      </c>
      <c r="AA77" s="13">
        <v>-1448.48974609375</v>
      </c>
      <c r="AB77" s="13">
        <v>0.1910584568977356</v>
      </c>
      <c r="AC77" s="13">
        <v>0</v>
      </c>
      <c r="AD77" s="13">
        <v>0</v>
      </c>
      <c r="AE77" s="13">
        <v>5</v>
      </c>
      <c r="AG77" s="13">
        <f t="shared" si="8"/>
        <v>856.36980468750005</v>
      </c>
      <c r="AH77" s="3">
        <f t="shared" si="6"/>
        <v>110356.93359375</v>
      </c>
      <c r="AI77" s="3">
        <f t="shared" si="9"/>
        <v>856.36980468750005</v>
      </c>
    </row>
    <row r="78" spans="2:35" x14ac:dyDescent="0.25">
      <c r="B78" t="s">
        <v>403</v>
      </c>
      <c r="C78" t="s">
        <v>30</v>
      </c>
      <c r="D78" t="s">
        <v>31</v>
      </c>
      <c r="E78">
        <v>14</v>
      </c>
      <c r="F78" t="s">
        <v>108</v>
      </c>
      <c r="G78" s="9">
        <v>669.72454833984375</v>
      </c>
      <c r="H78" s="9">
        <v>3623069.5</v>
      </c>
      <c r="I78" s="9">
        <v>566447.625</v>
      </c>
      <c r="J78" s="9">
        <v>0</v>
      </c>
      <c r="K78" s="9">
        <v>1692748</v>
      </c>
      <c r="L78" s="9">
        <v>11112.9755859375</v>
      </c>
      <c r="M78" s="9">
        <v>538046.3125</v>
      </c>
      <c r="N78" s="9">
        <v>8381.1806640625</v>
      </c>
      <c r="O78" s="9">
        <v>256224.8125</v>
      </c>
      <c r="P78" s="9">
        <v>550107.9375</v>
      </c>
      <c r="Q78" s="9">
        <v>0</v>
      </c>
      <c r="R78" s="9">
        <v>0</v>
      </c>
      <c r="S78" s="9">
        <v>0</v>
      </c>
      <c r="T78" s="9">
        <v>0</v>
      </c>
      <c r="U78" s="9">
        <v>183934.03392000002</v>
      </c>
      <c r="V78" s="9">
        <v>0</v>
      </c>
      <c r="W78" s="9">
        <v>143186.45248000001</v>
      </c>
      <c r="X78" s="9">
        <v>40747.584000000003</v>
      </c>
      <c r="Y78" s="13">
        <f t="shared" si="7"/>
        <v>24837.263463546875</v>
      </c>
      <c r="Z78" s="13">
        <v>8444.09765625</v>
      </c>
      <c r="AA78" s="13">
        <v>-16164.6748046875</v>
      </c>
      <c r="AB78" s="13">
        <v>1.1414221487939358E-2</v>
      </c>
      <c r="AC78" s="13">
        <v>0</v>
      </c>
      <c r="AD78" s="13">
        <v>1</v>
      </c>
      <c r="AE78" s="13">
        <v>0</v>
      </c>
      <c r="AG78" s="13">
        <f t="shared" si="8"/>
        <v>24837.263463546875</v>
      </c>
      <c r="AH78" s="3">
        <f t="shared" si="6"/>
        <v>1355492.0380859375</v>
      </c>
      <c r="AI78" s="3">
        <f t="shared" si="9"/>
        <v>10518.618215546874</v>
      </c>
    </row>
    <row r="79" spans="2:35" x14ac:dyDescent="0.25">
      <c r="B79" t="s">
        <v>404</v>
      </c>
      <c r="C79" t="s">
        <v>30</v>
      </c>
      <c r="D79" t="s">
        <v>31</v>
      </c>
      <c r="E79">
        <v>14</v>
      </c>
      <c r="F79" t="s">
        <v>110</v>
      </c>
      <c r="G79" s="9">
        <v>622.5062255859375</v>
      </c>
      <c r="H79" s="9">
        <v>3494826.75</v>
      </c>
      <c r="I79" s="9">
        <v>566447.625</v>
      </c>
      <c r="J79" s="9">
        <v>0</v>
      </c>
      <c r="K79" s="9">
        <v>1692748</v>
      </c>
      <c r="L79" s="9">
        <v>26550.56640625</v>
      </c>
      <c r="M79" s="9">
        <v>381990.46875</v>
      </c>
      <c r="N79" s="9">
        <v>19470.54296875</v>
      </c>
      <c r="O79" s="9">
        <v>256212.890625</v>
      </c>
      <c r="P79" s="9">
        <v>551406.0625</v>
      </c>
      <c r="Q79" s="9">
        <v>0</v>
      </c>
      <c r="R79" s="9">
        <v>0</v>
      </c>
      <c r="S79" s="9">
        <v>0</v>
      </c>
      <c r="T79" s="9">
        <v>0</v>
      </c>
      <c r="U79" s="9">
        <v>156984.83200000002</v>
      </c>
      <c r="V79" s="9">
        <v>0</v>
      </c>
      <c r="W79" s="9">
        <v>116237.15840000001</v>
      </c>
      <c r="X79" s="9">
        <v>40747.640320000006</v>
      </c>
      <c r="Y79" s="13">
        <f t="shared" si="7"/>
        <v>21061.117349062501</v>
      </c>
      <c r="Z79" s="13">
        <v>8444.09765625</v>
      </c>
      <c r="AA79" s="13">
        <v>-16164.6748046875</v>
      </c>
      <c r="AB79" s="13">
        <v>7.9899556934833527E-2</v>
      </c>
      <c r="AC79" s="13">
        <v>0</v>
      </c>
      <c r="AD79" s="13">
        <v>1</v>
      </c>
      <c r="AE79" s="13">
        <v>6</v>
      </c>
      <c r="AG79" s="13">
        <f t="shared" si="8"/>
        <v>21061.117349062501</v>
      </c>
      <c r="AH79" s="3">
        <f t="shared" si="6"/>
        <v>1216159.98828125</v>
      </c>
      <c r="AI79" s="3">
        <f t="shared" si="9"/>
        <v>9437.4015090624998</v>
      </c>
    </row>
    <row r="80" spans="2:35" x14ac:dyDescent="0.25">
      <c r="B80" t="s">
        <v>405</v>
      </c>
      <c r="C80" t="s">
        <v>30</v>
      </c>
      <c r="D80" t="s">
        <v>31</v>
      </c>
      <c r="E80">
        <v>14</v>
      </c>
      <c r="F80" t="s">
        <v>96</v>
      </c>
      <c r="G80" s="9">
        <v>845.9010009765625</v>
      </c>
      <c r="H80" s="9">
        <v>4052447.5</v>
      </c>
      <c r="I80" s="9">
        <v>566447.625</v>
      </c>
      <c r="J80" s="9">
        <v>0</v>
      </c>
      <c r="K80" s="9">
        <v>1692748</v>
      </c>
      <c r="L80" s="9">
        <v>917263.75</v>
      </c>
      <c r="M80" s="9">
        <v>429441.59375</v>
      </c>
      <c r="N80" s="9">
        <v>0</v>
      </c>
      <c r="O80" s="9">
        <v>1121.62158203125</v>
      </c>
      <c r="P80" s="9">
        <v>445424.09375</v>
      </c>
      <c r="Q80" s="9">
        <v>0</v>
      </c>
      <c r="R80" s="9">
        <v>0</v>
      </c>
      <c r="S80" s="9">
        <v>0</v>
      </c>
      <c r="T80" s="9">
        <v>0</v>
      </c>
      <c r="U80" s="9">
        <v>40747.847680000006</v>
      </c>
      <c r="V80" s="9">
        <v>0</v>
      </c>
      <c r="W80" s="9">
        <v>0</v>
      </c>
      <c r="X80" s="9">
        <v>40747.847680000006</v>
      </c>
      <c r="Y80" s="13">
        <f t="shared" si="7"/>
        <v>13915.628218476562</v>
      </c>
      <c r="Z80" s="13">
        <v>7407.10107421875</v>
      </c>
      <c r="AA80" s="13">
        <v>-7701.67529296875</v>
      </c>
      <c r="AB80" s="13">
        <v>0.17121332883834839</v>
      </c>
      <c r="AC80" s="13">
        <v>0</v>
      </c>
      <c r="AD80" s="13">
        <v>15</v>
      </c>
      <c r="AE80" s="13">
        <v>0</v>
      </c>
      <c r="AG80" s="13">
        <f t="shared" si="8"/>
        <v>13915.628218476562</v>
      </c>
      <c r="AH80" s="3">
        <f t="shared" si="6"/>
        <v>1793251.0590820313</v>
      </c>
      <c r="AI80" s="3">
        <f t="shared" si="9"/>
        <v>13915.628218476562</v>
      </c>
    </row>
    <row r="81" spans="2:35" x14ac:dyDescent="0.25">
      <c r="B81" t="s">
        <v>406</v>
      </c>
      <c r="C81" t="s">
        <v>30</v>
      </c>
      <c r="D81" t="s">
        <v>31</v>
      </c>
      <c r="E81">
        <v>14</v>
      </c>
      <c r="F81" t="s">
        <v>98</v>
      </c>
      <c r="G81" s="9">
        <v>775.318359375</v>
      </c>
      <c r="H81" s="9">
        <v>3891685.5</v>
      </c>
      <c r="I81" s="9">
        <v>566447.625</v>
      </c>
      <c r="J81" s="9">
        <v>0</v>
      </c>
      <c r="K81" s="9">
        <v>1692748</v>
      </c>
      <c r="L81" s="9">
        <v>820307.5625</v>
      </c>
      <c r="M81" s="9">
        <v>365635.9375</v>
      </c>
      <c r="N81" s="9">
        <v>0</v>
      </c>
      <c r="O81" s="9">
        <v>1121.62158203125</v>
      </c>
      <c r="P81" s="9">
        <v>445424.09375</v>
      </c>
      <c r="Q81" s="9">
        <v>0</v>
      </c>
      <c r="R81" s="9">
        <v>0</v>
      </c>
      <c r="S81" s="9">
        <v>0</v>
      </c>
      <c r="T81" s="9">
        <v>0</v>
      </c>
      <c r="U81" s="9">
        <v>40747.847680000006</v>
      </c>
      <c r="V81" s="9">
        <v>0</v>
      </c>
      <c r="W81" s="9">
        <v>0</v>
      </c>
      <c r="X81" s="9">
        <v>40747.847680000006</v>
      </c>
      <c r="Y81" s="13">
        <f t="shared" si="7"/>
        <v>12668.116310976562</v>
      </c>
      <c r="Z81" s="13">
        <v>7407.09912109375</v>
      </c>
      <c r="AA81" s="13">
        <v>-7701.673828125</v>
      </c>
      <c r="AB81" s="13">
        <v>0.17121332883834839</v>
      </c>
      <c r="AC81" s="13">
        <v>0</v>
      </c>
      <c r="AD81" s="13">
        <v>15</v>
      </c>
      <c r="AE81" s="13">
        <v>0</v>
      </c>
      <c r="AG81" s="13">
        <f t="shared" si="8"/>
        <v>12668.116310976562</v>
      </c>
      <c r="AH81" s="3">
        <f t="shared" si="6"/>
        <v>1632489.2153320312</v>
      </c>
      <c r="AI81" s="3">
        <f t="shared" si="9"/>
        <v>12668.116310976562</v>
      </c>
    </row>
    <row r="82" spans="2:35" x14ac:dyDescent="0.25">
      <c r="B82" t="s">
        <v>407</v>
      </c>
      <c r="C82" t="s">
        <v>30</v>
      </c>
      <c r="D82" t="s">
        <v>31</v>
      </c>
      <c r="E82">
        <v>14</v>
      </c>
      <c r="F82" t="s">
        <v>100</v>
      </c>
      <c r="G82" s="9">
        <v>720.9395751953125</v>
      </c>
      <c r="H82" s="9">
        <v>3763636.75</v>
      </c>
      <c r="I82" s="9">
        <v>566447.625</v>
      </c>
      <c r="J82" s="9">
        <v>0</v>
      </c>
      <c r="K82" s="9">
        <v>1692748</v>
      </c>
      <c r="L82" s="9">
        <v>739442</v>
      </c>
      <c r="M82" s="9">
        <v>318452.3125</v>
      </c>
      <c r="N82" s="9">
        <v>0</v>
      </c>
      <c r="O82" s="9">
        <v>1121.62158203125</v>
      </c>
      <c r="P82" s="9">
        <v>445424.09375</v>
      </c>
      <c r="Q82" s="9">
        <v>0</v>
      </c>
      <c r="R82" s="9">
        <v>0</v>
      </c>
      <c r="S82" s="9">
        <v>0</v>
      </c>
      <c r="T82" s="9">
        <v>0</v>
      </c>
      <c r="U82" s="9">
        <v>40747.847680000006</v>
      </c>
      <c r="V82" s="9">
        <v>0</v>
      </c>
      <c r="W82" s="9">
        <v>0</v>
      </c>
      <c r="X82" s="9">
        <v>40747.847680000006</v>
      </c>
      <c r="Y82" s="13">
        <f t="shared" si="7"/>
        <v>11674.454615976563</v>
      </c>
      <c r="Z82" s="13">
        <v>7407.09716796875</v>
      </c>
      <c r="AA82" s="13">
        <v>-7701.67138671875</v>
      </c>
      <c r="AB82" s="13">
        <v>0.17121332883834839</v>
      </c>
      <c r="AC82" s="13">
        <v>0</v>
      </c>
      <c r="AD82" s="13">
        <v>15</v>
      </c>
      <c r="AE82" s="13">
        <v>0</v>
      </c>
      <c r="AG82" s="13">
        <f t="shared" si="8"/>
        <v>11674.454615976563</v>
      </c>
      <c r="AH82" s="3">
        <f t="shared" si="6"/>
        <v>1504440.0278320313</v>
      </c>
      <c r="AI82" s="3">
        <f t="shared" si="9"/>
        <v>11674.454615976563</v>
      </c>
    </row>
    <row r="83" spans="2:35" x14ac:dyDescent="0.25">
      <c r="B83" s="2" t="s">
        <v>408</v>
      </c>
      <c r="C83" s="2" t="s">
        <v>30</v>
      </c>
      <c r="D83" s="2" t="s">
        <v>31</v>
      </c>
      <c r="E83" s="2">
        <v>14</v>
      </c>
      <c r="F83" s="2" t="s">
        <v>102</v>
      </c>
      <c r="G83" s="3">
        <v>827.03411865234375</v>
      </c>
      <c r="H83" s="3">
        <v>3926173.25</v>
      </c>
      <c r="I83" s="3">
        <v>566447.625</v>
      </c>
      <c r="J83" s="3">
        <v>0</v>
      </c>
      <c r="K83" s="3">
        <v>1692748</v>
      </c>
      <c r="L83" s="3">
        <v>816720.625</v>
      </c>
      <c r="M83" s="3">
        <v>404124.0625</v>
      </c>
      <c r="N83" s="3">
        <v>0</v>
      </c>
      <c r="O83" s="3">
        <v>1121.62158203125</v>
      </c>
      <c r="P83" s="3">
        <v>445009.8125</v>
      </c>
      <c r="Q83" s="3">
        <v>0</v>
      </c>
      <c r="R83" s="3">
        <v>0</v>
      </c>
      <c r="S83" s="3">
        <v>0</v>
      </c>
      <c r="T83" s="3">
        <v>0</v>
      </c>
      <c r="U83" s="3">
        <v>40747.819520000005</v>
      </c>
      <c r="V83" s="3">
        <v>0</v>
      </c>
      <c r="W83" s="3">
        <v>0</v>
      </c>
      <c r="X83" s="3">
        <v>40747.819520000005</v>
      </c>
      <c r="Y83" s="13">
        <f t="shared" si="7"/>
        <v>12935.734703476563</v>
      </c>
      <c r="Z83" s="13">
        <v>7372.22705078125</v>
      </c>
      <c r="AA83" s="13">
        <v>-7665.1572265625</v>
      </c>
      <c r="AB83" s="13">
        <v>1.3582924604415894</v>
      </c>
      <c r="AC83" s="13">
        <v>0</v>
      </c>
      <c r="AD83" s="13">
        <v>105</v>
      </c>
      <c r="AE83" s="13">
        <v>14</v>
      </c>
      <c r="AF83" s="2"/>
      <c r="AG83" s="13">
        <f t="shared" si="8"/>
        <v>12935.734703476563</v>
      </c>
      <c r="AH83" s="3">
        <f t="shared" si="6"/>
        <v>1666976.1215820313</v>
      </c>
      <c r="AI83" s="3">
        <f t="shared" si="9"/>
        <v>12935.734703476563</v>
      </c>
    </row>
    <row r="84" spans="2:35" x14ac:dyDescent="0.25">
      <c r="B84" t="s">
        <v>409</v>
      </c>
      <c r="C84" t="s">
        <v>30</v>
      </c>
      <c r="D84" t="s">
        <v>31</v>
      </c>
      <c r="E84">
        <v>14</v>
      </c>
      <c r="F84" t="s">
        <v>104</v>
      </c>
      <c r="G84" s="9">
        <v>756.294677734375</v>
      </c>
      <c r="H84" s="9">
        <v>3776112.5</v>
      </c>
      <c r="I84" s="9">
        <v>566447.625</v>
      </c>
      <c r="J84" s="9">
        <v>0</v>
      </c>
      <c r="K84" s="9">
        <v>1692748</v>
      </c>
      <c r="L84" s="9">
        <v>727398.3125</v>
      </c>
      <c r="M84" s="9">
        <v>343473.09375</v>
      </c>
      <c r="N84" s="9">
        <v>0</v>
      </c>
      <c r="O84" s="9">
        <v>1121.62158203125</v>
      </c>
      <c r="P84" s="9">
        <v>444922.90625</v>
      </c>
      <c r="Q84" s="9">
        <v>0</v>
      </c>
      <c r="R84" s="9">
        <v>0</v>
      </c>
      <c r="S84" s="9">
        <v>0</v>
      </c>
      <c r="T84" s="9">
        <v>0</v>
      </c>
      <c r="U84" s="9">
        <v>40747.824640000006</v>
      </c>
      <c r="V84" s="9">
        <v>0</v>
      </c>
      <c r="W84" s="9">
        <v>0</v>
      </c>
      <c r="X84" s="9">
        <v>40747.824640000006</v>
      </c>
      <c r="Y84" s="13">
        <f t="shared" si="7"/>
        <v>11771.267648476563</v>
      </c>
      <c r="Z84" s="13">
        <v>7363.869140625</v>
      </c>
      <c r="AA84" s="13">
        <v>-7656.3994140625</v>
      </c>
      <c r="AB84" s="13">
        <v>1.3811208009719849</v>
      </c>
      <c r="AC84" s="13">
        <v>0</v>
      </c>
      <c r="AD84" s="13">
        <v>107</v>
      </c>
      <c r="AE84" s="13">
        <v>14</v>
      </c>
      <c r="AG84" s="13">
        <f t="shared" si="8"/>
        <v>11771.267648476563</v>
      </c>
      <c r="AH84" s="3">
        <f t="shared" si="6"/>
        <v>1516915.9340820312</v>
      </c>
      <c r="AI84" s="3">
        <f t="shared" si="9"/>
        <v>11771.267648476563</v>
      </c>
    </row>
    <row r="85" spans="2:35" x14ac:dyDescent="0.25">
      <c r="B85" t="s">
        <v>410</v>
      </c>
      <c r="C85" t="s">
        <v>30</v>
      </c>
      <c r="D85" t="s">
        <v>31</v>
      </c>
      <c r="E85">
        <v>14</v>
      </c>
      <c r="F85" t="s">
        <v>106</v>
      </c>
      <c r="G85" s="9">
        <v>704.3145751953125</v>
      </c>
      <c r="H85" s="9">
        <v>3656588.25</v>
      </c>
      <c r="I85" s="9">
        <v>566447.625</v>
      </c>
      <c r="J85" s="9">
        <v>0</v>
      </c>
      <c r="K85" s="9">
        <v>1692748</v>
      </c>
      <c r="L85" s="9">
        <v>652587.5</v>
      </c>
      <c r="M85" s="9">
        <v>298894.1875</v>
      </c>
      <c r="N85" s="9">
        <v>0</v>
      </c>
      <c r="O85" s="9">
        <v>1121.62158203125</v>
      </c>
      <c r="P85" s="9">
        <v>444788.96875</v>
      </c>
      <c r="Q85" s="9">
        <v>0</v>
      </c>
      <c r="R85" s="9">
        <v>0</v>
      </c>
      <c r="S85" s="9">
        <v>0</v>
      </c>
      <c r="T85" s="9">
        <v>0</v>
      </c>
      <c r="U85" s="9">
        <v>40747.829760000001</v>
      </c>
      <c r="V85" s="9">
        <v>0</v>
      </c>
      <c r="W85" s="9">
        <v>0</v>
      </c>
      <c r="X85" s="9">
        <v>40747.829760000001</v>
      </c>
      <c r="Y85" s="13">
        <f t="shared" si="7"/>
        <v>10843.764075976562</v>
      </c>
      <c r="Z85" s="13">
        <v>7351.03271484375</v>
      </c>
      <c r="AA85" s="13">
        <v>-7642.9453125</v>
      </c>
      <c r="AB85" s="13">
        <v>1.3697066307067871</v>
      </c>
      <c r="AC85" s="13">
        <v>0</v>
      </c>
      <c r="AD85" s="13">
        <v>106</v>
      </c>
      <c r="AE85" s="13">
        <v>14</v>
      </c>
      <c r="AG85" s="13">
        <f t="shared" si="8"/>
        <v>10843.764075976562</v>
      </c>
      <c r="AH85" s="3">
        <f t="shared" si="6"/>
        <v>1397392.2778320313</v>
      </c>
      <c r="AI85" s="3">
        <f t="shared" si="9"/>
        <v>10843.764075976562</v>
      </c>
    </row>
    <row r="86" spans="2:35" x14ac:dyDescent="0.25">
      <c r="B86" t="s">
        <v>134</v>
      </c>
      <c r="C86" t="s">
        <v>23</v>
      </c>
      <c r="D86" t="s">
        <v>32</v>
      </c>
      <c r="E86">
        <v>14</v>
      </c>
      <c r="F86" t="s">
        <v>90</v>
      </c>
      <c r="G86" s="9">
        <v>32.355342864990234</v>
      </c>
      <c r="H86" s="9">
        <v>93942.0703125</v>
      </c>
      <c r="I86" s="9">
        <v>31593.98046875</v>
      </c>
      <c r="J86" s="9">
        <v>0</v>
      </c>
      <c r="K86" s="9">
        <v>50648.0078125</v>
      </c>
      <c r="L86" s="9">
        <v>0</v>
      </c>
      <c r="M86" s="9">
        <v>4107.91455078125</v>
      </c>
      <c r="N86" s="9">
        <v>0</v>
      </c>
      <c r="O86" s="9">
        <v>0</v>
      </c>
      <c r="P86" s="9">
        <v>7592.2255859375</v>
      </c>
      <c r="Q86" s="9">
        <v>0</v>
      </c>
      <c r="R86" s="9">
        <v>0</v>
      </c>
      <c r="S86" s="9">
        <v>0</v>
      </c>
      <c r="T86" s="9">
        <v>0</v>
      </c>
      <c r="U86" s="9">
        <v>349.48956000000004</v>
      </c>
      <c r="V86" s="9">
        <v>0</v>
      </c>
      <c r="W86" s="9">
        <v>163.45438000000001</v>
      </c>
      <c r="X86" s="9">
        <v>186.03516000000002</v>
      </c>
      <c r="Y86" s="13">
        <f t="shared" si="7"/>
        <v>107.1385254609375</v>
      </c>
      <c r="Z86" s="13">
        <v>208.6170654296875</v>
      </c>
      <c r="AA86" s="13">
        <v>-313.14031982421875</v>
      </c>
      <c r="AB86" s="13">
        <v>0</v>
      </c>
      <c r="AC86" s="13">
        <v>0</v>
      </c>
      <c r="AD86" s="13">
        <v>0</v>
      </c>
      <c r="AE86" s="13">
        <v>0</v>
      </c>
      <c r="AG86" s="13">
        <f t="shared" si="8"/>
        <v>107.1385254609375</v>
      </c>
      <c r="AH86" s="3">
        <f t="shared" si="6"/>
        <v>11700.14013671875</v>
      </c>
      <c r="AI86" s="3">
        <f t="shared" si="9"/>
        <v>90.7930874609375</v>
      </c>
    </row>
    <row r="87" spans="2:35" x14ac:dyDescent="0.25">
      <c r="B87" t="s">
        <v>734</v>
      </c>
      <c r="C87" t="s">
        <v>23</v>
      </c>
      <c r="D87" t="s">
        <v>32</v>
      </c>
      <c r="E87">
        <v>14</v>
      </c>
      <c r="F87" t="s">
        <v>730</v>
      </c>
      <c r="G87" s="9">
        <v>32.354541778564453</v>
      </c>
      <c r="H87" s="9">
        <v>98011.1015625</v>
      </c>
      <c r="I87" s="9">
        <v>31593.98046875</v>
      </c>
      <c r="J87" s="9">
        <v>0</v>
      </c>
      <c r="K87" s="9">
        <v>50648.0078125</v>
      </c>
      <c r="L87" s="9">
        <v>0</v>
      </c>
      <c r="M87" s="9">
        <v>8177.0380859375</v>
      </c>
      <c r="N87" s="9">
        <v>0</v>
      </c>
      <c r="O87" s="9">
        <v>0</v>
      </c>
      <c r="P87" s="9">
        <v>7592.20556640625</v>
      </c>
      <c r="Q87" s="9">
        <v>0</v>
      </c>
      <c r="R87" s="9">
        <v>0</v>
      </c>
      <c r="S87" s="9">
        <v>0</v>
      </c>
      <c r="T87" s="9">
        <v>0</v>
      </c>
      <c r="U87" s="9">
        <v>349.31808000000001</v>
      </c>
      <c r="V87" s="9">
        <v>0</v>
      </c>
      <c r="W87" s="9">
        <v>163.28423000000001</v>
      </c>
      <c r="X87" s="9">
        <v>186.03390000000002</v>
      </c>
      <c r="Y87" s="13">
        <f t="shared" si="7"/>
        <v>138.6977537421875</v>
      </c>
      <c r="Z87" s="13">
        <v>208.75399780273437</v>
      </c>
      <c r="AA87" s="13">
        <v>-313.13885498046875</v>
      </c>
      <c r="AB87" s="13">
        <v>0</v>
      </c>
      <c r="AC87" s="13">
        <v>0</v>
      </c>
      <c r="AD87" s="13">
        <v>0</v>
      </c>
      <c r="AE87" s="13">
        <v>0</v>
      </c>
      <c r="AG87" s="13">
        <f t="shared" si="8"/>
        <v>138.6977537421875</v>
      </c>
      <c r="AH87" s="3">
        <f t="shared" si="6"/>
        <v>15769.24365234375</v>
      </c>
      <c r="AI87" s="3">
        <f t="shared" si="9"/>
        <v>122.3693307421875</v>
      </c>
    </row>
    <row r="88" spans="2:35" x14ac:dyDescent="0.25">
      <c r="B88" t="s">
        <v>135</v>
      </c>
      <c r="C88" t="s">
        <v>23</v>
      </c>
      <c r="D88" t="s">
        <v>32</v>
      </c>
      <c r="E88">
        <v>14</v>
      </c>
      <c r="F88" t="s">
        <v>92</v>
      </c>
      <c r="G88" s="9">
        <v>29.670961380004883</v>
      </c>
      <c r="H88" s="9">
        <v>89553.796875</v>
      </c>
      <c r="I88" s="9">
        <v>31593.98046875</v>
      </c>
      <c r="J88" s="9">
        <v>0</v>
      </c>
      <c r="K88" s="9">
        <v>50648.0078125</v>
      </c>
      <c r="L88" s="9">
        <v>0</v>
      </c>
      <c r="M88" s="9">
        <v>3235.093994140625</v>
      </c>
      <c r="N88" s="9">
        <v>0</v>
      </c>
      <c r="O88" s="9">
        <v>0</v>
      </c>
      <c r="P88" s="9">
        <v>4076.791015625</v>
      </c>
      <c r="Q88" s="9">
        <v>0</v>
      </c>
      <c r="R88" s="9">
        <v>0</v>
      </c>
      <c r="S88" s="9">
        <v>0</v>
      </c>
      <c r="T88" s="9">
        <v>0</v>
      </c>
      <c r="U88" s="9">
        <v>376.33428000000004</v>
      </c>
      <c r="V88" s="9">
        <v>0</v>
      </c>
      <c r="W88" s="9">
        <v>190.23832000000002</v>
      </c>
      <c r="X88" s="9">
        <v>186.09598000000003</v>
      </c>
      <c r="Y88" s="13">
        <f t="shared" si="7"/>
        <v>75.764059675781255</v>
      </c>
      <c r="Z88" s="13">
        <v>206.06510925292969</v>
      </c>
      <c r="AA88" s="13">
        <v>-294.86978149414063</v>
      </c>
      <c r="AB88" s="13">
        <v>0</v>
      </c>
      <c r="AC88" s="13">
        <v>0</v>
      </c>
      <c r="AD88" s="13">
        <v>0</v>
      </c>
      <c r="AE88" s="13">
        <v>0</v>
      </c>
      <c r="AG88" s="13">
        <f t="shared" si="8"/>
        <v>75.764059675781255</v>
      </c>
      <c r="AH88" s="3">
        <f t="shared" si="6"/>
        <v>7311.885009765625</v>
      </c>
      <c r="AI88" s="3">
        <f t="shared" si="9"/>
        <v>56.740227675781249</v>
      </c>
    </row>
    <row r="89" spans="2:35" x14ac:dyDescent="0.25">
      <c r="B89" t="s">
        <v>693</v>
      </c>
      <c r="C89" t="s">
        <v>23</v>
      </c>
      <c r="D89" t="s">
        <v>32</v>
      </c>
      <c r="E89">
        <v>14</v>
      </c>
      <c r="F89" t="s">
        <v>689</v>
      </c>
      <c r="G89" s="9">
        <v>33.316917419433594</v>
      </c>
      <c r="H89" s="9">
        <v>92920.6875</v>
      </c>
      <c r="I89" s="9">
        <v>31593.98046875</v>
      </c>
      <c r="J89" s="9">
        <v>0</v>
      </c>
      <c r="K89" s="9">
        <v>50648.0078125</v>
      </c>
      <c r="L89" s="9">
        <v>0</v>
      </c>
      <c r="M89" s="9">
        <v>4359.05810546875</v>
      </c>
      <c r="N89" s="9">
        <v>0</v>
      </c>
      <c r="O89" s="9">
        <v>0</v>
      </c>
      <c r="P89" s="9">
        <v>6319.72900390625</v>
      </c>
      <c r="Q89" s="9">
        <v>0</v>
      </c>
      <c r="R89" s="9">
        <v>0</v>
      </c>
      <c r="S89" s="9">
        <v>0</v>
      </c>
      <c r="T89" s="9">
        <v>0</v>
      </c>
      <c r="U89" s="9">
        <v>362.94804000000005</v>
      </c>
      <c r="V89" s="9">
        <v>0</v>
      </c>
      <c r="W89" s="9">
        <v>176.86892</v>
      </c>
      <c r="X89" s="9">
        <v>186.07912000000002</v>
      </c>
      <c r="Y89" s="13">
        <f t="shared" si="7"/>
        <v>100.55427996875</v>
      </c>
      <c r="Z89" s="13">
        <v>207.34217834472656</v>
      </c>
      <c r="AA89" s="13">
        <v>-291.70950317382812</v>
      </c>
      <c r="AB89" s="13">
        <v>0</v>
      </c>
      <c r="AC89" s="13">
        <v>0</v>
      </c>
      <c r="AD89" s="13">
        <v>0</v>
      </c>
      <c r="AE89" s="13">
        <v>0</v>
      </c>
      <c r="AG89" s="13">
        <f t="shared" si="8"/>
        <v>100.55427996875</v>
      </c>
      <c r="AH89" s="3">
        <f t="shared" si="6"/>
        <v>10678.787109375</v>
      </c>
      <c r="AI89" s="3">
        <f t="shared" si="9"/>
        <v>82.867387968749995</v>
      </c>
    </row>
    <row r="90" spans="2:35" x14ac:dyDescent="0.25">
      <c r="B90" t="s">
        <v>136</v>
      </c>
      <c r="C90" t="s">
        <v>23</v>
      </c>
      <c r="D90" t="s">
        <v>32</v>
      </c>
      <c r="E90">
        <v>14</v>
      </c>
      <c r="F90" t="s">
        <v>94</v>
      </c>
      <c r="G90" s="9">
        <v>31.443244934082031</v>
      </c>
      <c r="H90" s="9">
        <v>92162.7109375</v>
      </c>
      <c r="I90" s="9">
        <v>31593.98046875</v>
      </c>
      <c r="J90" s="9">
        <v>0</v>
      </c>
      <c r="K90" s="9">
        <v>50648.0078125</v>
      </c>
      <c r="L90" s="9">
        <v>0</v>
      </c>
      <c r="M90" s="9">
        <v>3601.064208984375</v>
      </c>
      <c r="N90" s="9">
        <v>0</v>
      </c>
      <c r="O90" s="9">
        <v>0</v>
      </c>
      <c r="P90" s="9">
        <v>6319.72900390625</v>
      </c>
      <c r="Q90" s="9">
        <v>0</v>
      </c>
      <c r="R90" s="9">
        <v>0</v>
      </c>
      <c r="S90" s="9">
        <v>0</v>
      </c>
      <c r="T90" s="9">
        <v>0</v>
      </c>
      <c r="U90" s="9">
        <v>362.94804000000005</v>
      </c>
      <c r="V90" s="9">
        <v>0</v>
      </c>
      <c r="W90" s="9">
        <v>176.86892</v>
      </c>
      <c r="X90" s="9">
        <v>186.07912000000002</v>
      </c>
      <c r="Y90" s="13">
        <f t="shared" si="7"/>
        <v>94.672247332031247</v>
      </c>
      <c r="Z90" s="13">
        <v>207.34217834472656</v>
      </c>
      <c r="AA90" s="13">
        <v>-291.70950317382812</v>
      </c>
      <c r="AB90" s="13">
        <v>0</v>
      </c>
      <c r="AC90" s="13">
        <v>0</v>
      </c>
      <c r="AD90" s="13">
        <v>0</v>
      </c>
      <c r="AE90" s="13">
        <v>0</v>
      </c>
      <c r="AG90" s="13">
        <f t="shared" si="8"/>
        <v>94.672247332031247</v>
      </c>
      <c r="AH90" s="3">
        <f t="shared" si="6"/>
        <v>9920.793212890625</v>
      </c>
      <c r="AI90" s="3">
        <f t="shared" si="9"/>
        <v>76.985355332031247</v>
      </c>
    </row>
    <row r="91" spans="2:35" x14ac:dyDescent="0.25">
      <c r="B91" t="s">
        <v>53</v>
      </c>
      <c r="C91" t="s">
        <v>23</v>
      </c>
      <c r="D91" t="s">
        <v>32</v>
      </c>
      <c r="E91">
        <v>14</v>
      </c>
      <c r="F91" t="s">
        <v>48</v>
      </c>
      <c r="G91" s="9">
        <v>35.625228881835937</v>
      </c>
      <c r="H91" s="9">
        <v>94478.0625</v>
      </c>
      <c r="I91" s="9">
        <v>31593.98046875</v>
      </c>
      <c r="J91" s="9">
        <v>0</v>
      </c>
      <c r="K91" s="9">
        <v>50648.0078125</v>
      </c>
      <c r="L91" s="9">
        <v>17.951192855834961</v>
      </c>
      <c r="M91" s="9">
        <v>8102.2353515625</v>
      </c>
      <c r="N91" s="9">
        <v>0</v>
      </c>
      <c r="O91" s="9">
        <v>195.32667541503906</v>
      </c>
      <c r="P91" s="9">
        <v>3920.604736328125</v>
      </c>
      <c r="Q91" s="9">
        <v>0</v>
      </c>
      <c r="R91" s="9">
        <v>0</v>
      </c>
      <c r="S91" s="9">
        <v>0</v>
      </c>
      <c r="T91" s="9">
        <v>0</v>
      </c>
      <c r="U91" s="9">
        <v>431.61436000000003</v>
      </c>
      <c r="V91" s="9">
        <v>0</v>
      </c>
      <c r="W91" s="9">
        <v>245.70362000000003</v>
      </c>
      <c r="X91" s="9">
        <v>185.91070000000002</v>
      </c>
      <c r="Y91" s="13">
        <f t="shared" si="7"/>
        <v>119.52263733981323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G91" s="13">
        <f t="shared" si="8"/>
        <v>119.52263733981323</v>
      </c>
      <c r="AH91" s="3">
        <f t="shared" si="6"/>
        <v>12236.117956161499</v>
      </c>
      <c r="AI91" s="3">
        <f t="shared" si="9"/>
        <v>94.952275339813227</v>
      </c>
    </row>
    <row r="92" spans="2:35" x14ac:dyDescent="0.25">
      <c r="B92" t="s">
        <v>54</v>
      </c>
      <c r="C92" t="s">
        <v>23</v>
      </c>
      <c r="D92" t="s">
        <v>32</v>
      </c>
      <c r="E92">
        <v>14</v>
      </c>
      <c r="F92" t="s">
        <v>50</v>
      </c>
      <c r="G92" s="9">
        <v>32.461688995361328</v>
      </c>
      <c r="H92" s="9">
        <v>92586.984375</v>
      </c>
      <c r="I92" s="9">
        <v>31593.98046875</v>
      </c>
      <c r="J92" s="9">
        <v>0</v>
      </c>
      <c r="K92" s="9">
        <v>50648.0078125</v>
      </c>
      <c r="L92" s="9">
        <v>34.017856597900391</v>
      </c>
      <c r="M92" s="9">
        <v>6178.39013671875</v>
      </c>
      <c r="N92" s="9">
        <v>0</v>
      </c>
      <c r="O92" s="9">
        <v>195.63688659667969</v>
      </c>
      <c r="P92" s="9">
        <v>3936.992919921875</v>
      </c>
      <c r="Q92" s="9">
        <v>0</v>
      </c>
      <c r="R92" s="9">
        <v>0</v>
      </c>
      <c r="S92" s="9">
        <v>0</v>
      </c>
      <c r="T92" s="9">
        <v>0</v>
      </c>
      <c r="U92" s="9">
        <v>350.47596000000004</v>
      </c>
      <c r="V92" s="9">
        <v>0</v>
      </c>
      <c r="W92" s="9">
        <v>164.56148000000002</v>
      </c>
      <c r="X92" s="9">
        <v>185.91444000000001</v>
      </c>
      <c r="Y92" s="13">
        <f t="shared" si="7"/>
        <v>96.733641326721198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G92" s="13">
        <f t="shared" si="8"/>
        <v>96.733641326721198</v>
      </c>
      <c r="AH92" s="3">
        <f t="shared" si="6"/>
        <v>10345.037799835205</v>
      </c>
      <c r="AI92" s="3">
        <f t="shared" si="9"/>
        <v>80.277493326721185</v>
      </c>
    </row>
    <row r="93" spans="2:35" x14ac:dyDescent="0.25">
      <c r="B93" t="s">
        <v>137</v>
      </c>
      <c r="C93" t="s">
        <v>23</v>
      </c>
      <c r="D93" t="s">
        <v>32</v>
      </c>
      <c r="E93">
        <v>14</v>
      </c>
      <c r="F93" t="s">
        <v>96</v>
      </c>
      <c r="G93" s="9">
        <v>31.231584548950195</v>
      </c>
      <c r="H93" s="9">
        <v>96118.1171875</v>
      </c>
      <c r="I93" s="9">
        <v>31593.98046875</v>
      </c>
      <c r="J93" s="9">
        <v>0</v>
      </c>
      <c r="K93" s="9">
        <v>50648.0078125</v>
      </c>
      <c r="L93" s="9">
        <v>1509.546142578125</v>
      </c>
      <c r="M93" s="9">
        <v>7968.54443359375</v>
      </c>
      <c r="N93" s="9">
        <v>0</v>
      </c>
      <c r="O93" s="9">
        <v>0</v>
      </c>
      <c r="P93" s="9">
        <v>4398.1298828125</v>
      </c>
      <c r="Q93" s="9">
        <v>0</v>
      </c>
      <c r="R93" s="9">
        <v>0</v>
      </c>
      <c r="S93" s="9">
        <v>0</v>
      </c>
      <c r="T93" s="9">
        <v>0</v>
      </c>
      <c r="U93" s="9">
        <v>186.04832000000002</v>
      </c>
      <c r="V93" s="9">
        <v>0</v>
      </c>
      <c r="W93" s="9">
        <v>0</v>
      </c>
      <c r="X93" s="9">
        <v>186.04832000000002</v>
      </c>
      <c r="Y93" s="13">
        <f t="shared" si="7"/>
        <v>107.67947076171875</v>
      </c>
      <c r="Z93" s="13">
        <v>227.32383728027344</v>
      </c>
      <c r="AA93" s="13">
        <v>-237.91221618652344</v>
      </c>
      <c r="AB93" s="13">
        <v>0</v>
      </c>
      <c r="AC93" s="13">
        <v>0</v>
      </c>
      <c r="AD93" s="13">
        <v>0</v>
      </c>
      <c r="AE93" s="13">
        <v>0</v>
      </c>
      <c r="AG93" s="13">
        <f t="shared" si="8"/>
        <v>107.67947076171875</v>
      </c>
      <c r="AH93" s="3">
        <f t="shared" si="6"/>
        <v>13876.220458984375</v>
      </c>
      <c r="AI93" s="3">
        <f t="shared" si="9"/>
        <v>107.67947076171875</v>
      </c>
    </row>
    <row r="94" spans="2:35" x14ac:dyDescent="0.25">
      <c r="B94" t="s">
        <v>138</v>
      </c>
      <c r="C94" t="s">
        <v>23</v>
      </c>
      <c r="D94" t="s">
        <v>32</v>
      </c>
      <c r="E94">
        <v>14</v>
      </c>
      <c r="F94" t="s">
        <v>98</v>
      </c>
      <c r="G94" s="9">
        <v>30.133316040039063</v>
      </c>
      <c r="H94" s="9">
        <v>95048.7265625</v>
      </c>
      <c r="I94" s="9">
        <v>31593.98046875</v>
      </c>
      <c r="J94" s="9">
        <v>0</v>
      </c>
      <c r="K94" s="9">
        <v>50648.0078125</v>
      </c>
      <c r="L94" s="9">
        <v>1366.94287109375</v>
      </c>
      <c r="M94" s="9">
        <v>7041.74365234375</v>
      </c>
      <c r="N94" s="9">
        <v>0</v>
      </c>
      <c r="O94" s="9">
        <v>0</v>
      </c>
      <c r="P94" s="9">
        <v>4398.1298828125</v>
      </c>
      <c r="Q94" s="9">
        <v>0</v>
      </c>
      <c r="R94" s="9">
        <v>0</v>
      </c>
      <c r="S94" s="9">
        <v>0</v>
      </c>
      <c r="T94" s="9">
        <v>0</v>
      </c>
      <c r="U94" s="9">
        <v>186.04832000000002</v>
      </c>
      <c r="V94" s="9">
        <v>0</v>
      </c>
      <c r="W94" s="9">
        <v>0</v>
      </c>
      <c r="X94" s="9">
        <v>186.04832000000002</v>
      </c>
      <c r="Y94" s="13">
        <f t="shared" si="7"/>
        <v>99.380895312500002</v>
      </c>
      <c r="Z94" s="13">
        <v>227.32383728027344</v>
      </c>
      <c r="AA94" s="13">
        <v>-237.91221618652344</v>
      </c>
      <c r="AB94" s="13">
        <v>0</v>
      </c>
      <c r="AC94" s="13">
        <v>0</v>
      </c>
      <c r="AD94" s="13">
        <v>0</v>
      </c>
      <c r="AE94" s="13">
        <v>0</v>
      </c>
      <c r="AG94" s="13">
        <f t="shared" si="8"/>
        <v>99.380895312500002</v>
      </c>
      <c r="AH94" s="3">
        <f t="shared" si="6"/>
        <v>12806.81640625</v>
      </c>
      <c r="AI94" s="3">
        <f t="shared" si="9"/>
        <v>99.380895312500002</v>
      </c>
    </row>
    <row r="95" spans="2:35" x14ac:dyDescent="0.25">
      <c r="B95" t="s">
        <v>139</v>
      </c>
      <c r="C95" t="s">
        <v>23</v>
      </c>
      <c r="D95" t="s">
        <v>32</v>
      </c>
      <c r="E95">
        <v>14</v>
      </c>
      <c r="F95" t="s">
        <v>100</v>
      </c>
      <c r="G95" s="9">
        <v>29.176506042480469</v>
      </c>
      <c r="H95" s="9">
        <v>94147.6796875</v>
      </c>
      <c r="I95" s="9">
        <v>31593.98046875</v>
      </c>
      <c r="J95" s="9">
        <v>0</v>
      </c>
      <c r="K95" s="9">
        <v>50648.0078125</v>
      </c>
      <c r="L95" s="9">
        <v>1243.7724609375</v>
      </c>
      <c r="M95" s="9">
        <v>6263.86572265625</v>
      </c>
      <c r="N95" s="9">
        <v>0</v>
      </c>
      <c r="O95" s="9">
        <v>0</v>
      </c>
      <c r="P95" s="9">
        <v>4398.1298828125</v>
      </c>
      <c r="Q95" s="9">
        <v>0</v>
      </c>
      <c r="R95" s="9">
        <v>0</v>
      </c>
      <c r="S95" s="9">
        <v>0</v>
      </c>
      <c r="T95" s="9">
        <v>0</v>
      </c>
      <c r="U95" s="9">
        <v>186.04832000000002</v>
      </c>
      <c r="V95" s="9">
        <v>0</v>
      </c>
      <c r="W95" s="9">
        <v>0</v>
      </c>
      <c r="X95" s="9">
        <v>186.04832000000002</v>
      </c>
      <c r="Y95" s="13">
        <f t="shared" si="7"/>
        <v>92.3887601953125</v>
      </c>
      <c r="Z95" s="13">
        <v>227.32383728027344</v>
      </c>
      <c r="AA95" s="13">
        <v>-237.91221618652344</v>
      </c>
      <c r="AB95" s="13">
        <v>0</v>
      </c>
      <c r="AC95" s="13">
        <v>0</v>
      </c>
      <c r="AD95" s="13">
        <v>0</v>
      </c>
      <c r="AE95" s="13">
        <v>0</v>
      </c>
      <c r="AG95" s="13">
        <f t="shared" si="8"/>
        <v>92.3887601953125</v>
      </c>
      <c r="AH95" s="3">
        <f t="shared" si="6"/>
        <v>11905.76806640625</v>
      </c>
      <c r="AI95" s="3">
        <f t="shared" si="9"/>
        <v>92.3887601953125</v>
      </c>
    </row>
    <row r="96" spans="2:35" x14ac:dyDescent="0.25">
      <c r="B96" t="s">
        <v>140</v>
      </c>
      <c r="C96" t="s">
        <v>23</v>
      </c>
      <c r="D96" t="s">
        <v>32</v>
      </c>
      <c r="E96">
        <v>14</v>
      </c>
      <c r="F96" t="s">
        <v>102</v>
      </c>
      <c r="G96" s="9">
        <v>30.752792358398438</v>
      </c>
      <c r="H96" s="9">
        <v>95255.75</v>
      </c>
      <c r="I96" s="9">
        <v>31593.98046875</v>
      </c>
      <c r="J96" s="9">
        <v>0</v>
      </c>
      <c r="K96" s="9">
        <v>50648.0078125</v>
      </c>
      <c r="L96" s="9">
        <v>1222.4639892578125</v>
      </c>
      <c r="M96" s="9">
        <v>7393.1015625</v>
      </c>
      <c r="N96" s="9">
        <v>0</v>
      </c>
      <c r="O96" s="9">
        <v>0</v>
      </c>
      <c r="P96" s="9">
        <v>4398.2890625</v>
      </c>
      <c r="Q96" s="9">
        <v>0</v>
      </c>
      <c r="R96" s="9">
        <v>0</v>
      </c>
      <c r="S96" s="9">
        <v>0</v>
      </c>
      <c r="T96" s="9">
        <v>0</v>
      </c>
      <c r="U96" s="9">
        <v>186.03778000000003</v>
      </c>
      <c r="V96" s="9">
        <v>0</v>
      </c>
      <c r="W96" s="9">
        <v>0</v>
      </c>
      <c r="X96" s="9">
        <v>186.03778000000003</v>
      </c>
      <c r="Y96" s="13">
        <f t="shared" si="7"/>
        <v>100.98751180664063</v>
      </c>
      <c r="Z96" s="13">
        <v>226.90609741210937</v>
      </c>
      <c r="AA96" s="13">
        <v>-237.48568725585937</v>
      </c>
      <c r="AB96" s="13">
        <v>0</v>
      </c>
      <c r="AC96" s="13">
        <v>0</v>
      </c>
      <c r="AD96" s="13">
        <v>0</v>
      </c>
      <c r="AE96" s="13">
        <v>0</v>
      </c>
      <c r="AG96" s="13">
        <f t="shared" si="8"/>
        <v>100.98751180664063</v>
      </c>
      <c r="AH96" s="3">
        <f t="shared" si="6"/>
        <v>13013.854614257812</v>
      </c>
      <c r="AI96" s="3">
        <f t="shared" si="9"/>
        <v>100.98751180664063</v>
      </c>
    </row>
    <row r="97" spans="2:35" x14ac:dyDescent="0.25">
      <c r="B97" t="s">
        <v>141</v>
      </c>
      <c r="C97" t="s">
        <v>23</v>
      </c>
      <c r="D97" t="s">
        <v>32</v>
      </c>
      <c r="E97">
        <v>14</v>
      </c>
      <c r="F97" t="s">
        <v>104</v>
      </c>
      <c r="G97" s="9">
        <v>29.743352890014648</v>
      </c>
      <c r="H97" s="9">
        <v>94306.265625</v>
      </c>
      <c r="I97" s="9">
        <v>31593.98046875</v>
      </c>
      <c r="J97" s="9">
        <v>0</v>
      </c>
      <c r="K97" s="9">
        <v>50648.0078125</v>
      </c>
      <c r="L97" s="9">
        <v>1103.5140380859375</v>
      </c>
      <c r="M97" s="9">
        <v>6562.56494140625</v>
      </c>
      <c r="N97" s="9">
        <v>0</v>
      </c>
      <c r="O97" s="9">
        <v>0</v>
      </c>
      <c r="P97" s="9">
        <v>4398.2890625</v>
      </c>
      <c r="Q97" s="9">
        <v>0</v>
      </c>
      <c r="R97" s="9">
        <v>0</v>
      </c>
      <c r="S97" s="9">
        <v>0</v>
      </c>
      <c r="T97" s="9">
        <v>0</v>
      </c>
      <c r="U97" s="9">
        <v>186.03778000000003</v>
      </c>
      <c r="V97" s="9">
        <v>0</v>
      </c>
      <c r="W97" s="9">
        <v>0</v>
      </c>
      <c r="X97" s="9">
        <v>186.03778000000003</v>
      </c>
      <c r="Y97" s="13">
        <f t="shared" si="7"/>
        <v>93.619496005859375</v>
      </c>
      <c r="Z97" s="13">
        <v>226.90609741210937</v>
      </c>
      <c r="AA97" s="13">
        <v>-237.48568725585937</v>
      </c>
      <c r="AB97" s="13">
        <v>0</v>
      </c>
      <c r="AC97" s="13">
        <v>0</v>
      </c>
      <c r="AD97" s="13">
        <v>0</v>
      </c>
      <c r="AE97" s="13">
        <v>0</v>
      </c>
      <c r="AG97" s="13">
        <f t="shared" si="8"/>
        <v>93.619496005859375</v>
      </c>
      <c r="AH97" s="3">
        <f t="shared" si="6"/>
        <v>12064.368041992188</v>
      </c>
      <c r="AI97" s="3">
        <f t="shared" si="9"/>
        <v>93.619496005859375</v>
      </c>
    </row>
    <row r="98" spans="2:35" x14ac:dyDescent="0.25">
      <c r="B98" t="s">
        <v>142</v>
      </c>
      <c r="C98" t="s">
        <v>23</v>
      </c>
      <c r="D98" t="s">
        <v>32</v>
      </c>
      <c r="E98">
        <v>14</v>
      </c>
      <c r="F98" t="s">
        <v>106</v>
      </c>
      <c r="G98" s="9">
        <v>28.897216796875</v>
      </c>
      <c r="H98" s="9">
        <v>93503.3828125</v>
      </c>
      <c r="I98" s="9">
        <v>31593.98046875</v>
      </c>
      <c r="J98" s="9">
        <v>0</v>
      </c>
      <c r="K98" s="9">
        <v>50648.0078125</v>
      </c>
      <c r="L98" s="9">
        <v>998.739990234375</v>
      </c>
      <c r="M98" s="9">
        <v>5864.4560546875</v>
      </c>
      <c r="N98" s="9">
        <v>0</v>
      </c>
      <c r="O98" s="9">
        <v>0</v>
      </c>
      <c r="P98" s="9">
        <v>4398.2890625</v>
      </c>
      <c r="Q98" s="9">
        <v>0</v>
      </c>
      <c r="R98" s="9">
        <v>0</v>
      </c>
      <c r="S98" s="9">
        <v>0</v>
      </c>
      <c r="T98" s="9">
        <v>0</v>
      </c>
      <c r="U98" s="9">
        <v>186.03778000000003</v>
      </c>
      <c r="V98" s="9">
        <v>0</v>
      </c>
      <c r="W98" s="9">
        <v>0</v>
      </c>
      <c r="X98" s="9">
        <v>186.03778000000003</v>
      </c>
      <c r="Y98" s="13">
        <f t="shared" si="7"/>
        <v>87.38912443359375</v>
      </c>
      <c r="Z98" s="13">
        <v>226.90609741210937</v>
      </c>
      <c r="AA98" s="13">
        <v>-237.48568725585937</v>
      </c>
      <c r="AB98" s="13">
        <v>0</v>
      </c>
      <c r="AC98" s="13">
        <v>0</v>
      </c>
      <c r="AD98" s="13">
        <v>0</v>
      </c>
      <c r="AE98" s="13">
        <v>0</v>
      </c>
      <c r="AG98" s="13">
        <f t="shared" si="8"/>
        <v>87.38912443359375</v>
      </c>
      <c r="AH98" s="3">
        <f t="shared" si="6"/>
        <v>11261.485107421875</v>
      </c>
      <c r="AI98" s="3">
        <f t="shared" si="9"/>
        <v>87.38912443359375</v>
      </c>
    </row>
    <row r="99" spans="2:35" x14ac:dyDescent="0.25">
      <c r="B99" t="s">
        <v>143</v>
      </c>
      <c r="C99" t="s">
        <v>28</v>
      </c>
      <c r="D99" t="s">
        <v>32</v>
      </c>
      <c r="E99">
        <v>14</v>
      </c>
      <c r="F99" t="s">
        <v>108</v>
      </c>
      <c r="G99" s="9">
        <v>475.85992431640625</v>
      </c>
      <c r="H99" s="9">
        <v>1710957.375</v>
      </c>
      <c r="I99" s="9">
        <v>500422.40625</v>
      </c>
      <c r="J99" s="9">
        <v>0</v>
      </c>
      <c r="K99" s="9">
        <v>883691.5</v>
      </c>
      <c r="L99" s="9">
        <v>263.0989990234375</v>
      </c>
      <c r="M99" s="9">
        <v>190859.84375</v>
      </c>
      <c r="N99" s="9">
        <v>3305.710205078125</v>
      </c>
      <c r="O99" s="9">
        <v>62721.01953125</v>
      </c>
      <c r="P99" s="9">
        <v>69694.96875</v>
      </c>
      <c r="Q99" s="9">
        <v>0</v>
      </c>
      <c r="R99" s="9">
        <v>0</v>
      </c>
      <c r="S99" s="9">
        <v>0</v>
      </c>
      <c r="T99" s="9">
        <v>0</v>
      </c>
      <c r="U99" s="9">
        <v>6479.9174400000002</v>
      </c>
      <c r="V99" s="9">
        <v>0</v>
      </c>
      <c r="W99" s="9">
        <v>3364.6726400000002</v>
      </c>
      <c r="X99" s="9">
        <v>3115.24512</v>
      </c>
      <c r="Y99" s="13">
        <f t="shared" si="7"/>
        <v>2847.1293687949219</v>
      </c>
      <c r="Z99" s="13">
        <v>3416.4892578125</v>
      </c>
      <c r="AA99" s="13">
        <v>-6930.6201171875</v>
      </c>
      <c r="AB99" s="13">
        <v>0</v>
      </c>
      <c r="AC99" s="13">
        <v>0</v>
      </c>
      <c r="AD99" s="13">
        <v>0</v>
      </c>
      <c r="AE99" s="13">
        <v>0</v>
      </c>
      <c r="AG99" s="13">
        <f t="shared" si="8"/>
        <v>2847.1293687949219</v>
      </c>
      <c r="AH99" s="3">
        <f t="shared" si="6"/>
        <v>323538.93103027344</v>
      </c>
      <c r="AI99" s="3">
        <f t="shared" si="9"/>
        <v>2510.662104794922</v>
      </c>
    </row>
    <row r="100" spans="2:35" x14ac:dyDescent="0.25">
      <c r="B100" t="s">
        <v>144</v>
      </c>
      <c r="C100" t="s">
        <v>28</v>
      </c>
      <c r="D100" t="s">
        <v>32</v>
      </c>
      <c r="E100">
        <v>14</v>
      </c>
      <c r="F100" t="s">
        <v>110</v>
      </c>
      <c r="G100" s="9">
        <v>452.93600463867187</v>
      </c>
      <c r="H100" s="9">
        <v>1662125.75</v>
      </c>
      <c r="I100" s="9">
        <v>500422.40625</v>
      </c>
      <c r="J100" s="9">
        <v>0</v>
      </c>
      <c r="K100" s="9">
        <v>883691.5</v>
      </c>
      <c r="L100" s="9">
        <v>555.12030029296875</v>
      </c>
      <c r="M100" s="9">
        <v>139105.0625</v>
      </c>
      <c r="N100" s="9">
        <v>6216.95703125</v>
      </c>
      <c r="O100" s="9">
        <v>62528.1640625</v>
      </c>
      <c r="P100" s="9">
        <v>69608.34375</v>
      </c>
      <c r="Q100" s="9">
        <v>0</v>
      </c>
      <c r="R100" s="9">
        <v>0</v>
      </c>
      <c r="S100" s="9">
        <v>0</v>
      </c>
      <c r="T100" s="9">
        <v>0</v>
      </c>
      <c r="U100" s="9">
        <v>4890.4329600000001</v>
      </c>
      <c r="V100" s="9">
        <v>0</v>
      </c>
      <c r="W100" s="9">
        <v>1775.1571200000001</v>
      </c>
      <c r="X100" s="9">
        <v>3115.2755200000001</v>
      </c>
      <c r="Y100" s="13">
        <f t="shared" si="7"/>
        <v>2286.6580311552734</v>
      </c>
      <c r="Z100" s="13">
        <v>3416.4892578125</v>
      </c>
      <c r="AA100" s="13">
        <v>-6930.6201171875</v>
      </c>
      <c r="AB100" s="13">
        <v>0</v>
      </c>
      <c r="AC100" s="13">
        <v>0</v>
      </c>
      <c r="AD100" s="13">
        <v>0</v>
      </c>
      <c r="AE100" s="13">
        <v>0</v>
      </c>
      <c r="AG100" s="13">
        <f t="shared" si="8"/>
        <v>2286.6580311552734</v>
      </c>
      <c r="AH100" s="3">
        <f t="shared" si="6"/>
        <v>271796.69061279297</v>
      </c>
      <c r="AI100" s="3">
        <f t="shared" si="9"/>
        <v>2109.1423191552735</v>
      </c>
    </row>
    <row r="101" spans="2:35" x14ac:dyDescent="0.25">
      <c r="B101" t="s">
        <v>145</v>
      </c>
      <c r="C101" t="s">
        <v>28</v>
      </c>
      <c r="D101" t="s">
        <v>32</v>
      </c>
      <c r="E101">
        <v>14</v>
      </c>
      <c r="F101" t="s">
        <v>96</v>
      </c>
      <c r="G101" s="9">
        <v>509.92315673828125</v>
      </c>
      <c r="H101" s="9">
        <v>1651887</v>
      </c>
      <c r="I101" s="9">
        <v>500422.40625</v>
      </c>
      <c r="J101" s="9">
        <v>0</v>
      </c>
      <c r="K101" s="9">
        <v>883691.5</v>
      </c>
      <c r="L101" s="9">
        <v>5641.9931640625</v>
      </c>
      <c r="M101" s="9">
        <v>180693.546875</v>
      </c>
      <c r="N101" s="9">
        <v>0</v>
      </c>
      <c r="O101" s="9">
        <v>213.47686767578125</v>
      </c>
      <c r="P101" s="9">
        <v>81225.3125</v>
      </c>
      <c r="Q101" s="9">
        <v>0</v>
      </c>
      <c r="R101" s="9">
        <v>0</v>
      </c>
      <c r="S101" s="9">
        <v>0</v>
      </c>
      <c r="T101" s="9">
        <v>0</v>
      </c>
      <c r="U101" s="9">
        <v>3114.8742400000001</v>
      </c>
      <c r="V101" s="9">
        <v>0</v>
      </c>
      <c r="W101" s="9">
        <v>0</v>
      </c>
      <c r="X101" s="9">
        <v>3114.8742400000001</v>
      </c>
      <c r="Y101" s="13">
        <f t="shared" si="7"/>
        <v>2077.9287961962891</v>
      </c>
      <c r="Z101" s="13">
        <v>4135.0625</v>
      </c>
      <c r="AA101" s="13">
        <v>-4327.326171875</v>
      </c>
      <c r="AB101" s="13">
        <v>0</v>
      </c>
      <c r="AC101" s="13">
        <v>0</v>
      </c>
      <c r="AD101" s="13">
        <v>0</v>
      </c>
      <c r="AE101" s="13">
        <v>0</v>
      </c>
      <c r="AG101" s="13">
        <f t="shared" si="8"/>
        <v>2077.9287961962891</v>
      </c>
      <c r="AH101" s="3">
        <f t="shared" si="6"/>
        <v>267774.32940673828</v>
      </c>
      <c r="AI101" s="3">
        <f t="shared" si="9"/>
        <v>2077.9287961962891</v>
      </c>
    </row>
    <row r="102" spans="2:35" x14ac:dyDescent="0.25">
      <c r="B102" t="s">
        <v>146</v>
      </c>
      <c r="C102" t="s">
        <v>28</v>
      </c>
      <c r="D102" t="s">
        <v>32</v>
      </c>
      <c r="E102">
        <v>14</v>
      </c>
      <c r="F102" t="s">
        <v>98</v>
      </c>
      <c r="G102" s="9">
        <v>478.94467163085937</v>
      </c>
      <c r="H102" s="9">
        <v>1619044.375</v>
      </c>
      <c r="I102" s="9">
        <v>500422.40625</v>
      </c>
      <c r="J102" s="9">
        <v>0</v>
      </c>
      <c r="K102" s="9">
        <v>883691.5</v>
      </c>
      <c r="L102" s="9">
        <v>4835.9755859375</v>
      </c>
      <c r="M102" s="9">
        <v>148657.3125</v>
      </c>
      <c r="N102" s="9">
        <v>0</v>
      </c>
      <c r="O102" s="9">
        <v>213.47686767578125</v>
      </c>
      <c r="P102" s="9">
        <v>81225.3125</v>
      </c>
      <c r="Q102" s="9">
        <v>0</v>
      </c>
      <c r="R102" s="9">
        <v>0</v>
      </c>
      <c r="S102" s="9">
        <v>0</v>
      </c>
      <c r="T102" s="9">
        <v>0</v>
      </c>
      <c r="U102" s="9">
        <v>3114.8742400000001</v>
      </c>
      <c r="V102" s="9">
        <v>0</v>
      </c>
      <c r="W102" s="9">
        <v>0</v>
      </c>
      <c r="X102" s="9">
        <v>3114.8742400000001</v>
      </c>
      <c r="Y102" s="13">
        <f t="shared" si="7"/>
        <v>1823.0729210400391</v>
      </c>
      <c r="Z102" s="13">
        <v>4135.0625</v>
      </c>
      <c r="AA102" s="13">
        <v>-4327.326171875</v>
      </c>
      <c r="AB102" s="13">
        <v>0</v>
      </c>
      <c r="AC102" s="13">
        <v>0</v>
      </c>
      <c r="AD102" s="13">
        <v>0</v>
      </c>
      <c r="AE102" s="13">
        <v>0</v>
      </c>
      <c r="AG102" s="13">
        <f t="shared" si="8"/>
        <v>1823.0729210400391</v>
      </c>
      <c r="AH102" s="3">
        <f t="shared" si="6"/>
        <v>234932.07745361328</v>
      </c>
      <c r="AI102" s="3">
        <f t="shared" si="9"/>
        <v>1823.0729210400391</v>
      </c>
    </row>
    <row r="103" spans="2:35" x14ac:dyDescent="0.25">
      <c r="B103" t="s">
        <v>147</v>
      </c>
      <c r="C103" t="s">
        <v>28</v>
      </c>
      <c r="D103" t="s">
        <v>32</v>
      </c>
      <c r="E103">
        <v>14</v>
      </c>
      <c r="F103" t="s">
        <v>100</v>
      </c>
      <c r="G103" s="9">
        <v>461.89453125</v>
      </c>
      <c r="H103" s="9">
        <v>1600921.125</v>
      </c>
      <c r="I103" s="9">
        <v>500422.40625</v>
      </c>
      <c r="J103" s="9">
        <v>0</v>
      </c>
      <c r="K103" s="9">
        <v>883691.5</v>
      </c>
      <c r="L103" s="9">
        <v>4364.4150390625</v>
      </c>
      <c r="M103" s="9">
        <v>131005.7265625</v>
      </c>
      <c r="N103" s="9">
        <v>0</v>
      </c>
      <c r="O103" s="9">
        <v>213.47686767578125</v>
      </c>
      <c r="P103" s="9">
        <v>81225.3125</v>
      </c>
      <c r="Q103" s="9">
        <v>0</v>
      </c>
      <c r="R103" s="9">
        <v>0</v>
      </c>
      <c r="S103" s="9">
        <v>0</v>
      </c>
      <c r="T103" s="9">
        <v>0</v>
      </c>
      <c r="U103" s="9">
        <v>3114.8742400000001</v>
      </c>
      <c r="V103" s="9">
        <v>0</v>
      </c>
      <c r="W103" s="9">
        <v>0</v>
      </c>
      <c r="X103" s="9">
        <v>3114.8742400000001</v>
      </c>
      <c r="Y103" s="13">
        <f t="shared" si="7"/>
        <v>1682.437304321289</v>
      </c>
      <c r="Z103" s="13">
        <v>4135.0625</v>
      </c>
      <c r="AA103" s="13">
        <v>-4327.326171875</v>
      </c>
      <c r="AB103" s="13">
        <v>0</v>
      </c>
      <c r="AC103" s="13">
        <v>0</v>
      </c>
      <c r="AD103" s="13">
        <v>0</v>
      </c>
      <c r="AE103" s="13">
        <v>0</v>
      </c>
      <c r="AG103" s="13">
        <f t="shared" si="8"/>
        <v>1682.437304321289</v>
      </c>
      <c r="AH103" s="3">
        <f t="shared" si="6"/>
        <v>216808.93096923828</v>
      </c>
      <c r="AI103" s="3">
        <f t="shared" si="9"/>
        <v>1682.437304321289</v>
      </c>
    </row>
    <row r="104" spans="2:35" x14ac:dyDescent="0.25">
      <c r="B104" t="s">
        <v>148</v>
      </c>
      <c r="C104" t="s">
        <v>28</v>
      </c>
      <c r="D104" t="s">
        <v>32</v>
      </c>
      <c r="E104">
        <v>14</v>
      </c>
      <c r="F104" t="s">
        <v>102</v>
      </c>
      <c r="G104" s="9">
        <v>508.98617553710937</v>
      </c>
      <c r="H104" s="9">
        <v>1640503.5</v>
      </c>
      <c r="I104" s="9">
        <v>500422.40625</v>
      </c>
      <c r="J104" s="9">
        <v>0</v>
      </c>
      <c r="K104" s="9">
        <v>883691.5</v>
      </c>
      <c r="L104" s="9">
        <v>4546.65771484375</v>
      </c>
      <c r="M104" s="9">
        <v>170099.53125</v>
      </c>
      <c r="N104" s="9">
        <v>0</v>
      </c>
      <c r="O104" s="9">
        <v>213.47686767578125</v>
      </c>
      <c r="P104" s="9">
        <v>81531.4296875</v>
      </c>
      <c r="Q104" s="9">
        <v>0</v>
      </c>
      <c r="R104" s="9">
        <v>0</v>
      </c>
      <c r="S104" s="9">
        <v>0</v>
      </c>
      <c r="T104" s="9">
        <v>0</v>
      </c>
      <c r="U104" s="9">
        <v>3114.8588800000002</v>
      </c>
      <c r="V104" s="9">
        <v>0</v>
      </c>
      <c r="W104" s="9">
        <v>0</v>
      </c>
      <c r="X104" s="9">
        <v>3114.8588800000002</v>
      </c>
      <c r="Y104" s="13">
        <f t="shared" si="7"/>
        <v>1989.5949012353515</v>
      </c>
      <c r="Z104" s="13">
        <v>4145.02880859375</v>
      </c>
      <c r="AA104" s="13">
        <v>-4337.3857421875</v>
      </c>
      <c r="AB104" s="13">
        <v>0</v>
      </c>
      <c r="AC104" s="13">
        <v>0</v>
      </c>
      <c r="AD104" s="13">
        <v>0</v>
      </c>
      <c r="AE104" s="13">
        <v>0</v>
      </c>
      <c r="AG104" s="13">
        <f t="shared" si="8"/>
        <v>1989.5949012353515</v>
      </c>
      <c r="AH104" s="3">
        <f t="shared" si="6"/>
        <v>256391.09552001953</v>
      </c>
      <c r="AI104" s="3">
        <f t="shared" si="9"/>
        <v>1989.5949012353515</v>
      </c>
    </row>
    <row r="105" spans="2:35" x14ac:dyDescent="0.25">
      <c r="B105" t="s">
        <v>149</v>
      </c>
      <c r="C105" t="s">
        <v>28</v>
      </c>
      <c r="D105" t="s">
        <v>32</v>
      </c>
      <c r="E105">
        <v>14</v>
      </c>
      <c r="F105" t="s">
        <v>104</v>
      </c>
      <c r="G105" s="9">
        <v>478.13143920898437</v>
      </c>
      <c r="H105" s="9">
        <v>1609612</v>
      </c>
      <c r="I105" s="9">
        <v>500422.40625</v>
      </c>
      <c r="J105" s="9">
        <v>0</v>
      </c>
      <c r="K105" s="9">
        <v>883691.5</v>
      </c>
      <c r="L105" s="9">
        <v>3855.1103515625</v>
      </c>
      <c r="M105" s="9">
        <v>139899.78125</v>
      </c>
      <c r="N105" s="9">
        <v>0</v>
      </c>
      <c r="O105" s="9">
        <v>213.47686767578125</v>
      </c>
      <c r="P105" s="9">
        <v>81531.4296875</v>
      </c>
      <c r="Q105" s="9">
        <v>0</v>
      </c>
      <c r="R105" s="9">
        <v>0</v>
      </c>
      <c r="S105" s="9">
        <v>0</v>
      </c>
      <c r="T105" s="9">
        <v>0</v>
      </c>
      <c r="U105" s="9">
        <v>3114.8588800000002</v>
      </c>
      <c r="V105" s="9">
        <v>0</v>
      </c>
      <c r="W105" s="9">
        <v>0</v>
      </c>
      <c r="X105" s="9">
        <v>3114.8588800000002</v>
      </c>
      <c r="Y105" s="13">
        <f t="shared" si="7"/>
        <v>1749.878433696289</v>
      </c>
      <c r="Z105" s="13">
        <v>4145.02880859375</v>
      </c>
      <c r="AA105" s="13">
        <v>-4337.3857421875</v>
      </c>
      <c r="AB105" s="13">
        <v>0</v>
      </c>
      <c r="AC105" s="13">
        <v>0</v>
      </c>
      <c r="AD105" s="13">
        <v>0</v>
      </c>
      <c r="AE105" s="13">
        <v>0</v>
      </c>
      <c r="AG105" s="13">
        <f t="shared" si="8"/>
        <v>1749.878433696289</v>
      </c>
      <c r="AH105" s="3">
        <f t="shared" si="6"/>
        <v>225499.79815673828</v>
      </c>
      <c r="AI105" s="3">
        <f t="shared" si="9"/>
        <v>1749.878433696289</v>
      </c>
    </row>
    <row r="106" spans="2:35" x14ac:dyDescent="0.25">
      <c r="B106" t="s">
        <v>150</v>
      </c>
      <c r="C106" t="s">
        <v>28</v>
      </c>
      <c r="D106" t="s">
        <v>32</v>
      </c>
      <c r="E106">
        <v>14</v>
      </c>
      <c r="F106" t="s">
        <v>106</v>
      </c>
      <c r="G106" s="9">
        <v>461.14901733398438</v>
      </c>
      <c r="H106" s="9">
        <v>1592671.625</v>
      </c>
      <c r="I106" s="9">
        <v>500422.40625</v>
      </c>
      <c r="J106" s="9">
        <v>0</v>
      </c>
      <c r="K106" s="9">
        <v>883691.5</v>
      </c>
      <c r="L106" s="9">
        <v>3460.7724609375</v>
      </c>
      <c r="M106" s="9">
        <v>123353.890625</v>
      </c>
      <c r="N106" s="9">
        <v>0</v>
      </c>
      <c r="O106" s="9">
        <v>213.47686767578125</v>
      </c>
      <c r="P106" s="9">
        <v>81531.4296875</v>
      </c>
      <c r="Q106" s="9">
        <v>0</v>
      </c>
      <c r="R106" s="9">
        <v>0</v>
      </c>
      <c r="S106" s="9">
        <v>0</v>
      </c>
      <c r="T106" s="9">
        <v>0</v>
      </c>
      <c r="U106" s="9">
        <v>3114.8588800000002</v>
      </c>
      <c r="V106" s="9">
        <v>0</v>
      </c>
      <c r="W106" s="9">
        <v>0</v>
      </c>
      <c r="X106" s="9">
        <v>3114.8588800000002</v>
      </c>
      <c r="Y106" s="13">
        <f t="shared" si="7"/>
        <v>1618.4222604150391</v>
      </c>
      <c r="Z106" s="13">
        <v>4145.02880859375</v>
      </c>
      <c r="AA106" s="13">
        <v>-4337.3857421875</v>
      </c>
      <c r="AB106" s="13">
        <v>0</v>
      </c>
      <c r="AC106" s="13">
        <v>0</v>
      </c>
      <c r="AD106" s="13">
        <v>0</v>
      </c>
      <c r="AE106" s="13">
        <v>0</v>
      </c>
      <c r="AG106" s="13">
        <f t="shared" si="8"/>
        <v>1618.4222604150391</v>
      </c>
      <c r="AH106" s="3">
        <f t="shared" si="6"/>
        <v>208559.56964111328</v>
      </c>
      <c r="AI106" s="3">
        <f t="shared" si="9"/>
        <v>1618.4222604150391</v>
      </c>
    </row>
    <row r="107" spans="2:35" x14ac:dyDescent="0.25">
      <c r="B107" t="s">
        <v>411</v>
      </c>
      <c r="C107" t="s">
        <v>29</v>
      </c>
      <c r="D107" t="s">
        <v>32</v>
      </c>
      <c r="E107">
        <v>14</v>
      </c>
      <c r="F107" t="s">
        <v>90</v>
      </c>
      <c r="G107" s="9">
        <v>1.6302409172058105</v>
      </c>
      <c r="H107" s="9">
        <v>294322.125</v>
      </c>
      <c r="I107" s="9">
        <v>133157.65625</v>
      </c>
      <c r="J107" s="9">
        <v>0</v>
      </c>
      <c r="K107" s="9">
        <v>99493.7734375</v>
      </c>
      <c r="L107" s="9">
        <v>0</v>
      </c>
      <c r="M107" s="9">
        <v>13207.4375</v>
      </c>
      <c r="N107" s="9">
        <v>0</v>
      </c>
      <c r="O107" s="9">
        <v>0</v>
      </c>
      <c r="P107" s="9">
        <v>48463.62890625</v>
      </c>
      <c r="Q107" s="9">
        <v>0</v>
      </c>
      <c r="R107" s="9">
        <v>0</v>
      </c>
      <c r="S107" s="9">
        <v>0</v>
      </c>
      <c r="T107" s="9">
        <v>0</v>
      </c>
      <c r="U107" s="9">
        <v>10121.005440000001</v>
      </c>
      <c r="V107" s="9">
        <v>110.39444</v>
      </c>
      <c r="W107" s="9">
        <v>7721.8220800000008</v>
      </c>
      <c r="X107" s="9">
        <v>2288.7904000000003</v>
      </c>
      <c r="Y107" s="13">
        <f t="shared" si="7"/>
        <v>1250.7496833125001</v>
      </c>
      <c r="Z107" s="13">
        <v>1282.79052734375</v>
      </c>
      <c r="AA107" s="13">
        <v>-2709.536376953125</v>
      </c>
      <c r="AB107" s="13">
        <v>0</v>
      </c>
      <c r="AC107" s="13">
        <v>0</v>
      </c>
      <c r="AD107" s="13">
        <v>0</v>
      </c>
      <c r="AE107" s="13">
        <v>0</v>
      </c>
      <c r="AG107" s="13">
        <f t="shared" si="8"/>
        <v>1250.7496833125001</v>
      </c>
      <c r="AH107" s="3">
        <f t="shared" si="6"/>
        <v>61671.06640625</v>
      </c>
      <c r="AI107" s="3">
        <f t="shared" si="9"/>
        <v>478.56747531249999</v>
      </c>
    </row>
    <row r="108" spans="2:35" x14ac:dyDescent="0.25">
      <c r="B108" t="s">
        <v>735</v>
      </c>
      <c r="C108" t="s">
        <v>29</v>
      </c>
      <c r="D108" t="s">
        <v>32</v>
      </c>
      <c r="E108">
        <v>14</v>
      </c>
      <c r="F108" t="s">
        <v>730</v>
      </c>
      <c r="G108" s="9">
        <v>1.6302409172058105</v>
      </c>
      <c r="H108" s="9">
        <v>297865.1875</v>
      </c>
      <c r="I108" s="9">
        <v>133157.65625</v>
      </c>
      <c r="J108" s="9">
        <v>0</v>
      </c>
      <c r="K108" s="9">
        <v>99493.7734375</v>
      </c>
      <c r="L108" s="9">
        <v>0</v>
      </c>
      <c r="M108" s="9">
        <v>16750.3515625</v>
      </c>
      <c r="N108" s="9">
        <v>0</v>
      </c>
      <c r="O108" s="9">
        <v>0</v>
      </c>
      <c r="P108" s="9">
        <v>48463.62109375</v>
      </c>
      <c r="Q108" s="9">
        <v>0</v>
      </c>
      <c r="R108" s="9">
        <v>0</v>
      </c>
      <c r="S108" s="9">
        <v>0</v>
      </c>
      <c r="T108" s="9">
        <v>0</v>
      </c>
      <c r="U108" s="9">
        <v>10120.874240000001</v>
      </c>
      <c r="V108" s="9">
        <v>110.39444</v>
      </c>
      <c r="W108" s="9">
        <v>7721.6902400000008</v>
      </c>
      <c r="X108" s="9">
        <v>2288.7900800000002</v>
      </c>
      <c r="Y108" s="13">
        <f t="shared" si="7"/>
        <v>1278.2294518125</v>
      </c>
      <c r="Z108" s="13">
        <v>1282.7899169921875</v>
      </c>
      <c r="AA108" s="13">
        <v>-2709.534912109375</v>
      </c>
      <c r="AB108" s="13">
        <v>0</v>
      </c>
      <c r="AC108" s="13">
        <v>0</v>
      </c>
      <c r="AD108" s="13">
        <v>0</v>
      </c>
      <c r="AE108" s="13">
        <v>0</v>
      </c>
      <c r="AG108" s="13">
        <f t="shared" si="8"/>
        <v>1278.2294518125</v>
      </c>
      <c r="AH108" s="3">
        <f t="shared" si="6"/>
        <v>65213.97265625</v>
      </c>
      <c r="AI108" s="3">
        <f t="shared" si="9"/>
        <v>506.0604278125</v>
      </c>
    </row>
    <row r="109" spans="2:35" x14ac:dyDescent="0.25">
      <c r="B109" t="s">
        <v>412</v>
      </c>
      <c r="C109" t="s">
        <v>29</v>
      </c>
      <c r="D109" t="s">
        <v>32</v>
      </c>
      <c r="E109">
        <v>14</v>
      </c>
      <c r="F109" t="s">
        <v>92</v>
      </c>
      <c r="G109" s="9">
        <v>1.6302409172058105</v>
      </c>
      <c r="H109" s="9">
        <v>279018.09375</v>
      </c>
      <c r="I109" s="9">
        <v>133157.65625</v>
      </c>
      <c r="J109" s="9">
        <v>0</v>
      </c>
      <c r="K109" s="9">
        <v>99493.7734375</v>
      </c>
      <c r="L109" s="9">
        <v>0</v>
      </c>
      <c r="M109" s="9">
        <v>10499.5625</v>
      </c>
      <c r="N109" s="9">
        <v>0</v>
      </c>
      <c r="O109" s="9">
        <v>0</v>
      </c>
      <c r="P109" s="9">
        <v>35867.68359375</v>
      </c>
      <c r="Q109" s="9">
        <v>0</v>
      </c>
      <c r="R109" s="9">
        <v>0</v>
      </c>
      <c r="S109" s="9">
        <v>0</v>
      </c>
      <c r="T109" s="9">
        <v>0</v>
      </c>
      <c r="U109" s="9">
        <v>10338.025600000001</v>
      </c>
      <c r="V109" s="9">
        <v>110.39444</v>
      </c>
      <c r="W109" s="9">
        <v>7938.6841600000007</v>
      </c>
      <c r="X109" s="9">
        <v>2288.9467200000004</v>
      </c>
      <c r="Y109" s="13">
        <f t="shared" si="7"/>
        <v>1153.6782456875001</v>
      </c>
      <c r="Z109" s="13">
        <v>1258.801025390625</v>
      </c>
      <c r="AA109" s="13">
        <v>-2504.318359375</v>
      </c>
      <c r="AB109" s="13">
        <v>0</v>
      </c>
      <c r="AC109" s="13">
        <v>0</v>
      </c>
      <c r="AD109" s="13">
        <v>0</v>
      </c>
      <c r="AE109" s="13">
        <v>0</v>
      </c>
      <c r="AG109" s="13">
        <f t="shared" si="8"/>
        <v>1153.6782456875001</v>
      </c>
      <c r="AH109" s="3">
        <f t="shared" si="6"/>
        <v>46367.24609375</v>
      </c>
      <c r="AI109" s="3">
        <f t="shared" si="9"/>
        <v>359.80982968749998</v>
      </c>
    </row>
    <row r="110" spans="2:35" x14ac:dyDescent="0.25">
      <c r="B110" t="s">
        <v>694</v>
      </c>
      <c r="C110" t="s">
        <v>29</v>
      </c>
      <c r="D110" t="s">
        <v>32</v>
      </c>
      <c r="E110">
        <v>14</v>
      </c>
      <c r="F110" t="s">
        <v>689</v>
      </c>
      <c r="G110" s="9">
        <v>1.6302409172058105</v>
      </c>
      <c r="H110" s="9">
        <v>293975.09375</v>
      </c>
      <c r="I110" s="9">
        <v>133157.65625</v>
      </c>
      <c r="J110" s="9">
        <v>0</v>
      </c>
      <c r="K110" s="9">
        <v>99493.7734375</v>
      </c>
      <c r="L110" s="9">
        <v>0</v>
      </c>
      <c r="M110" s="9">
        <v>14319.2822265625</v>
      </c>
      <c r="N110" s="9">
        <v>0</v>
      </c>
      <c r="O110" s="9">
        <v>0</v>
      </c>
      <c r="P110" s="9">
        <v>47004.83984375</v>
      </c>
      <c r="Q110" s="9">
        <v>0</v>
      </c>
      <c r="R110" s="9">
        <v>0</v>
      </c>
      <c r="S110" s="9">
        <v>0</v>
      </c>
      <c r="T110" s="9">
        <v>0</v>
      </c>
      <c r="U110" s="9">
        <v>10051.925120000002</v>
      </c>
      <c r="V110" s="9">
        <v>110.39444</v>
      </c>
      <c r="W110" s="9">
        <v>7652.6092800000006</v>
      </c>
      <c r="X110" s="9">
        <v>2288.92272</v>
      </c>
      <c r="Y110" s="13">
        <f t="shared" si="7"/>
        <v>1241.136115265625</v>
      </c>
      <c r="Z110" s="13">
        <v>1292.294189453125</v>
      </c>
      <c r="AA110" s="13">
        <v>-2494.196044921875</v>
      </c>
      <c r="AB110" s="13">
        <v>0</v>
      </c>
      <c r="AC110" s="13">
        <v>0</v>
      </c>
      <c r="AD110" s="13">
        <v>0</v>
      </c>
      <c r="AE110" s="13">
        <v>0</v>
      </c>
      <c r="AG110" s="13">
        <f t="shared" si="8"/>
        <v>1241.136115265625</v>
      </c>
      <c r="AH110" s="3">
        <f t="shared" si="6"/>
        <v>61324.1220703125</v>
      </c>
      <c r="AI110" s="3">
        <f t="shared" si="9"/>
        <v>475.87518726562502</v>
      </c>
    </row>
    <row r="111" spans="2:35" x14ac:dyDescent="0.25">
      <c r="B111" t="s">
        <v>413</v>
      </c>
      <c r="C111" t="s">
        <v>29</v>
      </c>
      <c r="D111" t="s">
        <v>32</v>
      </c>
      <c r="E111">
        <v>14</v>
      </c>
      <c r="F111" t="s">
        <v>94</v>
      </c>
      <c r="G111" s="9">
        <v>1.6302409172058105</v>
      </c>
      <c r="H111" s="9">
        <v>291484.9375</v>
      </c>
      <c r="I111" s="9">
        <v>133157.65625</v>
      </c>
      <c r="J111" s="9">
        <v>0</v>
      </c>
      <c r="K111" s="9">
        <v>99493.7734375</v>
      </c>
      <c r="L111" s="9">
        <v>0</v>
      </c>
      <c r="M111" s="9">
        <v>11829.3115234375</v>
      </c>
      <c r="N111" s="9">
        <v>0</v>
      </c>
      <c r="O111" s="9">
        <v>0</v>
      </c>
      <c r="P111" s="9">
        <v>47004.83984375</v>
      </c>
      <c r="Q111" s="9">
        <v>0</v>
      </c>
      <c r="R111" s="9">
        <v>0</v>
      </c>
      <c r="S111" s="9">
        <v>0</v>
      </c>
      <c r="T111" s="9">
        <v>0</v>
      </c>
      <c r="U111" s="9">
        <v>10051.925120000002</v>
      </c>
      <c r="V111" s="9">
        <v>110.39444</v>
      </c>
      <c r="W111" s="9">
        <v>7652.6092800000006</v>
      </c>
      <c r="X111" s="9">
        <v>2288.92272</v>
      </c>
      <c r="Y111" s="13">
        <f t="shared" si="7"/>
        <v>1221.8139426093751</v>
      </c>
      <c r="Z111" s="13">
        <v>1292.294189453125</v>
      </c>
      <c r="AA111" s="13">
        <v>-2494.196044921875</v>
      </c>
      <c r="AB111" s="13">
        <v>0</v>
      </c>
      <c r="AC111" s="13">
        <v>0</v>
      </c>
      <c r="AD111" s="13">
        <v>0</v>
      </c>
      <c r="AE111" s="13">
        <v>0</v>
      </c>
      <c r="AG111" s="13">
        <f t="shared" si="8"/>
        <v>1221.8139426093751</v>
      </c>
      <c r="AH111" s="3">
        <f t="shared" si="6"/>
        <v>58834.1513671875</v>
      </c>
      <c r="AI111" s="3">
        <f t="shared" si="9"/>
        <v>456.553014609375</v>
      </c>
    </row>
    <row r="112" spans="2:35" x14ac:dyDescent="0.25">
      <c r="B112" t="s">
        <v>414</v>
      </c>
      <c r="C112" t="s">
        <v>29</v>
      </c>
      <c r="D112" t="s">
        <v>32</v>
      </c>
      <c r="E112">
        <v>14</v>
      </c>
      <c r="F112" t="s">
        <v>48</v>
      </c>
      <c r="G112" s="9">
        <v>1.6302409172058105</v>
      </c>
      <c r="H112" s="9">
        <v>296749.5625</v>
      </c>
      <c r="I112" s="9">
        <v>133157.65625</v>
      </c>
      <c r="J112" s="9">
        <v>0</v>
      </c>
      <c r="K112" s="9">
        <v>99493.7734375</v>
      </c>
      <c r="L112" s="9">
        <v>201.95970153808594</v>
      </c>
      <c r="M112" s="9">
        <v>22095.48046875</v>
      </c>
      <c r="N112" s="9">
        <v>0</v>
      </c>
      <c r="O112" s="9">
        <v>391.7003173828125</v>
      </c>
      <c r="P112" s="9">
        <v>41408.93359375</v>
      </c>
      <c r="Q112" s="9">
        <v>0</v>
      </c>
      <c r="R112" s="9">
        <v>0</v>
      </c>
      <c r="S112" s="9">
        <v>0</v>
      </c>
      <c r="T112" s="9">
        <v>0</v>
      </c>
      <c r="U112" s="9">
        <v>10471.6288</v>
      </c>
      <c r="V112" s="9">
        <v>110.39444</v>
      </c>
      <c r="W112" s="9">
        <v>8071.6460800000004</v>
      </c>
      <c r="X112" s="9">
        <v>2289.5894400000002</v>
      </c>
      <c r="Y112" s="13">
        <f t="shared" si="7"/>
        <v>1304.5656628718261</v>
      </c>
      <c r="Z112" s="13">
        <v>1351.045654296875</v>
      </c>
      <c r="AA112" s="13">
        <v>-1001.2147827148437</v>
      </c>
      <c r="AB112" s="13">
        <v>0</v>
      </c>
      <c r="AC112" s="13">
        <v>0</v>
      </c>
      <c r="AD112" s="13">
        <v>0</v>
      </c>
      <c r="AE112" s="13">
        <v>0</v>
      </c>
      <c r="AG112" s="13">
        <f t="shared" si="8"/>
        <v>1304.5656628718261</v>
      </c>
      <c r="AH112" s="3">
        <f t="shared" si="6"/>
        <v>64098.074081420898</v>
      </c>
      <c r="AI112" s="3">
        <f t="shared" si="9"/>
        <v>497.40105487182615</v>
      </c>
    </row>
    <row r="113" spans="2:35" x14ac:dyDescent="0.25">
      <c r="B113" t="s">
        <v>415</v>
      </c>
      <c r="C113" t="s">
        <v>29</v>
      </c>
      <c r="D113" t="s">
        <v>32</v>
      </c>
      <c r="E113">
        <v>14</v>
      </c>
      <c r="F113" t="s">
        <v>50</v>
      </c>
      <c r="G113" s="9">
        <v>1.6302409172058105</v>
      </c>
      <c r="H113" s="9">
        <v>291104.96875</v>
      </c>
      <c r="I113" s="9">
        <v>133157.65625</v>
      </c>
      <c r="J113" s="9">
        <v>0</v>
      </c>
      <c r="K113" s="9">
        <v>99493.7734375</v>
      </c>
      <c r="L113" s="9">
        <v>405.06063842773437</v>
      </c>
      <c r="M113" s="9">
        <v>17144.525390625</v>
      </c>
      <c r="N113" s="9">
        <v>0</v>
      </c>
      <c r="O113" s="9">
        <v>392.61917114257812</v>
      </c>
      <c r="P113" s="9">
        <v>40511.8125</v>
      </c>
      <c r="Q113" s="9">
        <v>0</v>
      </c>
      <c r="R113" s="9">
        <v>0</v>
      </c>
      <c r="S113" s="9">
        <v>0</v>
      </c>
      <c r="T113" s="9">
        <v>0</v>
      </c>
      <c r="U113" s="9">
        <v>10009.365760000001</v>
      </c>
      <c r="V113" s="9">
        <v>110.39444</v>
      </c>
      <c r="W113" s="9">
        <v>7609.3088000000007</v>
      </c>
      <c r="X113" s="9">
        <v>2289.6625600000002</v>
      </c>
      <c r="Y113" s="13">
        <f t="shared" si="7"/>
        <v>1214.5340573535157</v>
      </c>
      <c r="Z113" s="13">
        <v>1338.6190185546875</v>
      </c>
      <c r="AA113" s="13">
        <v>-997.66693115234375</v>
      </c>
      <c r="AB113" s="13">
        <v>0</v>
      </c>
      <c r="AC113" s="13">
        <v>0</v>
      </c>
      <c r="AD113" s="13">
        <v>0</v>
      </c>
      <c r="AE113" s="13">
        <v>0</v>
      </c>
      <c r="AG113" s="13">
        <f t="shared" si="8"/>
        <v>1214.5340573535157</v>
      </c>
      <c r="AH113" s="3">
        <f t="shared" si="6"/>
        <v>58454.017700195313</v>
      </c>
      <c r="AI113" s="3">
        <f t="shared" si="9"/>
        <v>453.6031773535156</v>
      </c>
    </row>
    <row r="114" spans="2:35" x14ac:dyDescent="0.25">
      <c r="B114" t="s">
        <v>416</v>
      </c>
      <c r="C114" t="s">
        <v>29</v>
      </c>
      <c r="D114" t="s">
        <v>32</v>
      </c>
      <c r="E114">
        <v>14</v>
      </c>
      <c r="F114" t="s">
        <v>96</v>
      </c>
      <c r="G114" s="9">
        <v>1.6302409172058105</v>
      </c>
      <c r="H114" s="9">
        <v>339935.9375</v>
      </c>
      <c r="I114" s="9">
        <v>133157.65625</v>
      </c>
      <c r="J114" s="9">
        <v>0</v>
      </c>
      <c r="K114" s="9">
        <v>99493.7734375</v>
      </c>
      <c r="L114" s="9">
        <v>41855.4375</v>
      </c>
      <c r="M114" s="9">
        <v>15668.0166015625</v>
      </c>
      <c r="N114" s="9">
        <v>0</v>
      </c>
      <c r="O114" s="9">
        <v>0</v>
      </c>
      <c r="P114" s="9">
        <v>49761.02734375</v>
      </c>
      <c r="Q114" s="9">
        <v>0</v>
      </c>
      <c r="R114" s="9">
        <v>0</v>
      </c>
      <c r="S114" s="9">
        <v>0</v>
      </c>
      <c r="T114" s="9">
        <v>0</v>
      </c>
      <c r="U114" s="9">
        <v>2398.9216000000001</v>
      </c>
      <c r="V114" s="9">
        <v>110.39444</v>
      </c>
      <c r="W114" s="9">
        <v>0</v>
      </c>
      <c r="X114" s="9">
        <v>2288.5272</v>
      </c>
      <c r="Y114" s="13">
        <f t="shared" si="7"/>
        <v>832.52757601562496</v>
      </c>
      <c r="Z114" s="13">
        <v>1206.24365234375</v>
      </c>
      <c r="AA114" s="13">
        <v>-1262.2874755859375</v>
      </c>
      <c r="AB114" s="13">
        <v>0</v>
      </c>
      <c r="AC114" s="13">
        <v>0</v>
      </c>
      <c r="AD114" s="13">
        <v>0</v>
      </c>
      <c r="AE114" s="13">
        <v>0</v>
      </c>
      <c r="AG114" s="13">
        <f t="shared" si="8"/>
        <v>832.52757601562496</v>
      </c>
      <c r="AH114" s="3">
        <f t="shared" si="6"/>
        <v>107284.4814453125</v>
      </c>
      <c r="AI114" s="3">
        <f t="shared" si="9"/>
        <v>832.52757601562496</v>
      </c>
    </row>
    <row r="115" spans="2:35" x14ac:dyDescent="0.25">
      <c r="B115" t="s">
        <v>417</v>
      </c>
      <c r="C115" t="s">
        <v>29</v>
      </c>
      <c r="D115" t="s">
        <v>32</v>
      </c>
      <c r="E115">
        <v>14</v>
      </c>
      <c r="F115" t="s">
        <v>98</v>
      </c>
      <c r="G115" s="9">
        <v>1.6302409172058105</v>
      </c>
      <c r="H115" s="9">
        <v>334130.5</v>
      </c>
      <c r="I115" s="9">
        <v>133157.65625</v>
      </c>
      <c r="J115" s="9">
        <v>0</v>
      </c>
      <c r="K115" s="9">
        <v>99493.7734375</v>
      </c>
      <c r="L115" s="9">
        <v>37858.46875</v>
      </c>
      <c r="M115" s="9">
        <v>13859.5947265625</v>
      </c>
      <c r="N115" s="9">
        <v>0</v>
      </c>
      <c r="O115" s="9">
        <v>0</v>
      </c>
      <c r="P115" s="9">
        <v>49761.02734375</v>
      </c>
      <c r="Q115" s="9">
        <v>0</v>
      </c>
      <c r="R115" s="9">
        <v>0</v>
      </c>
      <c r="S115" s="9">
        <v>0</v>
      </c>
      <c r="T115" s="9">
        <v>0</v>
      </c>
      <c r="U115" s="9">
        <v>2398.9216000000001</v>
      </c>
      <c r="V115" s="9">
        <v>110.39444</v>
      </c>
      <c r="W115" s="9">
        <v>0</v>
      </c>
      <c r="X115" s="9">
        <v>2288.5272</v>
      </c>
      <c r="Y115" s="13">
        <f t="shared" si="7"/>
        <v>787.47774476562495</v>
      </c>
      <c r="Z115" s="13">
        <v>1206.24365234375</v>
      </c>
      <c r="AA115" s="13">
        <v>-1262.2874755859375</v>
      </c>
      <c r="AB115" s="13">
        <v>0</v>
      </c>
      <c r="AC115" s="13">
        <v>0</v>
      </c>
      <c r="AD115" s="13">
        <v>0</v>
      </c>
      <c r="AE115" s="13">
        <v>0</v>
      </c>
      <c r="AG115" s="13">
        <f t="shared" si="8"/>
        <v>787.47774476562495</v>
      </c>
      <c r="AH115" s="3">
        <f t="shared" si="6"/>
        <v>101479.0908203125</v>
      </c>
      <c r="AI115" s="3">
        <f t="shared" si="9"/>
        <v>787.47774476562495</v>
      </c>
    </row>
    <row r="116" spans="2:35" x14ac:dyDescent="0.25">
      <c r="B116" t="s">
        <v>418</v>
      </c>
      <c r="C116" t="s">
        <v>29</v>
      </c>
      <c r="D116" t="s">
        <v>32</v>
      </c>
      <c r="E116">
        <v>14</v>
      </c>
      <c r="F116" t="s">
        <v>100</v>
      </c>
      <c r="G116" s="9">
        <v>1.6302409172058105</v>
      </c>
      <c r="H116" s="9">
        <v>329078.15625</v>
      </c>
      <c r="I116" s="9">
        <v>133157.65625</v>
      </c>
      <c r="J116" s="9">
        <v>0</v>
      </c>
      <c r="K116" s="9">
        <v>99493.7734375</v>
      </c>
      <c r="L116" s="9">
        <v>34324.8046875</v>
      </c>
      <c r="M116" s="9">
        <v>12341.1240234375</v>
      </c>
      <c r="N116" s="9">
        <v>0</v>
      </c>
      <c r="O116" s="9">
        <v>0</v>
      </c>
      <c r="P116" s="9">
        <v>49761.02734375</v>
      </c>
      <c r="Q116" s="9">
        <v>0</v>
      </c>
      <c r="R116" s="9">
        <v>0</v>
      </c>
      <c r="S116" s="9">
        <v>0</v>
      </c>
      <c r="T116" s="9">
        <v>0</v>
      </c>
      <c r="U116" s="9">
        <v>2398.9216000000001</v>
      </c>
      <c r="V116" s="9">
        <v>110.39444</v>
      </c>
      <c r="W116" s="9">
        <v>0</v>
      </c>
      <c r="X116" s="9">
        <v>2288.5272</v>
      </c>
      <c r="Y116" s="13">
        <f t="shared" si="7"/>
        <v>748.27317898437502</v>
      </c>
      <c r="Z116" s="13">
        <v>1206.24365234375</v>
      </c>
      <c r="AA116" s="13">
        <v>-1262.2874755859375</v>
      </c>
      <c r="AB116" s="13">
        <v>0</v>
      </c>
      <c r="AC116" s="13">
        <v>0</v>
      </c>
      <c r="AD116" s="13">
        <v>0</v>
      </c>
      <c r="AE116" s="13">
        <v>0</v>
      </c>
      <c r="AG116" s="13">
        <f t="shared" si="8"/>
        <v>748.27317898437502</v>
      </c>
      <c r="AH116" s="3">
        <f t="shared" si="6"/>
        <v>96426.9560546875</v>
      </c>
      <c r="AI116" s="3">
        <f t="shared" si="9"/>
        <v>748.27317898437502</v>
      </c>
    </row>
    <row r="117" spans="2:35" x14ac:dyDescent="0.25">
      <c r="B117" t="s">
        <v>419</v>
      </c>
      <c r="C117" t="s">
        <v>29</v>
      </c>
      <c r="D117" t="s">
        <v>32</v>
      </c>
      <c r="E117">
        <v>14</v>
      </c>
      <c r="F117" t="s">
        <v>102</v>
      </c>
      <c r="G117" s="9">
        <v>1.6302409172058105</v>
      </c>
      <c r="H117" s="9">
        <v>332385.5625</v>
      </c>
      <c r="I117" s="9">
        <v>133157.65625</v>
      </c>
      <c r="J117" s="9">
        <v>0</v>
      </c>
      <c r="K117" s="9">
        <v>99493.7734375</v>
      </c>
      <c r="L117" s="9">
        <v>35721.8515625</v>
      </c>
      <c r="M117" s="9">
        <v>14280.095703125</v>
      </c>
      <c r="N117" s="9">
        <v>0</v>
      </c>
      <c r="O117" s="9">
        <v>0</v>
      </c>
      <c r="P117" s="9">
        <v>49732.265625</v>
      </c>
      <c r="Q117" s="9">
        <v>0</v>
      </c>
      <c r="R117" s="9">
        <v>0</v>
      </c>
      <c r="S117" s="9">
        <v>0</v>
      </c>
      <c r="T117" s="9">
        <v>0</v>
      </c>
      <c r="U117" s="9">
        <v>2398.91824</v>
      </c>
      <c r="V117" s="9">
        <v>110.39444</v>
      </c>
      <c r="W117" s="9">
        <v>0</v>
      </c>
      <c r="X117" s="9">
        <v>2288.5232000000001</v>
      </c>
      <c r="Y117" s="13">
        <f t="shared" si="7"/>
        <v>773.93749203125003</v>
      </c>
      <c r="Z117" s="13">
        <v>1199.9063720703125</v>
      </c>
      <c r="AA117" s="13">
        <v>-1255.447021484375</v>
      </c>
      <c r="AB117" s="13">
        <v>3.8211692124605179E-2</v>
      </c>
      <c r="AC117" s="13">
        <v>0</v>
      </c>
      <c r="AD117" s="13">
        <v>0</v>
      </c>
      <c r="AE117" s="13">
        <v>1</v>
      </c>
      <c r="AG117" s="13">
        <f t="shared" si="8"/>
        <v>773.93749203125003</v>
      </c>
      <c r="AH117" s="3">
        <f t="shared" si="6"/>
        <v>99734.212890625</v>
      </c>
      <c r="AI117" s="3">
        <f t="shared" si="9"/>
        <v>773.93749203125003</v>
      </c>
    </row>
    <row r="118" spans="2:35" x14ac:dyDescent="0.25">
      <c r="B118" t="s">
        <v>420</v>
      </c>
      <c r="C118" t="s">
        <v>29</v>
      </c>
      <c r="D118" t="s">
        <v>32</v>
      </c>
      <c r="E118">
        <v>14</v>
      </c>
      <c r="F118" t="s">
        <v>104</v>
      </c>
      <c r="G118" s="9">
        <v>1.6302409172058105</v>
      </c>
      <c r="H118" s="9">
        <v>327171.53125</v>
      </c>
      <c r="I118" s="9">
        <v>133157.65625</v>
      </c>
      <c r="J118" s="9">
        <v>0</v>
      </c>
      <c r="K118" s="9">
        <v>99493.7734375</v>
      </c>
      <c r="L118" s="9">
        <v>32141.927734375</v>
      </c>
      <c r="M118" s="9">
        <v>12646.0966796875</v>
      </c>
      <c r="N118" s="9">
        <v>0</v>
      </c>
      <c r="O118" s="9">
        <v>0</v>
      </c>
      <c r="P118" s="9">
        <v>49732.265625</v>
      </c>
      <c r="Q118" s="9">
        <v>0</v>
      </c>
      <c r="R118" s="9">
        <v>0</v>
      </c>
      <c r="S118" s="9">
        <v>0</v>
      </c>
      <c r="T118" s="9">
        <v>0</v>
      </c>
      <c r="U118" s="9">
        <v>2398.91824</v>
      </c>
      <c r="V118" s="9">
        <v>110.39444</v>
      </c>
      <c r="W118" s="9">
        <v>0</v>
      </c>
      <c r="X118" s="9">
        <v>2288.5232000000001</v>
      </c>
      <c r="Y118" s="13">
        <f t="shared" si="7"/>
        <v>733.47745070312499</v>
      </c>
      <c r="Z118" s="13">
        <v>1199.9063720703125</v>
      </c>
      <c r="AA118" s="13">
        <v>-1255.447021484375</v>
      </c>
      <c r="AB118" s="13">
        <v>3.8211692124605179E-2</v>
      </c>
      <c r="AC118" s="13">
        <v>0</v>
      </c>
      <c r="AD118" s="13">
        <v>0</v>
      </c>
      <c r="AE118" s="13">
        <v>1</v>
      </c>
      <c r="AG118" s="13">
        <f t="shared" si="8"/>
        <v>733.47745070312499</v>
      </c>
      <c r="AH118" s="3">
        <f t="shared" si="6"/>
        <v>94520.2900390625</v>
      </c>
      <c r="AI118" s="3">
        <f t="shared" si="9"/>
        <v>733.47745070312499</v>
      </c>
    </row>
    <row r="119" spans="2:35" x14ac:dyDescent="0.25">
      <c r="B119" t="s">
        <v>421</v>
      </c>
      <c r="C119" t="s">
        <v>29</v>
      </c>
      <c r="D119" t="s">
        <v>32</v>
      </c>
      <c r="E119">
        <v>14</v>
      </c>
      <c r="F119" t="s">
        <v>106</v>
      </c>
      <c r="G119" s="9">
        <v>1.6302409172058105</v>
      </c>
      <c r="H119" s="9">
        <v>322717.40625</v>
      </c>
      <c r="I119" s="9">
        <v>133157.65625</v>
      </c>
      <c r="J119" s="9">
        <v>0</v>
      </c>
      <c r="K119" s="9">
        <v>99493.7734375</v>
      </c>
      <c r="L119" s="9">
        <v>29064.59375</v>
      </c>
      <c r="M119" s="9">
        <v>11269.5205078125</v>
      </c>
      <c r="N119" s="9">
        <v>0</v>
      </c>
      <c r="O119" s="9">
        <v>0</v>
      </c>
      <c r="P119" s="9">
        <v>49732.265625</v>
      </c>
      <c r="Q119" s="9">
        <v>0</v>
      </c>
      <c r="R119" s="9">
        <v>0</v>
      </c>
      <c r="S119" s="9">
        <v>0</v>
      </c>
      <c r="T119" s="9">
        <v>0</v>
      </c>
      <c r="U119" s="9">
        <v>2398.91824</v>
      </c>
      <c r="V119" s="9">
        <v>110.39444</v>
      </c>
      <c r="W119" s="9">
        <v>0</v>
      </c>
      <c r="X119" s="9">
        <v>2288.5232000000001</v>
      </c>
      <c r="Y119" s="13">
        <f t="shared" si="7"/>
        <v>698.91510789062499</v>
      </c>
      <c r="Z119" s="13">
        <v>1199.9063720703125</v>
      </c>
      <c r="AA119" s="13">
        <v>-1255.447021484375</v>
      </c>
      <c r="AB119" s="13">
        <v>3.8211692124605179E-2</v>
      </c>
      <c r="AC119" s="13">
        <v>0</v>
      </c>
      <c r="AD119" s="13">
        <v>0</v>
      </c>
      <c r="AE119" s="13">
        <v>1</v>
      </c>
      <c r="AG119" s="13">
        <f t="shared" si="8"/>
        <v>698.91510789062499</v>
      </c>
      <c r="AH119" s="3">
        <f t="shared" si="6"/>
        <v>90066.3798828125</v>
      </c>
      <c r="AI119" s="3">
        <f t="shared" si="9"/>
        <v>698.91510789062499</v>
      </c>
    </row>
    <row r="120" spans="2:35" x14ac:dyDescent="0.25">
      <c r="B120" t="s">
        <v>422</v>
      </c>
      <c r="C120" t="s">
        <v>30</v>
      </c>
      <c r="D120" t="s">
        <v>32</v>
      </c>
      <c r="E120">
        <v>14</v>
      </c>
      <c r="F120" t="s">
        <v>108</v>
      </c>
      <c r="G120" s="9">
        <v>556.66998291015625</v>
      </c>
      <c r="H120" s="9">
        <v>3378867.75</v>
      </c>
      <c r="I120" s="9">
        <v>566447.625</v>
      </c>
      <c r="J120" s="9">
        <v>0</v>
      </c>
      <c r="K120" s="9">
        <v>1692748</v>
      </c>
      <c r="L120" s="9">
        <v>9766.2666015625</v>
      </c>
      <c r="M120" s="9">
        <v>403554.3125</v>
      </c>
      <c r="N120" s="9">
        <v>6088.66455078125</v>
      </c>
      <c r="O120" s="9">
        <v>217912.203125</v>
      </c>
      <c r="P120" s="9">
        <v>482350.21875</v>
      </c>
      <c r="Q120" s="9">
        <v>0</v>
      </c>
      <c r="R120" s="9">
        <v>0</v>
      </c>
      <c r="S120" s="9">
        <v>0</v>
      </c>
      <c r="T120" s="9">
        <v>0</v>
      </c>
      <c r="U120" s="9">
        <v>166796.47232</v>
      </c>
      <c r="V120" s="9">
        <v>0</v>
      </c>
      <c r="W120" s="9">
        <v>125886.25920000001</v>
      </c>
      <c r="X120" s="9">
        <v>40910.182400000005</v>
      </c>
      <c r="Y120" s="13">
        <f t="shared" si="7"/>
        <v>21230.030007578123</v>
      </c>
      <c r="Z120" s="13">
        <v>7150.87109375</v>
      </c>
      <c r="AA120" s="13">
        <v>-13112.3212890625</v>
      </c>
      <c r="AB120" s="13">
        <v>0</v>
      </c>
      <c r="AC120" s="13">
        <v>0</v>
      </c>
      <c r="AD120" s="13">
        <v>0</v>
      </c>
      <c r="AE120" s="13">
        <v>0</v>
      </c>
      <c r="AG120" s="13">
        <f t="shared" si="8"/>
        <v>21230.030007578123</v>
      </c>
      <c r="AH120" s="3">
        <f t="shared" si="6"/>
        <v>1113583.0009765625</v>
      </c>
      <c r="AI120" s="3">
        <f t="shared" si="9"/>
        <v>8641.4040875781247</v>
      </c>
    </row>
    <row r="121" spans="2:35" x14ac:dyDescent="0.25">
      <c r="B121" t="s">
        <v>423</v>
      </c>
      <c r="C121" t="s">
        <v>30</v>
      </c>
      <c r="D121" t="s">
        <v>32</v>
      </c>
      <c r="E121">
        <v>14</v>
      </c>
      <c r="F121" t="s">
        <v>110</v>
      </c>
      <c r="G121" s="9">
        <v>520.6326904296875</v>
      </c>
      <c r="H121" s="9">
        <v>3280103</v>
      </c>
      <c r="I121" s="9">
        <v>566447.625</v>
      </c>
      <c r="J121" s="9">
        <v>0</v>
      </c>
      <c r="K121" s="9">
        <v>1692748</v>
      </c>
      <c r="L121" s="9">
        <v>23865.005859375</v>
      </c>
      <c r="M121" s="9">
        <v>283534.21875</v>
      </c>
      <c r="N121" s="9">
        <v>12754.9150390625</v>
      </c>
      <c r="O121" s="9">
        <v>217973.09375</v>
      </c>
      <c r="P121" s="9">
        <v>482779.78125</v>
      </c>
      <c r="Q121" s="9">
        <v>0</v>
      </c>
      <c r="R121" s="9">
        <v>0</v>
      </c>
      <c r="S121" s="9">
        <v>0</v>
      </c>
      <c r="T121" s="9">
        <v>0</v>
      </c>
      <c r="U121" s="9">
        <v>143767.26528000002</v>
      </c>
      <c r="V121" s="9">
        <v>0</v>
      </c>
      <c r="W121" s="9">
        <v>102857.05216000001</v>
      </c>
      <c r="X121" s="9">
        <v>40910.182400000005</v>
      </c>
      <c r="Y121" s="13">
        <f t="shared" si="7"/>
        <v>18108.965508968751</v>
      </c>
      <c r="Z121" s="13">
        <v>7150.87109375</v>
      </c>
      <c r="AA121" s="13">
        <v>-13112.3212890625</v>
      </c>
      <c r="AB121" s="13">
        <v>5.7071108371019363E-2</v>
      </c>
      <c r="AC121" s="13">
        <v>0</v>
      </c>
      <c r="AD121" s="13">
        <v>0</v>
      </c>
      <c r="AE121" s="13">
        <v>5</v>
      </c>
      <c r="AG121" s="13">
        <f t="shared" si="8"/>
        <v>18108.965508968751</v>
      </c>
      <c r="AH121" s="3">
        <f t="shared" si="6"/>
        <v>1008152.099609375</v>
      </c>
      <c r="AI121" s="3">
        <f t="shared" si="9"/>
        <v>7823.26029296875</v>
      </c>
    </row>
    <row r="122" spans="2:35" x14ac:dyDescent="0.25">
      <c r="B122" t="s">
        <v>424</v>
      </c>
      <c r="C122" t="s">
        <v>30</v>
      </c>
      <c r="D122" t="s">
        <v>32</v>
      </c>
      <c r="E122">
        <v>14</v>
      </c>
      <c r="F122" t="s">
        <v>96</v>
      </c>
      <c r="G122" s="9">
        <v>590.12457275390625</v>
      </c>
      <c r="H122" s="9">
        <v>3664908.5</v>
      </c>
      <c r="I122" s="9">
        <v>566447.625</v>
      </c>
      <c r="J122" s="9">
        <v>0</v>
      </c>
      <c r="K122" s="9">
        <v>1692748</v>
      </c>
      <c r="L122" s="9">
        <v>734412.9375</v>
      </c>
      <c r="M122" s="9">
        <v>244332.875</v>
      </c>
      <c r="N122" s="9">
        <v>0</v>
      </c>
      <c r="O122" s="9">
        <v>1121.62158203125</v>
      </c>
      <c r="P122" s="9">
        <v>425844.65625</v>
      </c>
      <c r="Q122" s="9">
        <v>0</v>
      </c>
      <c r="R122" s="9">
        <v>0</v>
      </c>
      <c r="S122" s="9">
        <v>0</v>
      </c>
      <c r="T122" s="9">
        <v>0</v>
      </c>
      <c r="U122" s="9">
        <v>40910.466560000001</v>
      </c>
      <c r="V122" s="9">
        <v>0</v>
      </c>
      <c r="W122" s="9">
        <v>0</v>
      </c>
      <c r="X122" s="9">
        <v>40910.466560000001</v>
      </c>
      <c r="Y122" s="13">
        <f t="shared" si="7"/>
        <v>10908.325820976563</v>
      </c>
      <c r="Z122" s="13">
        <v>6343.4697265625</v>
      </c>
      <c r="AA122" s="13">
        <v>-6596.04541015625</v>
      </c>
      <c r="AB122" s="13">
        <v>0</v>
      </c>
      <c r="AC122" s="13">
        <v>0</v>
      </c>
      <c r="AD122" s="13">
        <v>0</v>
      </c>
      <c r="AE122" s="13">
        <v>0</v>
      </c>
      <c r="AG122" s="13">
        <f t="shared" si="8"/>
        <v>10908.325820976563</v>
      </c>
      <c r="AH122" s="3">
        <f t="shared" si="6"/>
        <v>1405712.0903320313</v>
      </c>
      <c r="AI122" s="3">
        <f t="shared" si="9"/>
        <v>10908.325820976563</v>
      </c>
    </row>
    <row r="123" spans="2:35" x14ac:dyDescent="0.25">
      <c r="B123" t="s">
        <v>425</v>
      </c>
      <c r="C123" t="s">
        <v>30</v>
      </c>
      <c r="D123" t="s">
        <v>32</v>
      </c>
      <c r="E123">
        <v>14</v>
      </c>
      <c r="F123" t="s">
        <v>98</v>
      </c>
      <c r="G123" s="9">
        <v>553.465576171875</v>
      </c>
      <c r="H123" s="9">
        <v>3549787.25</v>
      </c>
      <c r="I123" s="9">
        <v>566447.625</v>
      </c>
      <c r="J123" s="9">
        <v>0</v>
      </c>
      <c r="K123" s="9">
        <v>1692748</v>
      </c>
      <c r="L123" s="9">
        <v>656357.125</v>
      </c>
      <c r="M123" s="9">
        <v>207267.5</v>
      </c>
      <c r="N123" s="9">
        <v>0</v>
      </c>
      <c r="O123" s="9">
        <v>1121.62158203125</v>
      </c>
      <c r="P123" s="9">
        <v>425844.625</v>
      </c>
      <c r="Q123" s="9">
        <v>0</v>
      </c>
      <c r="R123" s="9">
        <v>0</v>
      </c>
      <c r="S123" s="9">
        <v>0</v>
      </c>
      <c r="T123" s="9">
        <v>0</v>
      </c>
      <c r="U123" s="9">
        <v>40910.466560000001</v>
      </c>
      <c r="V123" s="9">
        <v>0</v>
      </c>
      <c r="W123" s="9">
        <v>0</v>
      </c>
      <c r="X123" s="9">
        <v>40910.466560000001</v>
      </c>
      <c r="Y123" s="13">
        <f t="shared" si="7"/>
        <v>10014.985163476562</v>
      </c>
      <c r="Z123" s="13">
        <v>6343.462890625</v>
      </c>
      <c r="AA123" s="13">
        <v>-6596.0380859375</v>
      </c>
      <c r="AB123" s="13">
        <v>0</v>
      </c>
      <c r="AC123" s="13">
        <v>0</v>
      </c>
      <c r="AD123" s="13">
        <v>0</v>
      </c>
      <c r="AE123" s="13">
        <v>0</v>
      </c>
      <c r="AG123" s="13">
        <f t="shared" si="8"/>
        <v>10014.985163476562</v>
      </c>
      <c r="AH123" s="3">
        <f t="shared" si="6"/>
        <v>1290590.8715820313</v>
      </c>
      <c r="AI123" s="3">
        <f t="shared" si="9"/>
        <v>10014.985163476562</v>
      </c>
    </row>
    <row r="124" spans="2:35" x14ac:dyDescent="0.25">
      <c r="B124" t="s">
        <v>426</v>
      </c>
      <c r="C124" t="s">
        <v>30</v>
      </c>
      <c r="D124" t="s">
        <v>32</v>
      </c>
      <c r="E124">
        <v>14</v>
      </c>
      <c r="F124" t="s">
        <v>100</v>
      </c>
      <c r="G124" s="9">
        <v>524.83343505859375</v>
      </c>
      <c r="H124" s="9">
        <v>3457756</v>
      </c>
      <c r="I124" s="9">
        <v>566447.625</v>
      </c>
      <c r="J124" s="9">
        <v>0</v>
      </c>
      <c r="K124" s="9">
        <v>1692748</v>
      </c>
      <c r="L124" s="9">
        <v>591403.5625</v>
      </c>
      <c r="M124" s="9">
        <v>180190.265625</v>
      </c>
      <c r="N124" s="9">
        <v>0</v>
      </c>
      <c r="O124" s="9">
        <v>1121.62158203125</v>
      </c>
      <c r="P124" s="9">
        <v>425844.75</v>
      </c>
      <c r="Q124" s="9">
        <v>0</v>
      </c>
      <c r="R124" s="9">
        <v>0</v>
      </c>
      <c r="S124" s="9">
        <v>0</v>
      </c>
      <c r="T124" s="9">
        <v>0</v>
      </c>
      <c r="U124" s="9">
        <v>40910.466560000001</v>
      </c>
      <c r="V124" s="9">
        <v>0</v>
      </c>
      <c r="W124" s="9">
        <v>0</v>
      </c>
      <c r="X124" s="9">
        <v>40910.466560000001</v>
      </c>
      <c r="Y124" s="13">
        <f t="shared" si="7"/>
        <v>9300.8271497265632</v>
      </c>
      <c r="Z124" s="13">
        <v>6343.458984375</v>
      </c>
      <c r="AA124" s="13">
        <v>-6596.03369140625</v>
      </c>
      <c r="AB124" s="13">
        <v>0</v>
      </c>
      <c r="AC124" s="13">
        <v>0</v>
      </c>
      <c r="AD124" s="13">
        <v>0</v>
      </c>
      <c r="AE124" s="13">
        <v>0</v>
      </c>
      <c r="AG124" s="13">
        <f t="shared" si="8"/>
        <v>9300.8271497265632</v>
      </c>
      <c r="AH124" s="3">
        <f t="shared" si="6"/>
        <v>1198560.1997070313</v>
      </c>
      <c r="AI124" s="3">
        <f t="shared" si="9"/>
        <v>9300.8271497265632</v>
      </c>
    </row>
    <row r="125" spans="2:35" x14ac:dyDescent="0.25">
      <c r="B125" t="s">
        <v>427</v>
      </c>
      <c r="C125" t="s">
        <v>30</v>
      </c>
      <c r="D125" t="s">
        <v>32</v>
      </c>
      <c r="E125">
        <v>14</v>
      </c>
      <c r="F125" t="s">
        <v>102</v>
      </c>
      <c r="G125" s="9">
        <v>570.415283203125</v>
      </c>
      <c r="H125" s="9">
        <v>3563423.5</v>
      </c>
      <c r="I125" s="9">
        <v>566447.625</v>
      </c>
      <c r="J125" s="9">
        <v>0</v>
      </c>
      <c r="K125" s="9">
        <v>1692748</v>
      </c>
      <c r="L125" s="9">
        <v>650624.3125</v>
      </c>
      <c r="M125" s="9">
        <v>227801.234375</v>
      </c>
      <c r="N125" s="9">
        <v>0</v>
      </c>
      <c r="O125" s="9">
        <v>1121.62158203125</v>
      </c>
      <c r="P125" s="9">
        <v>424680.09375</v>
      </c>
      <c r="Q125" s="9">
        <v>0</v>
      </c>
      <c r="R125" s="9">
        <v>0</v>
      </c>
      <c r="S125" s="9">
        <v>0</v>
      </c>
      <c r="T125" s="9">
        <v>0</v>
      </c>
      <c r="U125" s="9">
        <v>40910.479360000005</v>
      </c>
      <c r="V125" s="9">
        <v>0</v>
      </c>
      <c r="W125" s="9">
        <v>0</v>
      </c>
      <c r="X125" s="9">
        <v>40910.479360000005</v>
      </c>
      <c r="Y125" s="13">
        <f t="shared" si="7"/>
        <v>10120.803554726563</v>
      </c>
      <c r="Z125" s="13">
        <v>6291.3896484375</v>
      </c>
      <c r="AA125" s="13">
        <v>-6541.4814453125</v>
      </c>
      <c r="AB125" s="13">
        <v>0.86748087406158447</v>
      </c>
      <c r="AC125" s="13">
        <v>0</v>
      </c>
      <c r="AD125" s="13">
        <v>75</v>
      </c>
      <c r="AE125" s="13">
        <v>1</v>
      </c>
      <c r="AG125" s="13">
        <f t="shared" si="8"/>
        <v>10120.803554726563</v>
      </c>
      <c r="AH125" s="3">
        <f t="shared" si="6"/>
        <v>1304227.2622070313</v>
      </c>
      <c r="AI125" s="3">
        <f t="shared" si="9"/>
        <v>10120.803554726563</v>
      </c>
    </row>
    <row r="126" spans="2:35" x14ac:dyDescent="0.25">
      <c r="B126" t="s">
        <v>428</v>
      </c>
      <c r="C126" t="s">
        <v>30</v>
      </c>
      <c r="D126" t="s">
        <v>32</v>
      </c>
      <c r="E126">
        <v>14</v>
      </c>
      <c r="F126" t="s">
        <v>104</v>
      </c>
      <c r="G126" s="9">
        <v>537.0479736328125</v>
      </c>
      <c r="H126" s="9">
        <v>3454070.25</v>
      </c>
      <c r="I126" s="9">
        <v>566447.625</v>
      </c>
      <c r="J126" s="9">
        <v>0</v>
      </c>
      <c r="K126" s="9">
        <v>1692748</v>
      </c>
      <c r="L126" s="9">
        <v>576450.25</v>
      </c>
      <c r="M126" s="9">
        <v>192600.359375</v>
      </c>
      <c r="N126" s="9">
        <v>0</v>
      </c>
      <c r="O126" s="9">
        <v>1121.62158203125</v>
      </c>
      <c r="P126" s="9">
        <v>424701.75</v>
      </c>
      <c r="Q126" s="9">
        <v>0</v>
      </c>
      <c r="R126" s="9">
        <v>0</v>
      </c>
      <c r="S126" s="9">
        <v>0</v>
      </c>
      <c r="T126" s="9">
        <v>0</v>
      </c>
      <c r="U126" s="9">
        <v>40910.479360000005</v>
      </c>
      <c r="V126" s="9">
        <v>0</v>
      </c>
      <c r="W126" s="9">
        <v>0</v>
      </c>
      <c r="X126" s="9">
        <v>40910.479360000005</v>
      </c>
      <c r="Y126" s="13">
        <f t="shared" si="7"/>
        <v>9272.2220922265624</v>
      </c>
      <c r="Z126" s="13">
        <v>6291.38525390625</v>
      </c>
      <c r="AA126" s="13">
        <v>-6541.4775390625</v>
      </c>
      <c r="AB126" s="13">
        <v>0.86748087406158447</v>
      </c>
      <c r="AC126" s="13">
        <v>0</v>
      </c>
      <c r="AD126" s="13">
        <v>75</v>
      </c>
      <c r="AE126" s="13">
        <v>1</v>
      </c>
      <c r="AG126" s="13">
        <f t="shared" si="8"/>
        <v>9272.2220922265624</v>
      </c>
      <c r="AH126" s="3">
        <f t="shared" si="6"/>
        <v>1194873.9809570313</v>
      </c>
      <c r="AI126" s="3">
        <f t="shared" si="9"/>
        <v>9272.2220922265624</v>
      </c>
    </row>
    <row r="127" spans="2:35" x14ac:dyDescent="0.25">
      <c r="B127" t="s">
        <v>429</v>
      </c>
      <c r="C127" t="s">
        <v>30</v>
      </c>
      <c r="D127" t="s">
        <v>32</v>
      </c>
      <c r="E127">
        <v>14</v>
      </c>
      <c r="F127" t="s">
        <v>106</v>
      </c>
      <c r="G127" s="9">
        <v>512.410400390625</v>
      </c>
      <c r="H127" s="9">
        <v>3368493</v>
      </c>
      <c r="I127" s="9">
        <v>566447.625</v>
      </c>
      <c r="J127" s="9">
        <v>0</v>
      </c>
      <c r="K127" s="9">
        <v>1692748</v>
      </c>
      <c r="L127" s="9">
        <v>516348.125</v>
      </c>
      <c r="M127" s="9">
        <v>167125.359375</v>
      </c>
      <c r="N127" s="9">
        <v>0</v>
      </c>
      <c r="O127" s="9">
        <v>1121.62158203125</v>
      </c>
      <c r="P127" s="9">
        <v>424701.8125</v>
      </c>
      <c r="Q127" s="9">
        <v>0</v>
      </c>
      <c r="R127" s="9">
        <v>0</v>
      </c>
      <c r="S127" s="9">
        <v>0</v>
      </c>
      <c r="T127" s="9">
        <v>0</v>
      </c>
      <c r="U127" s="9">
        <v>40910.479360000005</v>
      </c>
      <c r="V127" s="9">
        <v>0</v>
      </c>
      <c r="W127" s="9">
        <v>0</v>
      </c>
      <c r="X127" s="9">
        <v>40910.479360000005</v>
      </c>
      <c r="Y127" s="13">
        <f t="shared" si="7"/>
        <v>8608.144087226563</v>
      </c>
      <c r="Z127" s="13">
        <v>6291.37890625</v>
      </c>
      <c r="AA127" s="13">
        <v>-6541.470703125</v>
      </c>
      <c r="AB127" s="13">
        <v>0.86748087406158447</v>
      </c>
      <c r="AC127" s="13">
        <v>0</v>
      </c>
      <c r="AD127" s="13">
        <v>75</v>
      </c>
      <c r="AE127" s="13">
        <v>1</v>
      </c>
      <c r="AG127" s="13">
        <f t="shared" si="8"/>
        <v>8608.144087226563</v>
      </c>
      <c r="AH127" s="3">
        <f t="shared" si="6"/>
        <v>1109296.9184570313</v>
      </c>
      <c r="AI127" s="3">
        <f t="shared" si="9"/>
        <v>8608.144087226563</v>
      </c>
    </row>
    <row r="128" spans="2:35" x14ac:dyDescent="0.25">
      <c r="B128" t="s">
        <v>151</v>
      </c>
      <c r="C128" t="s">
        <v>23</v>
      </c>
      <c r="D128" t="s">
        <v>33</v>
      </c>
      <c r="E128">
        <v>14</v>
      </c>
      <c r="F128" t="s">
        <v>90</v>
      </c>
      <c r="G128" s="9">
        <v>37.355270385742188</v>
      </c>
      <c r="H128" s="9">
        <v>99678.296875</v>
      </c>
      <c r="I128" s="9">
        <v>31593.98046875</v>
      </c>
      <c r="J128" s="9">
        <v>0</v>
      </c>
      <c r="K128" s="9">
        <v>50648.0078125</v>
      </c>
      <c r="L128" s="9">
        <v>0</v>
      </c>
      <c r="M128" s="9">
        <v>9073.4990234375</v>
      </c>
      <c r="N128" s="9">
        <v>0</v>
      </c>
      <c r="O128" s="9">
        <v>0</v>
      </c>
      <c r="P128" s="9">
        <v>8362.9443359375</v>
      </c>
      <c r="Q128" s="9">
        <v>0</v>
      </c>
      <c r="R128" s="9">
        <v>0</v>
      </c>
      <c r="S128" s="9">
        <v>0</v>
      </c>
      <c r="T128" s="9">
        <v>0</v>
      </c>
      <c r="U128" s="9">
        <v>303.74830000000003</v>
      </c>
      <c r="V128" s="9">
        <v>0</v>
      </c>
      <c r="W128" s="9">
        <v>123.12087000000001</v>
      </c>
      <c r="X128" s="9">
        <v>180.62744000000001</v>
      </c>
      <c r="Y128" s="13">
        <f t="shared" si="7"/>
        <v>147.61888746874999</v>
      </c>
      <c r="Z128" s="13">
        <v>235.90913391113281</v>
      </c>
      <c r="AA128" s="13">
        <v>-362.91488647460937</v>
      </c>
      <c r="AB128" s="13">
        <v>0</v>
      </c>
      <c r="AC128" s="13">
        <v>0</v>
      </c>
      <c r="AD128" s="13">
        <v>0</v>
      </c>
      <c r="AE128" s="13">
        <v>0</v>
      </c>
      <c r="AG128" s="13">
        <f t="shared" si="8"/>
        <v>147.61888746874999</v>
      </c>
      <c r="AH128" s="3">
        <f t="shared" si="6"/>
        <v>17436.443359375</v>
      </c>
      <c r="AI128" s="3">
        <f t="shared" si="9"/>
        <v>135.30680046875</v>
      </c>
    </row>
    <row r="129" spans="2:35" x14ac:dyDescent="0.25">
      <c r="B129" t="s">
        <v>736</v>
      </c>
      <c r="C129" t="s">
        <v>23</v>
      </c>
      <c r="D129" t="s">
        <v>33</v>
      </c>
      <c r="E129">
        <v>14</v>
      </c>
      <c r="F129" t="s">
        <v>730</v>
      </c>
      <c r="G129" s="9">
        <v>37.359756469726563</v>
      </c>
      <c r="H129" s="9">
        <v>103473.21875</v>
      </c>
      <c r="I129" s="9">
        <v>31593.98046875</v>
      </c>
      <c r="J129" s="9">
        <v>0</v>
      </c>
      <c r="K129" s="9">
        <v>50648.0078125</v>
      </c>
      <c r="L129" s="9">
        <v>0</v>
      </c>
      <c r="M129" s="9">
        <v>12868.83984375</v>
      </c>
      <c r="N129" s="9">
        <v>0</v>
      </c>
      <c r="O129" s="9">
        <v>0</v>
      </c>
      <c r="P129" s="9">
        <v>8362.49609375</v>
      </c>
      <c r="Q129" s="9">
        <v>0</v>
      </c>
      <c r="R129" s="9">
        <v>0</v>
      </c>
      <c r="S129" s="9">
        <v>0</v>
      </c>
      <c r="T129" s="9">
        <v>0</v>
      </c>
      <c r="U129" s="9">
        <v>303.58314000000001</v>
      </c>
      <c r="V129" s="9">
        <v>0</v>
      </c>
      <c r="W129" s="9">
        <v>122.95697000000001</v>
      </c>
      <c r="X129" s="9">
        <v>180.62624000000002</v>
      </c>
      <c r="Y129" s="13">
        <f t="shared" si="7"/>
        <v>177.050863875</v>
      </c>
      <c r="Z129" s="13">
        <v>236.15290832519531</v>
      </c>
      <c r="AA129" s="13">
        <v>-362.90185546875</v>
      </c>
      <c r="AB129" s="13">
        <v>0</v>
      </c>
      <c r="AC129" s="13">
        <v>0</v>
      </c>
      <c r="AD129" s="13">
        <v>0</v>
      </c>
      <c r="AE129" s="13">
        <v>0</v>
      </c>
      <c r="AG129" s="13">
        <f t="shared" si="8"/>
        <v>177.050863875</v>
      </c>
      <c r="AH129" s="3">
        <f t="shared" si="6"/>
        <v>21231.3359375</v>
      </c>
      <c r="AI129" s="3">
        <f t="shared" si="9"/>
        <v>164.75516687499999</v>
      </c>
    </row>
    <row r="130" spans="2:35" x14ac:dyDescent="0.25">
      <c r="B130" t="s">
        <v>152</v>
      </c>
      <c r="C130" t="s">
        <v>23</v>
      </c>
      <c r="D130" t="s">
        <v>33</v>
      </c>
      <c r="E130">
        <v>14</v>
      </c>
      <c r="F130" t="s">
        <v>92</v>
      </c>
      <c r="G130" s="9">
        <v>34.098026275634766</v>
      </c>
      <c r="H130" s="9">
        <v>93969.21875</v>
      </c>
      <c r="I130" s="9">
        <v>31593.98046875</v>
      </c>
      <c r="J130" s="9">
        <v>0</v>
      </c>
      <c r="K130" s="9">
        <v>50648.0078125</v>
      </c>
      <c r="L130" s="9">
        <v>0</v>
      </c>
      <c r="M130" s="9">
        <v>7238.83203125</v>
      </c>
      <c r="N130" s="9">
        <v>0</v>
      </c>
      <c r="O130" s="9">
        <v>0</v>
      </c>
      <c r="P130" s="9">
        <v>4488.48388671875</v>
      </c>
      <c r="Q130" s="9">
        <v>0</v>
      </c>
      <c r="R130" s="9">
        <v>0</v>
      </c>
      <c r="S130" s="9">
        <v>0</v>
      </c>
      <c r="T130" s="9">
        <v>0</v>
      </c>
      <c r="U130" s="9">
        <v>323.28320000000002</v>
      </c>
      <c r="V130" s="9">
        <v>0</v>
      </c>
      <c r="W130" s="9">
        <v>142.59159000000002</v>
      </c>
      <c r="X130" s="9">
        <v>180.69170000000003</v>
      </c>
      <c r="Y130" s="13">
        <f t="shared" si="7"/>
        <v>105.2631305234375</v>
      </c>
      <c r="Z130" s="13">
        <v>235.49516296386719</v>
      </c>
      <c r="AA130" s="13">
        <v>-326.15008544921875</v>
      </c>
      <c r="AB130" s="13">
        <v>0</v>
      </c>
      <c r="AC130" s="13">
        <v>0</v>
      </c>
      <c r="AD130" s="13">
        <v>0</v>
      </c>
      <c r="AE130" s="13">
        <v>0</v>
      </c>
      <c r="AG130" s="13">
        <f t="shared" si="8"/>
        <v>105.2631305234375</v>
      </c>
      <c r="AH130" s="3">
        <f t="shared" ref="AH130:AH193" si="10">L130+M130+O130+P130+R130</f>
        <v>11727.31591796875</v>
      </c>
      <c r="AI130" s="3">
        <f t="shared" si="9"/>
        <v>91.0039715234375</v>
      </c>
    </row>
    <row r="131" spans="2:35" x14ac:dyDescent="0.25">
      <c r="B131" t="s">
        <v>695</v>
      </c>
      <c r="C131" t="s">
        <v>23</v>
      </c>
      <c r="D131" t="s">
        <v>33</v>
      </c>
      <c r="E131">
        <v>14</v>
      </c>
      <c r="F131" t="s">
        <v>689</v>
      </c>
      <c r="G131" s="9">
        <v>39.158359527587891</v>
      </c>
      <c r="H131" s="9">
        <v>99004.765625</v>
      </c>
      <c r="I131" s="9">
        <v>31593.98046875</v>
      </c>
      <c r="J131" s="9">
        <v>0</v>
      </c>
      <c r="K131" s="9">
        <v>50648.0078125</v>
      </c>
      <c r="L131" s="9">
        <v>0</v>
      </c>
      <c r="M131" s="9">
        <v>9728.828125</v>
      </c>
      <c r="N131" s="9">
        <v>0</v>
      </c>
      <c r="O131" s="9">
        <v>0</v>
      </c>
      <c r="P131" s="9">
        <v>7034.06640625</v>
      </c>
      <c r="Q131" s="9">
        <v>0</v>
      </c>
      <c r="R131" s="9">
        <v>0</v>
      </c>
      <c r="S131" s="9">
        <v>0</v>
      </c>
      <c r="T131" s="9">
        <v>0</v>
      </c>
      <c r="U131" s="9">
        <v>312.53644000000003</v>
      </c>
      <c r="V131" s="9">
        <v>0</v>
      </c>
      <c r="W131" s="9">
        <v>131.8623</v>
      </c>
      <c r="X131" s="9">
        <v>180.67412000000002</v>
      </c>
      <c r="Y131" s="13">
        <f t="shared" ref="Y131:Y194" si="11">AG131</f>
        <v>143.26629156249999</v>
      </c>
      <c r="Z131" s="13">
        <v>234.82028198242187</v>
      </c>
      <c r="AA131" s="13">
        <v>-322.73977661132812</v>
      </c>
      <c r="AB131" s="13">
        <v>0</v>
      </c>
      <c r="AC131" s="13">
        <v>0</v>
      </c>
      <c r="AD131" s="13">
        <v>0</v>
      </c>
      <c r="AE131" s="13">
        <v>0</v>
      </c>
      <c r="AG131" s="13">
        <f t="shared" ref="AG131:AG194" si="12">(AH131*7760+W131*100000)/1000000</f>
        <v>143.26629156249999</v>
      </c>
      <c r="AH131" s="3">
        <f t="shared" si="10"/>
        <v>16762.89453125</v>
      </c>
      <c r="AI131" s="3">
        <f t="shared" ref="AI131:AI194" si="13">AH131*7760/1000000</f>
        <v>130.08006156249999</v>
      </c>
    </row>
    <row r="132" spans="2:35" x14ac:dyDescent="0.25">
      <c r="B132" t="s">
        <v>153</v>
      </c>
      <c r="C132" t="s">
        <v>23</v>
      </c>
      <c r="D132" t="s">
        <v>33</v>
      </c>
      <c r="E132">
        <v>14</v>
      </c>
      <c r="F132" t="s">
        <v>94</v>
      </c>
      <c r="G132" s="9">
        <v>36.382499694824219</v>
      </c>
      <c r="H132" s="9">
        <v>97313.0546875</v>
      </c>
      <c r="I132" s="9">
        <v>31593.98046875</v>
      </c>
      <c r="J132" s="9">
        <v>0</v>
      </c>
      <c r="K132" s="9">
        <v>50648.0078125</v>
      </c>
      <c r="L132" s="9">
        <v>0</v>
      </c>
      <c r="M132" s="9">
        <v>8037.08837890625</v>
      </c>
      <c r="N132" s="9">
        <v>0</v>
      </c>
      <c r="O132" s="9">
        <v>0</v>
      </c>
      <c r="P132" s="9">
        <v>7034.06640625</v>
      </c>
      <c r="Q132" s="9">
        <v>0</v>
      </c>
      <c r="R132" s="9">
        <v>0</v>
      </c>
      <c r="S132" s="9">
        <v>0</v>
      </c>
      <c r="T132" s="9">
        <v>0</v>
      </c>
      <c r="U132" s="9">
        <v>312.53644000000003</v>
      </c>
      <c r="V132" s="9">
        <v>0</v>
      </c>
      <c r="W132" s="9">
        <v>131.8623</v>
      </c>
      <c r="X132" s="9">
        <v>180.67412000000002</v>
      </c>
      <c r="Y132" s="13">
        <f t="shared" si="11"/>
        <v>130.1383911328125</v>
      </c>
      <c r="Z132" s="13">
        <v>234.82028198242187</v>
      </c>
      <c r="AA132" s="13">
        <v>-322.73977661132812</v>
      </c>
      <c r="AB132" s="13">
        <v>0</v>
      </c>
      <c r="AC132" s="13">
        <v>0</v>
      </c>
      <c r="AD132" s="13">
        <v>0</v>
      </c>
      <c r="AE132" s="13">
        <v>0</v>
      </c>
      <c r="AG132" s="13">
        <f t="shared" si="12"/>
        <v>130.1383911328125</v>
      </c>
      <c r="AH132" s="3">
        <f t="shared" si="10"/>
        <v>15071.15478515625</v>
      </c>
      <c r="AI132" s="3">
        <f t="shared" si="13"/>
        <v>116.95216113281251</v>
      </c>
    </row>
    <row r="133" spans="2:35" x14ac:dyDescent="0.25">
      <c r="B133" t="s">
        <v>55</v>
      </c>
      <c r="C133" t="s">
        <v>23</v>
      </c>
      <c r="D133" t="s">
        <v>33</v>
      </c>
      <c r="E133">
        <v>14</v>
      </c>
      <c r="F133" t="s">
        <v>48</v>
      </c>
      <c r="G133" s="9">
        <v>41.860340118408203</v>
      </c>
      <c r="H133" s="9">
        <v>101352.1328125</v>
      </c>
      <c r="I133" s="9">
        <v>31593.98046875</v>
      </c>
      <c r="J133" s="9">
        <v>0</v>
      </c>
      <c r="K133" s="9">
        <v>50648.0078125</v>
      </c>
      <c r="L133" s="9">
        <v>15.722314834594727</v>
      </c>
      <c r="M133" s="9">
        <v>14568.822265625</v>
      </c>
      <c r="N133" s="9">
        <v>0</v>
      </c>
      <c r="O133" s="9">
        <v>215.93182373046875</v>
      </c>
      <c r="P133" s="9">
        <v>4309.73046875</v>
      </c>
      <c r="Q133" s="9">
        <v>0</v>
      </c>
      <c r="R133" s="9">
        <v>0</v>
      </c>
      <c r="S133" s="9">
        <v>0</v>
      </c>
      <c r="T133" s="9">
        <v>0</v>
      </c>
      <c r="U133" s="9">
        <v>395.23244000000005</v>
      </c>
      <c r="V133" s="9">
        <v>0</v>
      </c>
      <c r="W133" s="9">
        <v>214.57182000000003</v>
      </c>
      <c r="X133" s="9">
        <v>180.66064</v>
      </c>
      <c r="Y133" s="13">
        <f t="shared" si="11"/>
        <v>169.75238733401488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G133" s="13">
        <f t="shared" si="12"/>
        <v>169.75238733401488</v>
      </c>
      <c r="AH133" s="3">
        <f t="shared" si="10"/>
        <v>19110.206872940063</v>
      </c>
      <c r="AI133" s="3">
        <f t="shared" si="13"/>
        <v>148.2952053340149</v>
      </c>
    </row>
    <row r="134" spans="2:35" x14ac:dyDescent="0.25">
      <c r="B134" t="s">
        <v>56</v>
      </c>
      <c r="C134" t="s">
        <v>23</v>
      </c>
      <c r="D134" t="s">
        <v>33</v>
      </c>
      <c r="E134">
        <v>14</v>
      </c>
      <c r="F134" t="s">
        <v>50</v>
      </c>
      <c r="G134" s="9">
        <v>37.238544464111328</v>
      </c>
      <c r="H134" s="9">
        <v>97880.5078125</v>
      </c>
      <c r="I134" s="9">
        <v>31593.98046875</v>
      </c>
      <c r="J134" s="9">
        <v>0</v>
      </c>
      <c r="K134" s="9">
        <v>50648.0078125</v>
      </c>
      <c r="L134" s="9">
        <v>30.850515365600586</v>
      </c>
      <c r="M134" s="9">
        <v>11086.013671875</v>
      </c>
      <c r="N134" s="9">
        <v>0</v>
      </c>
      <c r="O134" s="9">
        <v>216.86431884765625</v>
      </c>
      <c r="P134" s="9">
        <v>4304.8642578125</v>
      </c>
      <c r="Q134" s="9">
        <v>0</v>
      </c>
      <c r="R134" s="9">
        <v>0</v>
      </c>
      <c r="S134" s="9">
        <v>0</v>
      </c>
      <c r="T134" s="9">
        <v>0</v>
      </c>
      <c r="U134" s="9">
        <v>320.73886000000005</v>
      </c>
      <c r="V134" s="9">
        <v>0</v>
      </c>
      <c r="W134" s="9">
        <v>140.07547000000002</v>
      </c>
      <c r="X134" s="9">
        <v>180.66344000000001</v>
      </c>
      <c r="Y134" s="13">
        <f t="shared" si="11"/>
        <v>135.36302684786986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G134" s="13">
        <f t="shared" si="12"/>
        <v>135.36302684786986</v>
      </c>
      <c r="AH134" s="3">
        <f t="shared" si="10"/>
        <v>15638.592763900757</v>
      </c>
      <c r="AI134" s="3">
        <f t="shared" si="13"/>
        <v>121.35547984786987</v>
      </c>
    </row>
    <row r="135" spans="2:35" x14ac:dyDescent="0.25">
      <c r="B135" t="s">
        <v>154</v>
      </c>
      <c r="C135" t="s">
        <v>23</v>
      </c>
      <c r="D135" t="s">
        <v>33</v>
      </c>
      <c r="E135">
        <v>14</v>
      </c>
      <c r="F135" t="s">
        <v>96</v>
      </c>
      <c r="G135" s="9">
        <v>37.153858184814453</v>
      </c>
      <c r="H135" s="9">
        <v>100640.4140625</v>
      </c>
      <c r="I135" s="9">
        <v>31593.98046875</v>
      </c>
      <c r="J135" s="9">
        <v>0</v>
      </c>
      <c r="K135" s="9">
        <v>50648.0078125</v>
      </c>
      <c r="L135" s="9">
        <v>1236.071044921875</v>
      </c>
      <c r="M135" s="9">
        <v>12599.5205078125</v>
      </c>
      <c r="N135" s="9">
        <v>0</v>
      </c>
      <c r="O135" s="9">
        <v>0</v>
      </c>
      <c r="P135" s="9">
        <v>4562.953125</v>
      </c>
      <c r="Q135" s="9">
        <v>0</v>
      </c>
      <c r="R135" s="9">
        <v>0</v>
      </c>
      <c r="S135" s="9">
        <v>0</v>
      </c>
      <c r="T135" s="9">
        <v>0</v>
      </c>
      <c r="U135" s="9">
        <v>180.6242</v>
      </c>
      <c r="V135" s="9">
        <v>0</v>
      </c>
      <c r="W135" s="9">
        <v>0</v>
      </c>
      <c r="X135" s="9">
        <v>180.6242</v>
      </c>
      <c r="Y135" s="13">
        <f t="shared" si="11"/>
        <v>142.77270669921876</v>
      </c>
      <c r="Z135" s="13">
        <v>240.56863403320312</v>
      </c>
      <c r="AA135" s="13">
        <v>-250.91818237304687</v>
      </c>
      <c r="AB135" s="13">
        <v>0</v>
      </c>
      <c r="AC135" s="13">
        <v>0</v>
      </c>
      <c r="AD135" s="13">
        <v>0</v>
      </c>
      <c r="AE135" s="13">
        <v>0</v>
      </c>
      <c r="AG135" s="13">
        <f t="shared" si="12"/>
        <v>142.77270669921876</v>
      </c>
      <c r="AH135" s="3">
        <f t="shared" si="10"/>
        <v>18398.544677734375</v>
      </c>
      <c r="AI135" s="3">
        <f t="shared" si="13"/>
        <v>142.77270669921876</v>
      </c>
    </row>
    <row r="136" spans="2:35" x14ac:dyDescent="0.25">
      <c r="B136" t="s">
        <v>155</v>
      </c>
      <c r="C136" t="s">
        <v>23</v>
      </c>
      <c r="D136" t="s">
        <v>33</v>
      </c>
      <c r="E136">
        <v>14</v>
      </c>
      <c r="F136" t="s">
        <v>98</v>
      </c>
      <c r="G136" s="9">
        <v>35.316532135009766</v>
      </c>
      <c r="H136" s="9">
        <v>99057.71875</v>
      </c>
      <c r="I136" s="9">
        <v>31593.98046875</v>
      </c>
      <c r="J136" s="9">
        <v>0</v>
      </c>
      <c r="K136" s="9">
        <v>50648.0078125</v>
      </c>
      <c r="L136" s="9">
        <v>1119.3917236328125</v>
      </c>
      <c r="M136" s="9">
        <v>11133.4814453125</v>
      </c>
      <c r="N136" s="9">
        <v>0</v>
      </c>
      <c r="O136" s="9">
        <v>0</v>
      </c>
      <c r="P136" s="9">
        <v>4562.953125</v>
      </c>
      <c r="Q136" s="9">
        <v>0</v>
      </c>
      <c r="R136" s="9">
        <v>0</v>
      </c>
      <c r="S136" s="9">
        <v>0</v>
      </c>
      <c r="T136" s="9">
        <v>0</v>
      </c>
      <c r="U136" s="9">
        <v>180.6242</v>
      </c>
      <c r="V136" s="9">
        <v>0</v>
      </c>
      <c r="W136" s="9">
        <v>0</v>
      </c>
      <c r="X136" s="9">
        <v>180.6242</v>
      </c>
      <c r="Y136" s="13">
        <f t="shared" si="11"/>
        <v>130.49081204101563</v>
      </c>
      <c r="Z136" s="13">
        <v>240.56863403320312</v>
      </c>
      <c r="AA136" s="13">
        <v>-250.91818237304687</v>
      </c>
      <c r="AB136" s="13">
        <v>0</v>
      </c>
      <c r="AC136" s="13">
        <v>0</v>
      </c>
      <c r="AD136" s="13">
        <v>0</v>
      </c>
      <c r="AE136" s="13">
        <v>0</v>
      </c>
      <c r="AG136" s="13">
        <f t="shared" si="12"/>
        <v>130.49081204101563</v>
      </c>
      <c r="AH136" s="3">
        <f t="shared" si="10"/>
        <v>16815.826293945313</v>
      </c>
      <c r="AI136" s="3">
        <f t="shared" si="13"/>
        <v>130.49081204101563</v>
      </c>
    </row>
    <row r="137" spans="2:35" x14ac:dyDescent="0.25">
      <c r="B137" t="s">
        <v>156</v>
      </c>
      <c r="C137" t="s">
        <v>23</v>
      </c>
      <c r="D137" t="s">
        <v>33</v>
      </c>
      <c r="E137">
        <v>14</v>
      </c>
      <c r="F137" t="s">
        <v>100</v>
      </c>
      <c r="G137" s="9">
        <v>33.765731811523438</v>
      </c>
      <c r="H137" s="9">
        <v>97719.0234375</v>
      </c>
      <c r="I137" s="9">
        <v>31593.98046875</v>
      </c>
      <c r="J137" s="9">
        <v>0</v>
      </c>
      <c r="K137" s="9">
        <v>50648.0078125</v>
      </c>
      <c r="L137" s="9">
        <v>1017.74951171875</v>
      </c>
      <c r="M137" s="9">
        <v>9896.421875</v>
      </c>
      <c r="N137" s="9">
        <v>0</v>
      </c>
      <c r="O137" s="9">
        <v>0</v>
      </c>
      <c r="P137" s="9">
        <v>4562.953125</v>
      </c>
      <c r="Q137" s="9">
        <v>0</v>
      </c>
      <c r="R137" s="9">
        <v>0</v>
      </c>
      <c r="S137" s="9">
        <v>0</v>
      </c>
      <c r="T137" s="9">
        <v>0</v>
      </c>
      <c r="U137" s="9">
        <v>180.6242</v>
      </c>
      <c r="V137" s="9">
        <v>0</v>
      </c>
      <c r="W137" s="9">
        <v>0</v>
      </c>
      <c r="X137" s="9">
        <v>180.6242</v>
      </c>
      <c r="Y137" s="13">
        <f t="shared" si="11"/>
        <v>120.1024862109375</v>
      </c>
      <c r="Z137" s="13">
        <v>240.56863403320312</v>
      </c>
      <c r="AA137" s="13">
        <v>-250.91818237304687</v>
      </c>
      <c r="AB137" s="13">
        <v>0</v>
      </c>
      <c r="AC137" s="13">
        <v>0</v>
      </c>
      <c r="AD137" s="13">
        <v>0</v>
      </c>
      <c r="AE137" s="13">
        <v>0</v>
      </c>
      <c r="AG137" s="13">
        <f t="shared" si="12"/>
        <v>120.1024862109375</v>
      </c>
      <c r="AH137" s="3">
        <f t="shared" si="10"/>
        <v>15477.12451171875</v>
      </c>
      <c r="AI137" s="3">
        <f t="shared" si="13"/>
        <v>120.1024862109375</v>
      </c>
    </row>
    <row r="138" spans="2:35" x14ac:dyDescent="0.25">
      <c r="B138" t="s">
        <v>157</v>
      </c>
      <c r="C138" t="s">
        <v>23</v>
      </c>
      <c r="D138" t="s">
        <v>33</v>
      </c>
      <c r="E138">
        <v>14</v>
      </c>
      <c r="F138" t="s">
        <v>102</v>
      </c>
      <c r="G138" s="9">
        <v>36.588302612304688</v>
      </c>
      <c r="H138" s="9">
        <v>99637.671875</v>
      </c>
      <c r="I138" s="9">
        <v>31593.98046875</v>
      </c>
      <c r="J138" s="9">
        <v>0</v>
      </c>
      <c r="K138" s="9">
        <v>50648.0078125</v>
      </c>
      <c r="L138" s="9">
        <v>1005.2040405273437</v>
      </c>
      <c r="M138" s="9">
        <v>11829.109375</v>
      </c>
      <c r="N138" s="9">
        <v>0</v>
      </c>
      <c r="O138" s="9">
        <v>0</v>
      </c>
      <c r="P138" s="9">
        <v>4561.46435546875</v>
      </c>
      <c r="Q138" s="9">
        <v>0</v>
      </c>
      <c r="R138" s="9">
        <v>0</v>
      </c>
      <c r="S138" s="9">
        <v>0</v>
      </c>
      <c r="T138" s="9">
        <v>0</v>
      </c>
      <c r="U138" s="9">
        <v>180.60876000000002</v>
      </c>
      <c r="V138" s="9">
        <v>0</v>
      </c>
      <c r="W138" s="9">
        <v>0</v>
      </c>
      <c r="X138" s="9">
        <v>180.60876000000002</v>
      </c>
      <c r="Y138" s="13">
        <f t="shared" si="11"/>
        <v>134.9912355029297</v>
      </c>
      <c r="Z138" s="13">
        <v>239.22099304199219</v>
      </c>
      <c r="AA138" s="13">
        <v>-249.50320434570312</v>
      </c>
      <c r="AB138" s="13">
        <v>0</v>
      </c>
      <c r="AC138" s="13">
        <v>0</v>
      </c>
      <c r="AD138" s="13">
        <v>0</v>
      </c>
      <c r="AE138" s="13">
        <v>0</v>
      </c>
      <c r="AG138" s="13">
        <f t="shared" si="12"/>
        <v>134.9912355029297</v>
      </c>
      <c r="AH138" s="3">
        <f t="shared" si="10"/>
        <v>17395.777770996094</v>
      </c>
      <c r="AI138" s="3">
        <f t="shared" si="13"/>
        <v>134.9912355029297</v>
      </c>
    </row>
    <row r="139" spans="2:35" x14ac:dyDescent="0.25">
      <c r="B139" t="s">
        <v>158</v>
      </c>
      <c r="C139" t="s">
        <v>23</v>
      </c>
      <c r="D139" t="s">
        <v>33</v>
      </c>
      <c r="E139">
        <v>14</v>
      </c>
      <c r="F139" t="s">
        <v>104</v>
      </c>
      <c r="G139" s="9">
        <v>34.748424530029297</v>
      </c>
      <c r="H139" s="9">
        <v>98161.7109375</v>
      </c>
      <c r="I139" s="9">
        <v>31593.98046875</v>
      </c>
      <c r="J139" s="9">
        <v>0</v>
      </c>
      <c r="K139" s="9">
        <v>50648.0078125</v>
      </c>
      <c r="L139" s="9">
        <v>905.85321044921875</v>
      </c>
      <c r="M139" s="9">
        <v>10452.4912109375</v>
      </c>
      <c r="N139" s="9">
        <v>0</v>
      </c>
      <c r="O139" s="9">
        <v>0</v>
      </c>
      <c r="P139" s="9">
        <v>4561.46435546875</v>
      </c>
      <c r="Q139" s="9">
        <v>0</v>
      </c>
      <c r="R139" s="9">
        <v>0</v>
      </c>
      <c r="S139" s="9">
        <v>0</v>
      </c>
      <c r="T139" s="9">
        <v>0</v>
      </c>
      <c r="U139" s="9">
        <v>180.60876000000002</v>
      </c>
      <c r="V139" s="9">
        <v>0</v>
      </c>
      <c r="W139" s="9">
        <v>0</v>
      </c>
      <c r="X139" s="9">
        <v>180.60876000000002</v>
      </c>
      <c r="Y139" s="13">
        <f t="shared" si="11"/>
        <v>123.53771610839844</v>
      </c>
      <c r="Z139" s="13">
        <v>239.22099304199219</v>
      </c>
      <c r="AA139" s="13">
        <v>-249.50320434570312</v>
      </c>
      <c r="AB139" s="13">
        <v>0</v>
      </c>
      <c r="AC139" s="13">
        <v>0</v>
      </c>
      <c r="AD139" s="13">
        <v>0</v>
      </c>
      <c r="AE139" s="13">
        <v>0</v>
      </c>
      <c r="AG139" s="13">
        <f t="shared" si="12"/>
        <v>123.53771610839844</v>
      </c>
      <c r="AH139" s="3">
        <f t="shared" si="10"/>
        <v>15919.808776855469</v>
      </c>
      <c r="AI139" s="3">
        <f t="shared" si="13"/>
        <v>123.53771610839844</v>
      </c>
    </row>
    <row r="140" spans="2:35" x14ac:dyDescent="0.25">
      <c r="B140" t="s">
        <v>159</v>
      </c>
      <c r="C140" t="s">
        <v>23</v>
      </c>
      <c r="D140" t="s">
        <v>33</v>
      </c>
      <c r="E140">
        <v>14</v>
      </c>
      <c r="F140" t="s">
        <v>106</v>
      </c>
      <c r="G140" s="9">
        <v>33.23602294921875</v>
      </c>
      <c r="H140" s="9">
        <v>96923.171875</v>
      </c>
      <c r="I140" s="9">
        <v>31593.98046875</v>
      </c>
      <c r="J140" s="9">
        <v>0</v>
      </c>
      <c r="K140" s="9">
        <v>50648.0078125</v>
      </c>
      <c r="L140" s="9">
        <v>821.179931640625</v>
      </c>
      <c r="M140" s="9">
        <v>9298.607421875</v>
      </c>
      <c r="N140" s="9">
        <v>0</v>
      </c>
      <c r="O140" s="9">
        <v>0</v>
      </c>
      <c r="P140" s="9">
        <v>4561.46435546875</v>
      </c>
      <c r="Q140" s="9">
        <v>0</v>
      </c>
      <c r="R140" s="9">
        <v>0</v>
      </c>
      <c r="S140" s="9">
        <v>0</v>
      </c>
      <c r="T140" s="9">
        <v>0</v>
      </c>
      <c r="U140" s="9">
        <v>180.60876000000002</v>
      </c>
      <c r="V140" s="9">
        <v>0</v>
      </c>
      <c r="W140" s="9">
        <v>0</v>
      </c>
      <c r="X140" s="9">
        <v>180.60876000000002</v>
      </c>
      <c r="Y140" s="13">
        <f t="shared" si="11"/>
        <v>113.92651326171875</v>
      </c>
      <c r="Z140" s="13">
        <v>239.22099304199219</v>
      </c>
      <c r="AA140" s="13">
        <v>-249.50320434570312</v>
      </c>
      <c r="AB140" s="13">
        <v>0</v>
      </c>
      <c r="AC140" s="13">
        <v>0</v>
      </c>
      <c r="AD140" s="13">
        <v>0</v>
      </c>
      <c r="AE140" s="13">
        <v>0</v>
      </c>
      <c r="AG140" s="13">
        <f t="shared" si="12"/>
        <v>113.92651326171875</v>
      </c>
      <c r="AH140" s="3">
        <f t="shared" si="10"/>
        <v>14681.251708984375</v>
      </c>
      <c r="AI140" s="3">
        <f t="shared" si="13"/>
        <v>113.92651326171875</v>
      </c>
    </row>
    <row r="141" spans="2:35" x14ac:dyDescent="0.25">
      <c r="B141" t="s">
        <v>160</v>
      </c>
      <c r="C141" t="s">
        <v>28</v>
      </c>
      <c r="D141" t="s">
        <v>33</v>
      </c>
      <c r="E141">
        <v>14</v>
      </c>
      <c r="F141" t="s">
        <v>108</v>
      </c>
      <c r="G141" s="9">
        <v>509.71710205078125</v>
      </c>
      <c r="H141" s="9">
        <v>1774178.25</v>
      </c>
      <c r="I141" s="9">
        <v>500422.40625</v>
      </c>
      <c r="J141" s="9">
        <v>0</v>
      </c>
      <c r="K141" s="9">
        <v>883691.5</v>
      </c>
      <c r="L141" s="9">
        <v>277.5269775390625</v>
      </c>
      <c r="M141" s="9">
        <v>237051.9375</v>
      </c>
      <c r="N141" s="9">
        <v>4508.95263671875</v>
      </c>
      <c r="O141" s="9">
        <v>75374.1640625</v>
      </c>
      <c r="P141" s="9">
        <v>72852.9375</v>
      </c>
      <c r="Q141" s="9">
        <v>0</v>
      </c>
      <c r="R141" s="9">
        <v>0</v>
      </c>
      <c r="S141" s="9">
        <v>0</v>
      </c>
      <c r="T141" s="9">
        <v>0</v>
      </c>
      <c r="U141" s="9">
        <v>6566.0473600000005</v>
      </c>
      <c r="V141" s="9">
        <v>0</v>
      </c>
      <c r="W141" s="9">
        <v>3547.9660800000001</v>
      </c>
      <c r="X141" s="9">
        <v>3018.0825600000003</v>
      </c>
      <c r="Y141" s="13">
        <f t="shared" si="11"/>
        <v>3346.7155604707032</v>
      </c>
      <c r="Z141" s="13">
        <v>3784.560302734375</v>
      </c>
      <c r="AA141" s="13">
        <v>-7990.97900390625</v>
      </c>
      <c r="AB141" s="13">
        <v>0</v>
      </c>
      <c r="AC141" s="13">
        <v>0</v>
      </c>
      <c r="AD141" s="13">
        <v>0</v>
      </c>
      <c r="AE141" s="13">
        <v>0</v>
      </c>
      <c r="AG141" s="13">
        <f t="shared" si="12"/>
        <v>3346.7155604707032</v>
      </c>
      <c r="AH141" s="3">
        <f t="shared" si="10"/>
        <v>385556.56604003906</v>
      </c>
      <c r="AI141" s="3">
        <f t="shared" si="13"/>
        <v>2991.9189524707031</v>
      </c>
    </row>
    <row r="142" spans="2:35" x14ac:dyDescent="0.25">
      <c r="B142" t="s">
        <v>161</v>
      </c>
      <c r="C142" t="s">
        <v>28</v>
      </c>
      <c r="D142" t="s">
        <v>33</v>
      </c>
      <c r="E142">
        <v>14</v>
      </c>
      <c r="F142" t="s">
        <v>110</v>
      </c>
      <c r="G142" s="9">
        <v>484.38839721679687</v>
      </c>
      <c r="H142" s="9">
        <v>1715996.5</v>
      </c>
      <c r="I142" s="9">
        <v>500422.40625</v>
      </c>
      <c r="J142" s="9">
        <v>0</v>
      </c>
      <c r="K142" s="9">
        <v>883691.5</v>
      </c>
      <c r="L142" s="9">
        <v>583.47271728515625</v>
      </c>
      <c r="M142" s="9">
        <v>174178.109375</v>
      </c>
      <c r="N142" s="9">
        <v>8965.96875</v>
      </c>
      <c r="O142" s="9">
        <v>75317.8125</v>
      </c>
      <c r="P142" s="9">
        <v>72838.71875</v>
      </c>
      <c r="Q142" s="9">
        <v>0</v>
      </c>
      <c r="R142" s="9">
        <v>0</v>
      </c>
      <c r="S142" s="9">
        <v>0</v>
      </c>
      <c r="T142" s="9">
        <v>0</v>
      </c>
      <c r="U142" s="9">
        <v>4920.8697600000005</v>
      </c>
      <c r="V142" s="9">
        <v>0</v>
      </c>
      <c r="W142" s="9">
        <v>1902.7587200000003</v>
      </c>
      <c r="X142" s="9">
        <v>3018.1110400000002</v>
      </c>
      <c r="Y142" s="13">
        <f t="shared" si="11"/>
        <v>2696.1204315361329</v>
      </c>
      <c r="Z142" s="13">
        <v>3784.560302734375</v>
      </c>
      <c r="AA142" s="13">
        <v>-7990.97900390625</v>
      </c>
      <c r="AB142" s="13">
        <v>0</v>
      </c>
      <c r="AC142" s="13">
        <v>0</v>
      </c>
      <c r="AD142" s="13">
        <v>0</v>
      </c>
      <c r="AE142" s="13">
        <v>0</v>
      </c>
      <c r="AG142" s="13">
        <f t="shared" si="12"/>
        <v>2696.1204315361329</v>
      </c>
      <c r="AH142" s="3">
        <f t="shared" si="10"/>
        <v>322918.11334228516</v>
      </c>
      <c r="AI142" s="3">
        <f t="shared" si="13"/>
        <v>2505.8445595361327</v>
      </c>
    </row>
    <row r="143" spans="2:35" x14ac:dyDescent="0.25">
      <c r="B143" t="s">
        <v>162</v>
      </c>
      <c r="C143" t="s">
        <v>28</v>
      </c>
      <c r="D143" t="s">
        <v>33</v>
      </c>
      <c r="E143">
        <v>14</v>
      </c>
      <c r="F143" t="s">
        <v>96</v>
      </c>
      <c r="G143" s="9">
        <v>617.95654296875</v>
      </c>
      <c r="H143" s="9">
        <v>1721443</v>
      </c>
      <c r="I143" s="9">
        <v>500422.40625</v>
      </c>
      <c r="J143" s="9">
        <v>0</v>
      </c>
      <c r="K143" s="9">
        <v>883691.5</v>
      </c>
      <c r="L143" s="9">
        <v>7030.1962890625</v>
      </c>
      <c r="M143" s="9">
        <v>248128.109375</v>
      </c>
      <c r="N143" s="9">
        <v>0</v>
      </c>
      <c r="O143" s="9">
        <v>213.47686767578125</v>
      </c>
      <c r="P143" s="9">
        <v>81959.0078125</v>
      </c>
      <c r="Q143" s="9">
        <v>0</v>
      </c>
      <c r="R143" s="9">
        <v>0</v>
      </c>
      <c r="S143" s="9">
        <v>0</v>
      </c>
      <c r="T143" s="9">
        <v>0</v>
      </c>
      <c r="U143" s="9">
        <v>3017.5926400000003</v>
      </c>
      <c r="V143" s="9">
        <v>0</v>
      </c>
      <c r="W143" s="9">
        <v>0</v>
      </c>
      <c r="X143" s="9">
        <v>3017.5926400000003</v>
      </c>
      <c r="Y143" s="13">
        <f t="shared" si="11"/>
        <v>2617.6869330712889</v>
      </c>
      <c r="Z143" s="13">
        <v>4137.458984375</v>
      </c>
      <c r="AA143" s="13">
        <v>-4317.31396484375</v>
      </c>
      <c r="AB143" s="13">
        <v>0</v>
      </c>
      <c r="AC143" s="13">
        <v>0</v>
      </c>
      <c r="AD143" s="13">
        <v>0</v>
      </c>
      <c r="AE143" s="13">
        <v>0</v>
      </c>
      <c r="AG143" s="13">
        <f t="shared" si="12"/>
        <v>2617.6869330712889</v>
      </c>
      <c r="AH143" s="3">
        <f t="shared" si="10"/>
        <v>337330.79034423828</v>
      </c>
      <c r="AI143" s="3">
        <f t="shared" si="13"/>
        <v>2617.6869330712889</v>
      </c>
    </row>
    <row r="144" spans="2:35" x14ac:dyDescent="0.25">
      <c r="B144" t="s">
        <v>163</v>
      </c>
      <c r="C144" t="s">
        <v>28</v>
      </c>
      <c r="D144" t="s">
        <v>33</v>
      </c>
      <c r="E144">
        <v>14</v>
      </c>
      <c r="F144" t="s">
        <v>98</v>
      </c>
      <c r="G144" s="9">
        <v>567.2574462890625</v>
      </c>
      <c r="H144" s="9">
        <v>1676628.125</v>
      </c>
      <c r="I144" s="9">
        <v>500422.40625</v>
      </c>
      <c r="J144" s="9">
        <v>0</v>
      </c>
      <c r="K144" s="9">
        <v>883691.5</v>
      </c>
      <c r="L144" s="9">
        <v>6062.67333984375</v>
      </c>
      <c r="M144" s="9">
        <v>204280.90625</v>
      </c>
      <c r="N144" s="9">
        <v>0</v>
      </c>
      <c r="O144" s="9">
        <v>213.47686767578125</v>
      </c>
      <c r="P144" s="9">
        <v>81959.0078125</v>
      </c>
      <c r="Q144" s="9">
        <v>0</v>
      </c>
      <c r="R144" s="9">
        <v>0</v>
      </c>
      <c r="S144" s="9">
        <v>0</v>
      </c>
      <c r="T144" s="9">
        <v>0</v>
      </c>
      <c r="U144" s="9">
        <v>3017.5926400000003</v>
      </c>
      <c r="V144" s="9">
        <v>0</v>
      </c>
      <c r="W144" s="9">
        <v>0</v>
      </c>
      <c r="X144" s="9">
        <v>3017.5926400000003</v>
      </c>
      <c r="Y144" s="13">
        <f t="shared" si="11"/>
        <v>2269.9246587353514</v>
      </c>
      <c r="Z144" s="13">
        <v>4137.458984375</v>
      </c>
      <c r="AA144" s="13">
        <v>-4317.31396484375</v>
      </c>
      <c r="AB144" s="13">
        <v>0</v>
      </c>
      <c r="AC144" s="13">
        <v>0</v>
      </c>
      <c r="AD144" s="13">
        <v>0</v>
      </c>
      <c r="AE144" s="13">
        <v>0</v>
      </c>
      <c r="AG144" s="13">
        <f t="shared" si="12"/>
        <v>2269.9246587353514</v>
      </c>
      <c r="AH144" s="3">
        <f t="shared" si="10"/>
        <v>292516.06427001953</v>
      </c>
      <c r="AI144" s="3">
        <f t="shared" si="13"/>
        <v>2269.9246587353514</v>
      </c>
    </row>
    <row r="145" spans="2:35" x14ac:dyDescent="0.25">
      <c r="B145" t="s">
        <v>164</v>
      </c>
      <c r="C145" t="s">
        <v>28</v>
      </c>
      <c r="D145" t="s">
        <v>33</v>
      </c>
      <c r="E145">
        <v>14</v>
      </c>
      <c r="F145" t="s">
        <v>100</v>
      </c>
      <c r="G145" s="9">
        <v>544.3798828125</v>
      </c>
      <c r="H145" s="9">
        <v>1652924.625</v>
      </c>
      <c r="I145" s="9">
        <v>500422.40625</v>
      </c>
      <c r="J145" s="9">
        <v>0</v>
      </c>
      <c r="K145" s="9">
        <v>883691.5</v>
      </c>
      <c r="L145" s="9">
        <v>5487.69091796875</v>
      </c>
      <c r="M145" s="9">
        <v>181620.8125</v>
      </c>
      <c r="N145" s="9">
        <v>0</v>
      </c>
      <c r="O145" s="9">
        <v>213.47686767578125</v>
      </c>
      <c r="P145" s="9">
        <v>81490.2578125</v>
      </c>
      <c r="Q145" s="9">
        <v>0</v>
      </c>
      <c r="R145" s="9">
        <v>0</v>
      </c>
      <c r="S145" s="9">
        <v>0</v>
      </c>
      <c r="T145" s="9">
        <v>0</v>
      </c>
      <c r="U145" s="9">
        <v>3017.5881600000002</v>
      </c>
      <c r="V145" s="9">
        <v>0</v>
      </c>
      <c r="W145" s="9">
        <v>0</v>
      </c>
      <c r="X145" s="9">
        <v>3017.5881600000002</v>
      </c>
      <c r="Y145" s="13">
        <f t="shared" si="11"/>
        <v>2085.9829676416016</v>
      </c>
      <c r="Z145" s="13">
        <v>4094.859619140625</v>
      </c>
      <c r="AA145" s="13">
        <v>-4272.5107421875</v>
      </c>
      <c r="AB145" s="13">
        <v>0</v>
      </c>
      <c r="AC145" s="13">
        <v>0</v>
      </c>
      <c r="AD145" s="13">
        <v>0</v>
      </c>
      <c r="AE145" s="13">
        <v>0</v>
      </c>
      <c r="AG145" s="13">
        <f t="shared" si="12"/>
        <v>2085.9829676416016</v>
      </c>
      <c r="AH145" s="3">
        <f t="shared" si="10"/>
        <v>268812.23809814453</v>
      </c>
      <c r="AI145" s="3">
        <f t="shared" si="13"/>
        <v>2085.9829676416016</v>
      </c>
    </row>
    <row r="146" spans="2:35" x14ac:dyDescent="0.25">
      <c r="B146" t="s">
        <v>165</v>
      </c>
      <c r="C146" t="s">
        <v>28</v>
      </c>
      <c r="D146" t="s">
        <v>33</v>
      </c>
      <c r="E146">
        <v>14</v>
      </c>
      <c r="F146" t="s">
        <v>102</v>
      </c>
      <c r="G146" s="9">
        <v>624.8077392578125</v>
      </c>
      <c r="H146" s="9">
        <v>1707524.25</v>
      </c>
      <c r="I146" s="9">
        <v>500422.40625</v>
      </c>
      <c r="J146" s="9">
        <v>0</v>
      </c>
      <c r="K146" s="9">
        <v>883691.5</v>
      </c>
      <c r="L146" s="9">
        <v>5725.88427734375</v>
      </c>
      <c r="M146" s="9">
        <v>234710.703125</v>
      </c>
      <c r="N146" s="9">
        <v>0</v>
      </c>
      <c r="O146" s="9">
        <v>213.47686767578125</v>
      </c>
      <c r="P146" s="9">
        <v>82761.7734375</v>
      </c>
      <c r="Q146" s="9">
        <v>0</v>
      </c>
      <c r="R146" s="9">
        <v>0</v>
      </c>
      <c r="S146" s="9">
        <v>0</v>
      </c>
      <c r="T146" s="9">
        <v>0</v>
      </c>
      <c r="U146" s="9">
        <v>3017.5718400000001</v>
      </c>
      <c r="V146" s="9">
        <v>0</v>
      </c>
      <c r="W146" s="9">
        <v>0</v>
      </c>
      <c r="X146" s="9">
        <v>3017.5718400000001</v>
      </c>
      <c r="Y146" s="13">
        <f t="shared" si="11"/>
        <v>2509.6758606103517</v>
      </c>
      <c r="Z146" s="13">
        <v>4217.419921875</v>
      </c>
      <c r="AA146" s="13">
        <v>-4398.74365234375</v>
      </c>
      <c r="AB146" s="13">
        <v>0</v>
      </c>
      <c r="AC146" s="13">
        <v>0</v>
      </c>
      <c r="AD146" s="13">
        <v>0</v>
      </c>
      <c r="AE146" s="13">
        <v>0</v>
      </c>
      <c r="AG146" s="13">
        <f t="shared" si="12"/>
        <v>2509.6758606103517</v>
      </c>
      <c r="AH146" s="3">
        <f t="shared" si="10"/>
        <v>323411.83770751953</v>
      </c>
      <c r="AI146" s="3">
        <f t="shared" si="13"/>
        <v>2509.6758606103517</v>
      </c>
    </row>
    <row r="147" spans="2:35" x14ac:dyDescent="0.25">
      <c r="B147" t="s">
        <v>166</v>
      </c>
      <c r="C147" t="s">
        <v>28</v>
      </c>
      <c r="D147" t="s">
        <v>33</v>
      </c>
      <c r="E147">
        <v>14</v>
      </c>
      <c r="F147" t="s">
        <v>104</v>
      </c>
      <c r="G147" s="9">
        <v>567.33087158203125</v>
      </c>
      <c r="H147" s="9">
        <v>1665430.125</v>
      </c>
      <c r="I147" s="9">
        <v>500422.40625</v>
      </c>
      <c r="J147" s="9">
        <v>0</v>
      </c>
      <c r="K147" s="9">
        <v>883691.5</v>
      </c>
      <c r="L147" s="9">
        <v>4904.826171875</v>
      </c>
      <c r="M147" s="9">
        <v>193437.5</v>
      </c>
      <c r="N147" s="9">
        <v>0</v>
      </c>
      <c r="O147" s="9">
        <v>213.47686767578125</v>
      </c>
      <c r="P147" s="9">
        <v>82761.7734375</v>
      </c>
      <c r="Q147" s="9">
        <v>0</v>
      </c>
      <c r="R147" s="9">
        <v>0</v>
      </c>
      <c r="S147" s="9">
        <v>0</v>
      </c>
      <c r="T147" s="9">
        <v>0</v>
      </c>
      <c r="U147" s="9">
        <v>3017.5718400000001</v>
      </c>
      <c r="V147" s="9">
        <v>0</v>
      </c>
      <c r="W147" s="9">
        <v>0</v>
      </c>
      <c r="X147" s="9">
        <v>3017.5718400000001</v>
      </c>
      <c r="Y147" s="13">
        <f t="shared" si="11"/>
        <v>2183.0243934619139</v>
      </c>
      <c r="Z147" s="13">
        <v>4217.419921875</v>
      </c>
      <c r="AA147" s="13">
        <v>-4398.74365234375</v>
      </c>
      <c r="AB147" s="13">
        <v>0</v>
      </c>
      <c r="AC147" s="13">
        <v>0</v>
      </c>
      <c r="AD147" s="13">
        <v>0</v>
      </c>
      <c r="AE147" s="13">
        <v>0</v>
      </c>
      <c r="AG147" s="13">
        <f t="shared" si="12"/>
        <v>2183.0243934619139</v>
      </c>
      <c r="AH147" s="3">
        <f t="shared" si="10"/>
        <v>281317.57647705078</v>
      </c>
      <c r="AI147" s="3">
        <f t="shared" si="13"/>
        <v>2183.0243934619139</v>
      </c>
    </row>
    <row r="148" spans="2:35" x14ac:dyDescent="0.25">
      <c r="B148" t="s">
        <v>167</v>
      </c>
      <c r="C148" t="s">
        <v>28</v>
      </c>
      <c r="D148" t="s">
        <v>33</v>
      </c>
      <c r="E148">
        <v>14</v>
      </c>
      <c r="F148" t="s">
        <v>106</v>
      </c>
      <c r="G148" s="9">
        <v>535.7767333984375</v>
      </c>
      <c r="H148" s="9">
        <v>1642464.75</v>
      </c>
      <c r="I148" s="9">
        <v>500422.40625</v>
      </c>
      <c r="J148" s="9">
        <v>0</v>
      </c>
      <c r="K148" s="9">
        <v>883691.5</v>
      </c>
      <c r="L148" s="9">
        <v>4431.83837890625</v>
      </c>
      <c r="M148" s="9">
        <v>170945.546875</v>
      </c>
      <c r="N148" s="9">
        <v>0</v>
      </c>
      <c r="O148" s="9">
        <v>213.47686767578125</v>
      </c>
      <c r="P148" s="9">
        <v>82761.7734375</v>
      </c>
      <c r="Q148" s="9">
        <v>0</v>
      </c>
      <c r="R148" s="9">
        <v>0</v>
      </c>
      <c r="S148" s="9">
        <v>0</v>
      </c>
      <c r="T148" s="9">
        <v>0</v>
      </c>
      <c r="U148" s="9">
        <v>3017.5718400000001</v>
      </c>
      <c r="V148" s="9">
        <v>0</v>
      </c>
      <c r="W148" s="9">
        <v>0</v>
      </c>
      <c r="X148" s="9">
        <v>3017.5718400000001</v>
      </c>
      <c r="Y148" s="13">
        <f t="shared" si="11"/>
        <v>2004.8164519384766</v>
      </c>
      <c r="Z148" s="13">
        <v>4217.419921875</v>
      </c>
      <c r="AA148" s="13">
        <v>-4398.74365234375</v>
      </c>
      <c r="AB148" s="13">
        <v>0</v>
      </c>
      <c r="AC148" s="13">
        <v>0</v>
      </c>
      <c r="AD148" s="13">
        <v>0</v>
      </c>
      <c r="AE148" s="13">
        <v>0</v>
      </c>
      <c r="AG148" s="13">
        <f t="shared" si="12"/>
        <v>2004.8164519384766</v>
      </c>
      <c r="AH148" s="3">
        <f t="shared" si="10"/>
        <v>258352.63555908203</v>
      </c>
      <c r="AI148" s="3">
        <f t="shared" si="13"/>
        <v>2004.8164519384766</v>
      </c>
    </row>
    <row r="149" spans="2:35" x14ac:dyDescent="0.25">
      <c r="B149" t="s">
        <v>430</v>
      </c>
      <c r="C149" t="s">
        <v>29</v>
      </c>
      <c r="D149" t="s">
        <v>33</v>
      </c>
      <c r="E149">
        <v>14</v>
      </c>
      <c r="F149" t="s">
        <v>90</v>
      </c>
      <c r="G149" s="9">
        <v>173.82417297363281</v>
      </c>
      <c r="H149" s="9">
        <v>314668.5</v>
      </c>
      <c r="I149" s="9">
        <v>133157.65625</v>
      </c>
      <c r="J149" s="9">
        <v>0</v>
      </c>
      <c r="K149" s="9">
        <v>99493.7734375</v>
      </c>
      <c r="L149" s="9">
        <v>0</v>
      </c>
      <c r="M149" s="9">
        <v>31847.58203125</v>
      </c>
      <c r="N149" s="9">
        <v>0</v>
      </c>
      <c r="O149" s="9">
        <v>0</v>
      </c>
      <c r="P149" s="9">
        <v>50169.69921875</v>
      </c>
      <c r="Q149" s="9">
        <v>0</v>
      </c>
      <c r="R149" s="9">
        <v>0</v>
      </c>
      <c r="S149" s="9">
        <v>0</v>
      </c>
      <c r="T149" s="9">
        <v>0</v>
      </c>
      <c r="U149" s="9">
        <v>8725.1110400000016</v>
      </c>
      <c r="V149" s="9">
        <v>110.39444</v>
      </c>
      <c r="W149" s="9">
        <v>6391.8611200000005</v>
      </c>
      <c r="X149" s="9">
        <v>2222.8569600000001</v>
      </c>
      <c r="Y149" s="13">
        <f t="shared" si="11"/>
        <v>1275.6402145</v>
      </c>
      <c r="Z149" s="13">
        <v>1371.8316650390625</v>
      </c>
      <c r="AA149" s="13">
        <v>-3118.592529296875</v>
      </c>
      <c r="AB149" s="13">
        <v>7.6423384249210358E-2</v>
      </c>
      <c r="AC149" s="13">
        <v>0</v>
      </c>
      <c r="AD149" s="13">
        <v>2</v>
      </c>
      <c r="AE149" s="13">
        <v>0</v>
      </c>
      <c r="AG149" s="13">
        <f t="shared" si="12"/>
        <v>1275.6402145</v>
      </c>
      <c r="AH149" s="3">
        <f t="shared" si="10"/>
        <v>82017.28125</v>
      </c>
      <c r="AI149" s="3">
        <f t="shared" si="13"/>
        <v>636.45410249999998</v>
      </c>
    </row>
    <row r="150" spans="2:35" x14ac:dyDescent="0.25">
      <c r="B150" t="s">
        <v>737</v>
      </c>
      <c r="C150" t="s">
        <v>29</v>
      </c>
      <c r="D150" t="s">
        <v>33</v>
      </c>
      <c r="E150">
        <v>14</v>
      </c>
      <c r="F150" t="s">
        <v>730</v>
      </c>
      <c r="G150" s="9">
        <v>173.8251953125</v>
      </c>
      <c r="H150" s="9">
        <v>318485.21875</v>
      </c>
      <c r="I150" s="9">
        <v>133157.65625</v>
      </c>
      <c r="J150" s="9">
        <v>0</v>
      </c>
      <c r="K150" s="9">
        <v>99493.7734375</v>
      </c>
      <c r="L150" s="9">
        <v>0</v>
      </c>
      <c r="M150" s="9">
        <v>35663.79296875</v>
      </c>
      <c r="N150" s="9">
        <v>0</v>
      </c>
      <c r="O150" s="9">
        <v>0</v>
      </c>
      <c r="P150" s="9">
        <v>50170</v>
      </c>
      <c r="Q150" s="9">
        <v>0</v>
      </c>
      <c r="R150" s="9">
        <v>0</v>
      </c>
      <c r="S150" s="9">
        <v>0</v>
      </c>
      <c r="T150" s="9">
        <v>0</v>
      </c>
      <c r="U150" s="9">
        <v>8724.9766400000008</v>
      </c>
      <c r="V150" s="9">
        <v>110.39444</v>
      </c>
      <c r="W150" s="9">
        <v>6391.7248000000009</v>
      </c>
      <c r="X150" s="9">
        <v>2222.8563200000003</v>
      </c>
      <c r="Y150" s="13">
        <f t="shared" si="11"/>
        <v>1305.2427134375</v>
      </c>
      <c r="Z150" s="13">
        <v>1371.8402099609375</v>
      </c>
      <c r="AA150" s="13">
        <v>-3118.60986328125</v>
      </c>
      <c r="AB150" s="13">
        <v>7.6423384249210358E-2</v>
      </c>
      <c r="AC150" s="13">
        <v>0</v>
      </c>
      <c r="AD150" s="13">
        <v>2</v>
      </c>
      <c r="AE150" s="13">
        <v>0</v>
      </c>
      <c r="AG150" s="13">
        <f t="shared" si="12"/>
        <v>1305.2427134375</v>
      </c>
      <c r="AH150" s="3">
        <f t="shared" si="10"/>
        <v>85833.79296875</v>
      </c>
      <c r="AI150" s="3">
        <f t="shared" si="13"/>
        <v>666.07023343749995</v>
      </c>
    </row>
    <row r="151" spans="2:35" x14ac:dyDescent="0.25">
      <c r="B151" t="s">
        <v>431</v>
      </c>
      <c r="C151" t="s">
        <v>29</v>
      </c>
      <c r="D151" t="s">
        <v>33</v>
      </c>
      <c r="E151">
        <v>14</v>
      </c>
      <c r="F151" t="s">
        <v>92</v>
      </c>
      <c r="G151" s="9">
        <v>154.71636962890625</v>
      </c>
      <c r="H151" s="9">
        <v>295356.53125</v>
      </c>
      <c r="I151" s="9">
        <v>133157.65625</v>
      </c>
      <c r="J151" s="9">
        <v>0</v>
      </c>
      <c r="K151" s="9">
        <v>99493.7734375</v>
      </c>
      <c r="L151" s="9">
        <v>0</v>
      </c>
      <c r="M151" s="9">
        <v>25476.966796875</v>
      </c>
      <c r="N151" s="9">
        <v>0</v>
      </c>
      <c r="O151" s="9">
        <v>0</v>
      </c>
      <c r="P151" s="9">
        <v>37228.24609375</v>
      </c>
      <c r="Q151" s="9">
        <v>0</v>
      </c>
      <c r="R151" s="9">
        <v>0</v>
      </c>
      <c r="S151" s="9">
        <v>0</v>
      </c>
      <c r="T151" s="9">
        <v>0</v>
      </c>
      <c r="U151" s="9">
        <v>8884.839680000001</v>
      </c>
      <c r="V151" s="9">
        <v>110.39444</v>
      </c>
      <c r="W151" s="9">
        <v>6551.4387200000001</v>
      </c>
      <c r="X151" s="9">
        <v>2223.0078400000002</v>
      </c>
      <c r="Y151" s="13">
        <f t="shared" si="11"/>
        <v>1141.73632403125</v>
      </c>
      <c r="Z151" s="13">
        <v>1353.572509765625</v>
      </c>
      <c r="AA151" s="13">
        <v>-2866.913330078125</v>
      </c>
      <c r="AB151" s="13">
        <v>3.8211692124605179E-2</v>
      </c>
      <c r="AC151" s="13">
        <v>0</v>
      </c>
      <c r="AD151" s="13">
        <v>1</v>
      </c>
      <c r="AE151" s="13">
        <v>0</v>
      </c>
      <c r="AG151" s="13">
        <f t="shared" si="12"/>
        <v>1141.73632403125</v>
      </c>
      <c r="AH151" s="3">
        <f t="shared" si="10"/>
        <v>62705.212890625</v>
      </c>
      <c r="AI151" s="3">
        <f t="shared" si="13"/>
        <v>486.59245203124999</v>
      </c>
    </row>
    <row r="152" spans="2:35" x14ac:dyDescent="0.25">
      <c r="B152" t="s">
        <v>696</v>
      </c>
      <c r="C152" t="s">
        <v>29</v>
      </c>
      <c r="D152" t="s">
        <v>33</v>
      </c>
      <c r="E152">
        <v>14</v>
      </c>
      <c r="F152" t="s">
        <v>689</v>
      </c>
      <c r="G152" s="9">
        <v>187.32757568359375</v>
      </c>
      <c r="H152" s="9">
        <v>317213.5</v>
      </c>
      <c r="I152" s="9">
        <v>133157.65625</v>
      </c>
      <c r="J152" s="9">
        <v>0</v>
      </c>
      <c r="K152" s="9">
        <v>99493.7734375</v>
      </c>
      <c r="L152" s="9">
        <v>0</v>
      </c>
      <c r="M152" s="9">
        <v>34785.4375</v>
      </c>
      <c r="N152" s="9">
        <v>0</v>
      </c>
      <c r="O152" s="9">
        <v>0</v>
      </c>
      <c r="P152" s="9">
        <v>49776.70703125</v>
      </c>
      <c r="Q152" s="9">
        <v>0</v>
      </c>
      <c r="R152" s="9">
        <v>0</v>
      </c>
      <c r="S152" s="9">
        <v>0</v>
      </c>
      <c r="T152" s="9">
        <v>0</v>
      </c>
      <c r="U152" s="9">
        <v>8647.607680000001</v>
      </c>
      <c r="V152" s="9">
        <v>110.39444</v>
      </c>
      <c r="W152" s="9">
        <v>6314.2316800000008</v>
      </c>
      <c r="X152" s="9">
        <v>2222.9806400000002</v>
      </c>
      <c r="Y152" s="13">
        <f t="shared" si="11"/>
        <v>1287.6254095625</v>
      </c>
      <c r="Z152" s="13">
        <v>1401.0235595703125</v>
      </c>
      <c r="AA152" s="13">
        <v>-2874.844482421875</v>
      </c>
      <c r="AB152" s="13">
        <v>7.6423384249210358E-2</v>
      </c>
      <c r="AC152" s="13">
        <v>0</v>
      </c>
      <c r="AD152" s="13">
        <v>2</v>
      </c>
      <c r="AE152" s="13">
        <v>0</v>
      </c>
      <c r="AG152" s="13">
        <f t="shared" si="12"/>
        <v>1287.6254095625</v>
      </c>
      <c r="AH152" s="3">
        <f t="shared" si="10"/>
        <v>84562.14453125</v>
      </c>
      <c r="AI152" s="3">
        <f t="shared" si="13"/>
        <v>656.20224156250003</v>
      </c>
    </row>
    <row r="153" spans="2:35" x14ac:dyDescent="0.25">
      <c r="B153" t="s">
        <v>432</v>
      </c>
      <c r="C153" t="s">
        <v>29</v>
      </c>
      <c r="D153" t="s">
        <v>33</v>
      </c>
      <c r="E153">
        <v>14</v>
      </c>
      <c r="F153" t="s">
        <v>94</v>
      </c>
      <c r="G153" s="9">
        <v>170.99124145507812</v>
      </c>
      <c r="H153" s="9">
        <v>311164.6875</v>
      </c>
      <c r="I153" s="9">
        <v>133157.65625</v>
      </c>
      <c r="J153" s="9">
        <v>0</v>
      </c>
      <c r="K153" s="9">
        <v>99493.7734375</v>
      </c>
      <c r="L153" s="9">
        <v>0</v>
      </c>
      <c r="M153" s="9">
        <v>28736.6171875</v>
      </c>
      <c r="N153" s="9">
        <v>0</v>
      </c>
      <c r="O153" s="9">
        <v>0</v>
      </c>
      <c r="P153" s="9">
        <v>49776.70703125</v>
      </c>
      <c r="Q153" s="9">
        <v>0</v>
      </c>
      <c r="R153" s="9">
        <v>0</v>
      </c>
      <c r="S153" s="9">
        <v>0</v>
      </c>
      <c r="T153" s="9">
        <v>0</v>
      </c>
      <c r="U153" s="9">
        <v>8647.607680000001</v>
      </c>
      <c r="V153" s="9">
        <v>110.39444</v>
      </c>
      <c r="W153" s="9">
        <v>6314.2316800000008</v>
      </c>
      <c r="X153" s="9">
        <v>2222.9806400000002</v>
      </c>
      <c r="Y153" s="13">
        <f t="shared" si="11"/>
        <v>1240.6865639375001</v>
      </c>
      <c r="Z153" s="13">
        <v>1401.0235595703125</v>
      </c>
      <c r="AA153" s="13">
        <v>-2874.844482421875</v>
      </c>
      <c r="AB153" s="13">
        <v>7.6423384249210358E-2</v>
      </c>
      <c r="AC153" s="13">
        <v>0</v>
      </c>
      <c r="AD153" s="13">
        <v>2</v>
      </c>
      <c r="AE153" s="13">
        <v>0</v>
      </c>
      <c r="AG153" s="13">
        <f t="shared" si="12"/>
        <v>1240.6865639375001</v>
      </c>
      <c r="AH153" s="3">
        <f t="shared" si="10"/>
        <v>78513.32421875</v>
      </c>
      <c r="AI153" s="3">
        <f t="shared" si="13"/>
        <v>609.26339593750004</v>
      </c>
    </row>
    <row r="154" spans="2:35" x14ac:dyDescent="0.25">
      <c r="B154" t="s">
        <v>433</v>
      </c>
      <c r="C154" t="s">
        <v>29</v>
      </c>
      <c r="D154" t="s">
        <v>33</v>
      </c>
      <c r="E154">
        <v>14</v>
      </c>
      <c r="F154" t="s">
        <v>48</v>
      </c>
      <c r="G154" s="9">
        <v>188.15109252929687</v>
      </c>
      <c r="H154" s="9">
        <v>319715.625</v>
      </c>
      <c r="I154" s="9">
        <v>133157.65625</v>
      </c>
      <c r="J154" s="9">
        <v>0</v>
      </c>
      <c r="K154" s="9">
        <v>99493.7734375</v>
      </c>
      <c r="L154" s="9">
        <v>178.15892028808594</v>
      </c>
      <c r="M154" s="9">
        <v>43869.83203125</v>
      </c>
      <c r="N154" s="9">
        <v>0</v>
      </c>
      <c r="O154" s="9">
        <v>414.52615356445312</v>
      </c>
      <c r="P154" s="9">
        <v>42601.63671875</v>
      </c>
      <c r="Q154" s="9">
        <v>0</v>
      </c>
      <c r="R154" s="9">
        <v>0</v>
      </c>
      <c r="S154" s="9">
        <v>0</v>
      </c>
      <c r="T154" s="9">
        <v>0</v>
      </c>
      <c r="U154" s="9">
        <v>9103.877120000001</v>
      </c>
      <c r="V154" s="9">
        <v>110.39444</v>
      </c>
      <c r="W154" s="9">
        <v>6769.8176000000003</v>
      </c>
      <c r="X154" s="9">
        <v>2223.6636800000001</v>
      </c>
      <c r="Y154" s="13">
        <f t="shared" si="11"/>
        <v>1352.5995936730958</v>
      </c>
      <c r="Z154" s="13">
        <v>1435.8568115234375</v>
      </c>
      <c r="AA154" s="13">
        <v>-1173.1817626953125</v>
      </c>
      <c r="AB154" s="13">
        <v>7.6423384249210358E-2</v>
      </c>
      <c r="AC154" s="13">
        <v>0</v>
      </c>
      <c r="AD154" s="13">
        <v>2</v>
      </c>
      <c r="AE154" s="13">
        <v>0</v>
      </c>
      <c r="AG154" s="13">
        <f t="shared" si="12"/>
        <v>1352.5995936730958</v>
      </c>
      <c r="AH154" s="3">
        <f t="shared" si="10"/>
        <v>87064.153823852539</v>
      </c>
      <c r="AI154" s="3">
        <f t="shared" si="13"/>
        <v>675.61783367309567</v>
      </c>
    </row>
    <row r="155" spans="2:35" x14ac:dyDescent="0.25">
      <c r="B155" t="s">
        <v>434</v>
      </c>
      <c r="C155" t="s">
        <v>29</v>
      </c>
      <c r="D155" t="s">
        <v>33</v>
      </c>
      <c r="E155">
        <v>14</v>
      </c>
      <c r="F155" t="s">
        <v>50</v>
      </c>
      <c r="G155" s="9">
        <v>163.97904968261719</v>
      </c>
      <c r="H155" s="9">
        <v>308926.0625</v>
      </c>
      <c r="I155" s="9">
        <v>133157.65625</v>
      </c>
      <c r="J155" s="9">
        <v>0</v>
      </c>
      <c r="K155" s="9">
        <v>99493.7734375</v>
      </c>
      <c r="L155" s="9">
        <v>371.762451171875</v>
      </c>
      <c r="M155" s="9">
        <v>33871.421875</v>
      </c>
      <c r="N155" s="9">
        <v>0</v>
      </c>
      <c r="O155" s="9">
        <v>422.626220703125</v>
      </c>
      <c r="P155" s="9">
        <v>41608.79296875</v>
      </c>
      <c r="Q155" s="9">
        <v>0</v>
      </c>
      <c r="R155" s="9">
        <v>0</v>
      </c>
      <c r="S155" s="9">
        <v>0</v>
      </c>
      <c r="T155" s="9">
        <v>0</v>
      </c>
      <c r="U155" s="9">
        <v>8671.4195200000013</v>
      </c>
      <c r="V155" s="9">
        <v>110.39444</v>
      </c>
      <c r="W155" s="9">
        <v>6337.2697600000001</v>
      </c>
      <c r="X155" s="9">
        <v>2223.7558400000003</v>
      </c>
      <c r="Y155" s="13">
        <f t="shared" si="11"/>
        <v>1225.6178992812499</v>
      </c>
      <c r="Z155" s="13">
        <v>1420.62353515625</v>
      </c>
      <c r="AA155" s="13">
        <v>-1162.473388671875</v>
      </c>
      <c r="AB155" s="13">
        <v>0</v>
      </c>
      <c r="AC155" s="13">
        <v>0</v>
      </c>
      <c r="AD155" s="13">
        <v>0</v>
      </c>
      <c r="AE155" s="13">
        <v>0</v>
      </c>
      <c r="AG155" s="13">
        <f t="shared" si="12"/>
        <v>1225.6178992812499</v>
      </c>
      <c r="AH155" s="3">
        <f t="shared" si="10"/>
        <v>76274.603515625</v>
      </c>
      <c r="AI155" s="3">
        <f t="shared" si="13"/>
        <v>591.89092328125002</v>
      </c>
    </row>
    <row r="156" spans="2:35" x14ac:dyDescent="0.25">
      <c r="B156" t="s">
        <v>435</v>
      </c>
      <c r="C156" t="s">
        <v>29</v>
      </c>
      <c r="D156" t="s">
        <v>33</v>
      </c>
      <c r="E156">
        <v>14</v>
      </c>
      <c r="F156" t="s">
        <v>96</v>
      </c>
      <c r="G156" s="9">
        <v>182.53311157226562</v>
      </c>
      <c r="H156" s="9">
        <v>354592.1875</v>
      </c>
      <c r="I156" s="9">
        <v>133157.65625</v>
      </c>
      <c r="J156" s="9">
        <v>0</v>
      </c>
      <c r="K156" s="9">
        <v>99493.7734375</v>
      </c>
      <c r="L156" s="9">
        <v>35372.4140625</v>
      </c>
      <c r="M156" s="9">
        <v>36067.90625</v>
      </c>
      <c r="N156" s="9">
        <v>0</v>
      </c>
      <c r="O156" s="9">
        <v>0</v>
      </c>
      <c r="P156" s="9">
        <v>50500.3671875</v>
      </c>
      <c r="Q156" s="9">
        <v>0</v>
      </c>
      <c r="R156" s="9">
        <v>0</v>
      </c>
      <c r="S156" s="9">
        <v>0</v>
      </c>
      <c r="T156" s="9">
        <v>0</v>
      </c>
      <c r="U156" s="9">
        <v>2332.9681600000004</v>
      </c>
      <c r="V156" s="9">
        <v>110.39444</v>
      </c>
      <c r="W156" s="9">
        <v>0</v>
      </c>
      <c r="X156" s="9">
        <v>2222.5742400000004</v>
      </c>
      <c r="Y156" s="13">
        <f t="shared" si="11"/>
        <v>946.25973499999998</v>
      </c>
      <c r="Z156" s="13">
        <v>1308.2451171875</v>
      </c>
      <c r="AA156" s="13">
        <v>-1364.2900390625</v>
      </c>
      <c r="AB156" s="13">
        <v>0</v>
      </c>
      <c r="AC156" s="13">
        <v>0</v>
      </c>
      <c r="AD156" s="13">
        <v>0</v>
      </c>
      <c r="AE156" s="13">
        <v>0</v>
      </c>
      <c r="AG156" s="13">
        <f t="shared" si="12"/>
        <v>946.25973499999998</v>
      </c>
      <c r="AH156" s="3">
        <f t="shared" si="10"/>
        <v>121940.6875</v>
      </c>
      <c r="AI156" s="3">
        <f t="shared" si="13"/>
        <v>946.25973499999998</v>
      </c>
    </row>
    <row r="157" spans="2:35" x14ac:dyDescent="0.25">
      <c r="B157" t="s">
        <v>436</v>
      </c>
      <c r="C157" t="s">
        <v>29</v>
      </c>
      <c r="D157" t="s">
        <v>33</v>
      </c>
      <c r="E157">
        <v>14</v>
      </c>
      <c r="F157" t="s">
        <v>98</v>
      </c>
      <c r="G157" s="9">
        <v>172.21726989746094</v>
      </c>
      <c r="H157" s="9">
        <v>347043.4375</v>
      </c>
      <c r="I157" s="9">
        <v>133157.65625</v>
      </c>
      <c r="J157" s="9">
        <v>0</v>
      </c>
      <c r="K157" s="9">
        <v>99493.7734375</v>
      </c>
      <c r="L157" s="9">
        <v>32037.4453125</v>
      </c>
      <c r="M157" s="9">
        <v>31854.248046875</v>
      </c>
      <c r="N157" s="9">
        <v>0</v>
      </c>
      <c r="O157" s="9">
        <v>0</v>
      </c>
      <c r="P157" s="9">
        <v>50500.37109375</v>
      </c>
      <c r="Q157" s="9">
        <v>0</v>
      </c>
      <c r="R157" s="9">
        <v>0</v>
      </c>
      <c r="S157" s="9">
        <v>0</v>
      </c>
      <c r="T157" s="9">
        <v>0</v>
      </c>
      <c r="U157" s="9">
        <v>2332.9681600000004</v>
      </c>
      <c r="V157" s="9">
        <v>110.39444</v>
      </c>
      <c r="W157" s="9">
        <v>0</v>
      </c>
      <c r="X157" s="9">
        <v>2222.5742400000004</v>
      </c>
      <c r="Y157" s="13">
        <f t="shared" si="11"/>
        <v>887.68242015625003</v>
      </c>
      <c r="Z157" s="13">
        <v>1308.246826171875</v>
      </c>
      <c r="AA157" s="13">
        <v>-1364.291748046875</v>
      </c>
      <c r="AB157" s="13">
        <v>0</v>
      </c>
      <c r="AC157" s="13">
        <v>0</v>
      </c>
      <c r="AD157" s="13">
        <v>0</v>
      </c>
      <c r="AE157" s="13">
        <v>0</v>
      </c>
      <c r="AG157" s="13">
        <f t="shared" si="12"/>
        <v>887.68242015625003</v>
      </c>
      <c r="AH157" s="3">
        <f t="shared" si="10"/>
        <v>114392.064453125</v>
      </c>
      <c r="AI157" s="3">
        <f t="shared" si="13"/>
        <v>887.68242015625003</v>
      </c>
    </row>
    <row r="158" spans="2:35" x14ac:dyDescent="0.25">
      <c r="B158" t="s">
        <v>437</v>
      </c>
      <c r="C158" t="s">
        <v>29</v>
      </c>
      <c r="D158" t="s">
        <v>33</v>
      </c>
      <c r="E158">
        <v>14</v>
      </c>
      <c r="F158" t="s">
        <v>100</v>
      </c>
      <c r="G158" s="9">
        <v>163.33927917480469</v>
      </c>
      <c r="H158" s="9">
        <v>340567.40625</v>
      </c>
      <c r="I158" s="9">
        <v>133157.65625</v>
      </c>
      <c r="J158" s="9">
        <v>0</v>
      </c>
      <c r="K158" s="9">
        <v>99493.7734375</v>
      </c>
      <c r="L158" s="9">
        <v>29113.763671875</v>
      </c>
      <c r="M158" s="9">
        <v>28301.87890625</v>
      </c>
      <c r="N158" s="9">
        <v>0</v>
      </c>
      <c r="O158" s="9">
        <v>0</v>
      </c>
      <c r="P158" s="9">
        <v>50500.37109375</v>
      </c>
      <c r="Q158" s="9">
        <v>0</v>
      </c>
      <c r="R158" s="9">
        <v>0</v>
      </c>
      <c r="S158" s="9">
        <v>0</v>
      </c>
      <c r="T158" s="9">
        <v>0</v>
      </c>
      <c r="U158" s="9">
        <v>2332.9681600000004</v>
      </c>
      <c r="V158" s="9">
        <v>110.39444</v>
      </c>
      <c r="W158" s="9">
        <v>0</v>
      </c>
      <c r="X158" s="9">
        <v>2222.5742400000004</v>
      </c>
      <c r="Y158" s="13">
        <f t="shared" si="11"/>
        <v>837.42826609375004</v>
      </c>
      <c r="Z158" s="13">
        <v>1308.246826171875</v>
      </c>
      <c r="AA158" s="13">
        <v>-1364.291748046875</v>
      </c>
      <c r="AB158" s="13">
        <v>0</v>
      </c>
      <c r="AC158" s="13">
        <v>0</v>
      </c>
      <c r="AD158" s="13">
        <v>0</v>
      </c>
      <c r="AE158" s="13">
        <v>0</v>
      </c>
      <c r="AG158" s="13">
        <f t="shared" si="12"/>
        <v>837.42826609375004</v>
      </c>
      <c r="AH158" s="3">
        <f t="shared" si="10"/>
        <v>107916.013671875</v>
      </c>
      <c r="AI158" s="3">
        <f t="shared" si="13"/>
        <v>837.42826609375004</v>
      </c>
    </row>
    <row r="159" spans="2:35" x14ac:dyDescent="0.25">
      <c r="B159" t="s">
        <v>438</v>
      </c>
      <c r="C159" t="s">
        <v>29</v>
      </c>
      <c r="D159" t="s">
        <v>33</v>
      </c>
      <c r="E159">
        <v>14</v>
      </c>
      <c r="F159" t="s">
        <v>102</v>
      </c>
      <c r="G159" s="9">
        <v>174.37953186035156</v>
      </c>
      <c r="H159" s="9">
        <v>345854.6875</v>
      </c>
      <c r="I159" s="9">
        <v>133157.65625</v>
      </c>
      <c r="J159" s="9">
        <v>0</v>
      </c>
      <c r="K159" s="9">
        <v>99493.7734375</v>
      </c>
      <c r="L159" s="9">
        <v>30338.38671875</v>
      </c>
      <c r="M159" s="9">
        <v>32403.412109375</v>
      </c>
      <c r="N159" s="9">
        <v>0</v>
      </c>
      <c r="O159" s="9">
        <v>0</v>
      </c>
      <c r="P159" s="9">
        <v>50461.60546875</v>
      </c>
      <c r="Q159" s="9">
        <v>0</v>
      </c>
      <c r="R159" s="9">
        <v>0</v>
      </c>
      <c r="S159" s="9">
        <v>0</v>
      </c>
      <c r="T159" s="9">
        <v>0</v>
      </c>
      <c r="U159" s="9">
        <v>2332.9601600000001</v>
      </c>
      <c r="V159" s="9">
        <v>110.39444</v>
      </c>
      <c r="W159" s="9">
        <v>0</v>
      </c>
      <c r="X159" s="9">
        <v>2222.5662400000001</v>
      </c>
      <c r="Y159" s="13">
        <f t="shared" si="11"/>
        <v>878.45841734375006</v>
      </c>
      <c r="Z159" s="13">
        <v>1299.565673828125</v>
      </c>
      <c r="AA159" s="13">
        <v>-1355.0792236328125</v>
      </c>
      <c r="AB159" s="13">
        <v>7.6423384249210358E-2</v>
      </c>
      <c r="AC159" s="13">
        <v>0</v>
      </c>
      <c r="AD159" s="13">
        <v>0</v>
      </c>
      <c r="AE159" s="13">
        <v>2</v>
      </c>
      <c r="AG159" s="13">
        <f t="shared" si="12"/>
        <v>878.45841734375006</v>
      </c>
      <c r="AH159" s="3">
        <f t="shared" si="10"/>
        <v>113203.404296875</v>
      </c>
      <c r="AI159" s="3">
        <f t="shared" si="13"/>
        <v>878.45841734375006</v>
      </c>
    </row>
    <row r="160" spans="2:35" x14ac:dyDescent="0.25">
      <c r="B160" t="s">
        <v>439</v>
      </c>
      <c r="C160" t="s">
        <v>29</v>
      </c>
      <c r="D160" t="s">
        <v>33</v>
      </c>
      <c r="E160">
        <v>14</v>
      </c>
      <c r="F160" t="s">
        <v>104</v>
      </c>
      <c r="G160" s="9">
        <v>165.29830932617187</v>
      </c>
      <c r="H160" s="9">
        <v>339109.53125</v>
      </c>
      <c r="I160" s="9">
        <v>133157.65625</v>
      </c>
      <c r="J160" s="9">
        <v>0</v>
      </c>
      <c r="K160" s="9">
        <v>99493.7734375</v>
      </c>
      <c r="L160" s="9">
        <v>27373.720703125</v>
      </c>
      <c r="M160" s="9">
        <v>28622.93359375</v>
      </c>
      <c r="N160" s="9">
        <v>0</v>
      </c>
      <c r="O160" s="9">
        <v>0</v>
      </c>
      <c r="P160" s="9">
        <v>50461.60546875</v>
      </c>
      <c r="Q160" s="9">
        <v>0</v>
      </c>
      <c r="R160" s="9">
        <v>0</v>
      </c>
      <c r="S160" s="9">
        <v>0</v>
      </c>
      <c r="T160" s="9">
        <v>0</v>
      </c>
      <c r="U160" s="9">
        <v>2332.9601600000001</v>
      </c>
      <c r="V160" s="9">
        <v>110.39444</v>
      </c>
      <c r="W160" s="9">
        <v>0</v>
      </c>
      <c r="X160" s="9">
        <v>2222.5662400000001</v>
      </c>
      <c r="Y160" s="13">
        <f t="shared" si="11"/>
        <v>826.11609578125001</v>
      </c>
      <c r="Z160" s="13">
        <v>1299.565673828125</v>
      </c>
      <c r="AA160" s="13">
        <v>-1355.0792236328125</v>
      </c>
      <c r="AB160" s="13">
        <v>7.6423384249210358E-2</v>
      </c>
      <c r="AC160" s="13">
        <v>0</v>
      </c>
      <c r="AD160" s="13">
        <v>0</v>
      </c>
      <c r="AE160" s="13">
        <v>2</v>
      </c>
      <c r="AG160" s="13">
        <f t="shared" si="12"/>
        <v>826.11609578125001</v>
      </c>
      <c r="AH160" s="3">
        <f t="shared" si="10"/>
        <v>106458.259765625</v>
      </c>
      <c r="AI160" s="3">
        <f t="shared" si="13"/>
        <v>826.11609578125001</v>
      </c>
    </row>
    <row r="161" spans="2:35" x14ac:dyDescent="0.25">
      <c r="B161" t="s">
        <v>440</v>
      </c>
      <c r="C161" t="s">
        <v>29</v>
      </c>
      <c r="D161" t="s">
        <v>33</v>
      </c>
      <c r="E161">
        <v>14</v>
      </c>
      <c r="F161" t="s">
        <v>106</v>
      </c>
      <c r="G161" s="9">
        <v>156.1986083984375</v>
      </c>
      <c r="H161" s="9">
        <v>333275.8125</v>
      </c>
      <c r="I161" s="9">
        <v>133157.65625</v>
      </c>
      <c r="J161" s="9">
        <v>0</v>
      </c>
      <c r="K161" s="9">
        <v>99493.7734375</v>
      </c>
      <c r="L161" s="9">
        <v>24781.19921875</v>
      </c>
      <c r="M161" s="9">
        <v>25381.77734375</v>
      </c>
      <c r="N161" s="9">
        <v>0</v>
      </c>
      <c r="O161" s="9">
        <v>0</v>
      </c>
      <c r="P161" s="9">
        <v>50461.60546875</v>
      </c>
      <c r="Q161" s="9">
        <v>0</v>
      </c>
      <c r="R161" s="9">
        <v>0</v>
      </c>
      <c r="S161" s="9">
        <v>0</v>
      </c>
      <c r="T161" s="9">
        <v>0</v>
      </c>
      <c r="U161" s="9">
        <v>2332.9601600000001</v>
      </c>
      <c r="V161" s="9">
        <v>110.39444</v>
      </c>
      <c r="W161" s="9">
        <v>0</v>
      </c>
      <c r="X161" s="9">
        <v>2222.5662400000001</v>
      </c>
      <c r="Y161" s="13">
        <f t="shared" si="11"/>
        <v>780.84675656249999</v>
      </c>
      <c r="Z161" s="13">
        <v>1299.565673828125</v>
      </c>
      <c r="AA161" s="13">
        <v>-1355.0792236328125</v>
      </c>
      <c r="AB161" s="13">
        <v>7.6423384249210358E-2</v>
      </c>
      <c r="AC161" s="13">
        <v>0</v>
      </c>
      <c r="AD161" s="13">
        <v>0</v>
      </c>
      <c r="AE161" s="13">
        <v>2</v>
      </c>
      <c r="AG161" s="13">
        <f t="shared" si="12"/>
        <v>780.84675656249999</v>
      </c>
      <c r="AH161" s="3">
        <f t="shared" si="10"/>
        <v>100624.58203125</v>
      </c>
      <c r="AI161" s="3">
        <f t="shared" si="13"/>
        <v>780.84675656249999</v>
      </c>
    </row>
    <row r="162" spans="2:35" x14ac:dyDescent="0.25">
      <c r="B162" s="2" t="s">
        <v>441</v>
      </c>
      <c r="C162" s="2" t="s">
        <v>30</v>
      </c>
      <c r="D162" s="2" t="s">
        <v>33</v>
      </c>
      <c r="E162" s="2">
        <v>14</v>
      </c>
      <c r="F162" s="2" t="s">
        <v>108</v>
      </c>
      <c r="G162" s="3">
        <v>638.396728515625</v>
      </c>
      <c r="H162" s="3">
        <v>3604455</v>
      </c>
      <c r="I162" s="3">
        <v>566447.625</v>
      </c>
      <c r="J162" s="3">
        <v>0</v>
      </c>
      <c r="K162" s="3">
        <v>1692748</v>
      </c>
      <c r="L162" s="3">
        <v>9473.3037109375</v>
      </c>
      <c r="M162" s="3">
        <v>559683.5</v>
      </c>
      <c r="N162" s="3">
        <v>9623.45703125</v>
      </c>
      <c r="O162" s="3">
        <v>259276.6875</v>
      </c>
      <c r="P162" s="3">
        <v>507201.78125</v>
      </c>
      <c r="Q162" s="3">
        <v>0</v>
      </c>
      <c r="R162" s="3">
        <v>0</v>
      </c>
      <c r="S162" s="3">
        <v>0</v>
      </c>
      <c r="T162" s="3">
        <v>0</v>
      </c>
      <c r="U162" s="3">
        <v>161373.00992000001</v>
      </c>
      <c r="V162" s="3">
        <v>0</v>
      </c>
      <c r="W162" s="3">
        <v>122173.60384000001</v>
      </c>
      <c r="X162" s="3">
        <v>39199.421440000006</v>
      </c>
      <c r="Y162" s="13">
        <f t="shared" si="11"/>
        <v>22581.890098296873</v>
      </c>
      <c r="Z162" s="13">
        <v>7729.578125</v>
      </c>
      <c r="AA162" s="13">
        <v>-15742.0830078125</v>
      </c>
      <c r="AB162" s="13">
        <v>1.1414221487939358E-2</v>
      </c>
      <c r="AC162" s="13">
        <v>0</v>
      </c>
      <c r="AD162" s="13">
        <v>1</v>
      </c>
      <c r="AE162" s="13">
        <v>0</v>
      </c>
      <c r="AF162" s="2"/>
      <c r="AG162" s="13">
        <f t="shared" si="12"/>
        <v>22581.890098296873</v>
      </c>
      <c r="AH162" s="3">
        <f t="shared" si="10"/>
        <v>1335635.2724609375</v>
      </c>
      <c r="AI162" s="3">
        <f t="shared" si="13"/>
        <v>10364.529714296876</v>
      </c>
    </row>
    <row r="163" spans="2:35" x14ac:dyDescent="0.25">
      <c r="B163" s="2" t="s">
        <v>442</v>
      </c>
      <c r="C163" s="2" t="s">
        <v>30</v>
      </c>
      <c r="D163" s="2" t="s">
        <v>33</v>
      </c>
      <c r="E163" s="2">
        <v>14</v>
      </c>
      <c r="F163" s="2" t="s">
        <v>110</v>
      </c>
      <c r="G163" s="3">
        <v>594.95819091796875</v>
      </c>
      <c r="H163" s="3">
        <v>3470811.75</v>
      </c>
      <c r="I163" s="3">
        <v>566447.625</v>
      </c>
      <c r="J163" s="3">
        <v>0</v>
      </c>
      <c r="K163" s="3">
        <v>1692748</v>
      </c>
      <c r="L163" s="3">
        <v>24496.796875</v>
      </c>
      <c r="M163" s="3">
        <v>398206.21875</v>
      </c>
      <c r="N163" s="3">
        <v>21238.060546875</v>
      </c>
      <c r="O163" s="3">
        <v>259497.609375</v>
      </c>
      <c r="P163" s="3">
        <v>508176.40625</v>
      </c>
      <c r="Q163" s="3">
        <v>0</v>
      </c>
      <c r="R163" s="3">
        <v>0</v>
      </c>
      <c r="S163" s="3">
        <v>0</v>
      </c>
      <c r="T163" s="3">
        <v>0</v>
      </c>
      <c r="U163" s="3">
        <v>137238.74304</v>
      </c>
      <c r="V163" s="3">
        <v>0</v>
      </c>
      <c r="W163" s="3">
        <v>98039.336960000015</v>
      </c>
      <c r="X163" s="3">
        <v>39199.431680000002</v>
      </c>
      <c r="Y163" s="13">
        <f t="shared" si="11"/>
        <v>19041.259458500001</v>
      </c>
      <c r="Z163" s="13">
        <v>7729.578125</v>
      </c>
      <c r="AA163" s="13">
        <v>-15742.0830078125</v>
      </c>
      <c r="AB163" s="13">
        <v>2.2828442975878716E-2</v>
      </c>
      <c r="AC163" s="13">
        <v>0</v>
      </c>
      <c r="AD163" s="13">
        <v>1</v>
      </c>
      <c r="AE163" s="13">
        <v>1</v>
      </c>
      <c r="AF163" s="2"/>
      <c r="AG163" s="13">
        <f t="shared" si="12"/>
        <v>19041.259458500001</v>
      </c>
      <c r="AH163" s="3">
        <f t="shared" si="10"/>
        <v>1190377.03125</v>
      </c>
      <c r="AI163" s="3">
        <f t="shared" si="13"/>
        <v>9237.3257625000006</v>
      </c>
    </row>
    <row r="164" spans="2:35" x14ac:dyDescent="0.25">
      <c r="B164" s="2" t="s">
        <v>443</v>
      </c>
      <c r="C164" s="2" t="s">
        <v>30</v>
      </c>
      <c r="D164" s="2" t="s">
        <v>33</v>
      </c>
      <c r="E164" s="2">
        <v>14</v>
      </c>
      <c r="F164" s="2" t="s">
        <v>96</v>
      </c>
      <c r="G164" s="3">
        <v>774.0235595703125</v>
      </c>
      <c r="H164" s="3">
        <v>3904156.75</v>
      </c>
      <c r="I164" s="3">
        <v>566447.625</v>
      </c>
      <c r="J164" s="3">
        <v>0</v>
      </c>
      <c r="K164" s="3">
        <v>1692748</v>
      </c>
      <c r="L164" s="3">
        <v>740510.4375</v>
      </c>
      <c r="M164" s="3">
        <v>462149.15625</v>
      </c>
      <c r="N164" s="3">
        <v>0</v>
      </c>
      <c r="O164" s="3">
        <v>1121.62158203125</v>
      </c>
      <c r="P164" s="3">
        <v>441179.375</v>
      </c>
      <c r="Q164" s="3">
        <v>0</v>
      </c>
      <c r="R164" s="3">
        <v>0</v>
      </c>
      <c r="S164" s="3">
        <v>0</v>
      </c>
      <c r="T164" s="3">
        <v>0</v>
      </c>
      <c r="U164" s="3">
        <v>39199.646720000004</v>
      </c>
      <c r="V164" s="3">
        <v>0</v>
      </c>
      <c r="W164" s="3">
        <v>0</v>
      </c>
      <c r="X164" s="3">
        <v>39199.646720000004</v>
      </c>
      <c r="Y164" s="13">
        <f t="shared" si="11"/>
        <v>12764.894180976562</v>
      </c>
      <c r="Z164" s="13">
        <v>7048.869140625</v>
      </c>
      <c r="AA164" s="13">
        <v>-7311.34521484375</v>
      </c>
      <c r="AB164" s="13">
        <v>0.22828443348407745</v>
      </c>
      <c r="AC164" s="13">
        <v>0</v>
      </c>
      <c r="AD164" s="13">
        <v>20</v>
      </c>
      <c r="AE164" s="13">
        <v>0</v>
      </c>
      <c r="AF164" s="2"/>
      <c r="AG164" s="13">
        <f t="shared" si="12"/>
        <v>12764.894180976562</v>
      </c>
      <c r="AH164" s="3">
        <f t="shared" si="10"/>
        <v>1644960.5903320313</v>
      </c>
      <c r="AI164" s="3">
        <f t="shared" si="13"/>
        <v>12764.894180976562</v>
      </c>
    </row>
    <row r="165" spans="2:35" x14ac:dyDescent="0.25">
      <c r="B165" s="2" t="s">
        <v>444</v>
      </c>
      <c r="C165" s="2" t="s">
        <v>30</v>
      </c>
      <c r="D165" s="2" t="s">
        <v>33</v>
      </c>
      <c r="E165" s="2">
        <v>14</v>
      </c>
      <c r="F165" s="2" t="s">
        <v>98</v>
      </c>
      <c r="G165" s="3">
        <v>710.2144775390625</v>
      </c>
      <c r="H165" s="3">
        <v>3762466.25</v>
      </c>
      <c r="I165" s="3">
        <v>566447.625</v>
      </c>
      <c r="J165" s="3">
        <v>0</v>
      </c>
      <c r="K165" s="3">
        <v>1692748</v>
      </c>
      <c r="L165" s="3">
        <v>665547.9375</v>
      </c>
      <c r="M165" s="3">
        <v>395420.84375</v>
      </c>
      <c r="N165" s="3">
        <v>0</v>
      </c>
      <c r="O165" s="3">
        <v>1121.62158203125</v>
      </c>
      <c r="P165" s="3">
        <v>441179.28125</v>
      </c>
      <c r="Q165" s="3">
        <v>0</v>
      </c>
      <c r="R165" s="3">
        <v>0</v>
      </c>
      <c r="S165" s="3">
        <v>0</v>
      </c>
      <c r="T165" s="3">
        <v>0</v>
      </c>
      <c r="U165" s="3">
        <v>39199.646720000004</v>
      </c>
      <c r="V165" s="3">
        <v>0</v>
      </c>
      <c r="W165" s="3">
        <v>0</v>
      </c>
      <c r="X165" s="3">
        <v>39199.646720000004</v>
      </c>
      <c r="Y165" s="13">
        <f t="shared" si="11"/>
        <v>11665.372748476562</v>
      </c>
      <c r="Z165" s="13">
        <v>7048.8427734375</v>
      </c>
      <c r="AA165" s="13">
        <v>-7311.3173828125</v>
      </c>
      <c r="AB165" s="13">
        <v>0.22828443348407745</v>
      </c>
      <c r="AC165" s="13">
        <v>0</v>
      </c>
      <c r="AD165" s="13">
        <v>20</v>
      </c>
      <c r="AE165" s="13">
        <v>0</v>
      </c>
      <c r="AF165" s="2"/>
      <c r="AG165" s="13">
        <f t="shared" si="12"/>
        <v>11665.372748476562</v>
      </c>
      <c r="AH165" s="3">
        <f t="shared" si="10"/>
        <v>1503269.6840820313</v>
      </c>
      <c r="AI165" s="3">
        <f t="shared" si="13"/>
        <v>11665.372748476562</v>
      </c>
    </row>
    <row r="166" spans="2:35" x14ac:dyDescent="0.25">
      <c r="B166" s="2" t="s">
        <v>445</v>
      </c>
      <c r="C166" s="2" t="s">
        <v>30</v>
      </c>
      <c r="D166" s="2" t="s">
        <v>33</v>
      </c>
      <c r="E166" s="2">
        <v>14</v>
      </c>
      <c r="F166" s="2" t="s">
        <v>100</v>
      </c>
      <c r="G166" s="3">
        <v>665.289794921875</v>
      </c>
      <c r="H166" s="3">
        <v>3649118.5</v>
      </c>
      <c r="I166" s="3">
        <v>566447.625</v>
      </c>
      <c r="J166" s="3">
        <v>0</v>
      </c>
      <c r="K166" s="3">
        <v>1692748</v>
      </c>
      <c r="L166" s="3">
        <v>601863.0625</v>
      </c>
      <c r="M166" s="3">
        <v>345757.625</v>
      </c>
      <c r="N166" s="3">
        <v>0</v>
      </c>
      <c r="O166" s="3">
        <v>1121.62158203125</v>
      </c>
      <c r="P166" s="3">
        <v>441179.25</v>
      </c>
      <c r="Q166" s="3">
        <v>0</v>
      </c>
      <c r="R166" s="3">
        <v>0</v>
      </c>
      <c r="S166" s="3">
        <v>0</v>
      </c>
      <c r="T166" s="3">
        <v>0</v>
      </c>
      <c r="U166" s="3">
        <v>39199.646720000004</v>
      </c>
      <c r="V166" s="3">
        <v>0</v>
      </c>
      <c r="W166" s="3">
        <v>0</v>
      </c>
      <c r="X166" s="3">
        <v>39199.646720000004</v>
      </c>
      <c r="Y166" s="13">
        <f t="shared" si="11"/>
        <v>10785.791298476563</v>
      </c>
      <c r="Z166" s="13">
        <v>7048.81640625</v>
      </c>
      <c r="AA166" s="13">
        <v>-7311.2900390625</v>
      </c>
      <c r="AB166" s="13">
        <v>0.22828443348407745</v>
      </c>
      <c r="AC166" s="13">
        <v>0</v>
      </c>
      <c r="AD166" s="13">
        <v>20</v>
      </c>
      <c r="AE166" s="13">
        <v>0</v>
      </c>
      <c r="AF166" s="2"/>
      <c r="AG166" s="13">
        <f t="shared" si="12"/>
        <v>10785.791298476563</v>
      </c>
      <c r="AH166" s="3">
        <f t="shared" si="10"/>
        <v>1389921.5590820313</v>
      </c>
      <c r="AI166" s="3">
        <f t="shared" si="13"/>
        <v>10785.791298476563</v>
      </c>
    </row>
    <row r="167" spans="2:35" x14ac:dyDescent="0.25">
      <c r="B167" t="s">
        <v>446</v>
      </c>
      <c r="C167" t="s">
        <v>30</v>
      </c>
      <c r="D167" t="s">
        <v>33</v>
      </c>
      <c r="E167">
        <v>14</v>
      </c>
      <c r="F167" t="s">
        <v>102</v>
      </c>
      <c r="G167" s="9">
        <v>744.9256591796875</v>
      </c>
      <c r="H167" s="9">
        <v>3807330.25</v>
      </c>
      <c r="I167" s="9">
        <v>566447.625</v>
      </c>
      <c r="J167" s="9">
        <v>0</v>
      </c>
      <c r="K167" s="9">
        <v>1692748</v>
      </c>
      <c r="L167" s="9">
        <v>662553.375</v>
      </c>
      <c r="M167" s="9">
        <v>443539.75</v>
      </c>
      <c r="N167" s="9">
        <v>0</v>
      </c>
      <c r="O167" s="9">
        <v>1121.62158203125</v>
      </c>
      <c r="P167" s="9">
        <v>440919.3125</v>
      </c>
      <c r="Q167" s="9">
        <v>0</v>
      </c>
      <c r="R167" s="9">
        <v>0</v>
      </c>
      <c r="S167" s="9">
        <v>0</v>
      </c>
      <c r="T167" s="9">
        <v>0</v>
      </c>
      <c r="U167" s="9">
        <v>39199.616000000002</v>
      </c>
      <c r="V167" s="9">
        <v>0</v>
      </c>
      <c r="W167" s="9">
        <v>0</v>
      </c>
      <c r="X167" s="9">
        <v>39199.616000000002</v>
      </c>
      <c r="Y167" s="13">
        <f t="shared" si="11"/>
        <v>12013.520298476562</v>
      </c>
      <c r="Z167" s="13">
        <v>7011.69091796875</v>
      </c>
      <c r="AA167" s="13">
        <v>-7272.78857421875</v>
      </c>
      <c r="AB167" s="13">
        <v>1.1756649017333984</v>
      </c>
      <c r="AC167" s="13">
        <v>0</v>
      </c>
      <c r="AD167" s="13">
        <v>101</v>
      </c>
      <c r="AE167" s="13">
        <v>2</v>
      </c>
      <c r="AG167" s="13">
        <f t="shared" si="12"/>
        <v>12013.520298476562</v>
      </c>
      <c r="AH167" s="3">
        <f t="shared" si="10"/>
        <v>1548134.0590820313</v>
      </c>
      <c r="AI167" s="3">
        <f t="shared" si="13"/>
        <v>12013.520298476562</v>
      </c>
    </row>
    <row r="168" spans="2:35" x14ac:dyDescent="0.25">
      <c r="B168" t="s">
        <v>447</v>
      </c>
      <c r="C168" t="s">
        <v>30</v>
      </c>
      <c r="D168" t="s">
        <v>33</v>
      </c>
      <c r="E168">
        <v>14</v>
      </c>
      <c r="F168" t="s">
        <v>104</v>
      </c>
      <c r="G168" s="9">
        <v>688.35888671875</v>
      </c>
      <c r="H168" s="9">
        <v>3673781.75</v>
      </c>
      <c r="I168" s="9">
        <v>566447.625</v>
      </c>
      <c r="J168" s="9">
        <v>0</v>
      </c>
      <c r="K168" s="9">
        <v>1692748</v>
      </c>
      <c r="L168" s="9">
        <v>591951.5625</v>
      </c>
      <c r="M168" s="9">
        <v>380593.25</v>
      </c>
      <c r="N168" s="9">
        <v>0</v>
      </c>
      <c r="O168" s="9">
        <v>1121.62158203125</v>
      </c>
      <c r="P168" s="9">
        <v>440918.4375</v>
      </c>
      <c r="Q168" s="9">
        <v>0</v>
      </c>
      <c r="R168" s="9">
        <v>0</v>
      </c>
      <c r="S168" s="9">
        <v>0</v>
      </c>
      <c r="T168" s="9">
        <v>0</v>
      </c>
      <c r="U168" s="9">
        <v>39199.616000000002</v>
      </c>
      <c r="V168" s="9">
        <v>0</v>
      </c>
      <c r="W168" s="9">
        <v>0</v>
      </c>
      <c r="X168" s="9">
        <v>39199.616000000002</v>
      </c>
      <c r="Y168" s="13">
        <f t="shared" si="11"/>
        <v>10977.178603476563</v>
      </c>
      <c r="Z168" s="13">
        <v>7011.65185546875</v>
      </c>
      <c r="AA168" s="13">
        <v>-7272.74658203125</v>
      </c>
      <c r="AB168" s="13">
        <v>1.1756649017333984</v>
      </c>
      <c r="AC168" s="13">
        <v>0</v>
      </c>
      <c r="AD168" s="13">
        <v>101</v>
      </c>
      <c r="AE168" s="13">
        <v>2</v>
      </c>
      <c r="AG168" s="13">
        <f t="shared" si="12"/>
        <v>10977.178603476563</v>
      </c>
      <c r="AH168" s="3">
        <f t="shared" si="10"/>
        <v>1414584.8715820313</v>
      </c>
      <c r="AI168" s="3">
        <f t="shared" si="13"/>
        <v>10977.178603476563</v>
      </c>
    </row>
    <row r="169" spans="2:35" x14ac:dyDescent="0.25">
      <c r="B169" t="s">
        <v>448</v>
      </c>
      <c r="C169" t="s">
        <v>30</v>
      </c>
      <c r="D169" t="s">
        <v>33</v>
      </c>
      <c r="E169">
        <v>14</v>
      </c>
      <c r="F169" t="s">
        <v>106</v>
      </c>
      <c r="G169" s="9">
        <v>645.202880859375</v>
      </c>
      <c r="H169" s="9">
        <v>3568011</v>
      </c>
      <c r="I169" s="9">
        <v>566447.625</v>
      </c>
      <c r="J169" s="9">
        <v>0</v>
      </c>
      <c r="K169" s="9">
        <v>1692748</v>
      </c>
      <c r="L169" s="9">
        <v>533306.1875</v>
      </c>
      <c r="M169" s="9">
        <v>333469.5625</v>
      </c>
      <c r="N169" s="9">
        <v>0</v>
      </c>
      <c r="O169" s="9">
        <v>1121.62158203125</v>
      </c>
      <c r="P169" s="9">
        <v>440917.375</v>
      </c>
      <c r="Q169" s="9">
        <v>0</v>
      </c>
      <c r="R169" s="9">
        <v>0</v>
      </c>
      <c r="S169" s="9">
        <v>0</v>
      </c>
      <c r="T169" s="9">
        <v>0</v>
      </c>
      <c r="U169" s="9">
        <v>39199.616000000002</v>
      </c>
      <c r="V169" s="9">
        <v>0</v>
      </c>
      <c r="W169" s="9">
        <v>0</v>
      </c>
      <c r="X169" s="9">
        <v>39199.616000000002</v>
      </c>
      <c r="Y169" s="13">
        <f t="shared" si="11"/>
        <v>10156.402433476562</v>
      </c>
      <c r="Z169" s="13">
        <v>7011.61181640625</v>
      </c>
      <c r="AA169" s="13">
        <v>-7272.70556640625</v>
      </c>
      <c r="AB169" s="13">
        <v>1.1756649017333984</v>
      </c>
      <c r="AC169" s="13">
        <v>0</v>
      </c>
      <c r="AD169" s="13">
        <v>101</v>
      </c>
      <c r="AE169" s="13">
        <v>2</v>
      </c>
      <c r="AG169" s="13">
        <f t="shared" si="12"/>
        <v>10156.402433476562</v>
      </c>
      <c r="AH169" s="3">
        <f t="shared" si="10"/>
        <v>1308814.7465820312</v>
      </c>
      <c r="AI169" s="3">
        <f t="shared" si="13"/>
        <v>10156.402433476562</v>
      </c>
    </row>
    <row r="170" spans="2:35" x14ac:dyDescent="0.25">
      <c r="B170" t="s">
        <v>168</v>
      </c>
      <c r="C170" t="s">
        <v>23</v>
      </c>
      <c r="D170" t="s">
        <v>34</v>
      </c>
      <c r="E170">
        <v>14</v>
      </c>
      <c r="F170" t="s">
        <v>90</v>
      </c>
      <c r="G170" s="9">
        <v>30.128898620605469</v>
      </c>
      <c r="H170" s="9">
        <v>93462.5546875</v>
      </c>
      <c r="I170" s="9">
        <v>31593.98046875</v>
      </c>
      <c r="J170" s="9">
        <v>0</v>
      </c>
      <c r="K170" s="9">
        <v>50648.0078125</v>
      </c>
      <c r="L170" s="9">
        <v>0</v>
      </c>
      <c r="M170" s="9">
        <v>4150.49560546875</v>
      </c>
      <c r="N170" s="9">
        <v>0</v>
      </c>
      <c r="O170" s="9">
        <v>0</v>
      </c>
      <c r="P170" s="9">
        <v>7070.14501953125</v>
      </c>
      <c r="Q170" s="9">
        <v>0</v>
      </c>
      <c r="R170" s="9">
        <v>0</v>
      </c>
      <c r="S170" s="9">
        <v>0</v>
      </c>
      <c r="T170" s="9">
        <v>0</v>
      </c>
      <c r="U170" s="9">
        <v>358.05432000000002</v>
      </c>
      <c r="V170" s="9">
        <v>0</v>
      </c>
      <c r="W170" s="9">
        <v>169.41872000000001</v>
      </c>
      <c r="X170" s="9">
        <v>188.63550000000001</v>
      </c>
      <c r="Y170" s="13">
        <f t="shared" si="11"/>
        <v>104.01404325</v>
      </c>
      <c r="Z170" s="13">
        <v>187.93142700195312</v>
      </c>
      <c r="AA170" s="13">
        <v>-286.05599975585937</v>
      </c>
      <c r="AB170" s="13">
        <v>0</v>
      </c>
      <c r="AC170" s="13">
        <v>0</v>
      </c>
      <c r="AD170" s="13">
        <v>0</v>
      </c>
      <c r="AE170" s="13">
        <v>0</v>
      </c>
      <c r="AG170" s="13">
        <f t="shared" si="12"/>
        <v>104.01404325</v>
      </c>
      <c r="AH170" s="3">
        <f t="shared" si="10"/>
        <v>11220.640625</v>
      </c>
      <c r="AI170" s="3">
        <f t="shared" si="13"/>
        <v>87.072171249999997</v>
      </c>
    </row>
    <row r="171" spans="2:35" x14ac:dyDescent="0.25">
      <c r="B171" t="s">
        <v>738</v>
      </c>
      <c r="C171" t="s">
        <v>23</v>
      </c>
      <c r="D171" t="s">
        <v>34</v>
      </c>
      <c r="E171">
        <v>14</v>
      </c>
      <c r="F171" t="s">
        <v>730</v>
      </c>
      <c r="G171" s="9">
        <v>30.260826110839844</v>
      </c>
      <c r="H171" s="9">
        <v>97156.7265625</v>
      </c>
      <c r="I171" s="9">
        <v>31593.98046875</v>
      </c>
      <c r="J171" s="9">
        <v>0</v>
      </c>
      <c r="K171" s="9">
        <v>50648.0078125</v>
      </c>
      <c r="L171" s="9">
        <v>0</v>
      </c>
      <c r="M171" s="9">
        <v>7845.22509765625</v>
      </c>
      <c r="N171" s="9">
        <v>0</v>
      </c>
      <c r="O171" s="9">
        <v>0</v>
      </c>
      <c r="P171" s="9">
        <v>7069.60498046875</v>
      </c>
      <c r="Q171" s="9">
        <v>0</v>
      </c>
      <c r="R171" s="9">
        <v>0</v>
      </c>
      <c r="S171" s="9">
        <v>0</v>
      </c>
      <c r="T171" s="9">
        <v>0</v>
      </c>
      <c r="U171" s="9">
        <v>357.81588000000005</v>
      </c>
      <c r="V171" s="9">
        <v>0</v>
      </c>
      <c r="W171" s="9">
        <v>169.18164000000002</v>
      </c>
      <c r="X171" s="9">
        <v>188.63416000000001</v>
      </c>
      <c r="Y171" s="13">
        <f t="shared" si="11"/>
        <v>132.65724540625001</v>
      </c>
      <c r="Z171" s="13">
        <v>187.94888305664062</v>
      </c>
      <c r="AA171" s="13">
        <v>-286.039306640625</v>
      </c>
      <c r="AB171" s="13">
        <v>0</v>
      </c>
      <c r="AC171" s="13">
        <v>0</v>
      </c>
      <c r="AD171" s="13">
        <v>0</v>
      </c>
      <c r="AE171" s="13">
        <v>0</v>
      </c>
      <c r="AG171" s="13">
        <f t="shared" si="12"/>
        <v>132.65724540625001</v>
      </c>
      <c r="AH171" s="3">
        <f t="shared" si="10"/>
        <v>14914.830078125</v>
      </c>
      <c r="AI171" s="3">
        <f t="shared" si="13"/>
        <v>115.73908140624999</v>
      </c>
    </row>
    <row r="172" spans="2:35" x14ac:dyDescent="0.25">
      <c r="B172" t="s">
        <v>169</v>
      </c>
      <c r="C172" t="s">
        <v>23</v>
      </c>
      <c r="D172" t="s">
        <v>34</v>
      </c>
      <c r="E172">
        <v>14</v>
      </c>
      <c r="F172" t="s">
        <v>92</v>
      </c>
      <c r="G172" s="9">
        <v>27.77446174621582</v>
      </c>
      <c r="H172" s="9">
        <v>89291.0703125</v>
      </c>
      <c r="I172" s="9">
        <v>31593.98046875</v>
      </c>
      <c r="J172" s="9">
        <v>0</v>
      </c>
      <c r="K172" s="9">
        <v>50648.0078125</v>
      </c>
      <c r="L172" s="9">
        <v>0</v>
      </c>
      <c r="M172" s="9">
        <v>3223.57421875</v>
      </c>
      <c r="N172" s="9">
        <v>0</v>
      </c>
      <c r="O172" s="9">
        <v>0</v>
      </c>
      <c r="P172" s="9">
        <v>3825.58837890625</v>
      </c>
      <c r="Q172" s="9">
        <v>0</v>
      </c>
      <c r="R172" s="9">
        <v>0</v>
      </c>
      <c r="S172" s="9">
        <v>0</v>
      </c>
      <c r="T172" s="9">
        <v>0</v>
      </c>
      <c r="U172" s="9">
        <v>381.67280000000005</v>
      </c>
      <c r="V172" s="9">
        <v>0</v>
      </c>
      <c r="W172" s="9">
        <v>192.99016</v>
      </c>
      <c r="X172" s="9">
        <v>188.68264000000002</v>
      </c>
      <c r="Y172" s="13">
        <f t="shared" si="11"/>
        <v>74.000517757812503</v>
      </c>
      <c r="Z172" s="13">
        <v>186.45747375488281</v>
      </c>
      <c r="AA172" s="13">
        <v>-281.62454223632812</v>
      </c>
      <c r="AB172" s="13">
        <v>0</v>
      </c>
      <c r="AC172" s="13">
        <v>0</v>
      </c>
      <c r="AD172" s="13">
        <v>0</v>
      </c>
      <c r="AE172" s="13">
        <v>0</v>
      </c>
      <c r="AG172" s="13">
        <f t="shared" si="12"/>
        <v>74.000517757812503</v>
      </c>
      <c r="AH172" s="3">
        <f t="shared" si="10"/>
        <v>7049.16259765625</v>
      </c>
      <c r="AI172" s="3">
        <f t="shared" si="13"/>
        <v>54.701501757812501</v>
      </c>
    </row>
    <row r="173" spans="2:35" x14ac:dyDescent="0.25">
      <c r="B173" t="s">
        <v>697</v>
      </c>
      <c r="C173" t="s">
        <v>23</v>
      </c>
      <c r="D173" t="s">
        <v>34</v>
      </c>
      <c r="E173">
        <v>14</v>
      </c>
      <c r="F173" t="s">
        <v>689</v>
      </c>
      <c r="G173" s="9">
        <v>30.788936614990234</v>
      </c>
      <c r="H173" s="9">
        <v>92517.1796875</v>
      </c>
      <c r="I173" s="9">
        <v>31593.98046875</v>
      </c>
      <c r="J173" s="9">
        <v>0</v>
      </c>
      <c r="K173" s="9">
        <v>50648.0078125</v>
      </c>
      <c r="L173" s="9">
        <v>0</v>
      </c>
      <c r="M173" s="9">
        <v>4416.19189453125</v>
      </c>
      <c r="N173" s="9">
        <v>0</v>
      </c>
      <c r="O173" s="9">
        <v>0</v>
      </c>
      <c r="P173" s="9">
        <v>5859.07958984375</v>
      </c>
      <c r="Q173" s="9">
        <v>0</v>
      </c>
      <c r="R173" s="9">
        <v>0</v>
      </c>
      <c r="S173" s="9">
        <v>0</v>
      </c>
      <c r="T173" s="9">
        <v>0</v>
      </c>
      <c r="U173" s="9">
        <v>370.88384000000002</v>
      </c>
      <c r="V173" s="9">
        <v>0</v>
      </c>
      <c r="W173" s="9">
        <v>182.21382000000003</v>
      </c>
      <c r="X173" s="9">
        <v>188.67002000000002</v>
      </c>
      <c r="Y173" s="13">
        <f t="shared" si="11"/>
        <v>97.95748871875</v>
      </c>
      <c r="Z173" s="13">
        <v>187.52156066894531</v>
      </c>
      <c r="AA173" s="13">
        <v>-278.59140014648437</v>
      </c>
      <c r="AB173" s="13">
        <v>0</v>
      </c>
      <c r="AC173" s="13">
        <v>0</v>
      </c>
      <c r="AD173" s="13">
        <v>0</v>
      </c>
      <c r="AE173" s="13">
        <v>0</v>
      </c>
      <c r="AG173" s="13">
        <f t="shared" si="12"/>
        <v>97.95748871875</v>
      </c>
      <c r="AH173" s="3">
        <f t="shared" si="10"/>
        <v>10275.271484375</v>
      </c>
      <c r="AI173" s="3">
        <f t="shared" si="13"/>
        <v>79.736106718749994</v>
      </c>
    </row>
    <row r="174" spans="2:35" x14ac:dyDescent="0.25">
      <c r="B174" t="s">
        <v>170</v>
      </c>
      <c r="C174" t="s">
        <v>23</v>
      </c>
      <c r="D174" t="s">
        <v>34</v>
      </c>
      <c r="E174">
        <v>14</v>
      </c>
      <c r="F174" t="s">
        <v>94</v>
      </c>
      <c r="G174" s="9">
        <v>29.321285247802734</v>
      </c>
      <c r="H174" s="9">
        <v>91749.2578125</v>
      </c>
      <c r="I174" s="9">
        <v>31593.98046875</v>
      </c>
      <c r="J174" s="9">
        <v>0</v>
      </c>
      <c r="K174" s="9">
        <v>50648.0078125</v>
      </c>
      <c r="L174" s="9">
        <v>0</v>
      </c>
      <c r="M174" s="9">
        <v>3648.262939453125</v>
      </c>
      <c r="N174" s="9">
        <v>0</v>
      </c>
      <c r="O174" s="9">
        <v>0</v>
      </c>
      <c r="P174" s="9">
        <v>5859.07958984375</v>
      </c>
      <c r="Q174" s="9">
        <v>0</v>
      </c>
      <c r="R174" s="9">
        <v>0</v>
      </c>
      <c r="S174" s="9">
        <v>0</v>
      </c>
      <c r="T174" s="9">
        <v>0</v>
      </c>
      <c r="U174" s="9">
        <v>370.88384000000002</v>
      </c>
      <c r="V174" s="9">
        <v>0</v>
      </c>
      <c r="W174" s="9">
        <v>182.21382000000003</v>
      </c>
      <c r="X174" s="9">
        <v>188.67002000000002</v>
      </c>
      <c r="Y174" s="13">
        <f t="shared" si="11"/>
        <v>91.99836002734375</v>
      </c>
      <c r="Z174" s="13">
        <v>187.52156066894531</v>
      </c>
      <c r="AA174" s="13">
        <v>-278.59140014648437</v>
      </c>
      <c r="AB174" s="13">
        <v>0</v>
      </c>
      <c r="AC174" s="13">
        <v>0</v>
      </c>
      <c r="AD174" s="13">
        <v>0</v>
      </c>
      <c r="AE174" s="13">
        <v>0</v>
      </c>
      <c r="AG174" s="13">
        <f t="shared" si="12"/>
        <v>91.99836002734375</v>
      </c>
      <c r="AH174" s="3">
        <f t="shared" si="10"/>
        <v>9507.342529296875</v>
      </c>
      <c r="AI174" s="3">
        <f t="shared" si="13"/>
        <v>73.776978027343745</v>
      </c>
    </row>
    <row r="175" spans="2:35" x14ac:dyDescent="0.25">
      <c r="B175" t="s">
        <v>57</v>
      </c>
      <c r="C175" t="s">
        <v>23</v>
      </c>
      <c r="D175" t="s">
        <v>34</v>
      </c>
      <c r="E175">
        <v>14</v>
      </c>
      <c r="F175" t="s">
        <v>48</v>
      </c>
      <c r="G175" s="9">
        <v>32.99005126953125</v>
      </c>
      <c r="H175" s="9">
        <v>95055.328125</v>
      </c>
      <c r="I175" s="9">
        <v>31593.98046875</v>
      </c>
      <c r="J175" s="9">
        <v>0</v>
      </c>
      <c r="K175" s="9">
        <v>50648.0078125</v>
      </c>
      <c r="L175" s="9">
        <v>19.26702880859375</v>
      </c>
      <c r="M175" s="9">
        <v>8240.79296875</v>
      </c>
      <c r="N175" s="9">
        <v>0</v>
      </c>
      <c r="O175" s="9">
        <v>250.86056518554687</v>
      </c>
      <c r="P175" s="9">
        <v>4302.4140625</v>
      </c>
      <c r="Q175" s="9">
        <v>0</v>
      </c>
      <c r="R175" s="9">
        <v>0</v>
      </c>
      <c r="S175" s="9">
        <v>0</v>
      </c>
      <c r="T175" s="9">
        <v>0</v>
      </c>
      <c r="U175" s="9">
        <v>460.73632000000003</v>
      </c>
      <c r="V175" s="9">
        <v>0</v>
      </c>
      <c r="W175" s="9">
        <v>272.22162000000003</v>
      </c>
      <c r="X175" s="9">
        <v>188.51476000000002</v>
      </c>
      <c r="Y175" s="13">
        <f t="shared" si="11"/>
        <v>126.65363869189453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G175" s="13">
        <f t="shared" si="12"/>
        <v>126.65363869189453</v>
      </c>
      <c r="AH175" s="3">
        <f t="shared" si="10"/>
        <v>12813.334625244141</v>
      </c>
      <c r="AI175" s="3">
        <f t="shared" si="13"/>
        <v>99.431476691894531</v>
      </c>
    </row>
    <row r="176" spans="2:35" x14ac:dyDescent="0.25">
      <c r="B176" t="s">
        <v>58</v>
      </c>
      <c r="C176" t="s">
        <v>23</v>
      </c>
      <c r="D176" t="s">
        <v>34</v>
      </c>
      <c r="E176">
        <v>14</v>
      </c>
      <c r="F176" t="s">
        <v>50</v>
      </c>
      <c r="G176" s="9">
        <v>30.543577194213867</v>
      </c>
      <c r="H176" s="9">
        <v>93145.0703125</v>
      </c>
      <c r="I176" s="9">
        <v>31593.98046875</v>
      </c>
      <c r="J176" s="9">
        <v>0</v>
      </c>
      <c r="K176" s="9">
        <v>50648.0078125</v>
      </c>
      <c r="L176" s="9">
        <v>34.487957000732422</v>
      </c>
      <c r="M176" s="9">
        <v>6265.45703125</v>
      </c>
      <c r="N176" s="9">
        <v>0</v>
      </c>
      <c r="O176" s="9">
        <v>251.2664794921875</v>
      </c>
      <c r="P176" s="9">
        <v>4351.900390625</v>
      </c>
      <c r="Q176" s="9">
        <v>0</v>
      </c>
      <c r="R176" s="9">
        <v>0</v>
      </c>
      <c r="S176" s="9">
        <v>0</v>
      </c>
      <c r="T176" s="9">
        <v>0</v>
      </c>
      <c r="U176" s="9">
        <v>370.41148000000004</v>
      </c>
      <c r="V176" s="9">
        <v>0</v>
      </c>
      <c r="W176" s="9">
        <v>181.89256</v>
      </c>
      <c r="X176" s="9">
        <v>188.51892000000001</v>
      </c>
      <c r="Y176" s="13">
        <f t="shared" si="11"/>
        <v>102.79740402093506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G176" s="13">
        <f t="shared" si="12"/>
        <v>102.79740402093506</v>
      </c>
      <c r="AH176" s="3">
        <f t="shared" si="10"/>
        <v>10903.11185836792</v>
      </c>
      <c r="AI176" s="3">
        <f t="shared" si="13"/>
        <v>84.608148020935062</v>
      </c>
    </row>
    <row r="177" spans="2:35" x14ac:dyDescent="0.25">
      <c r="B177" t="s">
        <v>171</v>
      </c>
      <c r="C177" t="s">
        <v>23</v>
      </c>
      <c r="D177" t="s">
        <v>34</v>
      </c>
      <c r="E177">
        <v>14</v>
      </c>
      <c r="F177" t="s">
        <v>96</v>
      </c>
      <c r="G177" s="9">
        <v>29.356657028198242</v>
      </c>
      <c r="H177" s="9">
        <v>95856.4765625</v>
      </c>
      <c r="I177" s="9">
        <v>31593.98046875</v>
      </c>
      <c r="J177" s="9">
        <v>0</v>
      </c>
      <c r="K177" s="9">
        <v>50648.0078125</v>
      </c>
      <c r="L177" s="9">
        <v>1558.53369140625</v>
      </c>
      <c r="M177" s="9">
        <v>7748.83056640625</v>
      </c>
      <c r="N177" s="9">
        <v>0</v>
      </c>
      <c r="O177" s="9">
        <v>0</v>
      </c>
      <c r="P177" s="9">
        <v>4307.20556640625</v>
      </c>
      <c r="Q177" s="9">
        <v>0</v>
      </c>
      <c r="R177" s="9">
        <v>0</v>
      </c>
      <c r="S177" s="9">
        <v>0</v>
      </c>
      <c r="T177" s="9">
        <v>0</v>
      </c>
      <c r="U177" s="9">
        <v>188.64370000000002</v>
      </c>
      <c r="V177" s="9">
        <v>0</v>
      </c>
      <c r="W177" s="9">
        <v>0</v>
      </c>
      <c r="X177" s="9">
        <v>188.64370000000002</v>
      </c>
      <c r="Y177" s="13">
        <f t="shared" si="11"/>
        <v>105.6490618359375</v>
      </c>
      <c r="Z177" s="13">
        <v>210.06282043457031</v>
      </c>
      <c r="AA177" s="13">
        <v>-219.56861877441406</v>
      </c>
      <c r="AB177" s="13">
        <v>0</v>
      </c>
      <c r="AC177" s="13">
        <v>0</v>
      </c>
      <c r="AD177" s="13">
        <v>0</v>
      </c>
      <c r="AE177" s="13">
        <v>0</v>
      </c>
      <c r="AG177" s="13">
        <f t="shared" si="12"/>
        <v>105.6490618359375</v>
      </c>
      <c r="AH177" s="3">
        <f t="shared" si="10"/>
        <v>13614.56982421875</v>
      </c>
      <c r="AI177" s="3">
        <f t="shared" si="13"/>
        <v>105.6490618359375</v>
      </c>
    </row>
    <row r="178" spans="2:35" x14ac:dyDescent="0.25">
      <c r="B178" t="s">
        <v>172</v>
      </c>
      <c r="C178" t="s">
        <v>23</v>
      </c>
      <c r="D178" t="s">
        <v>34</v>
      </c>
      <c r="E178">
        <v>14</v>
      </c>
      <c r="F178" t="s">
        <v>98</v>
      </c>
      <c r="G178" s="9">
        <v>28.438314437866211</v>
      </c>
      <c r="H178" s="9">
        <v>94812.703125</v>
      </c>
      <c r="I178" s="9">
        <v>31593.98046875</v>
      </c>
      <c r="J178" s="9">
        <v>0</v>
      </c>
      <c r="K178" s="9">
        <v>50648.0078125</v>
      </c>
      <c r="L178" s="9">
        <v>1414.9033203125</v>
      </c>
      <c r="M178" s="9">
        <v>6848.69970703125</v>
      </c>
      <c r="N178" s="9">
        <v>0</v>
      </c>
      <c r="O178" s="9">
        <v>0</v>
      </c>
      <c r="P178" s="9">
        <v>4307.20556640625</v>
      </c>
      <c r="Q178" s="9">
        <v>0</v>
      </c>
      <c r="R178" s="9">
        <v>0</v>
      </c>
      <c r="S178" s="9">
        <v>0</v>
      </c>
      <c r="T178" s="9">
        <v>0</v>
      </c>
      <c r="U178" s="9">
        <v>188.64370000000002</v>
      </c>
      <c r="V178" s="9">
        <v>0</v>
      </c>
      <c r="W178" s="9">
        <v>0</v>
      </c>
      <c r="X178" s="9">
        <v>188.64370000000002</v>
      </c>
      <c r="Y178" s="13">
        <f t="shared" si="11"/>
        <v>97.549474687499995</v>
      </c>
      <c r="Z178" s="13">
        <v>210.06282043457031</v>
      </c>
      <c r="AA178" s="13">
        <v>-219.56861877441406</v>
      </c>
      <c r="AB178" s="13">
        <v>0</v>
      </c>
      <c r="AC178" s="13">
        <v>0</v>
      </c>
      <c r="AD178" s="13">
        <v>0</v>
      </c>
      <c r="AE178" s="13">
        <v>0</v>
      </c>
      <c r="AG178" s="13">
        <f t="shared" si="12"/>
        <v>97.549474687499995</v>
      </c>
      <c r="AH178" s="3">
        <f t="shared" si="10"/>
        <v>12570.80859375</v>
      </c>
      <c r="AI178" s="3">
        <f t="shared" si="13"/>
        <v>97.549474687499995</v>
      </c>
    </row>
    <row r="179" spans="2:35" x14ac:dyDescent="0.25">
      <c r="B179" t="s">
        <v>173</v>
      </c>
      <c r="C179" t="s">
        <v>23</v>
      </c>
      <c r="D179" t="s">
        <v>34</v>
      </c>
      <c r="E179">
        <v>14</v>
      </c>
      <c r="F179" t="s">
        <v>100</v>
      </c>
      <c r="G179" s="9">
        <v>27.701377868652344</v>
      </c>
      <c r="H179" s="9">
        <v>93926.53125</v>
      </c>
      <c r="I179" s="9">
        <v>31593.98046875</v>
      </c>
      <c r="J179" s="9">
        <v>0</v>
      </c>
      <c r="K179" s="9">
        <v>50648.0078125</v>
      </c>
      <c r="L179" s="9">
        <v>1287.361572265625</v>
      </c>
      <c r="M179" s="9">
        <v>6090.078125</v>
      </c>
      <c r="N179" s="9">
        <v>0</v>
      </c>
      <c r="O179" s="9">
        <v>0</v>
      </c>
      <c r="P179" s="9">
        <v>4307.20556640625</v>
      </c>
      <c r="Q179" s="9">
        <v>0</v>
      </c>
      <c r="R179" s="9">
        <v>0</v>
      </c>
      <c r="S179" s="9">
        <v>0</v>
      </c>
      <c r="T179" s="9">
        <v>0</v>
      </c>
      <c r="U179" s="9">
        <v>188.64370000000002</v>
      </c>
      <c r="V179" s="9">
        <v>0</v>
      </c>
      <c r="W179" s="9">
        <v>0</v>
      </c>
      <c r="X179" s="9">
        <v>188.64370000000002</v>
      </c>
      <c r="Y179" s="13">
        <f t="shared" si="11"/>
        <v>90.672847246093752</v>
      </c>
      <c r="Z179" s="13">
        <v>210.06282043457031</v>
      </c>
      <c r="AA179" s="13">
        <v>-219.56861877441406</v>
      </c>
      <c r="AB179" s="13">
        <v>0</v>
      </c>
      <c r="AC179" s="13">
        <v>0</v>
      </c>
      <c r="AD179" s="13">
        <v>0</v>
      </c>
      <c r="AE179" s="13">
        <v>0</v>
      </c>
      <c r="AG179" s="13">
        <f t="shared" si="12"/>
        <v>90.672847246093752</v>
      </c>
      <c r="AH179" s="3">
        <f t="shared" si="10"/>
        <v>11684.645263671875</v>
      </c>
      <c r="AI179" s="3">
        <f t="shared" si="13"/>
        <v>90.672847246093752</v>
      </c>
    </row>
    <row r="180" spans="2:35" x14ac:dyDescent="0.25">
      <c r="B180" t="s">
        <v>174</v>
      </c>
      <c r="C180" t="s">
        <v>23</v>
      </c>
      <c r="D180" t="s">
        <v>34</v>
      </c>
      <c r="E180">
        <v>14</v>
      </c>
      <c r="F180" t="s">
        <v>102</v>
      </c>
      <c r="G180" s="9">
        <v>28.860368728637695</v>
      </c>
      <c r="H180" s="9">
        <v>94961.640625</v>
      </c>
      <c r="I180" s="9">
        <v>31593.98046875</v>
      </c>
      <c r="J180" s="9">
        <v>0</v>
      </c>
      <c r="K180" s="9">
        <v>50648.0078125</v>
      </c>
      <c r="L180" s="9">
        <v>1269.37109375</v>
      </c>
      <c r="M180" s="9">
        <v>7136.24560546875</v>
      </c>
      <c r="N180" s="9">
        <v>0</v>
      </c>
      <c r="O180" s="9">
        <v>0</v>
      </c>
      <c r="P180" s="9">
        <v>4314.12451171875</v>
      </c>
      <c r="Q180" s="9">
        <v>0</v>
      </c>
      <c r="R180" s="9">
        <v>0</v>
      </c>
      <c r="S180" s="9">
        <v>0</v>
      </c>
      <c r="T180" s="9">
        <v>0</v>
      </c>
      <c r="U180" s="9">
        <v>188.63416000000001</v>
      </c>
      <c r="V180" s="9">
        <v>0</v>
      </c>
      <c r="W180" s="9">
        <v>0</v>
      </c>
      <c r="X180" s="9">
        <v>188.63416000000001</v>
      </c>
      <c r="Y180" s="13">
        <f t="shared" si="11"/>
        <v>98.705191796874999</v>
      </c>
      <c r="Z180" s="13">
        <v>211.03123474121094</v>
      </c>
      <c r="AA180" s="13">
        <v>-220.56965637207031</v>
      </c>
      <c r="AB180" s="13">
        <v>0</v>
      </c>
      <c r="AC180" s="13">
        <v>0</v>
      </c>
      <c r="AD180" s="13">
        <v>0</v>
      </c>
      <c r="AE180" s="13">
        <v>0</v>
      </c>
      <c r="AG180" s="13">
        <f t="shared" si="12"/>
        <v>98.705191796874999</v>
      </c>
      <c r="AH180" s="3">
        <f t="shared" si="10"/>
        <v>12719.7412109375</v>
      </c>
      <c r="AI180" s="3">
        <f t="shared" si="13"/>
        <v>98.705191796874999</v>
      </c>
    </row>
    <row r="181" spans="2:35" x14ac:dyDescent="0.25">
      <c r="B181" t="s">
        <v>175</v>
      </c>
      <c r="C181" t="s">
        <v>23</v>
      </c>
      <c r="D181" t="s">
        <v>34</v>
      </c>
      <c r="E181">
        <v>14</v>
      </c>
      <c r="F181" t="s">
        <v>104</v>
      </c>
      <c r="G181" s="9">
        <v>27.747842788696289</v>
      </c>
      <c r="H181" s="9">
        <v>94042.0703125</v>
      </c>
      <c r="I181" s="9">
        <v>31593.98046875</v>
      </c>
      <c r="J181" s="9">
        <v>0</v>
      </c>
      <c r="K181" s="9">
        <v>50648.0078125</v>
      </c>
      <c r="L181" s="9">
        <v>1149.004150390625</v>
      </c>
      <c r="M181" s="9">
        <v>6337.041015625</v>
      </c>
      <c r="N181" s="9">
        <v>0</v>
      </c>
      <c r="O181" s="9">
        <v>0</v>
      </c>
      <c r="P181" s="9">
        <v>4314.12451171875</v>
      </c>
      <c r="Q181" s="9">
        <v>0</v>
      </c>
      <c r="R181" s="9">
        <v>0</v>
      </c>
      <c r="S181" s="9">
        <v>0</v>
      </c>
      <c r="T181" s="9">
        <v>0</v>
      </c>
      <c r="U181" s="9">
        <v>188.63416000000001</v>
      </c>
      <c r="V181" s="9">
        <v>0</v>
      </c>
      <c r="W181" s="9">
        <v>0</v>
      </c>
      <c r="X181" s="9">
        <v>188.63416000000001</v>
      </c>
      <c r="Y181" s="13">
        <f t="shared" si="11"/>
        <v>91.569316699218746</v>
      </c>
      <c r="Z181" s="13">
        <v>211.03123474121094</v>
      </c>
      <c r="AA181" s="13">
        <v>-220.56965637207031</v>
      </c>
      <c r="AB181" s="13">
        <v>0</v>
      </c>
      <c r="AC181" s="13">
        <v>0</v>
      </c>
      <c r="AD181" s="13">
        <v>0</v>
      </c>
      <c r="AE181" s="13">
        <v>0</v>
      </c>
      <c r="AG181" s="13">
        <f t="shared" si="12"/>
        <v>91.569316699218746</v>
      </c>
      <c r="AH181" s="3">
        <f t="shared" si="10"/>
        <v>11800.169677734375</v>
      </c>
      <c r="AI181" s="3">
        <f t="shared" si="13"/>
        <v>91.569316699218746</v>
      </c>
    </row>
    <row r="182" spans="2:35" x14ac:dyDescent="0.25">
      <c r="B182" t="s">
        <v>176</v>
      </c>
      <c r="C182" t="s">
        <v>23</v>
      </c>
      <c r="D182" t="s">
        <v>34</v>
      </c>
      <c r="E182">
        <v>14</v>
      </c>
      <c r="F182" t="s">
        <v>106</v>
      </c>
      <c r="G182" s="9">
        <v>27.088184356689453</v>
      </c>
      <c r="H182" s="9">
        <v>93237.6171875</v>
      </c>
      <c r="I182" s="9">
        <v>31593.98046875</v>
      </c>
      <c r="J182" s="9">
        <v>0</v>
      </c>
      <c r="K182" s="9">
        <v>50648.0078125</v>
      </c>
      <c r="L182" s="9">
        <v>1042.3670654296875</v>
      </c>
      <c r="M182" s="9">
        <v>5639.2275390625</v>
      </c>
      <c r="N182" s="9">
        <v>0</v>
      </c>
      <c r="O182" s="9">
        <v>0</v>
      </c>
      <c r="P182" s="9">
        <v>4314.12451171875</v>
      </c>
      <c r="Q182" s="9">
        <v>0</v>
      </c>
      <c r="R182" s="9">
        <v>0</v>
      </c>
      <c r="S182" s="9">
        <v>0</v>
      </c>
      <c r="T182" s="9">
        <v>0</v>
      </c>
      <c r="U182" s="9">
        <v>188.63416000000001</v>
      </c>
      <c r="V182" s="9">
        <v>0</v>
      </c>
      <c r="W182" s="9">
        <v>0</v>
      </c>
      <c r="X182" s="9">
        <v>188.63416000000001</v>
      </c>
      <c r="Y182" s="13">
        <f t="shared" si="11"/>
        <v>85.326780341796876</v>
      </c>
      <c r="Z182" s="13">
        <v>211.03123474121094</v>
      </c>
      <c r="AA182" s="13">
        <v>-220.56965637207031</v>
      </c>
      <c r="AB182" s="13">
        <v>0</v>
      </c>
      <c r="AC182" s="13">
        <v>0</v>
      </c>
      <c r="AD182" s="13">
        <v>0</v>
      </c>
      <c r="AE182" s="13">
        <v>0</v>
      </c>
      <c r="AG182" s="13">
        <f t="shared" si="12"/>
        <v>85.326780341796876</v>
      </c>
      <c r="AH182" s="3">
        <f t="shared" si="10"/>
        <v>10995.719116210938</v>
      </c>
      <c r="AI182" s="3">
        <f t="shared" si="13"/>
        <v>85.326780341796876</v>
      </c>
    </row>
    <row r="183" spans="2:35" x14ac:dyDescent="0.25">
      <c r="B183" t="s">
        <v>177</v>
      </c>
      <c r="C183" t="s">
        <v>28</v>
      </c>
      <c r="D183" t="s">
        <v>34</v>
      </c>
      <c r="E183">
        <v>14</v>
      </c>
      <c r="F183" t="s">
        <v>108</v>
      </c>
      <c r="G183" s="9">
        <v>453.48696899414062</v>
      </c>
      <c r="H183" s="9">
        <v>1698153.75</v>
      </c>
      <c r="I183" s="9">
        <v>500422.40625</v>
      </c>
      <c r="J183" s="9">
        <v>0</v>
      </c>
      <c r="K183" s="9">
        <v>883691.5</v>
      </c>
      <c r="L183" s="9">
        <v>254.35308837890625</v>
      </c>
      <c r="M183" s="9">
        <v>183004.4375</v>
      </c>
      <c r="N183" s="9">
        <v>3315.474853515625</v>
      </c>
      <c r="O183" s="9">
        <v>57654.6015625</v>
      </c>
      <c r="P183" s="9">
        <v>69812.421875</v>
      </c>
      <c r="Q183" s="9">
        <v>0</v>
      </c>
      <c r="R183" s="9">
        <v>0</v>
      </c>
      <c r="S183" s="9">
        <v>0</v>
      </c>
      <c r="T183" s="9">
        <v>0</v>
      </c>
      <c r="U183" s="9">
        <v>6463.4400000000005</v>
      </c>
      <c r="V183" s="9">
        <v>0</v>
      </c>
      <c r="W183" s="9">
        <v>3300.3635200000003</v>
      </c>
      <c r="X183" s="9">
        <v>3163.0771200000004</v>
      </c>
      <c r="Y183" s="13">
        <f t="shared" si="11"/>
        <v>2741.2686688408203</v>
      </c>
      <c r="Z183" s="13">
        <v>2918.459228515625</v>
      </c>
      <c r="AA183" s="13">
        <v>-6042.6533203125</v>
      </c>
      <c r="AB183" s="13">
        <v>0</v>
      </c>
      <c r="AC183" s="13">
        <v>0</v>
      </c>
      <c r="AD183" s="13">
        <v>0</v>
      </c>
      <c r="AE183" s="13">
        <v>0</v>
      </c>
      <c r="AG183" s="13">
        <f t="shared" si="12"/>
        <v>2741.2686688408203</v>
      </c>
      <c r="AH183" s="3">
        <f t="shared" si="10"/>
        <v>310725.81402587891</v>
      </c>
      <c r="AI183" s="3">
        <f t="shared" si="13"/>
        <v>2411.2323168408202</v>
      </c>
    </row>
    <row r="184" spans="2:35" x14ac:dyDescent="0.25">
      <c r="B184" t="s">
        <v>178</v>
      </c>
      <c r="C184" t="s">
        <v>28</v>
      </c>
      <c r="D184" t="s">
        <v>34</v>
      </c>
      <c r="E184">
        <v>14</v>
      </c>
      <c r="F184" t="s">
        <v>110</v>
      </c>
      <c r="G184" s="9">
        <v>431.79177856445312</v>
      </c>
      <c r="H184" s="9">
        <v>1651819</v>
      </c>
      <c r="I184" s="9">
        <v>500422.40625</v>
      </c>
      <c r="J184" s="9">
        <v>0</v>
      </c>
      <c r="K184" s="9">
        <v>883691.5</v>
      </c>
      <c r="L184" s="9">
        <v>508.85061645507812</v>
      </c>
      <c r="M184" s="9">
        <v>133897.875</v>
      </c>
      <c r="N184" s="9">
        <v>6061.07177734375</v>
      </c>
      <c r="O184" s="9">
        <v>57595.8046875</v>
      </c>
      <c r="P184" s="9">
        <v>69643.34375</v>
      </c>
      <c r="Q184" s="9">
        <v>0</v>
      </c>
      <c r="R184" s="9">
        <v>0</v>
      </c>
      <c r="S184" s="9">
        <v>0</v>
      </c>
      <c r="T184" s="9">
        <v>0</v>
      </c>
      <c r="U184" s="9">
        <v>4994.9891200000002</v>
      </c>
      <c r="V184" s="9">
        <v>0</v>
      </c>
      <c r="W184" s="9">
        <v>1831.8806400000001</v>
      </c>
      <c r="X184" s="9">
        <v>3163.1078400000001</v>
      </c>
      <c r="Y184" s="13">
        <f t="shared" si="11"/>
        <v>2213.5600466586916</v>
      </c>
      <c r="Z184" s="13">
        <v>2918.459228515625</v>
      </c>
      <c r="AA184" s="13">
        <v>-6042.6533203125</v>
      </c>
      <c r="AB184" s="13">
        <v>0</v>
      </c>
      <c r="AC184" s="13">
        <v>0</v>
      </c>
      <c r="AD184" s="13">
        <v>0</v>
      </c>
      <c r="AE184" s="13">
        <v>0</v>
      </c>
      <c r="AG184" s="13">
        <f t="shared" si="12"/>
        <v>2213.5600466586916</v>
      </c>
      <c r="AH184" s="3">
        <f t="shared" si="10"/>
        <v>261645.87405395508</v>
      </c>
      <c r="AI184" s="3">
        <f t="shared" si="13"/>
        <v>2030.3719826586914</v>
      </c>
    </row>
    <row r="185" spans="2:35" x14ac:dyDescent="0.25">
      <c r="B185" t="s">
        <v>179</v>
      </c>
      <c r="C185" t="s">
        <v>28</v>
      </c>
      <c r="D185" t="s">
        <v>34</v>
      </c>
      <c r="E185">
        <v>14</v>
      </c>
      <c r="F185" t="s">
        <v>96</v>
      </c>
      <c r="G185" s="9">
        <v>483.89608764648437</v>
      </c>
      <c r="H185" s="9">
        <v>1652499.75</v>
      </c>
      <c r="I185" s="9">
        <v>500422.40625</v>
      </c>
      <c r="J185" s="9">
        <v>0</v>
      </c>
      <c r="K185" s="9">
        <v>883691.5</v>
      </c>
      <c r="L185" s="9">
        <v>7915.5126953125</v>
      </c>
      <c r="M185" s="9">
        <v>183438.59375</v>
      </c>
      <c r="N185" s="9">
        <v>0</v>
      </c>
      <c r="O185" s="9">
        <v>213.47686767578125</v>
      </c>
      <c r="P185" s="9">
        <v>76819.828125</v>
      </c>
      <c r="Q185" s="9">
        <v>0</v>
      </c>
      <c r="R185" s="9">
        <v>0</v>
      </c>
      <c r="S185" s="9">
        <v>0</v>
      </c>
      <c r="T185" s="9">
        <v>0</v>
      </c>
      <c r="U185" s="9">
        <v>3162.9084800000001</v>
      </c>
      <c r="V185" s="9">
        <v>0</v>
      </c>
      <c r="W185" s="9">
        <v>0</v>
      </c>
      <c r="X185" s="9">
        <v>3162.9084800000001</v>
      </c>
      <c r="Y185" s="13">
        <f t="shared" si="11"/>
        <v>2082.686312758789</v>
      </c>
      <c r="Z185" s="13">
        <v>3732.17431640625</v>
      </c>
      <c r="AA185" s="13">
        <v>-3901.141845703125</v>
      </c>
      <c r="AB185" s="13">
        <v>0</v>
      </c>
      <c r="AC185" s="13">
        <v>0</v>
      </c>
      <c r="AD185" s="13">
        <v>0</v>
      </c>
      <c r="AE185" s="13">
        <v>0</v>
      </c>
      <c r="AG185" s="13">
        <f t="shared" si="12"/>
        <v>2082.686312758789</v>
      </c>
      <c r="AH185" s="3">
        <f t="shared" si="10"/>
        <v>268387.41143798828</v>
      </c>
      <c r="AI185" s="3">
        <f t="shared" si="13"/>
        <v>2082.686312758789</v>
      </c>
    </row>
    <row r="186" spans="2:35" x14ac:dyDescent="0.25">
      <c r="B186" t="s">
        <v>180</v>
      </c>
      <c r="C186" t="s">
        <v>28</v>
      </c>
      <c r="D186" t="s">
        <v>34</v>
      </c>
      <c r="E186">
        <v>14</v>
      </c>
      <c r="F186" t="s">
        <v>98</v>
      </c>
      <c r="G186" s="9">
        <v>457.57247924804687</v>
      </c>
      <c r="H186" s="9">
        <v>1618959</v>
      </c>
      <c r="I186" s="9">
        <v>500422.40625</v>
      </c>
      <c r="J186" s="9">
        <v>0</v>
      </c>
      <c r="K186" s="9">
        <v>883691.5</v>
      </c>
      <c r="L186" s="9">
        <v>6809.41650390625</v>
      </c>
      <c r="M186" s="9">
        <v>151004.484375</v>
      </c>
      <c r="N186" s="9">
        <v>0</v>
      </c>
      <c r="O186" s="9">
        <v>213.47686767578125</v>
      </c>
      <c r="P186" s="9">
        <v>76819.828125</v>
      </c>
      <c r="Q186" s="9">
        <v>0</v>
      </c>
      <c r="R186" s="9">
        <v>0</v>
      </c>
      <c r="S186" s="9">
        <v>0</v>
      </c>
      <c r="T186" s="9">
        <v>0</v>
      </c>
      <c r="U186" s="9">
        <v>3162.9084800000001</v>
      </c>
      <c r="V186" s="9">
        <v>0</v>
      </c>
      <c r="W186" s="9">
        <v>0</v>
      </c>
      <c r="X186" s="9">
        <v>3162.9084800000001</v>
      </c>
      <c r="Y186" s="13">
        <f t="shared" si="11"/>
        <v>1822.4143175634765</v>
      </c>
      <c r="Z186" s="13">
        <v>3732.17431640625</v>
      </c>
      <c r="AA186" s="13">
        <v>-3901.141845703125</v>
      </c>
      <c r="AB186" s="13">
        <v>0</v>
      </c>
      <c r="AC186" s="13">
        <v>0</v>
      </c>
      <c r="AD186" s="13">
        <v>0</v>
      </c>
      <c r="AE186" s="13">
        <v>0</v>
      </c>
      <c r="AG186" s="13">
        <f t="shared" si="12"/>
        <v>1822.4143175634765</v>
      </c>
      <c r="AH186" s="3">
        <f t="shared" si="10"/>
        <v>234847.20587158203</v>
      </c>
      <c r="AI186" s="3">
        <f t="shared" si="13"/>
        <v>1822.4143175634765</v>
      </c>
    </row>
    <row r="187" spans="2:35" x14ac:dyDescent="0.25">
      <c r="B187" t="s">
        <v>181</v>
      </c>
      <c r="C187" t="s">
        <v>28</v>
      </c>
      <c r="D187" t="s">
        <v>34</v>
      </c>
      <c r="E187">
        <v>14</v>
      </c>
      <c r="F187" t="s">
        <v>100</v>
      </c>
      <c r="G187" s="9">
        <v>442.983154296875</v>
      </c>
      <c r="H187" s="9">
        <v>1600438</v>
      </c>
      <c r="I187" s="9">
        <v>500422.40625</v>
      </c>
      <c r="J187" s="9">
        <v>0</v>
      </c>
      <c r="K187" s="9">
        <v>883691.5</v>
      </c>
      <c r="L187" s="9">
        <v>6154.5576171875</v>
      </c>
      <c r="M187" s="9">
        <v>133138</v>
      </c>
      <c r="N187" s="9">
        <v>0</v>
      </c>
      <c r="O187" s="9">
        <v>213.47686767578125</v>
      </c>
      <c r="P187" s="9">
        <v>76819.828125</v>
      </c>
      <c r="Q187" s="9">
        <v>0</v>
      </c>
      <c r="R187" s="9">
        <v>0</v>
      </c>
      <c r="S187" s="9">
        <v>0</v>
      </c>
      <c r="T187" s="9">
        <v>0</v>
      </c>
      <c r="U187" s="9">
        <v>3162.9084800000001</v>
      </c>
      <c r="V187" s="9">
        <v>0</v>
      </c>
      <c r="W187" s="9">
        <v>0</v>
      </c>
      <c r="X187" s="9">
        <v>3162.9084800000001</v>
      </c>
      <c r="Y187" s="13">
        <f t="shared" si="11"/>
        <v>1678.688693852539</v>
      </c>
      <c r="Z187" s="13">
        <v>3732.17431640625</v>
      </c>
      <c r="AA187" s="13">
        <v>-3901.141845703125</v>
      </c>
      <c r="AB187" s="13">
        <v>0</v>
      </c>
      <c r="AC187" s="13">
        <v>0</v>
      </c>
      <c r="AD187" s="13">
        <v>0</v>
      </c>
      <c r="AE187" s="13">
        <v>0</v>
      </c>
      <c r="AG187" s="13">
        <f t="shared" si="12"/>
        <v>1678.688693852539</v>
      </c>
      <c r="AH187" s="3">
        <f t="shared" si="10"/>
        <v>216325.86260986328</v>
      </c>
      <c r="AI187" s="3">
        <f t="shared" si="13"/>
        <v>1678.688693852539</v>
      </c>
    </row>
    <row r="188" spans="2:35" x14ac:dyDescent="0.25">
      <c r="B188" t="s">
        <v>182</v>
      </c>
      <c r="C188" t="s">
        <v>28</v>
      </c>
      <c r="D188" t="s">
        <v>34</v>
      </c>
      <c r="E188">
        <v>14</v>
      </c>
      <c r="F188" t="s">
        <v>102</v>
      </c>
      <c r="G188" s="9">
        <v>481.03326416015625</v>
      </c>
      <c r="H188" s="9">
        <v>1640997.75</v>
      </c>
      <c r="I188" s="9">
        <v>500422.40625</v>
      </c>
      <c r="J188" s="9">
        <v>0</v>
      </c>
      <c r="K188" s="9">
        <v>883691.5</v>
      </c>
      <c r="L188" s="9">
        <v>6450.6669921875</v>
      </c>
      <c r="M188" s="9">
        <v>174012.84375</v>
      </c>
      <c r="N188" s="9">
        <v>0</v>
      </c>
      <c r="O188" s="9">
        <v>213.47686767578125</v>
      </c>
      <c r="P188" s="9">
        <v>76208.09375</v>
      </c>
      <c r="Q188" s="9">
        <v>0</v>
      </c>
      <c r="R188" s="9">
        <v>0</v>
      </c>
      <c r="S188" s="9">
        <v>0</v>
      </c>
      <c r="T188" s="9">
        <v>0</v>
      </c>
      <c r="U188" s="9">
        <v>3162.8736000000004</v>
      </c>
      <c r="V188" s="9">
        <v>0</v>
      </c>
      <c r="W188" s="9">
        <v>0</v>
      </c>
      <c r="X188" s="9">
        <v>3162.8736000000004</v>
      </c>
      <c r="Y188" s="13">
        <f t="shared" si="11"/>
        <v>1993.4282313525391</v>
      </c>
      <c r="Z188" s="13">
        <v>3664.62890625</v>
      </c>
      <c r="AA188" s="13">
        <v>-3830.179931640625</v>
      </c>
      <c r="AB188" s="13">
        <v>0</v>
      </c>
      <c r="AC188" s="13">
        <v>0</v>
      </c>
      <c r="AD188" s="13">
        <v>0</v>
      </c>
      <c r="AE188" s="13">
        <v>0</v>
      </c>
      <c r="AG188" s="13">
        <f t="shared" si="12"/>
        <v>1993.4282313525391</v>
      </c>
      <c r="AH188" s="3">
        <f t="shared" si="10"/>
        <v>256885.08135986328</v>
      </c>
      <c r="AI188" s="3">
        <f t="shared" si="13"/>
        <v>1993.4282313525391</v>
      </c>
    </row>
    <row r="189" spans="2:35" x14ac:dyDescent="0.25">
      <c r="B189" t="s">
        <v>183</v>
      </c>
      <c r="C189" t="s">
        <v>28</v>
      </c>
      <c r="D189" t="s">
        <v>34</v>
      </c>
      <c r="E189">
        <v>14</v>
      </c>
      <c r="F189" t="s">
        <v>104</v>
      </c>
      <c r="G189" s="9">
        <v>455.09732055664062</v>
      </c>
      <c r="H189" s="9">
        <v>1609156.125</v>
      </c>
      <c r="I189" s="9">
        <v>500422.40625</v>
      </c>
      <c r="J189" s="9">
        <v>0</v>
      </c>
      <c r="K189" s="9">
        <v>883691.5</v>
      </c>
      <c r="L189" s="9">
        <v>5530.916015625</v>
      </c>
      <c r="M189" s="9">
        <v>143091.5625</v>
      </c>
      <c r="N189" s="9">
        <v>0</v>
      </c>
      <c r="O189" s="9">
        <v>213.47686767578125</v>
      </c>
      <c r="P189" s="9">
        <v>76208.09375</v>
      </c>
      <c r="Q189" s="9">
        <v>0</v>
      </c>
      <c r="R189" s="9">
        <v>0</v>
      </c>
      <c r="S189" s="9">
        <v>0</v>
      </c>
      <c r="T189" s="9">
        <v>0</v>
      </c>
      <c r="U189" s="9">
        <v>3162.8736000000004</v>
      </c>
      <c r="V189" s="9">
        <v>0</v>
      </c>
      <c r="W189" s="9">
        <v>0</v>
      </c>
      <c r="X189" s="9">
        <v>3162.8736000000004</v>
      </c>
      <c r="Y189" s="13">
        <f t="shared" si="11"/>
        <v>1746.3418212744141</v>
      </c>
      <c r="Z189" s="13">
        <v>3664.62890625</v>
      </c>
      <c r="AA189" s="13">
        <v>-3830.179931640625</v>
      </c>
      <c r="AB189" s="13">
        <v>0</v>
      </c>
      <c r="AC189" s="13">
        <v>0</v>
      </c>
      <c r="AD189" s="13">
        <v>0</v>
      </c>
      <c r="AE189" s="13">
        <v>0</v>
      </c>
      <c r="AG189" s="13">
        <f t="shared" si="12"/>
        <v>1746.3418212744141</v>
      </c>
      <c r="AH189" s="3">
        <f t="shared" si="10"/>
        <v>225044.04913330078</v>
      </c>
      <c r="AI189" s="3">
        <f t="shared" si="13"/>
        <v>1746.3418212744141</v>
      </c>
    </row>
    <row r="190" spans="2:35" x14ac:dyDescent="0.25">
      <c r="B190" t="s">
        <v>184</v>
      </c>
      <c r="C190" t="s">
        <v>28</v>
      </c>
      <c r="D190" t="s">
        <v>34</v>
      </c>
      <c r="E190">
        <v>14</v>
      </c>
      <c r="F190" t="s">
        <v>106</v>
      </c>
      <c r="G190" s="9">
        <v>440.80178833007812</v>
      </c>
      <c r="H190" s="9">
        <v>1591693.375</v>
      </c>
      <c r="I190" s="9">
        <v>500422.40625</v>
      </c>
      <c r="J190" s="9">
        <v>0</v>
      </c>
      <c r="K190" s="9">
        <v>883691.5</v>
      </c>
      <c r="L190" s="9">
        <v>4995.091796875</v>
      </c>
      <c r="M190" s="9">
        <v>126164.75</v>
      </c>
      <c r="N190" s="9">
        <v>0</v>
      </c>
      <c r="O190" s="9">
        <v>213.47686767578125</v>
      </c>
      <c r="P190" s="9">
        <v>76208.09375</v>
      </c>
      <c r="Q190" s="9">
        <v>0</v>
      </c>
      <c r="R190" s="9">
        <v>0</v>
      </c>
      <c r="S190" s="9">
        <v>0</v>
      </c>
      <c r="T190" s="9">
        <v>0</v>
      </c>
      <c r="U190" s="9">
        <v>3162.8736000000004</v>
      </c>
      <c r="V190" s="9">
        <v>0</v>
      </c>
      <c r="W190" s="9">
        <v>0</v>
      </c>
      <c r="X190" s="9">
        <v>3162.8736000000004</v>
      </c>
      <c r="Y190" s="13">
        <f t="shared" si="11"/>
        <v>1610.8317603369142</v>
      </c>
      <c r="Z190" s="13">
        <v>3664.62890625</v>
      </c>
      <c r="AA190" s="13">
        <v>-3830.179931640625</v>
      </c>
      <c r="AB190" s="13">
        <v>0</v>
      </c>
      <c r="AC190" s="13">
        <v>0</v>
      </c>
      <c r="AD190" s="13">
        <v>0</v>
      </c>
      <c r="AE190" s="13">
        <v>0</v>
      </c>
      <c r="AG190" s="13">
        <f t="shared" si="12"/>
        <v>1610.8317603369142</v>
      </c>
      <c r="AH190" s="3">
        <f t="shared" si="10"/>
        <v>207581.41241455078</v>
      </c>
      <c r="AI190" s="3">
        <f t="shared" si="13"/>
        <v>1610.8317603369142</v>
      </c>
    </row>
    <row r="191" spans="2:35" x14ac:dyDescent="0.25">
      <c r="B191" t="s">
        <v>449</v>
      </c>
      <c r="C191" t="s">
        <v>29</v>
      </c>
      <c r="D191" t="s">
        <v>34</v>
      </c>
      <c r="E191">
        <v>14</v>
      </c>
      <c r="F191" t="s">
        <v>90</v>
      </c>
      <c r="G191" s="9">
        <v>123.88224029541016</v>
      </c>
      <c r="H191" s="9">
        <v>293798.84375</v>
      </c>
      <c r="I191" s="9">
        <v>133157.65625</v>
      </c>
      <c r="J191" s="9">
        <v>0</v>
      </c>
      <c r="K191" s="9">
        <v>99493.7734375</v>
      </c>
      <c r="L191" s="9">
        <v>0</v>
      </c>
      <c r="M191" s="9">
        <v>16459.65234375</v>
      </c>
      <c r="N191" s="9">
        <v>0</v>
      </c>
      <c r="O191" s="9">
        <v>0</v>
      </c>
      <c r="P191" s="9">
        <v>44688.3359375</v>
      </c>
      <c r="Q191" s="9">
        <v>0</v>
      </c>
      <c r="R191" s="9">
        <v>0</v>
      </c>
      <c r="S191" s="9">
        <v>0</v>
      </c>
      <c r="T191" s="9">
        <v>0</v>
      </c>
      <c r="U191" s="9">
        <v>10419.275520000001</v>
      </c>
      <c r="V191" s="9">
        <v>110.39444</v>
      </c>
      <c r="W191" s="9">
        <v>7986.6572800000004</v>
      </c>
      <c r="X191" s="9">
        <v>2322.2254400000002</v>
      </c>
      <c r="Y191" s="13">
        <f t="shared" si="11"/>
        <v>1273.1741170625</v>
      </c>
      <c r="Z191" s="13">
        <v>1100.3118896484375</v>
      </c>
      <c r="AA191" s="13">
        <v>-2469.904541015625</v>
      </c>
      <c r="AB191" s="13">
        <v>0</v>
      </c>
      <c r="AC191" s="13">
        <v>0</v>
      </c>
      <c r="AD191" s="13">
        <v>0</v>
      </c>
      <c r="AE191" s="13">
        <v>0</v>
      </c>
      <c r="AG191" s="13">
        <f t="shared" si="12"/>
        <v>1273.1741170625</v>
      </c>
      <c r="AH191" s="3">
        <f t="shared" si="10"/>
        <v>61147.98828125</v>
      </c>
      <c r="AI191" s="3">
        <f t="shared" si="13"/>
        <v>474.50838906249999</v>
      </c>
    </row>
    <row r="192" spans="2:35" x14ac:dyDescent="0.25">
      <c r="B192" t="s">
        <v>739</v>
      </c>
      <c r="C192" t="s">
        <v>29</v>
      </c>
      <c r="D192" t="s">
        <v>34</v>
      </c>
      <c r="E192">
        <v>14</v>
      </c>
      <c r="F192" t="s">
        <v>730</v>
      </c>
      <c r="G192" s="9">
        <v>123.98663330078125</v>
      </c>
      <c r="H192" s="9">
        <v>295413.375</v>
      </c>
      <c r="I192" s="9">
        <v>133157.65625</v>
      </c>
      <c r="J192" s="9">
        <v>0</v>
      </c>
      <c r="K192" s="9">
        <v>99493.7734375</v>
      </c>
      <c r="L192" s="9">
        <v>0</v>
      </c>
      <c r="M192" s="9">
        <v>18074.20703125</v>
      </c>
      <c r="N192" s="9">
        <v>0</v>
      </c>
      <c r="O192" s="9">
        <v>0</v>
      </c>
      <c r="P192" s="9">
        <v>44688.3359375</v>
      </c>
      <c r="Q192" s="9">
        <v>0</v>
      </c>
      <c r="R192" s="9">
        <v>0</v>
      </c>
      <c r="S192" s="9">
        <v>0</v>
      </c>
      <c r="T192" s="9">
        <v>0</v>
      </c>
      <c r="U192" s="9">
        <v>10419.174400000002</v>
      </c>
      <c r="V192" s="9">
        <v>110.39444</v>
      </c>
      <c r="W192" s="9">
        <v>7986.5568000000003</v>
      </c>
      <c r="X192" s="9">
        <v>2322.2251200000001</v>
      </c>
      <c r="Y192" s="13">
        <f t="shared" si="11"/>
        <v>1285.6930134375</v>
      </c>
      <c r="Z192" s="13">
        <v>1100.3121337890625</v>
      </c>
      <c r="AA192" s="13">
        <v>-2469.904541015625</v>
      </c>
      <c r="AB192" s="13">
        <v>0</v>
      </c>
      <c r="AC192" s="13">
        <v>0</v>
      </c>
      <c r="AD192" s="13">
        <v>0</v>
      </c>
      <c r="AE192" s="13">
        <v>0</v>
      </c>
      <c r="AG192" s="13">
        <f t="shared" si="12"/>
        <v>1285.6930134375</v>
      </c>
      <c r="AH192" s="3">
        <f t="shared" si="10"/>
        <v>62762.54296875</v>
      </c>
      <c r="AI192" s="3">
        <f t="shared" si="13"/>
        <v>487.03733343750002</v>
      </c>
    </row>
    <row r="193" spans="2:35" x14ac:dyDescent="0.25">
      <c r="B193" t="s">
        <v>450</v>
      </c>
      <c r="C193" t="s">
        <v>29</v>
      </c>
      <c r="D193" t="s">
        <v>34</v>
      </c>
      <c r="E193">
        <v>14</v>
      </c>
      <c r="F193" t="s">
        <v>92</v>
      </c>
      <c r="G193" s="9">
        <v>112.95361328125</v>
      </c>
      <c r="H193" s="9">
        <v>279789.3125</v>
      </c>
      <c r="I193" s="9">
        <v>133157.65625</v>
      </c>
      <c r="J193" s="9">
        <v>0</v>
      </c>
      <c r="K193" s="9">
        <v>99493.7734375</v>
      </c>
      <c r="L193" s="9">
        <v>0</v>
      </c>
      <c r="M193" s="9">
        <v>13055.7216796875</v>
      </c>
      <c r="N193" s="9">
        <v>0</v>
      </c>
      <c r="O193" s="9">
        <v>0</v>
      </c>
      <c r="P193" s="9">
        <v>34082.734375</v>
      </c>
      <c r="Q193" s="9">
        <v>0</v>
      </c>
      <c r="R193" s="9">
        <v>0</v>
      </c>
      <c r="S193" s="9">
        <v>0</v>
      </c>
      <c r="T193" s="9">
        <v>0</v>
      </c>
      <c r="U193" s="9">
        <v>10642.66496</v>
      </c>
      <c r="V193" s="9">
        <v>110.39444</v>
      </c>
      <c r="W193" s="9">
        <v>8209.9104000000007</v>
      </c>
      <c r="X193" s="9">
        <v>2322.3593600000004</v>
      </c>
      <c r="Y193" s="13">
        <f t="shared" si="11"/>
        <v>1186.7854589843751</v>
      </c>
      <c r="Z193" s="13">
        <v>1087.5238037109375</v>
      </c>
      <c r="AA193" s="13">
        <v>-2465.46337890625</v>
      </c>
      <c r="AB193" s="13">
        <v>0</v>
      </c>
      <c r="AC193" s="13">
        <v>0</v>
      </c>
      <c r="AD193" s="13">
        <v>0</v>
      </c>
      <c r="AE193" s="13">
        <v>0</v>
      </c>
      <c r="AG193" s="13">
        <f t="shared" si="12"/>
        <v>1186.7854589843751</v>
      </c>
      <c r="AH193" s="3">
        <f t="shared" si="10"/>
        <v>47138.4560546875</v>
      </c>
      <c r="AI193" s="3">
        <f t="shared" si="13"/>
        <v>365.794418984375</v>
      </c>
    </row>
    <row r="194" spans="2:35" x14ac:dyDescent="0.25">
      <c r="B194" t="s">
        <v>698</v>
      </c>
      <c r="C194" t="s">
        <v>29</v>
      </c>
      <c r="D194" t="s">
        <v>34</v>
      </c>
      <c r="E194">
        <v>14</v>
      </c>
      <c r="F194" t="s">
        <v>689</v>
      </c>
      <c r="G194" s="9">
        <v>127.58095550537109</v>
      </c>
      <c r="H194" s="9">
        <v>294716.0625</v>
      </c>
      <c r="I194" s="9">
        <v>133157.65625</v>
      </c>
      <c r="J194" s="9">
        <v>0</v>
      </c>
      <c r="K194" s="9">
        <v>99493.7734375</v>
      </c>
      <c r="L194" s="9">
        <v>0</v>
      </c>
      <c r="M194" s="9">
        <v>17851.9609375</v>
      </c>
      <c r="N194" s="9">
        <v>0</v>
      </c>
      <c r="O194" s="9">
        <v>0</v>
      </c>
      <c r="P194" s="9">
        <v>44213.3203125</v>
      </c>
      <c r="Q194" s="9">
        <v>0</v>
      </c>
      <c r="R194" s="9">
        <v>0</v>
      </c>
      <c r="S194" s="9">
        <v>0</v>
      </c>
      <c r="T194" s="9">
        <v>0</v>
      </c>
      <c r="U194" s="9">
        <v>10396.400640000002</v>
      </c>
      <c r="V194" s="9">
        <v>110.39444</v>
      </c>
      <c r="W194" s="9">
        <v>7963.6691200000005</v>
      </c>
      <c r="X194" s="9">
        <v>2322.3376000000003</v>
      </c>
      <c r="Y194" s="13">
        <f t="shared" si="11"/>
        <v>1277.9934945</v>
      </c>
      <c r="Z194" s="13">
        <v>1106.5447998046875</v>
      </c>
      <c r="AA194" s="13">
        <v>-2452.89111328125</v>
      </c>
      <c r="AB194" s="13">
        <v>0</v>
      </c>
      <c r="AC194" s="13">
        <v>0</v>
      </c>
      <c r="AD194" s="13">
        <v>0</v>
      </c>
      <c r="AE194" s="13">
        <v>0</v>
      </c>
      <c r="AG194" s="13">
        <f t="shared" si="12"/>
        <v>1277.9934945</v>
      </c>
      <c r="AH194" s="3">
        <f t="shared" ref="AH194:AH257" si="14">L194+M194+O194+P194+R194</f>
        <v>62065.28125</v>
      </c>
      <c r="AI194" s="3">
        <f t="shared" si="13"/>
        <v>481.62658249999998</v>
      </c>
    </row>
    <row r="195" spans="2:35" x14ac:dyDescent="0.25">
      <c r="B195" t="s">
        <v>451</v>
      </c>
      <c r="C195" t="s">
        <v>29</v>
      </c>
      <c r="D195" t="s">
        <v>34</v>
      </c>
      <c r="E195">
        <v>14</v>
      </c>
      <c r="F195" t="s">
        <v>94</v>
      </c>
      <c r="G195" s="9">
        <v>120.82156372070312</v>
      </c>
      <c r="H195" s="9">
        <v>291611.78125</v>
      </c>
      <c r="I195" s="9">
        <v>133157.65625</v>
      </c>
      <c r="J195" s="9">
        <v>0</v>
      </c>
      <c r="K195" s="9">
        <v>99493.7734375</v>
      </c>
      <c r="L195" s="9">
        <v>0</v>
      </c>
      <c r="M195" s="9">
        <v>14747.6953125</v>
      </c>
      <c r="N195" s="9">
        <v>0</v>
      </c>
      <c r="O195" s="9">
        <v>0</v>
      </c>
      <c r="P195" s="9">
        <v>44213.3203125</v>
      </c>
      <c r="Q195" s="9">
        <v>0</v>
      </c>
      <c r="R195" s="9">
        <v>0</v>
      </c>
      <c r="S195" s="9">
        <v>0</v>
      </c>
      <c r="T195" s="9">
        <v>0</v>
      </c>
      <c r="U195" s="9">
        <v>10396.400640000002</v>
      </c>
      <c r="V195" s="9">
        <v>110.39444</v>
      </c>
      <c r="W195" s="9">
        <v>7963.6691200000005</v>
      </c>
      <c r="X195" s="9">
        <v>2322.3376000000003</v>
      </c>
      <c r="Y195" s="13">
        <f t="shared" ref="Y195:Y258" si="15">AG195</f>
        <v>1253.9043932500001</v>
      </c>
      <c r="Z195" s="13">
        <v>1106.5447998046875</v>
      </c>
      <c r="AA195" s="13">
        <v>-2452.89111328125</v>
      </c>
      <c r="AB195" s="13">
        <v>0</v>
      </c>
      <c r="AC195" s="13">
        <v>0</v>
      </c>
      <c r="AD195" s="13">
        <v>0</v>
      </c>
      <c r="AE195" s="13">
        <v>0</v>
      </c>
      <c r="AG195" s="13">
        <f t="shared" ref="AG195:AG258" si="16">(AH195*7760+W195*100000)/1000000</f>
        <v>1253.9043932500001</v>
      </c>
      <c r="AH195" s="3">
        <f t="shared" si="14"/>
        <v>58961.015625</v>
      </c>
      <c r="AI195" s="3">
        <f t="shared" ref="AI195:AI258" si="17">AH195*7760/1000000</f>
        <v>457.53748124999998</v>
      </c>
    </row>
    <row r="196" spans="2:35" x14ac:dyDescent="0.25">
      <c r="B196" t="s">
        <v>452</v>
      </c>
      <c r="C196" t="s">
        <v>29</v>
      </c>
      <c r="D196" t="s">
        <v>34</v>
      </c>
      <c r="E196">
        <v>14</v>
      </c>
      <c r="F196" t="s">
        <v>48</v>
      </c>
      <c r="G196" s="9">
        <v>131.85997009277344</v>
      </c>
      <c r="H196" s="9">
        <v>303127.3125</v>
      </c>
      <c r="I196" s="9">
        <v>133157.65625</v>
      </c>
      <c r="J196" s="9">
        <v>0</v>
      </c>
      <c r="K196" s="9">
        <v>99493.7734375</v>
      </c>
      <c r="L196" s="9">
        <v>214.29965209960937</v>
      </c>
      <c r="M196" s="9">
        <v>27164.294921875</v>
      </c>
      <c r="N196" s="9">
        <v>0</v>
      </c>
      <c r="O196" s="9">
        <v>444.7547607421875</v>
      </c>
      <c r="P196" s="9">
        <v>42652.703125</v>
      </c>
      <c r="Q196" s="9">
        <v>0</v>
      </c>
      <c r="R196" s="9">
        <v>0</v>
      </c>
      <c r="S196" s="9">
        <v>0</v>
      </c>
      <c r="T196" s="9">
        <v>0</v>
      </c>
      <c r="U196" s="9">
        <v>10772.532480000002</v>
      </c>
      <c r="V196" s="9">
        <v>110.39444</v>
      </c>
      <c r="W196" s="9">
        <v>8339.2000000000007</v>
      </c>
      <c r="X196" s="9">
        <v>2322.94</v>
      </c>
      <c r="Y196" s="13">
        <f t="shared" si="15"/>
        <v>1380.8141670874024</v>
      </c>
      <c r="Z196" s="13">
        <v>1136.66064453125</v>
      </c>
      <c r="AA196" s="13">
        <v>-961.3935546875</v>
      </c>
      <c r="AB196" s="13">
        <v>0</v>
      </c>
      <c r="AC196" s="13">
        <v>0</v>
      </c>
      <c r="AD196" s="13">
        <v>0</v>
      </c>
      <c r="AE196" s="13">
        <v>0</v>
      </c>
      <c r="AG196" s="13">
        <f t="shared" si="16"/>
        <v>1380.8141670874024</v>
      </c>
      <c r="AH196" s="3">
        <f t="shared" si="14"/>
        <v>70476.052459716797</v>
      </c>
      <c r="AI196" s="3">
        <f t="shared" si="17"/>
        <v>546.89416708740237</v>
      </c>
    </row>
    <row r="197" spans="2:35" x14ac:dyDescent="0.25">
      <c r="B197" t="s">
        <v>453</v>
      </c>
      <c r="C197" t="s">
        <v>29</v>
      </c>
      <c r="D197" t="s">
        <v>34</v>
      </c>
      <c r="E197">
        <v>14</v>
      </c>
      <c r="F197" t="s">
        <v>50</v>
      </c>
      <c r="G197" s="9">
        <v>121.61978912353516</v>
      </c>
      <c r="H197" s="9">
        <v>296602.09375</v>
      </c>
      <c r="I197" s="9">
        <v>133157.65625</v>
      </c>
      <c r="J197" s="9">
        <v>0</v>
      </c>
      <c r="K197" s="9">
        <v>99493.7734375</v>
      </c>
      <c r="L197" s="9">
        <v>407.86123657226562</v>
      </c>
      <c r="M197" s="9">
        <v>21075.681640625</v>
      </c>
      <c r="N197" s="9">
        <v>0</v>
      </c>
      <c r="O197" s="9">
        <v>460.70669555664062</v>
      </c>
      <c r="P197" s="9">
        <v>42006.6875</v>
      </c>
      <c r="Q197" s="9">
        <v>0</v>
      </c>
      <c r="R197" s="9">
        <v>0</v>
      </c>
      <c r="S197" s="9">
        <v>0</v>
      </c>
      <c r="T197" s="9">
        <v>0</v>
      </c>
      <c r="U197" s="9">
        <v>10251.47328</v>
      </c>
      <c r="V197" s="9">
        <v>110.39444</v>
      </c>
      <c r="W197" s="9">
        <v>7818.0684800000008</v>
      </c>
      <c r="X197" s="9">
        <v>2323.0124800000003</v>
      </c>
      <c r="Y197" s="13">
        <f t="shared" si="15"/>
        <v>1278.0661196845704</v>
      </c>
      <c r="Z197" s="13">
        <v>1121.54248046875</v>
      </c>
      <c r="AA197" s="13">
        <v>-957.176025390625</v>
      </c>
      <c r="AB197" s="13">
        <v>0</v>
      </c>
      <c r="AC197" s="13">
        <v>0</v>
      </c>
      <c r="AD197" s="13">
        <v>0</v>
      </c>
      <c r="AE197" s="13">
        <v>0</v>
      </c>
      <c r="AG197" s="13">
        <f t="shared" si="16"/>
        <v>1278.0661196845704</v>
      </c>
      <c r="AH197" s="3">
        <f t="shared" si="14"/>
        <v>63950.937072753906</v>
      </c>
      <c r="AI197" s="3">
        <f t="shared" si="17"/>
        <v>496.25927168457031</v>
      </c>
    </row>
    <row r="198" spans="2:35" x14ac:dyDescent="0.25">
      <c r="B198" t="s">
        <v>454</v>
      </c>
      <c r="C198" t="s">
        <v>29</v>
      </c>
      <c r="D198" t="s">
        <v>34</v>
      </c>
      <c r="E198">
        <v>14</v>
      </c>
      <c r="F198" t="s">
        <v>96</v>
      </c>
      <c r="G198" s="9">
        <v>128.29020690917969</v>
      </c>
      <c r="H198" s="9">
        <v>343380.34375</v>
      </c>
      <c r="I198" s="9">
        <v>133157.65625</v>
      </c>
      <c r="J198" s="9">
        <v>0</v>
      </c>
      <c r="K198" s="9">
        <v>99493.7734375</v>
      </c>
      <c r="L198" s="9">
        <v>44326.04296875</v>
      </c>
      <c r="M198" s="9">
        <v>17618.533203125</v>
      </c>
      <c r="N198" s="9">
        <v>0</v>
      </c>
      <c r="O198" s="9">
        <v>0</v>
      </c>
      <c r="P198" s="9">
        <v>48784.48046875</v>
      </c>
      <c r="Q198" s="9">
        <v>0</v>
      </c>
      <c r="R198" s="9">
        <v>0</v>
      </c>
      <c r="S198" s="9">
        <v>0</v>
      </c>
      <c r="T198" s="9">
        <v>0</v>
      </c>
      <c r="U198" s="9">
        <v>2432.3555200000001</v>
      </c>
      <c r="V198" s="9">
        <v>110.39444</v>
      </c>
      <c r="W198" s="9">
        <v>0</v>
      </c>
      <c r="X198" s="9">
        <v>2321.9611200000004</v>
      </c>
      <c r="Y198" s="13">
        <f t="shared" si="15"/>
        <v>859.25747953125006</v>
      </c>
      <c r="Z198" s="13">
        <v>1089.5943603515625</v>
      </c>
      <c r="AA198" s="13">
        <v>-1138.1431884765625</v>
      </c>
      <c r="AB198" s="13">
        <v>0.15284676849842072</v>
      </c>
      <c r="AC198" s="13">
        <v>0</v>
      </c>
      <c r="AD198" s="13">
        <v>0</v>
      </c>
      <c r="AE198" s="13">
        <v>4</v>
      </c>
      <c r="AG198" s="13">
        <f t="shared" si="16"/>
        <v>859.25747953125006</v>
      </c>
      <c r="AH198" s="3">
        <f t="shared" si="14"/>
        <v>110729.056640625</v>
      </c>
      <c r="AI198" s="3">
        <f t="shared" si="17"/>
        <v>859.25747953125006</v>
      </c>
    </row>
    <row r="199" spans="2:35" x14ac:dyDescent="0.25">
      <c r="B199" t="s">
        <v>455</v>
      </c>
      <c r="C199" t="s">
        <v>29</v>
      </c>
      <c r="D199" t="s">
        <v>34</v>
      </c>
      <c r="E199">
        <v>14</v>
      </c>
      <c r="F199" t="s">
        <v>98</v>
      </c>
      <c r="G199" s="9">
        <v>123.78436279296875</v>
      </c>
      <c r="H199" s="9">
        <v>337134.375</v>
      </c>
      <c r="I199" s="9">
        <v>133157.65625</v>
      </c>
      <c r="J199" s="9">
        <v>0</v>
      </c>
      <c r="K199" s="9">
        <v>99493.7734375</v>
      </c>
      <c r="L199" s="9">
        <v>40140.2734375</v>
      </c>
      <c r="M199" s="9">
        <v>15558.55078125</v>
      </c>
      <c r="N199" s="9">
        <v>0</v>
      </c>
      <c r="O199" s="9">
        <v>0</v>
      </c>
      <c r="P199" s="9">
        <v>48784.48046875</v>
      </c>
      <c r="Q199" s="9">
        <v>0</v>
      </c>
      <c r="R199" s="9">
        <v>0</v>
      </c>
      <c r="S199" s="9">
        <v>0</v>
      </c>
      <c r="T199" s="9">
        <v>0</v>
      </c>
      <c r="U199" s="9">
        <v>2432.3555200000001</v>
      </c>
      <c r="V199" s="9">
        <v>110.39444</v>
      </c>
      <c r="W199" s="9">
        <v>0</v>
      </c>
      <c r="X199" s="9">
        <v>2321.9611200000004</v>
      </c>
      <c r="Y199" s="13">
        <f t="shared" si="15"/>
        <v>810.79044437499999</v>
      </c>
      <c r="Z199" s="13">
        <v>1089.5943603515625</v>
      </c>
      <c r="AA199" s="13">
        <v>-1138.1431884765625</v>
      </c>
      <c r="AB199" s="13">
        <v>0.15284676849842072</v>
      </c>
      <c r="AC199" s="13">
        <v>0</v>
      </c>
      <c r="AD199" s="13">
        <v>0</v>
      </c>
      <c r="AE199" s="13">
        <v>4</v>
      </c>
      <c r="AG199" s="13">
        <f t="shared" si="16"/>
        <v>810.79044437499999</v>
      </c>
      <c r="AH199" s="3">
        <f t="shared" si="14"/>
        <v>104483.3046875</v>
      </c>
      <c r="AI199" s="3">
        <f t="shared" si="17"/>
        <v>810.79044437499999</v>
      </c>
    </row>
    <row r="200" spans="2:35" x14ac:dyDescent="0.25">
      <c r="B200" t="s">
        <v>456</v>
      </c>
      <c r="C200" t="s">
        <v>29</v>
      </c>
      <c r="D200" t="s">
        <v>34</v>
      </c>
      <c r="E200">
        <v>14</v>
      </c>
      <c r="F200" t="s">
        <v>100</v>
      </c>
      <c r="G200" s="9">
        <v>119.90892791748047</v>
      </c>
      <c r="H200" s="9">
        <v>331704.59375</v>
      </c>
      <c r="I200" s="9">
        <v>133157.65625</v>
      </c>
      <c r="J200" s="9">
        <v>0</v>
      </c>
      <c r="K200" s="9">
        <v>99493.7734375</v>
      </c>
      <c r="L200" s="9">
        <v>36452.3515625</v>
      </c>
      <c r="M200" s="9">
        <v>13816.8017578125</v>
      </c>
      <c r="N200" s="9">
        <v>0</v>
      </c>
      <c r="O200" s="9">
        <v>0</v>
      </c>
      <c r="P200" s="9">
        <v>48784.48046875</v>
      </c>
      <c r="Q200" s="9">
        <v>0</v>
      </c>
      <c r="R200" s="9">
        <v>0</v>
      </c>
      <c r="S200" s="9">
        <v>0</v>
      </c>
      <c r="T200" s="9">
        <v>0</v>
      </c>
      <c r="U200" s="9">
        <v>2432.3555200000001</v>
      </c>
      <c r="V200" s="9">
        <v>110.39444</v>
      </c>
      <c r="W200" s="9">
        <v>0</v>
      </c>
      <c r="X200" s="9">
        <v>2321.9611200000004</v>
      </c>
      <c r="Y200" s="13">
        <f t="shared" si="15"/>
        <v>768.65619820312497</v>
      </c>
      <c r="Z200" s="13">
        <v>1089.5943603515625</v>
      </c>
      <c r="AA200" s="13">
        <v>-1138.1431884765625</v>
      </c>
      <c r="AB200" s="13">
        <v>0.15284676849842072</v>
      </c>
      <c r="AC200" s="13">
        <v>0</v>
      </c>
      <c r="AD200" s="13">
        <v>0</v>
      </c>
      <c r="AE200" s="13">
        <v>4</v>
      </c>
      <c r="AG200" s="13">
        <f t="shared" si="16"/>
        <v>768.65619820312497</v>
      </c>
      <c r="AH200" s="3">
        <f t="shared" si="14"/>
        <v>99053.6337890625</v>
      </c>
      <c r="AI200" s="3">
        <f t="shared" si="17"/>
        <v>768.65619820312497</v>
      </c>
    </row>
    <row r="201" spans="2:35" x14ac:dyDescent="0.25">
      <c r="B201" t="s">
        <v>457</v>
      </c>
      <c r="C201" t="s">
        <v>29</v>
      </c>
      <c r="D201" t="s">
        <v>34</v>
      </c>
      <c r="E201">
        <v>14</v>
      </c>
      <c r="F201" t="s">
        <v>102</v>
      </c>
      <c r="G201" s="9">
        <v>124.38771057128906</v>
      </c>
      <c r="H201" s="9">
        <v>335575.75</v>
      </c>
      <c r="I201" s="9">
        <v>133157.65625</v>
      </c>
      <c r="J201" s="9">
        <v>0</v>
      </c>
      <c r="K201" s="9">
        <v>99493.7734375</v>
      </c>
      <c r="L201" s="9">
        <v>38049.44140625</v>
      </c>
      <c r="M201" s="9">
        <v>16148.2412109375</v>
      </c>
      <c r="N201" s="9">
        <v>0</v>
      </c>
      <c r="O201" s="9">
        <v>0</v>
      </c>
      <c r="P201" s="9">
        <v>48727.015625</v>
      </c>
      <c r="Q201" s="9">
        <v>0</v>
      </c>
      <c r="R201" s="9">
        <v>0</v>
      </c>
      <c r="S201" s="9">
        <v>0</v>
      </c>
      <c r="T201" s="9">
        <v>0</v>
      </c>
      <c r="U201" s="9">
        <v>2432.3536000000004</v>
      </c>
      <c r="V201" s="9">
        <v>110.39444</v>
      </c>
      <c r="W201" s="9">
        <v>0</v>
      </c>
      <c r="X201" s="9">
        <v>2321.9593600000003</v>
      </c>
      <c r="Y201" s="13">
        <f t="shared" si="15"/>
        <v>798.69565835937499</v>
      </c>
      <c r="Z201" s="13">
        <v>1076.9205322265625</v>
      </c>
      <c r="AA201" s="13">
        <v>-1124.255859375</v>
      </c>
      <c r="AB201" s="13">
        <v>0.53496372699737549</v>
      </c>
      <c r="AC201" s="13">
        <v>0</v>
      </c>
      <c r="AD201" s="13">
        <v>0</v>
      </c>
      <c r="AE201" s="13">
        <v>14</v>
      </c>
      <c r="AG201" s="13">
        <f t="shared" si="16"/>
        <v>798.69565835937499</v>
      </c>
      <c r="AH201" s="3">
        <f t="shared" si="14"/>
        <v>102924.6982421875</v>
      </c>
      <c r="AI201" s="3">
        <f t="shared" si="17"/>
        <v>798.69565835937499</v>
      </c>
    </row>
    <row r="202" spans="2:35" x14ac:dyDescent="0.25">
      <c r="B202" t="s">
        <v>458</v>
      </c>
      <c r="C202" t="s">
        <v>29</v>
      </c>
      <c r="D202" t="s">
        <v>34</v>
      </c>
      <c r="E202">
        <v>14</v>
      </c>
      <c r="F202" t="s">
        <v>104</v>
      </c>
      <c r="G202" s="9">
        <v>119.43975067138672</v>
      </c>
      <c r="H202" s="9">
        <v>329972.75</v>
      </c>
      <c r="I202" s="9">
        <v>133157.65625</v>
      </c>
      <c r="J202" s="9">
        <v>0</v>
      </c>
      <c r="K202" s="9">
        <v>99493.7734375</v>
      </c>
      <c r="L202" s="9">
        <v>34339.0546875</v>
      </c>
      <c r="M202" s="9">
        <v>14255.8095703125</v>
      </c>
      <c r="N202" s="9">
        <v>0</v>
      </c>
      <c r="O202" s="9">
        <v>0</v>
      </c>
      <c r="P202" s="9">
        <v>48727.015625</v>
      </c>
      <c r="Q202" s="9">
        <v>0</v>
      </c>
      <c r="R202" s="9">
        <v>0</v>
      </c>
      <c r="S202" s="9">
        <v>0</v>
      </c>
      <c r="T202" s="9">
        <v>0</v>
      </c>
      <c r="U202" s="9">
        <v>2432.3536000000004</v>
      </c>
      <c r="V202" s="9">
        <v>110.39444</v>
      </c>
      <c r="W202" s="9">
        <v>0</v>
      </c>
      <c r="X202" s="9">
        <v>2321.9593600000003</v>
      </c>
      <c r="Y202" s="13">
        <f t="shared" si="15"/>
        <v>755.217787890625</v>
      </c>
      <c r="Z202" s="13">
        <v>1076.9205322265625</v>
      </c>
      <c r="AA202" s="13">
        <v>-1124.255859375</v>
      </c>
      <c r="AB202" s="13">
        <v>0.53496372699737549</v>
      </c>
      <c r="AC202" s="13">
        <v>0</v>
      </c>
      <c r="AD202" s="13">
        <v>0</v>
      </c>
      <c r="AE202" s="13">
        <v>14</v>
      </c>
      <c r="AG202" s="13">
        <f t="shared" si="16"/>
        <v>755.217787890625</v>
      </c>
      <c r="AH202" s="3">
        <f t="shared" si="14"/>
        <v>97321.8798828125</v>
      </c>
      <c r="AI202" s="3">
        <f t="shared" si="17"/>
        <v>755.217787890625</v>
      </c>
    </row>
    <row r="203" spans="2:35" x14ac:dyDescent="0.25">
      <c r="B203" t="s">
        <v>459</v>
      </c>
      <c r="C203" t="s">
        <v>29</v>
      </c>
      <c r="D203" t="s">
        <v>34</v>
      </c>
      <c r="E203">
        <v>14</v>
      </c>
      <c r="F203" t="s">
        <v>106</v>
      </c>
      <c r="G203" s="9">
        <v>116.44747161865234</v>
      </c>
      <c r="H203" s="9">
        <v>325121.84375</v>
      </c>
      <c r="I203" s="9">
        <v>133157.65625</v>
      </c>
      <c r="J203" s="9">
        <v>0</v>
      </c>
      <c r="K203" s="9">
        <v>99493.7734375</v>
      </c>
      <c r="L203" s="9">
        <v>31062.611328125</v>
      </c>
      <c r="M203" s="9">
        <v>12681.390625</v>
      </c>
      <c r="N203" s="9">
        <v>0</v>
      </c>
      <c r="O203" s="9">
        <v>0</v>
      </c>
      <c r="P203" s="9">
        <v>48727.015625</v>
      </c>
      <c r="Q203" s="9">
        <v>0</v>
      </c>
      <c r="R203" s="9">
        <v>0</v>
      </c>
      <c r="S203" s="9">
        <v>0</v>
      </c>
      <c r="T203" s="9">
        <v>0</v>
      </c>
      <c r="U203" s="9">
        <v>2432.3536000000004</v>
      </c>
      <c r="V203" s="9">
        <v>110.39444</v>
      </c>
      <c r="W203" s="9">
        <v>0</v>
      </c>
      <c r="X203" s="9">
        <v>2321.9593600000003</v>
      </c>
      <c r="Y203" s="13">
        <f t="shared" si="15"/>
        <v>717.57509640625005</v>
      </c>
      <c r="Z203" s="13">
        <v>1076.9205322265625</v>
      </c>
      <c r="AA203" s="13">
        <v>-1124.255859375</v>
      </c>
      <c r="AB203" s="13">
        <v>0.53496372699737549</v>
      </c>
      <c r="AC203" s="13">
        <v>0</v>
      </c>
      <c r="AD203" s="13">
        <v>0</v>
      </c>
      <c r="AE203" s="13">
        <v>14</v>
      </c>
      <c r="AG203" s="13">
        <f t="shared" si="16"/>
        <v>717.57509640625005</v>
      </c>
      <c r="AH203" s="3">
        <f t="shared" si="14"/>
        <v>92471.017578125</v>
      </c>
      <c r="AI203" s="3">
        <f t="shared" si="17"/>
        <v>717.57509640625005</v>
      </c>
    </row>
    <row r="204" spans="2:35" x14ac:dyDescent="0.25">
      <c r="B204" t="s">
        <v>460</v>
      </c>
      <c r="C204" t="s">
        <v>30</v>
      </c>
      <c r="D204" t="s">
        <v>34</v>
      </c>
      <c r="E204">
        <v>14</v>
      </c>
      <c r="F204" t="s">
        <v>108</v>
      </c>
      <c r="G204" s="9">
        <v>522.98590087890625</v>
      </c>
      <c r="H204" s="9">
        <v>3286392</v>
      </c>
      <c r="I204" s="9">
        <v>566447.625</v>
      </c>
      <c r="J204" s="9">
        <v>0</v>
      </c>
      <c r="K204" s="9">
        <v>1692748</v>
      </c>
      <c r="L204" s="9">
        <v>10222.6015625</v>
      </c>
      <c r="M204" s="9">
        <v>382569.84375</v>
      </c>
      <c r="N204" s="9">
        <v>5972.83642578125</v>
      </c>
      <c r="O204" s="9">
        <v>193529.625</v>
      </c>
      <c r="P204" s="9">
        <v>434900.59375</v>
      </c>
      <c r="Q204" s="9">
        <v>0</v>
      </c>
      <c r="R204" s="9">
        <v>0</v>
      </c>
      <c r="S204" s="9">
        <v>0</v>
      </c>
      <c r="T204" s="9">
        <v>0</v>
      </c>
      <c r="U204" s="9">
        <v>177394.95424000002</v>
      </c>
      <c r="V204" s="9">
        <v>0</v>
      </c>
      <c r="W204" s="9">
        <v>135639.51104000001</v>
      </c>
      <c r="X204" s="9">
        <v>41755.397120000001</v>
      </c>
      <c r="Y204" s="13">
        <f t="shared" si="15"/>
        <v>21488.638977125</v>
      </c>
      <c r="Z204" s="13">
        <v>6267.94140625</v>
      </c>
      <c r="AA204" s="13">
        <v>-11486.1396484375</v>
      </c>
      <c r="AB204" s="13">
        <v>0</v>
      </c>
      <c r="AC204" s="13">
        <v>0</v>
      </c>
      <c r="AD204" s="13">
        <v>0</v>
      </c>
      <c r="AE204" s="13">
        <v>0</v>
      </c>
      <c r="AG204" s="13">
        <f t="shared" si="16"/>
        <v>21488.638977125</v>
      </c>
      <c r="AH204" s="3">
        <f t="shared" si="14"/>
        <v>1021222.6640625</v>
      </c>
      <c r="AI204" s="3">
        <f t="shared" si="17"/>
        <v>7924.6878731249999</v>
      </c>
    </row>
    <row r="205" spans="2:35" x14ac:dyDescent="0.25">
      <c r="B205" t="s">
        <v>461</v>
      </c>
      <c r="C205" t="s">
        <v>30</v>
      </c>
      <c r="D205" t="s">
        <v>34</v>
      </c>
      <c r="E205">
        <v>14</v>
      </c>
      <c r="F205" t="s">
        <v>110</v>
      </c>
      <c r="G205" s="9">
        <v>488.3011474609375</v>
      </c>
      <c r="H205" s="9">
        <v>3190901.5</v>
      </c>
      <c r="I205" s="9">
        <v>566447.625</v>
      </c>
      <c r="J205" s="9">
        <v>0</v>
      </c>
      <c r="K205" s="9">
        <v>1692748</v>
      </c>
      <c r="L205" s="9">
        <v>21966.95703125</v>
      </c>
      <c r="M205" s="9">
        <v>268476.0625</v>
      </c>
      <c r="N205" s="9">
        <v>11840.126953125</v>
      </c>
      <c r="O205" s="9">
        <v>193597.0625</v>
      </c>
      <c r="P205" s="9">
        <v>435824.75</v>
      </c>
      <c r="Q205" s="9">
        <v>0</v>
      </c>
      <c r="R205" s="9">
        <v>0</v>
      </c>
      <c r="S205" s="9">
        <v>0</v>
      </c>
      <c r="T205" s="9">
        <v>0</v>
      </c>
      <c r="U205" s="9">
        <v>154712.14592000001</v>
      </c>
      <c r="V205" s="9">
        <v>0</v>
      </c>
      <c r="W205" s="9">
        <v>112956.74368000001</v>
      </c>
      <c r="X205" s="9">
        <v>41755.425280000003</v>
      </c>
      <c r="Y205" s="13">
        <f t="shared" si="15"/>
        <v>18433.825464562498</v>
      </c>
      <c r="Z205" s="13">
        <v>6267.94140625</v>
      </c>
      <c r="AA205" s="13">
        <v>-11486.1396484375</v>
      </c>
      <c r="AB205" s="13">
        <v>0.60495376586914063</v>
      </c>
      <c r="AC205" s="13">
        <v>0</v>
      </c>
      <c r="AD205" s="13">
        <v>0</v>
      </c>
      <c r="AE205" s="13">
        <v>53</v>
      </c>
      <c r="AG205" s="13">
        <f t="shared" si="16"/>
        <v>18433.825464562498</v>
      </c>
      <c r="AH205" s="3">
        <f t="shared" si="14"/>
        <v>919864.83203125</v>
      </c>
      <c r="AI205" s="3">
        <f t="shared" si="17"/>
        <v>7138.1510965625002</v>
      </c>
    </row>
    <row r="206" spans="2:35" x14ac:dyDescent="0.25">
      <c r="B206" t="s">
        <v>462</v>
      </c>
      <c r="C206" t="s">
        <v>30</v>
      </c>
      <c r="D206" t="s">
        <v>34</v>
      </c>
      <c r="E206">
        <v>14</v>
      </c>
      <c r="F206" t="s">
        <v>96</v>
      </c>
      <c r="G206" s="9">
        <v>541.92291259765625</v>
      </c>
      <c r="H206" s="9">
        <v>3760854.75</v>
      </c>
      <c r="I206" s="9">
        <v>566447.625</v>
      </c>
      <c r="J206" s="9">
        <v>0</v>
      </c>
      <c r="K206" s="9">
        <v>1692748</v>
      </c>
      <c r="L206" s="9">
        <v>836765.4375</v>
      </c>
      <c r="M206" s="9">
        <v>241563</v>
      </c>
      <c r="N206" s="9">
        <v>0</v>
      </c>
      <c r="O206" s="9">
        <v>1121.62158203125</v>
      </c>
      <c r="P206" s="9">
        <v>422208.125</v>
      </c>
      <c r="Q206" s="9">
        <v>0</v>
      </c>
      <c r="R206" s="9">
        <v>0</v>
      </c>
      <c r="S206" s="9">
        <v>0</v>
      </c>
      <c r="T206" s="9">
        <v>0</v>
      </c>
      <c r="U206" s="9">
        <v>41755.568640000005</v>
      </c>
      <c r="V206" s="9">
        <v>0</v>
      </c>
      <c r="W206" s="9">
        <v>0</v>
      </c>
      <c r="X206" s="9">
        <v>41755.568640000005</v>
      </c>
      <c r="Y206" s="13">
        <f t="shared" si="15"/>
        <v>11652.867508476562</v>
      </c>
      <c r="Z206" s="13">
        <v>5963.37158203125</v>
      </c>
      <c r="AA206" s="13">
        <v>-6196.04052734375</v>
      </c>
      <c r="AB206" s="13">
        <v>0.33101242780685425</v>
      </c>
      <c r="AC206" s="13">
        <v>0</v>
      </c>
      <c r="AD206" s="13">
        <v>29</v>
      </c>
      <c r="AE206" s="13">
        <v>0</v>
      </c>
      <c r="AG206" s="13">
        <f t="shared" si="16"/>
        <v>11652.867508476562</v>
      </c>
      <c r="AH206" s="3">
        <f t="shared" si="14"/>
        <v>1501658.1840820312</v>
      </c>
      <c r="AI206" s="3">
        <f t="shared" si="17"/>
        <v>11652.867508476562</v>
      </c>
    </row>
    <row r="207" spans="2:35" x14ac:dyDescent="0.25">
      <c r="B207" t="s">
        <v>463</v>
      </c>
      <c r="C207" t="s">
        <v>30</v>
      </c>
      <c r="D207" t="s">
        <v>34</v>
      </c>
      <c r="E207">
        <v>14</v>
      </c>
      <c r="F207" t="s">
        <v>98</v>
      </c>
      <c r="G207" s="9">
        <v>511.83987426757812</v>
      </c>
      <c r="H207" s="9">
        <v>3636325.5</v>
      </c>
      <c r="I207" s="9">
        <v>566447.625</v>
      </c>
      <c r="J207" s="9">
        <v>0</v>
      </c>
      <c r="K207" s="9">
        <v>1692748</v>
      </c>
      <c r="L207" s="9">
        <v>748685</v>
      </c>
      <c r="M207" s="9">
        <v>205113.84375</v>
      </c>
      <c r="N207" s="9">
        <v>0</v>
      </c>
      <c r="O207" s="9">
        <v>1121.62158203125</v>
      </c>
      <c r="P207" s="9">
        <v>422208.21875</v>
      </c>
      <c r="Q207" s="9">
        <v>0</v>
      </c>
      <c r="R207" s="9">
        <v>0</v>
      </c>
      <c r="S207" s="9">
        <v>0</v>
      </c>
      <c r="T207" s="9">
        <v>0</v>
      </c>
      <c r="U207" s="9">
        <v>41755.568640000005</v>
      </c>
      <c r="V207" s="9">
        <v>0</v>
      </c>
      <c r="W207" s="9">
        <v>0</v>
      </c>
      <c r="X207" s="9">
        <v>41755.568640000005</v>
      </c>
      <c r="Y207" s="13">
        <f t="shared" si="15"/>
        <v>10686.518588476563</v>
      </c>
      <c r="Z207" s="13">
        <v>5963.34619140625</v>
      </c>
      <c r="AA207" s="13">
        <v>-6196.01318359375</v>
      </c>
      <c r="AB207" s="13">
        <v>0.33101242780685425</v>
      </c>
      <c r="AC207" s="13">
        <v>0</v>
      </c>
      <c r="AD207" s="13">
        <v>29</v>
      </c>
      <c r="AE207" s="13">
        <v>0</v>
      </c>
      <c r="AG207" s="13">
        <f t="shared" si="16"/>
        <v>10686.518588476563</v>
      </c>
      <c r="AH207" s="3">
        <f t="shared" si="14"/>
        <v>1377128.6840820313</v>
      </c>
      <c r="AI207" s="3">
        <f t="shared" si="17"/>
        <v>10686.518588476563</v>
      </c>
    </row>
    <row r="208" spans="2:35" x14ac:dyDescent="0.25">
      <c r="B208" t="s">
        <v>464</v>
      </c>
      <c r="C208" t="s">
        <v>30</v>
      </c>
      <c r="D208" t="s">
        <v>34</v>
      </c>
      <c r="E208">
        <v>14</v>
      </c>
      <c r="F208" t="s">
        <v>100</v>
      </c>
      <c r="G208" s="9">
        <v>489.97259521484375</v>
      </c>
      <c r="H208" s="9">
        <v>3536370.75</v>
      </c>
      <c r="I208" s="9">
        <v>566447.625</v>
      </c>
      <c r="J208" s="9">
        <v>0</v>
      </c>
      <c r="K208" s="9">
        <v>1692748</v>
      </c>
      <c r="L208" s="9">
        <v>675398</v>
      </c>
      <c r="M208" s="9">
        <v>178447.328125</v>
      </c>
      <c r="N208" s="9">
        <v>0</v>
      </c>
      <c r="O208" s="9">
        <v>1121.62158203125</v>
      </c>
      <c r="P208" s="9">
        <v>422208.21875</v>
      </c>
      <c r="Q208" s="9">
        <v>0</v>
      </c>
      <c r="R208" s="9">
        <v>0</v>
      </c>
      <c r="S208" s="9">
        <v>0</v>
      </c>
      <c r="T208" s="9">
        <v>0</v>
      </c>
      <c r="U208" s="9">
        <v>41755.568640000005</v>
      </c>
      <c r="V208" s="9">
        <v>0</v>
      </c>
      <c r="W208" s="9">
        <v>0</v>
      </c>
      <c r="X208" s="9">
        <v>41755.568640000005</v>
      </c>
      <c r="Y208" s="13">
        <f t="shared" si="15"/>
        <v>9910.8793072265617</v>
      </c>
      <c r="Z208" s="13">
        <v>5963.32080078125</v>
      </c>
      <c r="AA208" s="13">
        <v>-6195.9873046875</v>
      </c>
      <c r="AB208" s="13">
        <v>0.33101242780685425</v>
      </c>
      <c r="AC208" s="13">
        <v>0</v>
      </c>
      <c r="AD208" s="13">
        <v>29</v>
      </c>
      <c r="AE208" s="13">
        <v>0</v>
      </c>
      <c r="AG208" s="13">
        <f t="shared" si="16"/>
        <v>9910.8793072265617</v>
      </c>
      <c r="AH208" s="3">
        <f t="shared" si="14"/>
        <v>1277175.1684570312</v>
      </c>
      <c r="AI208" s="3">
        <f t="shared" si="17"/>
        <v>9910.8793072265617</v>
      </c>
    </row>
    <row r="209" spans="2:35" x14ac:dyDescent="0.25">
      <c r="B209" t="s">
        <v>465</v>
      </c>
      <c r="C209" t="s">
        <v>30</v>
      </c>
      <c r="D209" t="s">
        <v>34</v>
      </c>
      <c r="E209">
        <v>14</v>
      </c>
      <c r="F209" t="s">
        <v>102</v>
      </c>
      <c r="G209" s="9">
        <v>525.9208984375</v>
      </c>
      <c r="H209" s="9">
        <v>3648833.75</v>
      </c>
      <c r="I209" s="9">
        <v>566447.625</v>
      </c>
      <c r="J209" s="9">
        <v>0</v>
      </c>
      <c r="K209" s="9">
        <v>1692748</v>
      </c>
      <c r="L209" s="9">
        <v>740037.5625</v>
      </c>
      <c r="M209" s="9">
        <v>226349.984375</v>
      </c>
      <c r="N209" s="9">
        <v>0</v>
      </c>
      <c r="O209" s="9">
        <v>1121.62158203125</v>
      </c>
      <c r="P209" s="9">
        <v>422127.78125</v>
      </c>
      <c r="Q209" s="9">
        <v>0</v>
      </c>
      <c r="R209" s="9">
        <v>0</v>
      </c>
      <c r="S209" s="9">
        <v>0</v>
      </c>
      <c r="T209" s="9">
        <v>0</v>
      </c>
      <c r="U209" s="9">
        <v>41755.591680000005</v>
      </c>
      <c r="V209" s="9">
        <v>0</v>
      </c>
      <c r="W209" s="9">
        <v>0</v>
      </c>
      <c r="X209" s="9">
        <v>41755.591680000005</v>
      </c>
      <c r="Y209" s="13">
        <f t="shared" si="15"/>
        <v>10783.582729726562</v>
      </c>
      <c r="Z209" s="13">
        <v>5923.63525390625</v>
      </c>
      <c r="AA209" s="13">
        <v>-6154.22509765625</v>
      </c>
      <c r="AB209" s="13">
        <v>1.2669787406921387</v>
      </c>
      <c r="AC209" s="13">
        <v>0</v>
      </c>
      <c r="AD209" s="13">
        <v>90</v>
      </c>
      <c r="AE209" s="13">
        <v>21</v>
      </c>
      <c r="AG209" s="13">
        <f t="shared" si="16"/>
        <v>10783.582729726562</v>
      </c>
      <c r="AH209" s="3">
        <f t="shared" si="14"/>
        <v>1389636.9497070313</v>
      </c>
      <c r="AI209" s="3">
        <f t="shared" si="17"/>
        <v>10783.582729726562</v>
      </c>
    </row>
    <row r="210" spans="2:35" x14ac:dyDescent="0.25">
      <c r="B210" t="s">
        <v>466</v>
      </c>
      <c r="C210" t="s">
        <v>30</v>
      </c>
      <c r="D210" t="s">
        <v>34</v>
      </c>
      <c r="E210">
        <v>14</v>
      </c>
      <c r="F210" t="s">
        <v>104</v>
      </c>
      <c r="G210" s="9">
        <v>498.04312133789062</v>
      </c>
      <c r="H210" s="9">
        <v>3534305.75</v>
      </c>
      <c r="I210" s="9">
        <v>566447.625</v>
      </c>
      <c r="J210" s="9">
        <v>0</v>
      </c>
      <c r="K210" s="9">
        <v>1692748</v>
      </c>
      <c r="L210" s="9">
        <v>659360.9375</v>
      </c>
      <c r="M210" s="9">
        <v>192499.421875</v>
      </c>
      <c r="N210" s="9">
        <v>0</v>
      </c>
      <c r="O210" s="9">
        <v>1121.62158203125</v>
      </c>
      <c r="P210" s="9">
        <v>422127.84375</v>
      </c>
      <c r="Q210" s="9">
        <v>0</v>
      </c>
      <c r="R210" s="9">
        <v>0</v>
      </c>
      <c r="S210" s="9">
        <v>0</v>
      </c>
      <c r="T210" s="9">
        <v>0</v>
      </c>
      <c r="U210" s="9">
        <v>41755.591680000005</v>
      </c>
      <c r="V210" s="9">
        <v>0</v>
      </c>
      <c r="W210" s="9">
        <v>0</v>
      </c>
      <c r="X210" s="9">
        <v>41755.591680000005</v>
      </c>
      <c r="Y210" s="13">
        <f t="shared" si="15"/>
        <v>9894.8522397265624</v>
      </c>
      <c r="Z210" s="13">
        <v>5923.6015625</v>
      </c>
      <c r="AA210" s="13">
        <v>-6154.19091796875</v>
      </c>
      <c r="AB210" s="13">
        <v>1.2669787406921387</v>
      </c>
      <c r="AC210" s="13">
        <v>0</v>
      </c>
      <c r="AD210" s="13">
        <v>90</v>
      </c>
      <c r="AE210" s="13">
        <v>21</v>
      </c>
      <c r="AG210" s="13">
        <f t="shared" si="16"/>
        <v>9894.8522397265624</v>
      </c>
      <c r="AH210" s="3">
        <f t="shared" si="14"/>
        <v>1275109.8247070312</v>
      </c>
      <c r="AI210" s="3">
        <f t="shared" si="17"/>
        <v>9894.8522397265624</v>
      </c>
    </row>
    <row r="211" spans="2:35" x14ac:dyDescent="0.25">
      <c r="B211" t="s">
        <v>467</v>
      </c>
      <c r="C211" t="s">
        <v>30</v>
      </c>
      <c r="D211" t="s">
        <v>34</v>
      </c>
      <c r="E211">
        <v>14</v>
      </c>
      <c r="F211" t="s">
        <v>106</v>
      </c>
      <c r="G211" s="9">
        <v>477.83935546875</v>
      </c>
      <c r="H211" s="9">
        <v>3443263</v>
      </c>
      <c r="I211" s="9">
        <v>566447.625</v>
      </c>
      <c r="J211" s="9">
        <v>0</v>
      </c>
      <c r="K211" s="9">
        <v>1692748</v>
      </c>
      <c r="L211" s="9">
        <v>592594.0625</v>
      </c>
      <c r="M211" s="9">
        <v>168223.1875</v>
      </c>
      <c r="N211" s="9">
        <v>0</v>
      </c>
      <c r="O211" s="9">
        <v>1121.62158203125</v>
      </c>
      <c r="P211" s="9">
        <v>422127.84375</v>
      </c>
      <c r="Q211" s="9">
        <v>0</v>
      </c>
      <c r="R211" s="9">
        <v>0</v>
      </c>
      <c r="S211" s="9">
        <v>0</v>
      </c>
      <c r="T211" s="9">
        <v>0</v>
      </c>
      <c r="U211" s="9">
        <v>41755.591680000005</v>
      </c>
      <c r="V211" s="9">
        <v>0</v>
      </c>
      <c r="W211" s="9">
        <v>0</v>
      </c>
      <c r="X211" s="9">
        <v>41755.591680000005</v>
      </c>
      <c r="Y211" s="13">
        <f t="shared" si="15"/>
        <v>9188.3577109765629</v>
      </c>
      <c r="Z211" s="13">
        <v>5923.568359375</v>
      </c>
      <c r="AA211" s="13">
        <v>-6154.15576171875</v>
      </c>
      <c r="AB211" s="13">
        <v>1.2669787406921387</v>
      </c>
      <c r="AC211" s="13">
        <v>0</v>
      </c>
      <c r="AD211" s="13">
        <v>90</v>
      </c>
      <c r="AE211" s="13">
        <v>21</v>
      </c>
      <c r="AG211" s="13">
        <f t="shared" si="16"/>
        <v>9188.3577109765629</v>
      </c>
      <c r="AH211" s="3">
        <f t="shared" si="14"/>
        <v>1184066.7153320313</v>
      </c>
      <c r="AI211" s="3">
        <f t="shared" si="17"/>
        <v>9188.3577109765629</v>
      </c>
    </row>
    <row r="212" spans="2:35" x14ac:dyDescent="0.25">
      <c r="B212" t="s">
        <v>185</v>
      </c>
      <c r="C212" t="s">
        <v>23</v>
      </c>
      <c r="D212" t="s">
        <v>35</v>
      </c>
      <c r="E212">
        <v>14</v>
      </c>
      <c r="F212" t="s">
        <v>90</v>
      </c>
      <c r="G212" s="9">
        <v>35.258033752441406</v>
      </c>
      <c r="H212" s="9">
        <v>101299.703125</v>
      </c>
      <c r="I212" s="9">
        <v>31593.98046875</v>
      </c>
      <c r="J212" s="9">
        <v>0</v>
      </c>
      <c r="K212" s="9">
        <v>50648.0078125</v>
      </c>
      <c r="L212" s="9">
        <v>0</v>
      </c>
      <c r="M212" s="9">
        <v>10480.6201171875</v>
      </c>
      <c r="N212" s="9">
        <v>0</v>
      </c>
      <c r="O212" s="9">
        <v>0</v>
      </c>
      <c r="P212" s="9">
        <v>8577.1943359375</v>
      </c>
      <c r="Q212" s="9">
        <v>0</v>
      </c>
      <c r="R212" s="9">
        <v>0</v>
      </c>
      <c r="S212" s="9">
        <v>0</v>
      </c>
      <c r="T212" s="9">
        <v>0</v>
      </c>
      <c r="U212" s="9">
        <v>220.19160000000002</v>
      </c>
      <c r="V212" s="9">
        <v>0</v>
      </c>
      <c r="W212" s="9">
        <v>44.383500000000005</v>
      </c>
      <c r="X212" s="9">
        <v>175.80814000000001</v>
      </c>
      <c r="Y212" s="13">
        <f t="shared" si="15"/>
        <v>152.32699015624999</v>
      </c>
      <c r="Z212" s="13">
        <v>236.40850830078125</v>
      </c>
      <c r="AA212" s="13">
        <v>-335.44189453125</v>
      </c>
      <c r="AB212" s="13">
        <v>0</v>
      </c>
      <c r="AC212" s="13">
        <v>0</v>
      </c>
      <c r="AD212" s="13">
        <v>0</v>
      </c>
      <c r="AE212" s="13">
        <v>0</v>
      </c>
      <c r="AG212" s="13">
        <f t="shared" si="16"/>
        <v>152.32699015624999</v>
      </c>
      <c r="AH212" s="3">
        <f t="shared" si="14"/>
        <v>19057.814453125</v>
      </c>
      <c r="AI212" s="3">
        <f t="shared" si="17"/>
        <v>147.88864015625001</v>
      </c>
    </row>
    <row r="213" spans="2:35" x14ac:dyDescent="0.25">
      <c r="B213" t="s">
        <v>740</v>
      </c>
      <c r="C213" t="s">
        <v>23</v>
      </c>
      <c r="D213" t="s">
        <v>35</v>
      </c>
      <c r="E213">
        <v>14</v>
      </c>
      <c r="F213" t="s">
        <v>730</v>
      </c>
      <c r="G213" s="9">
        <v>35.258060455322266</v>
      </c>
      <c r="H213" s="9">
        <v>105074.5703125</v>
      </c>
      <c r="I213" s="9">
        <v>31593.98046875</v>
      </c>
      <c r="J213" s="9">
        <v>0</v>
      </c>
      <c r="K213" s="9">
        <v>50648.0078125</v>
      </c>
      <c r="L213" s="9">
        <v>0</v>
      </c>
      <c r="M213" s="9">
        <v>14255.5244140625</v>
      </c>
      <c r="N213" s="9">
        <v>0</v>
      </c>
      <c r="O213" s="9">
        <v>0</v>
      </c>
      <c r="P213" s="9">
        <v>8577.1533203125</v>
      </c>
      <c r="Q213" s="9">
        <v>0</v>
      </c>
      <c r="R213" s="9">
        <v>0</v>
      </c>
      <c r="S213" s="9">
        <v>0</v>
      </c>
      <c r="T213" s="9">
        <v>0</v>
      </c>
      <c r="U213" s="9">
        <v>220.10840000000002</v>
      </c>
      <c r="V213" s="9">
        <v>0</v>
      </c>
      <c r="W213" s="9">
        <v>44.301215000000006</v>
      </c>
      <c r="X213" s="9">
        <v>175.80724000000001</v>
      </c>
      <c r="Y213" s="13">
        <f t="shared" si="15"/>
        <v>181.61170071875</v>
      </c>
      <c r="Z213" s="13">
        <v>236.40974426269531</v>
      </c>
      <c r="AA213" s="13">
        <v>-335.44107055664062</v>
      </c>
      <c r="AB213" s="13">
        <v>0</v>
      </c>
      <c r="AC213" s="13">
        <v>0</v>
      </c>
      <c r="AD213" s="13">
        <v>0</v>
      </c>
      <c r="AE213" s="13">
        <v>0</v>
      </c>
      <c r="AG213" s="13">
        <f t="shared" si="16"/>
        <v>181.61170071875</v>
      </c>
      <c r="AH213" s="3">
        <f t="shared" si="14"/>
        <v>22832.677734375</v>
      </c>
      <c r="AI213" s="3">
        <f t="shared" si="17"/>
        <v>177.18157921874999</v>
      </c>
    </row>
    <row r="214" spans="2:35" x14ac:dyDescent="0.25">
      <c r="B214" t="s">
        <v>186</v>
      </c>
      <c r="C214" t="s">
        <v>23</v>
      </c>
      <c r="D214" t="s">
        <v>35</v>
      </c>
      <c r="E214">
        <v>14</v>
      </c>
      <c r="F214" t="s">
        <v>92</v>
      </c>
      <c r="G214" s="9">
        <v>32.382766723632813</v>
      </c>
      <c r="H214" s="9">
        <v>95366.9921875</v>
      </c>
      <c r="I214" s="9">
        <v>31593.98046875</v>
      </c>
      <c r="J214" s="9">
        <v>0</v>
      </c>
      <c r="K214" s="9">
        <v>50648.0078125</v>
      </c>
      <c r="L214" s="9">
        <v>0</v>
      </c>
      <c r="M214" s="9">
        <v>8624.5986328125</v>
      </c>
      <c r="N214" s="9">
        <v>0</v>
      </c>
      <c r="O214" s="9">
        <v>0</v>
      </c>
      <c r="P214" s="9">
        <v>4500.48974609375</v>
      </c>
      <c r="Q214" s="9">
        <v>0</v>
      </c>
      <c r="R214" s="9">
        <v>0</v>
      </c>
      <c r="S214" s="9">
        <v>0</v>
      </c>
      <c r="T214" s="9">
        <v>0</v>
      </c>
      <c r="U214" s="9">
        <v>229.62776000000002</v>
      </c>
      <c r="V214" s="9">
        <v>0</v>
      </c>
      <c r="W214" s="9">
        <v>53.760040000000004</v>
      </c>
      <c r="X214" s="9">
        <v>175.86772000000002</v>
      </c>
      <c r="Y214" s="13">
        <f t="shared" si="15"/>
        <v>107.2266898203125</v>
      </c>
      <c r="Z214" s="13">
        <v>234.22161865234375</v>
      </c>
      <c r="AA214" s="13">
        <v>-314.51654052734375</v>
      </c>
      <c r="AB214" s="13">
        <v>0</v>
      </c>
      <c r="AC214" s="13">
        <v>0</v>
      </c>
      <c r="AD214" s="13">
        <v>0</v>
      </c>
      <c r="AE214" s="13">
        <v>0</v>
      </c>
      <c r="AG214" s="13">
        <f t="shared" si="16"/>
        <v>107.2266898203125</v>
      </c>
      <c r="AH214" s="3">
        <f t="shared" si="14"/>
        <v>13125.08837890625</v>
      </c>
      <c r="AI214" s="3">
        <f t="shared" si="17"/>
        <v>101.85068582031251</v>
      </c>
    </row>
    <row r="215" spans="2:35" x14ac:dyDescent="0.25">
      <c r="B215" t="s">
        <v>699</v>
      </c>
      <c r="C215" t="s">
        <v>23</v>
      </c>
      <c r="D215" t="s">
        <v>35</v>
      </c>
      <c r="E215">
        <v>14</v>
      </c>
      <c r="F215" t="s">
        <v>689</v>
      </c>
      <c r="G215" s="9">
        <v>37.001262664794922</v>
      </c>
      <c r="H215" s="9">
        <v>100973.640625</v>
      </c>
      <c r="I215" s="9">
        <v>31593.98046875</v>
      </c>
      <c r="J215" s="9">
        <v>0</v>
      </c>
      <c r="K215" s="9">
        <v>50648.0078125</v>
      </c>
      <c r="L215" s="9">
        <v>0</v>
      </c>
      <c r="M215" s="9">
        <v>11601.4697265625</v>
      </c>
      <c r="N215" s="9">
        <v>0</v>
      </c>
      <c r="O215" s="9">
        <v>0</v>
      </c>
      <c r="P215" s="9">
        <v>7130.29833984375</v>
      </c>
      <c r="Q215" s="9">
        <v>0</v>
      </c>
      <c r="R215" s="9">
        <v>0</v>
      </c>
      <c r="S215" s="9">
        <v>0</v>
      </c>
      <c r="T215" s="9">
        <v>0</v>
      </c>
      <c r="U215" s="9">
        <v>224.69940000000003</v>
      </c>
      <c r="V215" s="9">
        <v>0</v>
      </c>
      <c r="W215" s="9">
        <v>48.847840000000005</v>
      </c>
      <c r="X215" s="9">
        <v>175.85158000000001</v>
      </c>
      <c r="Y215" s="13">
        <f t="shared" si="15"/>
        <v>150.2433041953125</v>
      </c>
      <c r="Z215" s="13">
        <v>236.33700561523437</v>
      </c>
      <c r="AA215" s="13">
        <v>-310.94326782226562</v>
      </c>
      <c r="AB215" s="13">
        <v>0</v>
      </c>
      <c r="AC215" s="13">
        <v>0</v>
      </c>
      <c r="AD215" s="13">
        <v>0</v>
      </c>
      <c r="AE215" s="13">
        <v>0</v>
      </c>
      <c r="AG215" s="13">
        <f t="shared" si="16"/>
        <v>150.2433041953125</v>
      </c>
      <c r="AH215" s="3">
        <f t="shared" si="14"/>
        <v>18731.76806640625</v>
      </c>
      <c r="AI215" s="3">
        <f t="shared" si="17"/>
        <v>145.35852019531251</v>
      </c>
    </row>
    <row r="216" spans="2:35" x14ac:dyDescent="0.25">
      <c r="B216" t="s">
        <v>187</v>
      </c>
      <c r="C216" t="s">
        <v>23</v>
      </c>
      <c r="D216" t="s">
        <v>35</v>
      </c>
      <c r="E216">
        <v>14</v>
      </c>
      <c r="F216" t="s">
        <v>94</v>
      </c>
      <c r="G216" s="9">
        <v>34.588909149169922</v>
      </c>
      <c r="H216" s="9">
        <v>98956.265625</v>
      </c>
      <c r="I216" s="9">
        <v>31593.98046875</v>
      </c>
      <c r="J216" s="9">
        <v>0</v>
      </c>
      <c r="K216" s="9">
        <v>50648.0078125</v>
      </c>
      <c r="L216" s="9">
        <v>0</v>
      </c>
      <c r="M216" s="9">
        <v>9584.09765625</v>
      </c>
      <c r="N216" s="9">
        <v>0</v>
      </c>
      <c r="O216" s="9">
        <v>0</v>
      </c>
      <c r="P216" s="9">
        <v>7130.29833984375</v>
      </c>
      <c r="Q216" s="9">
        <v>0</v>
      </c>
      <c r="R216" s="9">
        <v>0</v>
      </c>
      <c r="S216" s="9">
        <v>0</v>
      </c>
      <c r="T216" s="9">
        <v>0</v>
      </c>
      <c r="U216" s="9">
        <v>224.69940000000003</v>
      </c>
      <c r="V216" s="9">
        <v>0</v>
      </c>
      <c r="W216" s="9">
        <v>48.847840000000005</v>
      </c>
      <c r="X216" s="9">
        <v>175.85158000000001</v>
      </c>
      <c r="Y216" s="13">
        <f t="shared" si="15"/>
        <v>134.58849692968749</v>
      </c>
      <c r="Z216" s="13">
        <v>236.33700561523437</v>
      </c>
      <c r="AA216" s="13">
        <v>-310.94326782226562</v>
      </c>
      <c r="AB216" s="13">
        <v>0</v>
      </c>
      <c r="AC216" s="13">
        <v>0</v>
      </c>
      <c r="AD216" s="13">
        <v>0</v>
      </c>
      <c r="AE216" s="13">
        <v>0</v>
      </c>
      <c r="AG216" s="13">
        <f t="shared" si="16"/>
        <v>134.58849692968749</v>
      </c>
      <c r="AH216" s="3">
        <f t="shared" si="14"/>
        <v>16714.39599609375</v>
      </c>
      <c r="AI216" s="3">
        <f t="shared" si="17"/>
        <v>129.7037129296875</v>
      </c>
    </row>
    <row r="217" spans="2:35" x14ac:dyDescent="0.25">
      <c r="B217" t="s">
        <v>59</v>
      </c>
      <c r="C217" t="s">
        <v>23</v>
      </c>
      <c r="D217" t="s">
        <v>35</v>
      </c>
      <c r="E217">
        <v>14</v>
      </c>
      <c r="F217" t="s">
        <v>48</v>
      </c>
      <c r="G217" s="9">
        <v>39.390010833740234</v>
      </c>
      <c r="H217" s="9">
        <v>104350.234375</v>
      </c>
      <c r="I217" s="9">
        <v>31593.98046875</v>
      </c>
      <c r="J217" s="9">
        <v>0</v>
      </c>
      <c r="K217" s="9">
        <v>50648.0078125</v>
      </c>
      <c r="L217" s="9">
        <v>8.6543521881103516</v>
      </c>
      <c r="M217" s="9">
        <v>17279.763671875</v>
      </c>
      <c r="N217" s="9">
        <v>0</v>
      </c>
      <c r="O217" s="9">
        <v>110.29453277587891</v>
      </c>
      <c r="P217" s="9">
        <v>4709.61376953125</v>
      </c>
      <c r="Q217" s="9">
        <v>0</v>
      </c>
      <c r="R217" s="9">
        <v>0</v>
      </c>
      <c r="S217" s="9">
        <v>0</v>
      </c>
      <c r="T217" s="9">
        <v>0</v>
      </c>
      <c r="U217" s="9">
        <v>292.74536000000001</v>
      </c>
      <c r="V217" s="9">
        <v>0</v>
      </c>
      <c r="W217" s="9">
        <v>116.81449000000001</v>
      </c>
      <c r="X217" s="9">
        <v>175.93088</v>
      </c>
      <c r="Y217" s="13">
        <f t="shared" si="15"/>
        <v>183.24206129263305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G217" s="13">
        <f t="shared" si="16"/>
        <v>183.24206129263305</v>
      </c>
      <c r="AH217" s="3">
        <f t="shared" si="14"/>
        <v>22108.326326370239</v>
      </c>
      <c r="AI217" s="3">
        <f t="shared" si="17"/>
        <v>171.56061229263307</v>
      </c>
    </row>
    <row r="218" spans="2:35" x14ac:dyDescent="0.25">
      <c r="B218" t="s">
        <v>60</v>
      </c>
      <c r="C218" t="s">
        <v>23</v>
      </c>
      <c r="D218" t="s">
        <v>35</v>
      </c>
      <c r="E218">
        <v>14</v>
      </c>
      <c r="F218" t="s">
        <v>50</v>
      </c>
      <c r="G218" s="9">
        <v>35.478542327880859</v>
      </c>
      <c r="H218" s="9">
        <v>100214.390625</v>
      </c>
      <c r="I218" s="9">
        <v>31593.98046875</v>
      </c>
      <c r="J218" s="9">
        <v>0</v>
      </c>
      <c r="K218" s="9">
        <v>50648.0078125</v>
      </c>
      <c r="L218" s="9">
        <v>16.011989593505859</v>
      </c>
      <c r="M218" s="9">
        <v>13105.779296875</v>
      </c>
      <c r="N218" s="9">
        <v>0</v>
      </c>
      <c r="O218" s="9">
        <v>111.37982177734375</v>
      </c>
      <c r="P218" s="9">
        <v>4739.2919921875</v>
      </c>
      <c r="Q218" s="9">
        <v>0</v>
      </c>
      <c r="R218" s="9">
        <v>0</v>
      </c>
      <c r="S218" s="9">
        <v>0</v>
      </c>
      <c r="T218" s="9">
        <v>0</v>
      </c>
      <c r="U218" s="9">
        <v>248.84252000000001</v>
      </c>
      <c r="V218" s="9">
        <v>0</v>
      </c>
      <c r="W218" s="9">
        <v>72.910660000000007</v>
      </c>
      <c r="X218" s="9">
        <v>175.93182000000002</v>
      </c>
      <c r="Y218" s="13">
        <f t="shared" si="15"/>
        <v>146.75737965936278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G218" s="13">
        <f t="shared" si="16"/>
        <v>146.75737965936278</v>
      </c>
      <c r="AH218" s="3">
        <f t="shared" si="14"/>
        <v>17972.46310043335</v>
      </c>
      <c r="AI218" s="3">
        <f t="shared" si="17"/>
        <v>139.46631365936278</v>
      </c>
    </row>
    <row r="219" spans="2:35" x14ac:dyDescent="0.25">
      <c r="B219" t="s">
        <v>188</v>
      </c>
      <c r="C219" t="s">
        <v>23</v>
      </c>
      <c r="D219" t="s">
        <v>35</v>
      </c>
      <c r="E219">
        <v>14</v>
      </c>
      <c r="F219" t="s">
        <v>96</v>
      </c>
      <c r="G219" s="9">
        <v>34.918670654296875</v>
      </c>
      <c r="H219" s="9">
        <v>101261.9296875</v>
      </c>
      <c r="I219" s="9">
        <v>31593.98046875</v>
      </c>
      <c r="J219" s="9">
        <v>0</v>
      </c>
      <c r="K219" s="9">
        <v>50648.0078125</v>
      </c>
      <c r="L219" s="9">
        <v>471.66156005859375</v>
      </c>
      <c r="M219" s="9">
        <v>13701.091796875</v>
      </c>
      <c r="N219" s="9">
        <v>0</v>
      </c>
      <c r="O219" s="9">
        <v>0</v>
      </c>
      <c r="P219" s="9">
        <v>4847.28759765625</v>
      </c>
      <c r="Q219" s="9">
        <v>0</v>
      </c>
      <c r="R219" s="9">
        <v>0</v>
      </c>
      <c r="S219" s="9">
        <v>0</v>
      </c>
      <c r="T219" s="9">
        <v>0</v>
      </c>
      <c r="U219" s="9">
        <v>175.84608</v>
      </c>
      <c r="V219" s="9">
        <v>0</v>
      </c>
      <c r="W219" s="9">
        <v>0</v>
      </c>
      <c r="X219" s="9">
        <v>175.84608</v>
      </c>
      <c r="Y219" s="13">
        <f t="shared" si="15"/>
        <v>147.5955178076172</v>
      </c>
      <c r="Z219" s="13">
        <v>264.72906494140625</v>
      </c>
      <c r="AA219" s="13">
        <v>-276.33843994140625</v>
      </c>
      <c r="AB219" s="13">
        <v>0</v>
      </c>
      <c r="AC219" s="13">
        <v>0</v>
      </c>
      <c r="AD219" s="13">
        <v>0</v>
      </c>
      <c r="AE219" s="13">
        <v>0</v>
      </c>
      <c r="AG219" s="13">
        <f t="shared" si="16"/>
        <v>147.5955178076172</v>
      </c>
      <c r="AH219" s="3">
        <f t="shared" si="14"/>
        <v>19020.040954589844</v>
      </c>
      <c r="AI219" s="3">
        <f t="shared" si="17"/>
        <v>147.5955178076172</v>
      </c>
    </row>
    <row r="220" spans="2:35" x14ac:dyDescent="0.25">
      <c r="B220" t="s">
        <v>189</v>
      </c>
      <c r="C220" t="s">
        <v>23</v>
      </c>
      <c r="D220" t="s">
        <v>35</v>
      </c>
      <c r="E220">
        <v>14</v>
      </c>
      <c r="F220" t="s">
        <v>98</v>
      </c>
      <c r="G220" s="9">
        <v>33.31964111328125</v>
      </c>
      <c r="H220" s="9">
        <v>99600.921875</v>
      </c>
      <c r="I220" s="9">
        <v>31593.98046875</v>
      </c>
      <c r="J220" s="9">
        <v>0</v>
      </c>
      <c r="K220" s="9">
        <v>50648.0078125</v>
      </c>
      <c r="L220" s="9">
        <v>426.76629638671875</v>
      </c>
      <c r="M220" s="9">
        <v>12084.951171875</v>
      </c>
      <c r="N220" s="9">
        <v>0</v>
      </c>
      <c r="O220" s="9">
        <v>0</v>
      </c>
      <c r="P220" s="9">
        <v>4847.28759765625</v>
      </c>
      <c r="Q220" s="9">
        <v>0</v>
      </c>
      <c r="R220" s="9">
        <v>0</v>
      </c>
      <c r="S220" s="9">
        <v>0</v>
      </c>
      <c r="T220" s="9">
        <v>0</v>
      </c>
      <c r="U220" s="9">
        <v>175.84608</v>
      </c>
      <c r="V220" s="9">
        <v>0</v>
      </c>
      <c r="W220" s="9">
        <v>0</v>
      </c>
      <c r="X220" s="9">
        <v>175.84608</v>
      </c>
      <c r="Y220" s="13">
        <f t="shared" si="15"/>
        <v>134.70587931152343</v>
      </c>
      <c r="Z220" s="13">
        <v>264.72906494140625</v>
      </c>
      <c r="AA220" s="13">
        <v>-276.33843994140625</v>
      </c>
      <c r="AB220" s="13">
        <v>0</v>
      </c>
      <c r="AC220" s="13">
        <v>0</v>
      </c>
      <c r="AD220" s="13">
        <v>0</v>
      </c>
      <c r="AE220" s="13">
        <v>0</v>
      </c>
      <c r="AG220" s="13">
        <f t="shared" si="16"/>
        <v>134.70587931152343</v>
      </c>
      <c r="AH220" s="3">
        <f t="shared" si="14"/>
        <v>17359.005065917969</v>
      </c>
      <c r="AI220" s="3">
        <f t="shared" si="17"/>
        <v>134.70587931152343</v>
      </c>
    </row>
    <row r="221" spans="2:35" x14ac:dyDescent="0.25">
      <c r="B221" t="s">
        <v>190</v>
      </c>
      <c r="C221" t="s">
        <v>23</v>
      </c>
      <c r="D221" t="s">
        <v>35</v>
      </c>
      <c r="E221">
        <v>14</v>
      </c>
      <c r="F221" t="s">
        <v>100</v>
      </c>
      <c r="G221" s="9">
        <v>31.989767074584961</v>
      </c>
      <c r="H221" s="9">
        <v>98198.5546875</v>
      </c>
      <c r="I221" s="9">
        <v>31593.98046875</v>
      </c>
      <c r="J221" s="9">
        <v>0</v>
      </c>
      <c r="K221" s="9">
        <v>50648.0078125</v>
      </c>
      <c r="L221" s="9">
        <v>386.91741943359375</v>
      </c>
      <c r="M221" s="9">
        <v>10722.4404296875</v>
      </c>
      <c r="N221" s="9">
        <v>0</v>
      </c>
      <c r="O221" s="9">
        <v>0</v>
      </c>
      <c r="P221" s="9">
        <v>4847.28759765625</v>
      </c>
      <c r="Q221" s="9">
        <v>0</v>
      </c>
      <c r="R221" s="9">
        <v>0</v>
      </c>
      <c r="S221" s="9">
        <v>0</v>
      </c>
      <c r="T221" s="9">
        <v>0</v>
      </c>
      <c r="U221" s="9">
        <v>175.84608</v>
      </c>
      <c r="V221" s="9">
        <v>0</v>
      </c>
      <c r="W221" s="9">
        <v>0</v>
      </c>
      <c r="X221" s="9">
        <v>175.84608</v>
      </c>
      <c r="Y221" s="13">
        <f t="shared" si="15"/>
        <v>123.82356866699219</v>
      </c>
      <c r="Z221" s="13">
        <v>264.72906494140625</v>
      </c>
      <c r="AA221" s="13">
        <v>-276.33843994140625</v>
      </c>
      <c r="AB221" s="13">
        <v>0</v>
      </c>
      <c r="AC221" s="13">
        <v>0</v>
      </c>
      <c r="AD221" s="13">
        <v>0</v>
      </c>
      <c r="AE221" s="13">
        <v>0</v>
      </c>
      <c r="AG221" s="13">
        <f t="shared" si="16"/>
        <v>123.82356866699219</v>
      </c>
      <c r="AH221" s="3">
        <f t="shared" si="14"/>
        <v>15956.645446777344</v>
      </c>
      <c r="AI221" s="3">
        <f t="shared" si="17"/>
        <v>123.82356866699219</v>
      </c>
    </row>
    <row r="222" spans="2:35" x14ac:dyDescent="0.25">
      <c r="B222" t="s">
        <v>191</v>
      </c>
      <c r="C222" t="s">
        <v>23</v>
      </c>
      <c r="D222" t="s">
        <v>35</v>
      </c>
      <c r="E222">
        <v>14</v>
      </c>
      <c r="F222" t="s">
        <v>102</v>
      </c>
      <c r="G222" s="9">
        <v>34.864696502685547</v>
      </c>
      <c r="H222" s="9">
        <v>99933.78125</v>
      </c>
      <c r="I222" s="9">
        <v>31593.98046875</v>
      </c>
      <c r="J222" s="9">
        <v>0</v>
      </c>
      <c r="K222" s="9">
        <v>50648.0078125</v>
      </c>
      <c r="L222" s="9">
        <v>388.8785400390625</v>
      </c>
      <c r="M222" s="9">
        <v>12457.701171875</v>
      </c>
      <c r="N222" s="9">
        <v>0</v>
      </c>
      <c r="O222" s="9">
        <v>0</v>
      </c>
      <c r="P222" s="9">
        <v>4845.2890625</v>
      </c>
      <c r="Q222" s="9">
        <v>0</v>
      </c>
      <c r="R222" s="9">
        <v>0</v>
      </c>
      <c r="S222" s="9">
        <v>0</v>
      </c>
      <c r="T222" s="9">
        <v>0</v>
      </c>
      <c r="U222" s="9">
        <v>175.82060000000001</v>
      </c>
      <c r="V222" s="9">
        <v>0</v>
      </c>
      <c r="W222" s="9">
        <v>0</v>
      </c>
      <c r="X222" s="9">
        <v>175.82060000000001</v>
      </c>
      <c r="Y222" s="13">
        <f t="shared" si="15"/>
        <v>137.28890168945313</v>
      </c>
      <c r="Z222" s="13">
        <v>264.2550048828125</v>
      </c>
      <c r="AA222" s="13">
        <v>-275.83981323242187</v>
      </c>
      <c r="AB222" s="13">
        <v>0</v>
      </c>
      <c r="AC222" s="13">
        <v>0</v>
      </c>
      <c r="AD222" s="13">
        <v>0</v>
      </c>
      <c r="AE222" s="13">
        <v>0</v>
      </c>
      <c r="AG222" s="13">
        <f t="shared" si="16"/>
        <v>137.28890168945313</v>
      </c>
      <c r="AH222" s="3">
        <f t="shared" si="14"/>
        <v>17691.868774414063</v>
      </c>
      <c r="AI222" s="3">
        <f t="shared" si="17"/>
        <v>137.28890168945313</v>
      </c>
    </row>
    <row r="223" spans="2:35" x14ac:dyDescent="0.25">
      <c r="B223" t="s">
        <v>192</v>
      </c>
      <c r="C223" t="s">
        <v>23</v>
      </c>
      <c r="D223" t="s">
        <v>35</v>
      </c>
      <c r="E223">
        <v>14</v>
      </c>
      <c r="F223" t="s">
        <v>104</v>
      </c>
      <c r="G223" s="9">
        <v>33.325588226318359</v>
      </c>
      <c r="H223" s="9">
        <v>98409.859375</v>
      </c>
      <c r="I223" s="9">
        <v>31593.98046875</v>
      </c>
      <c r="J223" s="9">
        <v>0</v>
      </c>
      <c r="K223" s="9">
        <v>50648.0078125</v>
      </c>
      <c r="L223" s="9">
        <v>348.13348388671875</v>
      </c>
      <c r="M223" s="9">
        <v>10974.513671875</v>
      </c>
      <c r="N223" s="9">
        <v>0</v>
      </c>
      <c r="O223" s="9">
        <v>0</v>
      </c>
      <c r="P223" s="9">
        <v>4845.2890625</v>
      </c>
      <c r="Q223" s="9">
        <v>0</v>
      </c>
      <c r="R223" s="9">
        <v>0</v>
      </c>
      <c r="S223" s="9">
        <v>0</v>
      </c>
      <c r="T223" s="9">
        <v>0</v>
      </c>
      <c r="U223" s="9">
        <v>175.82060000000001</v>
      </c>
      <c r="V223" s="9">
        <v>0</v>
      </c>
      <c r="W223" s="9">
        <v>0</v>
      </c>
      <c r="X223" s="9">
        <v>175.82060000000001</v>
      </c>
      <c r="Y223" s="13">
        <f t="shared" si="15"/>
        <v>125.46318505371094</v>
      </c>
      <c r="Z223" s="13">
        <v>264.2550048828125</v>
      </c>
      <c r="AA223" s="13">
        <v>-275.83981323242187</v>
      </c>
      <c r="AB223" s="13">
        <v>0</v>
      </c>
      <c r="AC223" s="13">
        <v>0</v>
      </c>
      <c r="AD223" s="13">
        <v>0</v>
      </c>
      <c r="AE223" s="13">
        <v>0</v>
      </c>
      <c r="AG223" s="13">
        <f t="shared" si="16"/>
        <v>125.46318505371094</v>
      </c>
      <c r="AH223" s="3">
        <f t="shared" si="14"/>
        <v>16167.936218261719</v>
      </c>
      <c r="AI223" s="3">
        <f t="shared" si="17"/>
        <v>125.46318505371094</v>
      </c>
    </row>
    <row r="224" spans="2:35" x14ac:dyDescent="0.25">
      <c r="B224" t="s">
        <v>193</v>
      </c>
      <c r="C224" t="s">
        <v>23</v>
      </c>
      <c r="D224" t="s">
        <v>35</v>
      </c>
      <c r="E224">
        <v>14</v>
      </c>
      <c r="F224" t="s">
        <v>106</v>
      </c>
      <c r="G224" s="9">
        <v>32.03021240234375</v>
      </c>
      <c r="H224" s="9">
        <v>97126.1015625</v>
      </c>
      <c r="I224" s="9">
        <v>31593.98046875</v>
      </c>
      <c r="J224" s="9">
        <v>0</v>
      </c>
      <c r="K224" s="9">
        <v>50648.0078125</v>
      </c>
      <c r="L224" s="9">
        <v>312.8350830078125</v>
      </c>
      <c r="M224" s="9">
        <v>9726.080078125</v>
      </c>
      <c r="N224" s="9">
        <v>0</v>
      </c>
      <c r="O224" s="9">
        <v>0</v>
      </c>
      <c r="P224" s="9">
        <v>4845.2890625</v>
      </c>
      <c r="Q224" s="9">
        <v>0</v>
      </c>
      <c r="R224" s="9">
        <v>0</v>
      </c>
      <c r="S224" s="9">
        <v>0</v>
      </c>
      <c r="T224" s="9">
        <v>0</v>
      </c>
      <c r="U224" s="9">
        <v>175.82060000000001</v>
      </c>
      <c r="V224" s="9">
        <v>0</v>
      </c>
      <c r="W224" s="9">
        <v>0</v>
      </c>
      <c r="X224" s="9">
        <v>175.82060000000001</v>
      </c>
      <c r="Y224" s="13">
        <f t="shared" si="15"/>
        <v>115.50142477539063</v>
      </c>
      <c r="Z224" s="13">
        <v>264.2550048828125</v>
      </c>
      <c r="AA224" s="13">
        <v>-275.83981323242187</v>
      </c>
      <c r="AB224" s="13">
        <v>0</v>
      </c>
      <c r="AC224" s="13">
        <v>0</v>
      </c>
      <c r="AD224" s="13">
        <v>0</v>
      </c>
      <c r="AE224" s="13">
        <v>0</v>
      </c>
      <c r="AG224" s="13">
        <f t="shared" si="16"/>
        <v>115.50142477539063</v>
      </c>
      <c r="AH224" s="3">
        <f t="shared" si="14"/>
        <v>14884.204223632812</v>
      </c>
      <c r="AI224" s="3">
        <f t="shared" si="17"/>
        <v>115.50142477539063</v>
      </c>
    </row>
    <row r="225" spans="2:35" x14ac:dyDescent="0.25">
      <c r="B225" t="s">
        <v>194</v>
      </c>
      <c r="C225" t="s">
        <v>28</v>
      </c>
      <c r="D225" t="s">
        <v>35</v>
      </c>
      <c r="E225">
        <v>14</v>
      </c>
      <c r="F225" t="s">
        <v>108</v>
      </c>
      <c r="G225" s="9">
        <v>504.34710693359375</v>
      </c>
      <c r="H225" s="9">
        <v>1788755.875</v>
      </c>
      <c r="I225" s="9">
        <v>500422.40625</v>
      </c>
      <c r="J225" s="9">
        <v>0</v>
      </c>
      <c r="K225" s="9">
        <v>883691.5</v>
      </c>
      <c r="L225" s="9">
        <v>167.61492919921875</v>
      </c>
      <c r="M225" s="9">
        <v>253150.21875</v>
      </c>
      <c r="N225" s="9">
        <v>5363.24462890625</v>
      </c>
      <c r="O225" s="9">
        <v>72406.90625</v>
      </c>
      <c r="P225" s="9">
        <v>73555.171875</v>
      </c>
      <c r="Q225" s="9">
        <v>0</v>
      </c>
      <c r="R225" s="9">
        <v>0</v>
      </c>
      <c r="S225" s="9">
        <v>0</v>
      </c>
      <c r="T225" s="9">
        <v>0</v>
      </c>
      <c r="U225" s="9">
        <v>5066.8547200000003</v>
      </c>
      <c r="V225" s="9">
        <v>0</v>
      </c>
      <c r="W225" s="9">
        <v>2137.11168</v>
      </c>
      <c r="X225" s="9">
        <v>2929.7424000000001</v>
      </c>
      <c r="Y225" s="13">
        <f t="shared" si="15"/>
        <v>3312.1232836005861</v>
      </c>
      <c r="Z225" s="13">
        <v>4000.182861328125</v>
      </c>
      <c r="AA225" s="13">
        <v>-7580.97265625</v>
      </c>
      <c r="AB225" s="13">
        <v>0</v>
      </c>
      <c r="AC225" s="13">
        <v>0</v>
      </c>
      <c r="AD225" s="13">
        <v>0</v>
      </c>
      <c r="AE225" s="13">
        <v>0</v>
      </c>
      <c r="AG225" s="13">
        <f t="shared" si="16"/>
        <v>3312.1232836005861</v>
      </c>
      <c r="AH225" s="3">
        <f t="shared" si="14"/>
        <v>399279.91180419922</v>
      </c>
      <c r="AI225" s="3">
        <f t="shared" si="17"/>
        <v>3098.4121156005858</v>
      </c>
    </row>
    <row r="226" spans="2:35" x14ac:dyDescent="0.25">
      <c r="B226" t="s">
        <v>195</v>
      </c>
      <c r="C226" t="s">
        <v>28</v>
      </c>
      <c r="D226" t="s">
        <v>35</v>
      </c>
      <c r="E226">
        <v>14</v>
      </c>
      <c r="F226" t="s">
        <v>110</v>
      </c>
      <c r="G226" s="9">
        <v>478.26336669921875</v>
      </c>
      <c r="H226" s="9">
        <v>1729221.875</v>
      </c>
      <c r="I226" s="9">
        <v>500422.40625</v>
      </c>
      <c r="J226" s="9">
        <v>0</v>
      </c>
      <c r="K226" s="9">
        <v>883691.5</v>
      </c>
      <c r="L226" s="9">
        <v>333.16738891601562</v>
      </c>
      <c r="M226" s="9">
        <v>187784.796875</v>
      </c>
      <c r="N226" s="9">
        <v>11154.9326171875</v>
      </c>
      <c r="O226" s="9">
        <v>72285.6953125</v>
      </c>
      <c r="P226" s="9">
        <v>73550.859375</v>
      </c>
      <c r="Q226" s="9">
        <v>0</v>
      </c>
      <c r="R226" s="9">
        <v>0</v>
      </c>
      <c r="S226" s="9">
        <v>0</v>
      </c>
      <c r="T226" s="9">
        <v>0</v>
      </c>
      <c r="U226" s="9">
        <v>3976.1849600000005</v>
      </c>
      <c r="V226" s="9">
        <v>0</v>
      </c>
      <c r="W226" s="9">
        <v>1046.4272800000001</v>
      </c>
      <c r="X226" s="9">
        <v>2929.7571200000002</v>
      </c>
      <c r="Y226" s="13">
        <f t="shared" si="15"/>
        <v>2696.1297950629883</v>
      </c>
      <c r="Z226" s="13">
        <v>4000.182861328125</v>
      </c>
      <c r="AA226" s="13">
        <v>-7580.97265625</v>
      </c>
      <c r="AB226" s="13">
        <v>0</v>
      </c>
      <c r="AC226" s="13">
        <v>0</v>
      </c>
      <c r="AD226" s="13">
        <v>0</v>
      </c>
      <c r="AE226" s="13">
        <v>0</v>
      </c>
      <c r="AG226" s="13">
        <f t="shared" si="16"/>
        <v>2696.1297950629883</v>
      </c>
      <c r="AH226" s="3">
        <f t="shared" si="14"/>
        <v>333954.51895141602</v>
      </c>
      <c r="AI226" s="3">
        <f t="shared" si="17"/>
        <v>2591.4870670629884</v>
      </c>
    </row>
    <row r="227" spans="2:35" x14ac:dyDescent="0.25">
      <c r="B227" t="s">
        <v>196</v>
      </c>
      <c r="C227" t="s">
        <v>28</v>
      </c>
      <c r="D227" t="s">
        <v>35</v>
      </c>
      <c r="E227">
        <v>14</v>
      </c>
      <c r="F227" t="s">
        <v>96</v>
      </c>
      <c r="G227" s="9">
        <v>571.91302490234375</v>
      </c>
      <c r="H227" s="9">
        <v>1748237</v>
      </c>
      <c r="I227" s="9">
        <v>500422.40625</v>
      </c>
      <c r="J227" s="9">
        <v>0</v>
      </c>
      <c r="K227" s="9">
        <v>883691.5</v>
      </c>
      <c r="L227" s="9">
        <v>2823.37451171875</v>
      </c>
      <c r="M227" s="9">
        <v>275769.84375</v>
      </c>
      <c r="N227" s="9">
        <v>0</v>
      </c>
      <c r="O227" s="9">
        <v>213.47686767578125</v>
      </c>
      <c r="P227" s="9">
        <v>85317.0703125</v>
      </c>
      <c r="Q227" s="9">
        <v>0</v>
      </c>
      <c r="R227" s="9">
        <v>0</v>
      </c>
      <c r="S227" s="9">
        <v>0</v>
      </c>
      <c r="T227" s="9">
        <v>0</v>
      </c>
      <c r="U227" s="9">
        <v>2929.2214400000003</v>
      </c>
      <c r="V227" s="9">
        <v>0</v>
      </c>
      <c r="W227" s="9">
        <v>0</v>
      </c>
      <c r="X227" s="9">
        <v>2929.2214400000003</v>
      </c>
      <c r="Y227" s="13">
        <f t="shared" si="15"/>
        <v>2825.6004198291016</v>
      </c>
      <c r="Z227" s="13">
        <v>4447.751953125</v>
      </c>
      <c r="AA227" s="13">
        <v>-4643.19287109375</v>
      </c>
      <c r="AB227" s="13">
        <v>0</v>
      </c>
      <c r="AC227" s="13">
        <v>0</v>
      </c>
      <c r="AD227" s="13">
        <v>0</v>
      </c>
      <c r="AE227" s="13">
        <v>0</v>
      </c>
      <c r="AG227" s="13">
        <f t="shared" si="16"/>
        <v>2825.6004198291016</v>
      </c>
      <c r="AH227" s="3">
        <f t="shared" si="14"/>
        <v>364123.76544189453</v>
      </c>
      <c r="AI227" s="3">
        <f t="shared" si="17"/>
        <v>2825.6004198291016</v>
      </c>
    </row>
    <row r="228" spans="2:35" x14ac:dyDescent="0.25">
      <c r="B228" t="s">
        <v>197</v>
      </c>
      <c r="C228" t="s">
        <v>28</v>
      </c>
      <c r="D228" t="s">
        <v>35</v>
      </c>
      <c r="E228">
        <v>14</v>
      </c>
      <c r="F228" t="s">
        <v>98</v>
      </c>
      <c r="G228" s="9">
        <v>529.96002197265625</v>
      </c>
      <c r="H228" s="9">
        <v>1698959.125</v>
      </c>
      <c r="I228" s="9">
        <v>500422.40625</v>
      </c>
      <c r="J228" s="9">
        <v>0</v>
      </c>
      <c r="K228" s="9">
        <v>883691.5</v>
      </c>
      <c r="L228" s="9">
        <v>2411.59375</v>
      </c>
      <c r="M228" s="9">
        <v>226904.421875</v>
      </c>
      <c r="N228" s="9">
        <v>0</v>
      </c>
      <c r="O228" s="9">
        <v>213.47686767578125</v>
      </c>
      <c r="P228" s="9">
        <v>85317.0703125</v>
      </c>
      <c r="Q228" s="9">
        <v>0</v>
      </c>
      <c r="R228" s="9">
        <v>0</v>
      </c>
      <c r="S228" s="9">
        <v>0</v>
      </c>
      <c r="T228" s="9">
        <v>0</v>
      </c>
      <c r="U228" s="9">
        <v>2929.2214400000003</v>
      </c>
      <c r="V228" s="9">
        <v>0</v>
      </c>
      <c r="W228" s="9">
        <v>0</v>
      </c>
      <c r="X228" s="9">
        <v>2929.2214400000003</v>
      </c>
      <c r="Y228" s="13">
        <f t="shared" si="15"/>
        <v>2443.2093273681639</v>
      </c>
      <c r="Z228" s="13">
        <v>4447.751953125</v>
      </c>
      <c r="AA228" s="13">
        <v>-4643.19287109375</v>
      </c>
      <c r="AB228" s="13">
        <v>0</v>
      </c>
      <c r="AC228" s="13">
        <v>0</v>
      </c>
      <c r="AD228" s="13">
        <v>0</v>
      </c>
      <c r="AE228" s="13">
        <v>0</v>
      </c>
      <c r="AG228" s="13">
        <f t="shared" si="16"/>
        <v>2443.2093273681639</v>
      </c>
      <c r="AH228" s="3">
        <f t="shared" si="14"/>
        <v>314846.56280517578</v>
      </c>
      <c r="AI228" s="3">
        <f t="shared" si="17"/>
        <v>2443.2093273681639</v>
      </c>
    </row>
    <row r="229" spans="2:35" x14ac:dyDescent="0.25">
      <c r="B229" t="s">
        <v>198</v>
      </c>
      <c r="C229" t="s">
        <v>28</v>
      </c>
      <c r="D229" t="s">
        <v>35</v>
      </c>
      <c r="E229">
        <v>14</v>
      </c>
      <c r="F229" t="s">
        <v>100</v>
      </c>
      <c r="G229" s="9">
        <v>506.93197631835937</v>
      </c>
      <c r="H229" s="9">
        <v>1671821</v>
      </c>
      <c r="I229" s="9">
        <v>500422.40625</v>
      </c>
      <c r="J229" s="9">
        <v>0</v>
      </c>
      <c r="K229" s="9">
        <v>883691.5</v>
      </c>
      <c r="L229" s="9">
        <v>2170.076416015625</v>
      </c>
      <c r="M229" s="9">
        <v>200007.765625</v>
      </c>
      <c r="N229" s="9">
        <v>0</v>
      </c>
      <c r="O229" s="9">
        <v>213.47686767578125</v>
      </c>
      <c r="P229" s="9">
        <v>85317.0703125</v>
      </c>
      <c r="Q229" s="9">
        <v>0</v>
      </c>
      <c r="R229" s="9">
        <v>0</v>
      </c>
      <c r="S229" s="9">
        <v>0</v>
      </c>
      <c r="T229" s="9">
        <v>0</v>
      </c>
      <c r="U229" s="9">
        <v>2929.2214400000003</v>
      </c>
      <c r="V229" s="9">
        <v>0</v>
      </c>
      <c r="W229" s="9">
        <v>0</v>
      </c>
      <c r="X229" s="9">
        <v>2929.2214400000003</v>
      </c>
      <c r="Y229" s="13">
        <f t="shared" si="15"/>
        <v>2232.6171003564455</v>
      </c>
      <c r="Z229" s="13">
        <v>4447.751953125</v>
      </c>
      <c r="AA229" s="13">
        <v>-4643.19287109375</v>
      </c>
      <c r="AB229" s="13">
        <v>0</v>
      </c>
      <c r="AC229" s="13">
        <v>0</v>
      </c>
      <c r="AD229" s="13">
        <v>0</v>
      </c>
      <c r="AE229" s="13">
        <v>0</v>
      </c>
      <c r="AG229" s="13">
        <f t="shared" si="16"/>
        <v>2232.6171003564455</v>
      </c>
      <c r="AH229" s="3">
        <f t="shared" si="14"/>
        <v>287708.38922119141</v>
      </c>
      <c r="AI229" s="3">
        <f t="shared" si="17"/>
        <v>2232.6171003564455</v>
      </c>
    </row>
    <row r="230" spans="2:35" x14ac:dyDescent="0.25">
      <c r="B230" t="s">
        <v>199</v>
      </c>
      <c r="C230" t="s">
        <v>28</v>
      </c>
      <c r="D230" t="s">
        <v>35</v>
      </c>
      <c r="E230">
        <v>14</v>
      </c>
      <c r="F230" t="s">
        <v>102</v>
      </c>
      <c r="G230" s="9">
        <v>571.56011962890625</v>
      </c>
      <c r="H230" s="9">
        <v>1725647.625</v>
      </c>
      <c r="I230" s="9">
        <v>500422.40625</v>
      </c>
      <c r="J230" s="9">
        <v>0</v>
      </c>
      <c r="K230" s="9">
        <v>883691.5</v>
      </c>
      <c r="L230" s="9">
        <v>2288.806640625</v>
      </c>
      <c r="M230" s="9">
        <v>253206.703125</v>
      </c>
      <c r="N230" s="9">
        <v>0</v>
      </c>
      <c r="O230" s="9">
        <v>213.47686767578125</v>
      </c>
      <c r="P230" s="9">
        <v>85825.8359375</v>
      </c>
      <c r="Q230" s="9">
        <v>0</v>
      </c>
      <c r="R230" s="9">
        <v>0</v>
      </c>
      <c r="S230" s="9">
        <v>0</v>
      </c>
      <c r="T230" s="9">
        <v>0</v>
      </c>
      <c r="U230" s="9">
        <v>2929.1865600000001</v>
      </c>
      <c r="V230" s="9">
        <v>0</v>
      </c>
      <c r="W230" s="9">
        <v>0</v>
      </c>
      <c r="X230" s="9">
        <v>2929.1865600000001</v>
      </c>
      <c r="Y230" s="13">
        <f t="shared" si="15"/>
        <v>2650.310223149414</v>
      </c>
      <c r="Z230" s="13">
        <v>4528.93896484375</v>
      </c>
      <c r="AA230" s="13">
        <v>-4727.59228515625</v>
      </c>
      <c r="AB230" s="13">
        <v>0</v>
      </c>
      <c r="AC230" s="13">
        <v>0</v>
      </c>
      <c r="AD230" s="13">
        <v>0</v>
      </c>
      <c r="AE230" s="13">
        <v>0</v>
      </c>
      <c r="AG230" s="13">
        <f t="shared" si="16"/>
        <v>2650.310223149414</v>
      </c>
      <c r="AH230" s="3">
        <f t="shared" si="14"/>
        <v>341534.82257080078</v>
      </c>
      <c r="AI230" s="3">
        <f t="shared" si="17"/>
        <v>2650.310223149414</v>
      </c>
    </row>
    <row r="231" spans="2:35" x14ac:dyDescent="0.25">
      <c r="B231" t="s">
        <v>200</v>
      </c>
      <c r="C231" t="s">
        <v>28</v>
      </c>
      <c r="D231" t="s">
        <v>35</v>
      </c>
      <c r="E231">
        <v>14</v>
      </c>
      <c r="F231" t="s">
        <v>104</v>
      </c>
      <c r="G231" s="9">
        <v>530.31488037109375</v>
      </c>
      <c r="H231" s="9">
        <v>1680286.5</v>
      </c>
      <c r="I231" s="9">
        <v>500422.40625</v>
      </c>
      <c r="J231" s="9">
        <v>0</v>
      </c>
      <c r="K231" s="9">
        <v>883691.5</v>
      </c>
      <c r="L231" s="9">
        <v>1938.56494140625</v>
      </c>
      <c r="M231" s="9">
        <v>208196.265625</v>
      </c>
      <c r="N231" s="9">
        <v>0</v>
      </c>
      <c r="O231" s="9">
        <v>213.47686767578125</v>
      </c>
      <c r="P231" s="9">
        <v>85825.84375</v>
      </c>
      <c r="Q231" s="9">
        <v>0</v>
      </c>
      <c r="R231" s="9">
        <v>0</v>
      </c>
      <c r="S231" s="9">
        <v>0</v>
      </c>
      <c r="T231" s="9">
        <v>0</v>
      </c>
      <c r="U231" s="9">
        <v>2929.1865600000001</v>
      </c>
      <c r="V231" s="9">
        <v>0</v>
      </c>
      <c r="W231" s="9">
        <v>0</v>
      </c>
      <c r="X231" s="9">
        <v>2929.1865600000001</v>
      </c>
      <c r="Y231" s="13">
        <f t="shared" si="15"/>
        <v>2298.3114131884768</v>
      </c>
      <c r="Z231" s="13">
        <v>4528.93896484375</v>
      </c>
      <c r="AA231" s="13">
        <v>-4727.59228515625</v>
      </c>
      <c r="AB231" s="13">
        <v>0</v>
      </c>
      <c r="AC231" s="13">
        <v>0</v>
      </c>
      <c r="AD231" s="13">
        <v>0</v>
      </c>
      <c r="AE231" s="13">
        <v>0</v>
      </c>
      <c r="AG231" s="13">
        <f t="shared" si="16"/>
        <v>2298.3114131884768</v>
      </c>
      <c r="AH231" s="3">
        <f t="shared" si="14"/>
        <v>296174.15118408203</v>
      </c>
      <c r="AI231" s="3">
        <f t="shared" si="17"/>
        <v>2298.3114131884768</v>
      </c>
    </row>
    <row r="232" spans="2:35" x14ac:dyDescent="0.25">
      <c r="B232" t="s">
        <v>201</v>
      </c>
      <c r="C232" t="s">
        <v>28</v>
      </c>
      <c r="D232" t="s">
        <v>35</v>
      </c>
      <c r="E232">
        <v>14</v>
      </c>
      <c r="F232" t="s">
        <v>106</v>
      </c>
      <c r="G232" s="9">
        <v>507.51702880859375</v>
      </c>
      <c r="H232" s="9">
        <v>1655348.875</v>
      </c>
      <c r="I232" s="9">
        <v>500422.40625</v>
      </c>
      <c r="J232" s="9">
        <v>0</v>
      </c>
      <c r="K232" s="9">
        <v>883691.5</v>
      </c>
      <c r="L232" s="9">
        <v>1736.516357421875</v>
      </c>
      <c r="M232" s="9">
        <v>183460.9375</v>
      </c>
      <c r="N232" s="9">
        <v>0</v>
      </c>
      <c r="O232" s="9">
        <v>213.47686767578125</v>
      </c>
      <c r="P232" s="9">
        <v>85825.7890625</v>
      </c>
      <c r="Q232" s="9">
        <v>0</v>
      </c>
      <c r="R232" s="9">
        <v>0</v>
      </c>
      <c r="S232" s="9">
        <v>0</v>
      </c>
      <c r="T232" s="9">
        <v>0</v>
      </c>
      <c r="U232" s="9">
        <v>2929.1865600000001</v>
      </c>
      <c r="V232" s="9">
        <v>0</v>
      </c>
      <c r="W232" s="9">
        <v>0</v>
      </c>
      <c r="X232" s="9">
        <v>2929.1865600000001</v>
      </c>
      <c r="Y232" s="13">
        <f t="shared" si="15"/>
        <v>2104.7969455517577</v>
      </c>
      <c r="Z232" s="13">
        <v>4528.93896484375</v>
      </c>
      <c r="AA232" s="13">
        <v>-4727.59228515625</v>
      </c>
      <c r="AB232" s="13">
        <v>0</v>
      </c>
      <c r="AC232" s="13">
        <v>0</v>
      </c>
      <c r="AD232" s="13">
        <v>0</v>
      </c>
      <c r="AE232" s="13">
        <v>0</v>
      </c>
      <c r="AG232" s="13">
        <f t="shared" si="16"/>
        <v>2104.7969455517577</v>
      </c>
      <c r="AH232" s="3">
        <f t="shared" si="14"/>
        <v>271236.71978759766</v>
      </c>
      <c r="AI232" s="3">
        <f t="shared" si="17"/>
        <v>2104.7969455517577</v>
      </c>
    </row>
    <row r="233" spans="2:35" x14ac:dyDescent="0.25">
      <c r="B233" t="s">
        <v>468</v>
      </c>
      <c r="C233" t="s">
        <v>29</v>
      </c>
      <c r="D233" t="s">
        <v>35</v>
      </c>
      <c r="E233">
        <v>14</v>
      </c>
      <c r="F233" t="s">
        <v>90</v>
      </c>
      <c r="G233" s="9">
        <v>161.15335083007812</v>
      </c>
      <c r="H233" s="9">
        <v>317832.8125</v>
      </c>
      <c r="I233" s="9">
        <v>133157.65625</v>
      </c>
      <c r="J233" s="9">
        <v>0</v>
      </c>
      <c r="K233" s="9">
        <v>99493.7734375</v>
      </c>
      <c r="L233" s="9">
        <v>0</v>
      </c>
      <c r="M233" s="9">
        <v>34625.8828125</v>
      </c>
      <c r="N233" s="9">
        <v>0</v>
      </c>
      <c r="O233" s="9">
        <v>0</v>
      </c>
      <c r="P233" s="9">
        <v>50555.890625</v>
      </c>
      <c r="Q233" s="9">
        <v>0</v>
      </c>
      <c r="R233" s="9">
        <v>0</v>
      </c>
      <c r="S233" s="9">
        <v>0</v>
      </c>
      <c r="T233" s="9">
        <v>0</v>
      </c>
      <c r="U233" s="9">
        <v>6417.7715200000002</v>
      </c>
      <c r="V233" s="9">
        <v>110.39444</v>
      </c>
      <c r="W233" s="9">
        <v>4153.7788800000008</v>
      </c>
      <c r="X233" s="9">
        <v>2153.5982400000003</v>
      </c>
      <c r="Y233" s="13">
        <f t="shared" si="15"/>
        <v>1076.3884498750001</v>
      </c>
      <c r="Z233" s="13">
        <v>1403.1026611328125</v>
      </c>
      <c r="AA233" s="13">
        <v>-2634.787353515625</v>
      </c>
      <c r="AB233" s="13">
        <v>0.26748186349868774</v>
      </c>
      <c r="AC233" s="13">
        <v>0</v>
      </c>
      <c r="AD233" s="13">
        <v>7</v>
      </c>
      <c r="AE233" s="13">
        <v>0</v>
      </c>
      <c r="AG233" s="13">
        <f t="shared" si="16"/>
        <v>1076.3884498750001</v>
      </c>
      <c r="AH233" s="3">
        <f t="shared" si="14"/>
        <v>85181.7734375</v>
      </c>
      <c r="AI233" s="3">
        <f t="shared" si="17"/>
        <v>661.01056187500001</v>
      </c>
    </row>
    <row r="234" spans="2:35" x14ac:dyDescent="0.25">
      <c r="B234" t="s">
        <v>741</v>
      </c>
      <c r="C234" t="s">
        <v>29</v>
      </c>
      <c r="D234" t="s">
        <v>35</v>
      </c>
      <c r="E234">
        <v>14</v>
      </c>
      <c r="F234" t="s">
        <v>730</v>
      </c>
      <c r="G234" s="9">
        <v>161.15345764160156</v>
      </c>
      <c r="H234" s="9">
        <v>322701.375</v>
      </c>
      <c r="I234" s="9">
        <v>133157.65625</v>
      </c>
      <c r="J234" s="9">
        <v>0</v>
      </c>
      <c r="K234" s="9">
        <v>99493.7734375</v>
      </c>
      <c r="L234" s="9">
        <v>0</v>
      </c>
      <c r="M234" s="9">
        <v>39494.26171875</v>
      </c>
      <c r="N234" s="9">
        <v>0</v>
      </c>
      <c r="O234" s="9">
        <v>0</v>
      </c>
      <c r="P234" s="9">
        <v>50555.96875</v>
      </c>
      <c r="Q234" s="9">
        <v>0</v>
      </c>
      <c r="R234" s="9">
        <v>0</v>
      </c>
      <c r="S234" s="9">
        <v>0</v>
      </c>
      <c r="T234" s="9">
        <v>0</v>
      </c>
      <c r="U234" s="9">
        <v>6417.6083200000003</v>
      </c>
      <c r="V234" s="9">
        <v>110.39444</v>
      </c>
      <c r="W234" s="9">
        <v>4153.6163200000001</v>
      </c>
      <c r="X234" s="9">
        <v>2153.5976000000001</v>
      </c>
      <c r="Y234" s="13">
        <f t="shared" si="15"/>
        <v>1114.1514204375001</v>
      </c>
      <c r="Z234" s="13">
        <v>1403.107177734375</v>
      </c>
      <c r="AA234" s="13">
        <v>-2634.794677734375</v>
      </c>
      <c r="AB234" s="13">
        <v>0.26748186349868774</v>
      </c>
      <c r="AC234" s="13">
        <v>0</v>
      </c>
      <c r="AD234" s="13">
        <v>7</v>
      </c>
      <c r="AE234" s="13">
        <v>0</v>
      </c>
      <c r="AG234" s="13">
        <f t="shared" si="16"/>
        <v>1114.1514204375001</v>
      </c>
      <c r="AH234" s="3">
        <f t="shared" si="14"/>
        <v>90050.23046875</v>
      </c>
      <c r="AI234" s="3">
        <f t="shared" si="17"/>
        <v>698.78978843749996</v>
      </c>
    </row>
    <row r="235" spans="2:35" x14ac:dyDescent="0.25">
      <c r="B235" t="s">
        <v>469</v>
      </c>
      <c r="C235" t="s">
        <v>29</v>
      </c>
      <c r="D235" t="s">
        <v>35</v>
      </c>
      <c r="E235">
        <v>14</v>
      </c>
      <c r="F235" t="s">
        <v>92</v>
      </c>
      <c r="G235" s="9">
        <v>146.144775390625</v>
      </c>
      <c r="H235" s="9">
        <v>299095.34375</v>
      </c>
      <c r="I235" s="9">
        <v>133157.65625</v>
      </c>
      <c r="J235" s="9">
        <v>0</v>
      </c>
      <c r="K235" s="9">
        <v>99493.7734375</v>
      </c>
      <c r="L235" s="9">
        <v>0</v>
      </c>
      <c r="M235" s="9">
        <v>28588.6875</v>
      </c>
      <c r="N235" s="9">
        <v>0</v>
      </c>
      <c r="O235" s="9">
        <v>0</v>
      </c>
      <c r="P235" s="9">
        <v>37855.859375</v>
      </c>
      <c r="Q235" s="9">
        <v>0</v>
      </c>
      <c r="R235" s="9">
        <v>0</v>
      </c>
      <c r="S235" s="9">
        <v>0</v>
      </c>
      <c r="T235" s="9">
        <v>0</v>
      </c>
      <c r="U235" s="9">
        <v>6550.2777600000009</v>
      </c>
      <c r="V235" s="9">
        <v>110.39444</v>
      </c>
      <c r="W235" s="9">
        <v>4286.1532800000004</v>
      </c>
      <c r="X235" s="9">
        <v>2153.73072</v>
      </c>
      <c r="Y235" s="13">
        <f t="shared" si="15"/>
        <v>944.22501175000002</v>
      </c>
      <c r="Z235" s="13">
        <v>1403.5753173828125</v>
      </c>
      <c r="AA235" s="13">
        <v>-2522.805419921875</v>
      </c>
      <c r="AB235" s="13">
        <v>7.6423384249210358E-2</v>
      </c>
      <c r="AC235" s="13">
        <v>0</v>
      </c>
      <c r="AD235" s="13">
        <v>2</v>
      </c>
      <c r="AE235" s="13">
        <v>0</v>
      </c>
      <c r="AG235" s="13">
        <f t="shared" si="16"/>
        <v>944.22501175000002</v>
      </c>
      <c r="AH235" s="3">
        <f t="shared" si="14"/>
        <v>66444.546875</v>
      </c>
      <c r="AI235" s="3">
        <f t="shared" si="17"/>
        <v>515.60968375000004</v>
      </c>
    </row>
    <row r="236" spans="2:35" x14ac:dyDescent="0.25">
      <c r="B236" t="s">
        <v>700</v>
      </c>
      <c r="C236" t="s">
        <v>29</v>
      </c>
      <c r="D236" t="s">
        <v>35</v>
      </c>
      <c r="E236">
        <v>14</v>
      </c>
      <c r="F236" t="s">
        <v>689</v>
      </c>
      <c r="G236" s="9">
        <v>174.13841247558594</v>
      </c>
      <c r="H236" s="9">
        <v>322651.0625</v>
      </c>
      <c r="I236" s="9">
        <v>133157.65625</v>
      </c>
      <c r="J236" s="9">
        <v>0</v>
      </c>
      <c r="K236" s="9">
        <v>99493.7734375</v>
      </c>
      <c r="L236" s="9">
        <v>0</v>
      </c>
      <c r="M236" s="9">
        <v>38943.6328125</v>
      </c>
      <c r="N236" s="9">
        <v>0</v>
      </c>
      <c r="O236" s="9">
        <v>0</v>
      </c>
      <c r="P236" s="9">
        <v>51056.17578125</v>
      </c>
      <c r="Q236" s="9">
        <v>0</v>
      </c>
      <c r="R236" s="9">
        <v>0</v>
      </c>
      <c r="S236" s="9">
        <v>0</v>
      </c>
      <c r="T236" s="9">
        <v>0</v>
      </c>
      <c r="U236" s="9">
        <v>6362.7590400000008</v>
      </c>
      <c r="V236" s="9">
        <v>110.39444</v>
      </c>
      <c r="W236" s="9">
        <v>4098.6614400000008</v>
      </c>
      <c r="X236" s="9">
        <v>2153.7040000000002</v>
      </c>
      <c r="Y236" s="13">
        <f t="shared" si="15"/>
        <v>1108.2646586875001</v>
      </c>
      <c r="Z236" s="13">
        <v>1437.9952392578125</v>
      </c>
      <c r="AA236" s="13">
        <v>-2541.947265625</v>
      </c>
      <c r="AB236" s="13">
        <v>0.26748186349868774</v>
      </c>
      <c r="AC236" s="13">
        <v>0</v>
      </c>
      <c r="AD236" s="13">
        <v>7</v>
      </c>
      <c r="AE236" s="13">
        <v>0</v>
      </c>
      <c r="AG236" s="13">
        <f t="shared" si="16"/>
        <v>1108.2646586875001</v>
      </c>
      <c r="AH236" s="3">
        <f t="shared" si="14"/>
        <v>89999.80859375</v>
      </c>
      <c r="AI236" s="3">
        <f t="shared" si="17"/>
        <v>698.39851468749998</v>
      </c>
    </row>
    <row r="237" spans="2:35" x14ac:dyDescent="0.25">
      <c r="B237" t="s">
        <v>470</v>
      </c>
      <c r="C237" t="s">
        <v>29</v>
      </c>
      <c r="D237" t="s">
        <v>35</v>
      </c>
      <c r="E237">
        <v>14</v>
      </c>
      <c r="F237" t="s">
        <v>94</v>
      </c>
      <c r="G237" s="9">
        <v>160.09152221679687</v>
      </c>
      <c r="H237" s="9">
        <v>315879.21875</v>
      </c>
      <c r="I237" s="9">
        <v>133157.65625</v>
      </c>
      <c r="J237" s="9">
        <v>0</v>
      </c>
      <c r="K237" s="9">
        <v>99493.7734375</v>
      </c>
      <c r="L237" s="9">
        <v>0</v>
      </c>
      <c r="M237" s="9">
        <v>32171.75</v>
      </c>
      <c r="N237" s="9">
        <v>0</v>
      </c>
      <c r="O237" s="9">
        <v>0</v>
      </c>
      <c r="P237" s="9">
        <v>51056.17578125</v>
      </c>
      <c r="Q237" s="9">
        <v>0</v>
      </c>
      <c r="R237" s="9">
        <v>0</v>
      </c>
      <c r="S237" s="9">
        <v>0</v>
      </c>
      <c r="T237" s="9">
        <v>0</v>
      </c>
      <c r="U237" s="9">
        <v>6362.7590400000008</v>
      </c>
      <c r="V237" s="9">
        <v>110.39444</v>
      </c>
      <c r="W237" s="9">
        <v>4098.6614400000008</v>
      </c>
      <c r="X237" s="9">
        <v>2153.7040000000002</v>
      </c>
      <c r="Y237" s="13">
        <f t="shared" si="15"/>
        <v>1055.7148480625001</v>
      </c>
      <c r="Z237" s="13">
        <v>1437.9952392578125</v>
      </c>
      <c r="AA237" s="13">
        <v>-2541.947265625</v>
      </c>
      <c r="AB237" s="13">
        <v>0.26748186349868774</v>
      </c>
      <c r="AC237" s="13">
        <v>0</v>
      </c>
      <c r="AD237" s="13">
        <v>7</v>
      </c>
      <c r="AE237" s="13">
        <v>0</v>
      </c>
      <c r="AG237" s="13">
        <f t="shared" si="16"/>
        <v>1055.7148480625001</v>
      </c>
      <c r="AH237" s="3">
        <f t="shared" si="14"/>
        <v>83227.92578125</v>
      </c>
      <c r="AI237" s="3">
        <f t="shared" si="17"/>
        <v>645.84870406250002</v>
      </c>
    </row>
    <row r="238" spans="2:35" x14ac:dyDescent="0.25">
      <c r="B238" t="s">
        <v>471</v>
      </c>
      <c r="C238" t="s">
        <v>29</v>
      </c>
      <c r="D238" t="s">
        <v>35</v>
      </c>
      <c r="E238">
        <v>14</v>
      </c>
      <c r="F238" t="s">
        <v>48</v>
      </c>
      <c r="G238" s="9">
        <v>177.05674743652344</v>
      </c>
      <c r="H238" s="9">
        <v>326026.9375</v>
      </c>
      <c r="I238" s="9">
        <v>133157.65625</v>
      </c>
      <c r="J238" s="9">
        <v>0</v>
      </c>
      <c r="K238" s="9">
        <v>99493.7734375</v>
      </c>
      <c r="L238" s="9">
        <v>113.02374267578125</v>
      </c>
      <c r="M238" s="9">
        <v>49747.39453125</v>
      </c>
      <c r="N238" s="9">
        <v>0</v>
      </c>
      <c r="O238" s="9">
        <v>228.8804931640625</v>
      </c>
      <c r="P238" s="9">
        <v>43286.27734375</v>
      </c>
      <c r="Q238" s="9">
        <v>0</v>
      </c>
      <c r="R238" s="9">
        <v>0</v>
      </c>
      <c r="S238" s="9">
        <v>0</v>
      </c>
      <c r="T238" s="9">
        <v>0</v>
      </c>
      <c r="U238" s="9">
        <v>6800.7936000000009</v>
      </c>
      <c r="V238" s="9">
        <v>110.39444</v>
      </c>
      <c r="W238" s="9">
        <v>4535.9648000000007</v>
      </c>
      <c r="X238" s="9">
        <v>2154.4328</v>
      </c>
      <c r="Y238" s="13">
        <f t="shared" si="15"/>
        <v>1178.1909506201173</v>
      </c>
      <c r="Z238" s="13">
        <v>1509.212890625</v>
      </c>
      <c r="AA238" s="13">
        <v>-997.70379638671875</v>
      </c>
      <c r="AB238" s="13">
        <v>7.6423384249210358E-2</v>
      </c>
      <c r="AC238" s="13">
        <v>0</v>
      </c>
      <c r="AD238" s="13">
        <v>2</v>
      </c>
      <c r="AE238" s="13">
        <v>0</v>
      </c>
      <c r="AG238" s="13">
        <f t="shared" si="16"/>
        <v>1178.1909506201173</v>
      </c>
      <c r="AH238" s="3">
        <f t="shared" si="14"/>
        <v>93375.576110839844</v>
      </c>
      <c r="AI238" s="3">
        <f t="shared" si="17"/>
        <v>724.59447062011714</v>
      </c>
    </row>
    <row r="239" spans="2:35" x14ac:dyDescent="0.25">
      <c r="B239" t="s">
        <v>472</v>
      </c>
      <c r="C239" t="s">
        <v>29</v>
      </c>
      <c r="D239" t="s">
        <v>35</v>
      </c>
      <c r="E239">
        <v>14</v>
      </c>
      <c r="F239" t="s">
        <v>50</v>
      </c>
      <c r="G239" s="9">
        <v>156.37236022949219</v>
      </c>
      <c r="H239" s="9">
        <v>314027.6875</v>
      </c>
      <c r="I239" s="9">
        <v>133157.65625</v>
      </c>
      <c r="J239" s="9">
        <v>0</v>
      </c>
      <c r="K239" s="9">
        <v>99493.7734375</v>
      </c>
      <c r="L239" s="9">
        <v>226.11087036132812</v>
      </c>
      <c r="M239" s="9">
        <v>38740.2265625</v>
      </c>
      <c r="N239" s="9">
        <v>0</v>
      </c>
      <c r="O239" s="9">
        <v>235.08026123046875</v>
      </c>
      <c r="P239" s="9">
        <v>42174.8828125</v>
      </c>
      <c r="Q239" s="9">
        <v>0</v>
      </c>
      <c r="R239" s="9">
        <v>0</v>
      </c>
      <c r="S239" s="9">
        <v>0</v>
      </c>
      <c r="T239" s="9">
        <v>0</v>
      </c>
      <c r="U239" s="9">
        <v>6603.9936000000007</v>
      </c>
      <c r="V239" s="9">
        <v>110.39444</v>
      </c>
      <c r="W239" s="9">
        <v>4339.1235200000001</v>
      </c>
      <c r="X239" s="9">
        <v>2154.4748800000002</v>
      </c>
      <c r="Y239" s="13">
        <f t="shared" si="15"/>
        <v>1065.3924439311525</v>
      </c>
      <c r="Z239" s="13">
        <v>1497.71240234375</v>
      </c>
      <c r="AA239" s="13">
        <v>-983.3453369140625</v>
      </c>
      <c r="AB239" s="13">
        <v>0</v>
      </c>
      <c r="AC239" s="13">
        <v>0</v>
      </c>
      <c r="AD239" s="13">
        <v>0</v>
      </c>
      <c r="AE239" s="13">
        <v>0</v>
      </c>
      <c r="AG239" s="13">
        <f t="shared" si="16"/>
        <v>1065.3924439311525</v>
      </c>
      <c r="AH239" s="3">
        <f t="shared" si="14"/>
        <v>81376.300506591797</v>
      </c>
      <c r="AI239" s="3">
        <f t="shared" si="17"/>
        <v>631.48009193115229</v>
      </c>
    </row>
    <row r="240" spans="2:35" x14ac:dyDescent="0.25">
      <c r="B240" t="s">
        <v>473</v>
      </c>
      <c r="C240" t="s">
        <v>29</v>
      </c>
      <c r="D240" t="s">
        <v>35</v>
      </c>
      <c r="E240">
        <v>14</v>
      </c>
      <c r="F240" t="s">
        <v>96</v>
      </c>
      <c r="G240" s="9">
        <v>165.59721374511719</v>
      </c>
      <c r="H240" s="9">
        <v>341700.03125</v>
      </c>
      <c r="I240" s="9">
        <v>133157.65625</v>
      </c>
      <c r="J240" s="9">
        <v>0</v>
      </c>
      <c r="K240" s="9">
        <v>99493.7734375</v>
      </c>
      <c r="L240" s="9">
        <v>21003.83203125</v>
      </c>
      <c r="M240" s="9">
        <v>36918.00390625</v>
      </c>
      <c r="N240" s="9">
        <v>0</v>
      </c>
      <c r="O240" s="9">
        <v>0</v>
      </c>
      <c r="P240" s="9">
        <v>51126.82421875</v>
      </c>
      <c r="Q240" s="9">
        <v>0</v>
      </c>
      <c r="R240" s="9">
        <v>0</v>
      </c>
      <c r="S240" s="9">
        <v>0</v>
      </c>
      <c r="T240" s="9">
        <v>0</v>
      </c>
      <c r="U240" s="9">
        <v>2263.7284800000002</v>
      </c>
      <c r="V240" s="9">
        <v>110.39444</v>
      </c>
      <c r="W240" s="9">
        <v>0</v>
      </c>
      <c r="X240" s="9">
        <v>2153.33392</v>
      </c>
      <c r="Y240" s="13">
        <f t="shared" si="15"/>
        <v>846.21760281249999</v>
      </c>
      <c r="Z240" s="13">
        <v>1415.2001953125</v>
      </c>
      <c r="AA240" s="13">
        <v>-1476.0255126953125</v>
      </c>
      <c r="AB240" s="13">
        <v>3.8211692124605179E-2</v>
      </c>
      <c r="AC240" s="13">
        <v>0</v>
      </c>
      <c r="AD240" s="13">
        <v>1</v>
      </c>
      <c r="AE240" s="13">
        <v>0</v>
      </c>
      <c r="AG240" s="13">
        <f t="shared" si="16"/>
        <v>846.21760281249999</v>
      </c>
      <c r="AH240" s="3">
        <f t="shared" si="14"/>
        <v>109048.66015625</v>
      </c>
      <c r="AI240" s="3">
        <f t="shared" si="17"/>
        <v>846.21760281249999</v>
      </c>
    </row>
    <row r="241" spans="2:35" x14ac:dyDescent="0.25">
      <c r="B241" t="s">
        <v>474</v>
      </c>
      <c r="C241" t="s">
        <v>29</v>
      </c>
      <c r="D241" t="s">
        <v>35</v>
      </c>
      <c r="E241">
        <v>14</v>
      </c>
      <c r="F241" t="s">
        <v>98</v>
      </c>
      <c r="G241" s="9">
        <v>156.55635070800781</v>
      </c>
      <c r="H241" s="9">
        <v>335362.75</v>
      </c>
      <c r="I241" s="9">
        <v>133157.65625</v>
      </c>
      <c r="J241" s="9">
        <v>0</v>
      </c>
      <c r="K241" s="9">
        <v>99493.7734375</v>
      </c>
      <c r="L241" s="9">
        <v>18996.8515625</v>
      </c>
      <c r="M241" s="9">
        <v>32588.2578125</v>
      </c>
      <c r="N241" s="9">
        <v>0</v>
      </c>
      <c r="O241" s="9">
        <v>0</v>
      </c>
      <c r="P241" s="9">
        <v>51126.3046875</v>
      </c>
      <c r="Q241" s="9">
        <v>0</v>
      </c>
      <c r="R241" s="9">
        <v>0</v>
      </c>
      <c r="S241" s="9">
        <v>0</v>
      </c>
      <c r="T241" s="9">
        <v>0</v>
      </c>
      <c r="U241" s="9">
        <v>2263.7284800000002</v>
      </c>
      <c r="V241" s="9">
        <v>110.39444</v>
      </c>
      <c r="W241" s="9">
        <v>0</v>
      </c>
      <c r="X241" s="9">
        <v>2153.3340800000001</v>
      </c>
      <c r="Y241" s="13">
        <f t="shared" si="15"/>
        <v>797.04057312500004</v>
      </c>
      <c r="Z241" s="13">
        <v>1415.2001953125</v>
      </c>
      <c r="AA241" s="13">
        <v>-1476.0255126953125</v>
      </c>
      <c r="AB241" s="13">
        <v>3.8211692124605179E-2</v>
      </c>
      <c r="AC241" s="13">
        <v>0</v>
      </c>
      <c r="AD241" s="13">
        <v>1</v>
      </c>
      <c r="AE241" s="13">
        <v>0</v>
      </c>
      <c r="AG241" s="13">
        <f t="shared" si="16"/>
        <v>797.04057312500004</v>
      </c>
      <c r="AH241" s="3">
        <f t="shared" si="14"/>
        <v>102711.4140625</v>
      </c>
      <c r="AI241" s="3">
        <f t="shared" si="17"/>
        <v>797.04057312500004</v>
      </c>
    </row>
    <row r="242" spans="2:35" x14ac:dyDescent="0.25">
      <c r="B242" s="2" t="s">
        <v>475</v>
      </c>
      <c r="C242" s="2" t="s">
        <v>29</v>
      </c>
      <c r="D242" s="2" t="s">
        <v>35</v>
      </c>
      <c r="E242" s="2">
        <v>14</v>
      </c>
      <c r="F242" s="2" t="s">
        <v>100</v>
      </c>
      <c r="G242" s="3">
        <v>149.09368896484375</v>
      </c>
      <c r="H242" s="3">
        <v>329928.03125</v>
      </c>
      <c r="I242" s="3">
        <v>133157.65625</v>
      </c>
      <c r="J242" s="3">
        <v>0</v>
      </c>
      <c r="K242" s="3">
        <v>99493.7734375</v>
      </c>
      <c r="L242" s="3">
        <v>17221.00390625</v>
      </c>
      <c r="M242" s="3">
        <v>28929.78515625</v>
      </c>
      <c r="N242" s="3">
        <v>0</v>
      </c>
      <c r="O242" s="3">
        <v>0</v>
      </c>
      <c r="P242" s="3">
        <v>51126.0625</v>
      </c>
      <c r="Q242" s="3">
        <v>0</v>
      </c>
      <c r="R242" s="3">
        <v>0</v>
      </c>
      <c r="S242" s="3">
        <v>0</v>
      </c>
      <c r="T242" s="3">
        <v>0</v>
      </c>
      <c r="U242" s="3">
        <v>2263.7284800000002</v>
      </c>
      <c r="V242" s="3">
        <v>110.39444</v>
      </c>
      <c r="W242" s="3">
        <v>0</v>
      </c>
      <c r="X242" s="3">
        <v>2153.3340800000001</v>
      </c>
      <c r="Y242" s="13">
        <f t="shared" si="15"/>
        <v>754.86836812499996</v>
      </c>
      <c r="Z242" s="13">
        <v>1415.2001953125</v>
      </c>
      <c r="AA242" s="13">
        <v>-1476.0255126953125</v>
      </c>
      <c r="AB242" s="13">
        <v>3.8211692124605179E-2</v>
      </c>
      <c r="AC242" s="13">
        <v>0</v>
      </c>
      <c r="AD242" s="13">
        <v>1</v>
      </c>
      <c r="AE242" s="13">
        <v>0</v>
      </c>
      <c r="AF242" s="2"/>
      <c r="AG242" s="13">
        <f t="shared" si="16"/>
        <v>754.86836812499996</v>
      </c>
      <c r="AH242" s="3">
        <f t="shared" si="14"/>
        <v>97276.8515625</v>
      </c>
      <c r="AI242" s="3">
        <f t="shared" si="17"/>
        <v>754.86836812499996</v>
      </c>
    </row>
    <row r="243" spans="2:35" x14ac:dyDescent="0.25">
      <c r="B243" s="2" t="s">
        <v>476</v>
      </c>
      <c r="C243" s="2" t="s">
        <v>29</v>
      </c>
      <c r="D243" s="2" t="s">
        <v>35</v>
      </c>
      <c r="E243" s="2">
        <v>14</v>
      </c>
      <c r="F243" s="2" t="s">
        <v>102</v>
      </c>
      <c r="G243" s="3">
        <v>158.99845886230469</v>
      </c>
      <c r="H243" s="3">
        <v>335063.03125</v>
      </c>
      <c r="I243" s="3">
        <v>133157.65625</v>
      </c>
      <c r="J243" s="3">
        <v>0</v>
      </c>
      <c r="K243" s="3">
        <v>99493.7734375</v>
      </c>
      <c r="L243" s="3">
        <v>17803.09765625</v>
      </c>
      <c r="M243" s="3">
        <v>33516.0859375</v>
      </c>
      <c r="N243" s="3">
        <v>0</v>
      </c>
      <c r="O243" s="3">
        <v>0</v>
      </c>
      <c r="P243" s="3">
        <v>51092.546875</v>
      </c>
      <c r="Q243" s="3">
        <v>0</v>
      </c>
      <c r="R243" s="3">
        <v>0</v>
      </c>
      <c r="S243" s="3">
        <v>0</v>
      </c>
      <c r="T243" s="3">
        <v>0</v>
      </c>
      <c r="U243" s="3">
        <v>2263.7160000000003</v>
      </c>
      <c r="V243" s="3">
        <v>110.39444</v>
      </c>
      <c r="W243" s="3">
        <v>0</v>
      </c>
      <c r="X243" s="3">
        <v>2153.3217600000003</v>
      </c>
      <c r="Y243" s="13">
        <f t="shared" si="15"/>
        <v>794.7150284375</v>
      </c>
      <c r="Z243" s="13">
        <v>1406.7474365234375</v>
      </c>
      <c r="AA243" s="13">
        <v>-1467.14404296875</v>
      </c>
      <c r="AB243" s="13">
        <v>3.8211692124605179E-2</v>
      </c>
      <c r="AC243" s="13">
        <v>0</v>
      </c>
      <c r="AD243" s="13">
        <v>1</v>
      </c>
      <c r="AE243" s="13">
        <v>0</v>
      </c>
      <c r="AF243" s="2"/>
      <c r="AG243" s="13">
        <f t="shared" si="16"/>
        <v>794.7150284375</v>
      </c>
      <c r="AH243" s="3">
        <f t="shared" si="14"/>
        <v>102411.73046875</v>
      </c>
      <c r="AI243" s="3">
        <f t="shared" si="17"/>
        <v>794.7150284375</v>
      </c>
    </row>
    <row r="244" spans="2:35" x14ac:dyDescent="0.25">
      <c r="B244" s="2" t="s">
        <v>477</v>
      </c>
      <c r="C244" s="2" t="s">
        <v>29</v>
      </c>
      <c r="D244" s="2" t="s">
        <v>35</v>
      </c>
      <c r="E244" s="2">
        <v>14</v>
      </c>
      <c r="F244" s="2" t="s">
        <v>104</v>
      </c>
      <c r="G244" s="3">
        <v>150.79635620117187</v>
      </c>
      <c r="H244" s="3">
        <v>329384.3125</v>
      </c>
      <c r="I244" s="3">
        <v>133157.65625</v>
      </c>
      <c r="J244" s="3">
        <v>0</v>
      </c>
      <c r="K244" s="3">
        <v>99493.7734375</v>
      </c>
      <c r="L244" s="3">
        <v>16035.8369140625</v>
      </c>
      <c r="M244" s="3">
        <v>29604.802734375</v>
      </c>
      <c r="N244" s="3">
        <v>0</v>
      </c>
      <c r="O244" s="3">
        <v>0</v>
      </c>
      <c r="P244" s="3">
        <v>51092.546875</v>
      </c>
      <c r="Q244" s="3">
        <v>0</v>
      </c>
      <c r="R244" s="3">
        <v>0</v>
      </c>
      <c r="S244" s="3">
        <v>0</v>
      </c>
      <c r="T244" s="3">
        <v>0</v>
      </c>
      <c r="U244" s="3">
        <v>2263.7160000000003</v>
      </c>
      <c r="V244" s="3">
        <v>110.39444</v>
      </c>
      <c r="W244" s="3">
        <v>0</v>
      </c>
      <c r="X244" s="3">
        <v>2153.3217600000003</v>
      </c>
      <c r="Y244" s="13">
        <f t="shared" si="15"/>
        <v>750.64952742187495</v>
      </c>
      <c r="Z244" s="13">
        <v>1406.7474365234375</v>
      </c>
      <c r="AA244" s="13">
        <v>-1467.14404296875</v>
      </c>
      <c r="AB244" s="13">
        <v>3.8211692124605179E-2</v>
      </c>
      <c r="AC244" s="13">
        <v>0</v>
      </c>
      <c r="AD244" s="13">
        <v>1</v>
      </c>
      <c r="AE244" s="13">
        <v>0</v>
      </c>
      <c r="AF244" s="2"/>
      <c r="AG244" s="13">
        <f t="shared" si="16"/>
        <v>750.64952742187495</v>
      </c>
      <c r="AH244" s="3">
        <f t="shared" si="14"/>
        <v>96733.1865234375</v>
      </c>
      <c r="AI244" s="3">
        <f t="shared" si="17"/>
        <v>750.64952742187495</v>
      </c>
    </row>
    <row r="245" spans="2:35" x14ac:dyDescent="0.25">
      <c r="B245" s="2" t="s">
        <v>478</v>
      </c>
      <c r="C245" s="2" t="s">
        <v>29</v>
      </c>
      <c r="D245" s="2" t="s">
        <v>35</v>
      </c>
      <c r="E245" s="2">
        <v>14</v>
      </c>
      <c r="F245" s="2" t="s">
        <v>106</v>
      </c>
      <c r="G245" s="3">
        <v>144.05686950683594</v>
      </c>
      <c r="H245" s="3">
        <v>324558.46875</v>
      </c>
      <c r="I245" s="3">
        <v>133157.65625</v>
      </c>
      <c r="J245" s="3">
        <v>0</v>
      </c>
      <c r="K245" s="3">
        <v>99493.7734375</v>
      </c>
      <c r="L245" s="3">
        <v>14493.322265625</v>
      </c>
      <c r="M245" s="3">
        <v>26321.6171875</v>
      </c>
      <c r="N245" s="3">
        <v>0</v>
      </c>
      <c r="O245" s="3">
        <v>0</v>
      </c>
      <c r="P245" s="3">
        <v>51092.546875</v>
      </c>
      <c r="Q245" s="3">
        <v>0</v>
      </c>
      <c r="R245" s="3">
        <v>0</v>
      </c>
      <c r="S245" s="3">
        <v>0</v>
      </c>
      <c r="T245" s="3">
        <v>0</v>
      </c>
      <c r="U245" s="3">
        <v>2263.7160000000003</v>
      </c>
      <c r="V245" s="3">
        <v>110.39444</v>
      </c>
      <c r="W245" s="3">
        <v>0</v>
      </c>
      <c r="X245" s="3">
        <v>2153.3217600000003</v>
      </c>
      <c r="Y245" s="13">
        <f t="shared" si="15"/>
        <v>713.20209390624996</v>
      </c>
      <c r="Z245" s="13">
        <v>1406.7474365234375</v>
      </c>
      <c r="AA245" s="13">
        <v>-1467.14404296875</v>
      </c>
      <c r="AB245" s="13">
        <v>3.8211692124605179E-2</v>
      </c>
      <c r="AC245" s="13">
        <v>0</v>
      </c>
      <c r="AD245" s="13">
        <v>1</v>
      </c>
      <c r="AE245" s="13">
        <v>0</v>
      </c>
      <c r="AF245" s="2"/>
      <c r="AG245" s="13">
        <f t="shared" si="16"/>
        <v>713.20209390624996</v>
      </c>
      <c r="AH245" s="3">
        <f t="shared" si="14"/>
        <v>91907.486328125</v>
      </c>
      <c r="AI245" s="3">
        <f t="shared" si="17"/>
        <v>713.20209390624996</v>
      </c>
    </row>
    <row r="246" spans="2:35" x14ac:dyDescent="0.25">
      <c r="B246" s="2" t="s">
        <v>479</v>
      </c>
      <c r="C246" s="2" t="s">
        <v>30</v>
      </c>
      <c r="D246" s="2" t="s">
        <v>35</v>
      </c>
      <c r="E246" s="2">
        <v>14</v>
      </c>
      <c r="F246" s="2" t="s">
        <v>108</v>
      </c>
      <c r="G246" s="3">
        <v>603.15936279296875</v>
      </c>
      <c r="H246" s="3">
        <v>3668484</v>
      </c>
      <c r="I246" s="3">
        <v>566447.625</v>
      </c>
      <c r="J246" s="3">
        <v>0</v>
      </c>
      <c r="K246" s="3">
        <v>1692748</v>
      </c>
      <c r="L246" s="3">
        <v>6902.1240234375</v>
      </c>
      <c r="M246" s="3">
        <v>589201.0625</v>
      </c>
      <c r="N246" s="3">
        <v>10615.376953125</v>
      </c>
      <c r="O246" s="3">
        <v>271184.75</v>
      </c>
      <c r="P246" s="3">
        <v>531383.9375</v>
      </c>
      <c r="Q246" s="3">
        <v>0</v>
      </c>
      <c r="R246" s="3">
        <v>0</v>
      </c>
      <c r="S246" s="3">
        <v>0</v>
      </c>
      <c r="T246" s="3">
        <v>0</v>
      </c>
      <c r="U246" s="3">
        <v>125879.51104000001</v>
      </c>
      <c r="V246" s="3">
        <v>0</v>
      </c>
      <c r="W246" s="3">
        <v>88235.745280000003</v>
      </c>
      <c r="X246" s="3">
        <v>37643.786240000001</v>
      </c>
      <c r="Y246" s="13">
        <f t="shared" si="15"/>
        <v>19677.268270421875</v>
      </c>
      <c r="Z246" s="13">
        <v>7893.71484375</v>
      </c>
      <c r="AA246" s="13">
        <v>-15334.0927734375</v>
      </c>
      <c r="AB246" s="13">
        <v>0</v>
      </c>
      <c r="AC246" s="13">
        <v>0</v>
      </c>
      <c r="AD246" s="13">
        <v>0</v>
      </c>
      <c r="AE246" s="13">
        <v>0</v>
      </c>
      <c r="AF246" s="2"/>
      <c r="AG246" s="13">
        <f t="shared" si="16"/>
        <v>19677.268270421875</v>
      </c>
      <c r="AH246" s="3">
        <f t="shared" si="14"/>
        <v>1398671.8740234375</v>
      </c>
      <c r="AI246" s="3">
        <f t="shared" si="17"/>
        <v>10853.693742421876</v>
      </c>
    </row>
    <row r="247" spans="2:35" x14ac:dyDescent="0.25">
      <c r="B247" t="s">
        <v>480</v>
      </c>
      <c r="C247" t="s">
        <v>30</v>
      </c>
      <c r="D247" t="s">
        <v>35</v>
      </c>
      <c r="E247">
        <v>14</v>
      </c>
      <c r="F247" t="s">
        <v>110</v>
      </c>
      <c r="G247" s="9">
        <v>563.48486328125</v>
      </c>
      <c r="H247" s="9">
        <v>3525176.5</v>
      </c>
      <c r="I247" s="9">
        <v>566447.625</v>
      </c>
      <c r="J247" s="9">
        <v>0</v>
      </c>
      <c r="K247" s="9">
        <v>1692748</v>
      </c>
      <c r="L247" s="9">
        <v>19360.962890625</v>
      </c>
      <c r="M247" s="9">
        <v>417282.84375</v>
      </c>
      <c r="N247" s="9">
        <v>26167.791015625</v>
      </c>
      <c r="O247" s="9">
        <v>271491.5625</v>
      </c>
      <c r="P247" s="9">
        <v>531676.9375</v>
      </c>
      <c r="Q247" s="9">
        <v>0</v>
      </c>
      <c r="R247" s="9">
        <v>0</v>
      </c>
      <c r="S247" s="9">
        <v>0</v>
      </c>
      <c r="T247" s="9">
        <v>0</v>
      </c>
      <c r="U247" s="9">
        <v>107531.55072000001</v>
      </c>
      <c r="V247" s="9">
        <v>0</v>
      </c>
      <c r="W247" s="9">
        <v>69887.846400000009</v>
      </c>
      <c r="X247" s="9">
        <v>37643.729920000005</v>
      </c>
      <c r="Y247" s="13">
        <f t="shared" si="15"/>
        <v>16609.728139531249</v>
      </c>
      <c r="Z247" s="13">
        <v>7893.71484375</v>
      </c>
      <c r="AA247" s="13">
        <v>-15334.0927734375</v>
      </c>
      <c r="AB247" s="13">
        <v>0</v>
      </c>
      <c r="AC247" s="13">
        <v>0</v>
      </c>
      <c r="AD247" s="13">
        <v>0</v>
      </c>
      <c r="AE247" s="13">
        <v>0</v>
      </c>
      <c r="AG247" s="13">
        <f t="shared" si="16"/>
        <v>16609.728139531249</v>
      </c>
      <c r="AH247" s="3">
        <f t="shared" si="14"/>
        <v>1239812.306640625</v>
      </c>
      <c r="AI247" s="3">
        <f t="shared" si="17"/>
        <v>9620.9434995312495</v>
      </c>
    </row>
    <row r="248" spans="2:35" x14ac:dyDescent="0.25">
      <c r="B248" t="s">
        <v>481</v>
      </c>
      <c r="C248" t="s">
        <v>30</v>
      </c>
      <c r="D248" t="s">
        <v>35</v>
      </c>
      <c r="E248">
        <v>14</v>
      </c>
      <c r="F248" t="s">
        <v>96</v>
      </c>
      <c r="G248" s="9">
        <v>661.52984619140625</v>
      </c>
      <c r="H248" s="9">
        <v>3586188.5</v>
      </c>
      <c r="I248" s="9">
        <v>566447.625</v>
      </c>
      <c r="J248" s="9">
        <v>0</v>
      </c>
      <c r="K248" s="9">
        <v>1692748</v>
      </c>
      <c r="L248" s="9">
        <v>445297.96875</v>
      </c>
      <c r="M248" s="9">
        <v>438956.875</v>
      </c>
      <c r="N248" s="9">
        <v>0</v>
      </c>
      <c r="O248" s="9">
        <v>1121.62158203125</v>
      </c>
      <c r="P248" s="9">
        <v>441615.625</v>
      </c>
      <c r="Q248" s="9">
        <v>0</v>
      </c>
      <c r="R248" s="9">
        <v>0</v>
      </c>
      <c r="S248" s="9">
        <v>0</v>
      </c>
      <c r="T248" s="9">
        <v>0</v>
      </c>
      <c r="U248" s="9">
        <v>37643.865600000005</v>
      </c>
      <c r="V248" s="9">
        <v>0</v>
      </c>
      <c r="W248" s="9">
        <v>0</v>
      </c>
      <c r="X248" s="9">
        <v>37643.865600000005</v>
      </c>
      <c r="Y248" s="13">
        <f t="shared" si="15"/>
        <v>10297.458620976562</v>
      </c>
      <c r="Z248" s="13">
        <v>6766.298828125</v>
      </c>
      <c r="AA248" s="13">
        <v>-7018.2119140625</v>
      </c>
      <c r="AB248" s="13">
        <v>3.4242667257785797E-2</v>
      </c>
      <c r="AC248" s="13">
        <v>0</v>
      </c>
      <c r="AD248" s="13">
        <v>3</v>
      </c>
      <c r="AE248" s="13">
        <v>0</v>
      </c>
      <c r="AG248" s="13">
        <f t="shared" si="16"/>
        <v>10297.458620976562</v>
      </c>
      <c r="AH248" s="3">
        <f t="shared" si="14"/>
        <v>1326992.0903320313</v>
      </c>
      <c r="AI248" s="3">
        <f t="shared" si="17"/>
        <v>10297.458620976562</v>
      </c>
    </row>
    <row r="249" spans="2:35" x14ac:dyDescent="0.25">
      <c r="B249" t="s">
        <v>482</v>
      </c>
      <c r="C249" t="s">
        <v>30</v>
      </c>
      <c r="D249" t="s">
        <v>35</v>
      </c>
      <c r="E249">
        <v>14</v>
      </c>
      <c r="F249" t="s">
        <v>98</v>
      </c>
      <c r="G249" s="9">
        <v>614.84661865234375</v>
      </c>
      <c r="H249" s="9">
        <v>3473885.75</v>
      </c>
      <c r="I249" s="9">
        <v>566447.625</v>
      </c>
      <c r="J249" s="9">
        <v>0</v>
      </c>
      <c r="K249" s="9">
        <v>1692748</v>
      </c>
      <c r="L249" s="9">
        <v>398297.84375</v>
      </c>
      <c r="M249" s="9">
        <v>373653.8125</v>
      </c>
      <c r="N249" s="9">
        <v>0</v>
      </c>
      <c r="O249" s="9">
        <v>1121.62158203125</v>
      </c>
      <c r="P249" s="9">
        <v>441615.59375</v>
      </c>
      <c r="Q249" s="9">
        <v>0</v>
      </c>
      <c r="R249" s="9">
        <v>0</v>
      </c>
      <c r="S249" s="9">
        <v>0</v>
      </c>
      <c r="T249" s="9">
        <v>0</v>
      </c>
      <c r="U249" s="9">
        <v>37643.865600000005</v>
      </c>
      <c r="V249" s="9">
        <v>0</v>
      </c>
      <c r="W249" s="9">
        <v>0</v>
      </c>
      <c r="X249" s="9">
        <v>37643.865600000005</v>
      </c>
      <c r="Y249" s="13">
        <f t="shared" si="15"/>
        <v>9425.9856434765625</v>
      </c>
      <c r="Z249" s="13">
        <v>6766.294921875</v>
      </c>
      <c r="AA249" s="13">
        <v>-7018.20751953125</v>
      </c>
      <c r="AB249" s="13">
        <v>3.4242667257785797E-2</v>
      </c>
      <c r="AC249" s="13">
        <v>0</v>
      </c>
      <c r="AD249" s="13">
        <v>3</v>
      </c>
      <c r="AE249" s="13">
        <v>0</v>
      </c>
      <c r="AG249" s="13">
        <f t="shared" si="16"/>
        <v>9425.9856434765625</v>
      </c>
      <c r="AH249" s="3">
        <f t="shared" si="14"/>
        <v>1214688.8715820313</v>
      </c>
      <c r="AI249" s="3">
        <f t="shared" si="17"/>
        <v>9425.9856434765625</v>
      </c>
    </row>
    <row r="250" spans="2:35" x14ac:dyDescent="0.25">
      <c r="B250" t="s">
        <v>483</v>
      </c>
      <c r="C250" t="s">
        <v>30</v>
      </c>
      <c r="D250" t="s">
        <v>35</v>
      </c>
      <c r="E250">
        <v>14</v>
      </c>
      <c r="F250" t="s">
        <v>100</v>
      </c>
      <c r="G250" s="9">
        <v>580.7200927734375</v>
      </c>
      <c r="H250" s="9">
        <v>3386339.25</v>
      </c>
      <c r="I250" s="9">
        <v>566447.625</v>
      </c>
      <c r="J250" s="9">
        <v>0</v>
      </c>
      <c r="K250" s="9">
        <v>1692748</v>
      </c>
      <c r="L250" s="9">
        <v>358899.84375</v>
      </c>
      <c r="M250" s="9">
        <v>325505.4375</v>
      </c>
      <c r="N250" s="9">
        <v>0</v>
      </c>
      <c r="O250" s="9">
        <v>1121.62158203125</v>
      </c>
      <c r="P250" s="9">
        <v>441615.53125</v>
      </c>
      <c r="Q250" s="9">
        <v>0</v>
      </c>
      <c r="R250" s="9">
        <v>0</v>
      </c>
      <c r="S250" s="9">
        <v>0</v>
      </c>
      <c r="T250" s="9">
        <v>0</v>
      </c>
      <c r="U250" s="9">
        <v>37643.865600000005</v>
      </c>
      <c r="V250" s="9">
        <v>0</v>
      </c>
      <c r="W250" s="9">
        <v>0</v>
      </c>
      <c r="X250" s="9">
        <v>37643.865600000005</v>
      </c>
      <c r="Y250" s="13">
        <f t="shared" si="15"/>
        <v>8746.6252884765618</v>
      </c>
      <c r="Z250" s="13">
        <v>6766.294921875</v>
      </c>
      <c r="AA250" s="13">
        <v>-7018.20703125</v>
      </c>
      <c r="AB250" s="13">
        <v>3.4242667257785797E-2</v>
      </c>
      <c r="AC250" s="13">
        <v>0</v>
      </c>
      <c r="AD250" s="13">
        <v>3</v>
      </c>
      <c r="AE250" s="13">
        <v>0</v>
      </c>
      <c r="AG250" s="13">
        <f t="shared" si="16"/>
        <v>8746.6252884765618</v>
      </c>
      <c r="AH250" s="3">
        <f t="shared" si="14"/>
        <v>1127142.4340820313</v>
      </c>
      <c r="AI250" s="3">
        <f t="shared" si="17"/>
        <v>8746.6252884765618</v>
      </c>
    </row>
    <row r="251" spans="2:35" x14ac:dyDescent="0.25">
      <c r="B251" t="s">
        <v>484</v>
      </c>
      <c r="C251" t="s">
        <v>30</v>
      </c>
      <c r="D251" t="s">
        <v>35</v>
      </c>
      <c r="E251">
        <v>14</v>
      </c>
      <c r="F251" t="s">
        <v>102</v>
      </c>
      <c r="G251" s="9">
        <v>644.65460205078125</v>
      </c>
      <c r="H251" s="9">
        <v>3499994.5</v>
      </c>
      <c r="I251" s="9">
        <v>566447.625</v>
      </c>
      <c r="J251" s="9">
        <v>0</v>
      </c>
      <c r="K251" s="9">
        <v>1692748</v>
      </c>
      <c r="L251" s="9">
        <v>391771.375</v>
      </c>
      <c r="M251" s="9">
        <v>406470.40625</v>
      </c>
      <c r="N251" s="9">
        <v>0</v>
      </c>
      <c r="O251" s="9">
        <v>1121.62158203125</v>
      </c>
      <c r="P251" s="9">
        <v>441434.78125</v>
      </c>
      <c r="Q251" s="9">
        <v>0</v>
      </c>
      <c r="R251" s="9">
        <v>0</v>
      </c>
      <c r="S251" s="9">
        <v>0</v>
      </c>
      <c r="T251" s="9">
        <v>0</v>
      </c>
      <c r="U251" s="9">
        <v>37643.791360000003</v>
      </c>
      <c r="V251" s="9">
        <v>0</v>
      </c>
      <c r="W251" s="9">
        <v>0</v>
      </c>
      <c r="X251" s="9">
        <v>37643.791360000003</v>
      </c>
      <c r="Y251" s="13">
        <f t="shared" si="15"/>
        <v>9628.5939084765632</v>
      </c>
      <c r="Z251" s="13">
        <v>6738.97216796875</v>
      </c>
      <c r="AA251" s="13">
        <v>-6990.09814453125</v>
      </c>
      <c r="AB251" s="13">
        <v>0.82182401418685913</v>
      </c>
      <c r="AC251" s="13">
        <v>0</v>
      </c>
      <c r="AD251" s="13">
        <v>69</v>
      </c>
      <c r="AE251" s="13">
        <v>3</v>
      </c>
      <c r="AG251" s="13">
        <f t="shared" si="16"/>
        <v>9628.5939084765632</v>
      </c>
      <c r="AH251" s="3">
        <f t="shared" si="14"/>
        <v>1240798.1840820313</v>
      </c>
      <c r="AI251" s="3">
        <f t="shared" si="17"/>
        <v>9628.5939084765632</v>
      </c>
    </row>
    <row r="252" spans="2:35" x14ac:dyDescent="0.25">
      <c r="B252" t="s">
        <v>485</v>
      </c>
      <c r="C252" t="s">
        <v>30</v>
      </c>
      <c r="D252" t="s">
        <v>35</v>
      </c>
      <c r="E252">
        <v>14</v>
      </c>
      <c r="F252" t="s">
        <v>104</v>
      </c>
      <c r="G252" s="9">
        <v>599.51629638671875</v>
      </c>
      <c r="H252" s="9">
        <v>3399312</v>
      </c>
      <c r="I252" s="9">
        <v>566447.625</v>
      </c>
      <c r="J252" s="9">
        <v>0</v>
      </c>
      <c r="K252" s="9">
        <v>1692748</v>
      </c>
      <c r="L252" s="9">
        <v>349650.6875</v>
      </c>
      <c r="M252" s="9">
        <v>347908.46875</v>
      </c>
      <c r="N252" s="9">
        <v>0</v>
      </c>
      <c r="O252" s="9">
        <v>1121.62158203125</v>
      </c>
      <c r="P252" s="9">
        <v>441434.40625</v>
      </c>
      <c r="Q252" s="9">
        <v>0</v>
      </c>
      <c r="R252" s="9">
        <v>0</v>
      </c>
      <c r="S252" s="9">
        <v>0</v>
      </c>
      <c r="T252" s="9">
        <v>0</v>
      </c>
      <c r="U252" s="9">
        <v>37643.791360000003</v>
      </c>
      <c r="V252" s="9">
        <v>0</v>
      </c>
      <c r="W252" s="9">
        <v>0</v>
      </c>
      <c r="X252" s="9">
        <v>37643.791360000003</v>
      </c>
      <c r="Y252" s="13">
        <f t="shared" si="15"/>
        <v>8847.2938284765623</v>
      </c>
      <c r="Z252" s="13">
        <v>6738.98046875</v>
      </c>
      <c r="AA252" s="13">
        <v>-6990.1064453125</v>
      </c>
      <c r="AB252" s="13">
        <v>0.82182401418685913</v>
      </c>
      <c r="AC252" s="13">
        <v>0</v>
      </c>
      <c r="AD252" s="13">
        <v>69</v>
      </c>
      <c r="AE252" s="13">
        <v>3</v>
      </c>
      <c r="AG252" s="13">
        <f t="shared" si="16"/>
        <v>8847.2938284765623</v>
      </c>
      <c r="AH252" s="3">
        <f t="shared" si="14"/>
        <v>1140115.1840820312</v>
      </c>
      <c r="AI252" s="3">
        <f t="shared" si="17"/>
        <v>8847.2938284765623</v>
      </c>
    </row>
    <row r="253" spans="2:35" x14ac:dyDescent="0.25">
      <c r="B253" t="s">
        <v>486</v>
      </c>
      <c r="C253" t="s">
        <v>30</v>
      </c>
      <c r="D253" t="s">
        <v>35</v>
      </c>
      <c r="E253">
        <v>14</v>
      </c>
      <c r="F253" t="s">
        <v>106</v>
      </c>
      <c r="G253" s="9">
        <v>566.53497314453125</v>
      </c>
      <c r="H253" s="9">
        <v>3320872.5</v>
      </c>
      <c r="I253" s="9">
        <v>566447.625</v>
      </c>
      <c r="J253" s="9">
        <v>0</v>
      </c>
      <c r="K253" s="9">
        <v>1692748</v>
      </c>
      <c r="L253" s="9">
        <v>314603</v>
      </c>
      <c r="M253" s="9">
        <v>304517.46875</v>
      </c>
      <c r="N253" s="9">
        <v>0</v>
      </c>
      <c r="O253" s="9">
        <v>1121.62158203125</v>
      </c>
      <c r="P253" s="9">
        <v>441434.34375</v>
      </c>
      <c r="Q253" s="9">
        <v>0</v>
      </c>
      <c r="R253" s="9">
        <v>0</v>
      </c>
      <c r="S253" s="9">
        <v>0</v>
      </c>
      <c r="T253" s="9">
        <v>0</v>
      </c>
      <c r="U253" s="9">
        <v>37643.791360000003</v>
      </c>
      <c r="V253" s="9">
        <v>0</v>
      </c>
      <c r="W253" s="9">
        <v>0</v>
      </c>
      <c r="X253" s="9">
        <v>37643.791360000003</v>
      </c>
      <c r="Y253" s="13">
        <f t="shared" si="15"/>
        <v>8238.6091284765625</v>
      </c>
      <c r="Z253" s="13">
        <v>6738.97314453125</v>
      </c>
      <c r="AA253" s="13">
        <v>-6990.09912109375</v>
      </c>
      <c r="AB253" s="13">
        <v>0.82182401418685913</v>
      </c>
      <c r="AC253" s="13">
        <v>0</v>
      </c>
      <c r="AD253" s="13">
        <v>69</v>
      </c>
      <c r="AE253" s="13">
        <v>3</v>
      </c>
      <c r="AG253" s="13">
        <f t="shared" si="16"/>
        <v>8238.6091284765625</v>
      </c>
      <c r="AH253" s="3">
        <f t="shared" si="14"/>
        <v>1061676.4340820313</v>
      </c>
      <c r="AI253" s="3">
        <f t="shared" si="17"/>
        <v>8238.6091284765625</v>
      </c>
    </row>
    <row r="254" spans="2:35" x14ac:dyDescent="0.25">
      <c r="B254" t="s">
        <v>202</v>
      </c>
      <c r="C254" t="s">
        <v>23</v>
      </c>
      <c r="D254" t="s">
        <v>36</v>
      </c>
      <c r="E254">
        <v>14</v>
      </c>
      <c r="F254" t="s">
        <v>90</v>
      </c>
      <c r="G254" s="9">
        <v>33.382625579833984</v>
      </c>
      <c r="H254" s="9">
        <v>99218.0078125</v>
      </c>
      <c r="I254" s="9">
        <v>31593.98046875</v>
      </c>
      <c r="J254" s="9">
        <v>0</v>
      </c>
      <c r="K254" s="9">
        <v>50648.0078125</v>
      </c>
      <c r="L254" s="9">
        <v>0</v>
      </c>
      <c r="M254" s="9">
        <v>8726.98828125</v>
      </c>
      <c r="N254" s="9">
        <v>0</v>
      </c>
      <c r="O254" s="9">
        <v>0</v>
      </c>
      <c r="P254" s="9">
        <v>8249.095703125</v>
      </c>
      <c r="Q254" s="9">
        <v>0</v>
      </c>
      <c r="R254" s="9">
        <v>0</v>
      </c>
      <c r="S254" s="9">
        <v>0</v>
      </c>
      <c r="T254" s="9">
        <v>0</v>
      </c>
      <c r="U254" s="9">
        <v>184.79156</v>
      </c>
      <c r="V254" s="9">
        <v>0</v>
      </c>
      <c r="W254" s="9">
        <v>10.725820000000001</v>
      </c>
      <c r="X254" s="9">
        <v>174.06574000000001</v>
      </c>
      <c r="Y254" s="13">
        <f t="shared" si="15"/>
        <v>132.80699371874999</v>
      </c>
      <c r="Z254" s="13">
        <v>223.81915283203125</v>
      </c>
      <c r="AA254" s="13">
        <v>-302.69805908203125</v>
      </c>
      <c r="AB254" s="13">
        <v>0</v>
      </c>
      <c r="AC254" s="13">
        <v>0</v>
      </c>
      <c r="AD254" s="13">
        <v>0</v>
      </c>
      <c r="AE254" s="13">
        <v>0</v>
      </c>
      <c r="AG254" s="13">
        <f t="shared" si="16"/>
        <v>132.80699371874999</v>
      </c>
      <c r="AH254" s="3">
        <f t="shared" si="14"/>
        <v>16976.083984375</v>
      </c>
      <c r="AI254" s="3">
        <f t="shared" si="17"/>
        <v>131.73441171875001</v>
      </c>
    </row>
    <row r="255" spans="2:35" x14ac:dyDescent="0.25">
      <c r="B255" t="s">
        <v>742</v>
      </c>
      <c r="C255" t="s">
        <v>23</v>
      </c>
      <c r="D255" t="s">
        <v>36</v>
      </c>
      <c r="E255">
        <v>14</v>
      </c>
      <c r="F255" t="s">
        <v>730</v>
      </c>
      <c r="G255" s="9">
        <v>33.382621765136719</v>
      </c>
      <c r="H255" s="9">
        <v>104310.1875</v>
      </c>
      <c r="I255" s="9">
        <v>31593.98046875</v>
      </c>
      <c r="J255" s="9">
        <v>0</v>
      </c>
      <c r="K255" s="9">
        <v>50648.0078125</v>
      </c>
      <c r="L255" s="9">
        <v>0</v>
      </c>
      <c r="M255" s="9">
        <v>13819.2158203125</v>
      </c>
      <c r="N255" s="9">
        <v>0</v>
      </c>
      <c r="O255" s="9">
        <v>0</v>
      </c>
      <c r="P255" s="9">
        <v>8249.09765625</v>
      </c>
      <c r="Q255" s="9">
        <v>0</v>
      </c>
      <c r="R255" s="9">
        <v>0</v>
      </c>
      <c r="S255" s="9">
        <v>0</v>
      </c>
      <c r="T255" s="9">
        <v>0</v>
      </c>
      <c r="U255" s="9">
        <v>184.74880000000002</v>
      </c>
      <c r="V255" s="9">
        <v>0</v>
      </c>
      <c r="W255" s="9">
        <v>10.684432500000002</v>
      </c>
      <c r="X255" s="9">
        <v>174.06436000000002</v>
      </c>
      <c r="Y255" s="13">
        <f t="shared" si="15"/>
        <v>172.318555828125</v>
      </c>
      <c r="Z255" s="13">
        <v>223.81781005859375</v>
      </c>
      <c r="AA255" s="13">
        <v>-302.6981201171875</v>
      </c>
      <c r="AB255" s="13">
        <v>0</v>
      </c>
      <c r="AC255" s="13">
        <v>0</v>
      </c>
      <c r="AD255" s="13">
        <v>0</v>
      </c>
      <c r="AE255" s="13">
        <v>0</v>
      </c>
      <c r="AG255" s="13">
        <f t="shared" si="16"/>
        <v>172.318555828125</v>
      </c>
      <c r="AH255" s="3">
        <f t="shared" si="14"/>
        <v>22068.3134765625</v>
      </c>
      <c r="AI255" s="3">
        <f t="shared" si="17"/>
        <v>171.250112578125</v>
      </c>
    </row>
    <row r="256" spans="2:35" x14ac:dyDescent="0.25">
      <c r="B256" t="s">
        <v>203</v>
      </c>
      <c r="C256" t="s">
        <v>23</v>
      </c>
      <c r="D256" t="s">
        <v>36</v>
      </c>
      <c r="E256">
        <v>14</v>
      </c>
      <c r="F256" t="s">
        <v>92</v>
      </c>
      <c r="G256" s="9">
        <v>30.852371215820312</v>
      </c>
      <c r="H256" s="9">
        <v>94028.984375</v>
      </c>
      <c r="I256" s="9">
        <v>31593.98046875</v>
      </c>
      <c r="J256" s="9">
        <v>0</v>
      </c>
      <c r="K256" s="9">
        <v>50648.0078125</v>
      </c>
      <c r="L256" s="9">
        <v>0</v>
      </c>
      <c r="M256" s="9">
        <v>7220.6669921875</v>
      </c>
      <c r="N256" s="9">
        <v>0</v>
      </c>
      <c r="O256" s="9">
        <v>0</v>
      </c>
      <c r="P256" s="9">
        <v>4566.41162109375</v>
      </c>
      <c r="Q256" s="9">
        <v>0</v>
      </c>
      <c r="R256" s="9">
        <v>0</v>
      </c>
      <c r="S256" s="9">
        <v>0</v>
      </c>
      <c r="T256" s="9">
        <v>0</v>
      </c>
      <c r="U256" s="9">
        <v>188.34522000000001</v>
      </c>
      <c r="V256" s="9">
        <v>0</v>
      </c>
      <c r="W256" s="9">
        <v>14.223842500000002</v>
      </c>
      <c r="X256" s="9">
        <v>174.12136000000001</v>
      </c>
      <c r="Y256" s="13">
        <f t="shared" si="15"/>
        <v>92.890114289062495</v>
      </c>
      <c r="Z256" s="13">
        <v>221.37887573242187</v>
      </c>
      <c r="AA256" s="13">
        <v>-288.31976318359375</v>
      </c>
      <c r="AB256" s="13">
        <v>0</v>
      </c>
      <c r="AC256" s="13">
        <v>0</v>
      </c>
      <c r="AD256" s="13">
        <v>0</v>
      </c>
      <c r="AE256" s="13">
        <v>0</v>
      </c>
      <c r="AG256" s="13">
        <f t="shared" si="16"/>
        <v>92.890114289062495</v>
      </c>
      <c r="AH256" s="3">
        <f t="shared" si="14"/>
        <v>11787.07861328125</v>
      </c>
      <c r="AI256" s="3">
        <f t="shared" si="17"/>
        <v>91.467730039062502</v>
      </c>
    </row>
    <row r="257" spans="2:35" x14ac:dyDescent="0.25">
      <c r="B257" t="s">
        <v>701</v>
      </c>
      <c r="C257" t="s">
        <v>23</v>
      </c>
      <c r="D257" t="s">
        <v>36</v>
      </c>
      <c r="E257">
        <v>14</v>
      </c>
      <c r="F257" t="s">
        <v>689</v>
      </c>
      <c r="G257" s="9">
        <v>35.012500762939453</v>
      </c>
      <c r="H257" s="9">
        <v>99184.421875</v>
      </c>
      <c r="I257" s="9">
        <v>31593.98046875</v>
      </c>
      <c r="J257" s="9">
        <v>0</v>
      </c>
      <c r="K257" s="9">
        <v>50648.0078125</v>
      </c>
      <c r="L257" s="9">
        <v>0</v>
      </c>
      <c r="M257" s="9">
        <v>9674.376953125</v>
      </c>
      <c r="N257" s="9">
        <v>0</v>
      </c>
      <c r="O257" s="9">
        <v>0</v>
      </c>
      <c r="P257" s="9">
        <v>7268.15869140625</v>
      </c>
      <c r="Q257" s="9">
        <v>0</v>
      </c>
      <c r="R257" s="9">
        <v>0</v>
      </c>
      <c r="S257" s="9">
        <v>0</v>
      </c>
      <c r="T257" s="9">
        <v>0</v>
      </c>
      <c r="U257" s="9">
        <v>186.36850000000001</v>
      </c>
      <c r="V257" s="9">
        <v>0</v>
      </c>
      <c r="W257" s="9">
        <v>12.262311250000002</v>
      </c>
      <c r="X257" s="9">
        <v>174.10622000000001</v>
      </c>
      <c r="Y257" s="13">
        <f t="shared" si="15"/>
        <v>132.7003077265625</v>
      </c>
      <c r="Z257" s="13">
        <v>226.55036926269531</v>
      </c>
      <c r="AA257" s="13">
        <v>-284.84109497070312</v>
      </c>
      <c r="AB257" s="13">
        <v>0</v>
      </c>
      <c r="AC257" s="13">
        <v>0</v>
      </c>
      <c r="AD257" s="13">
        <v>0</v>
      </c>
      <c r="AE257" s="13">
        <v>0</v>
      </c>
      <c r="AG257" s="13">
        <f t="shared" si="16"/>
        <v>132.7003077265625</v>
      </c>
      <c r="AH257" s="3">
        <f t="shared" si="14"/>
        <v>16942.53564453125</v>
      </c>
      <c r="AI257" s="3">
        <f t="shared" si="17"/>
        <v>131.4740766015625</v>
      </c>
    </row>
    <row r="258" spans="2:35" x14ac:dyDescent="0.25">
      <c r="B258" t="s">
        <v>204</v>
      </c>
      <c r="C258" t="s">
        <v>23</v>
      </c>
      <c r="D258" t="s">
        <v>36</v>
      </c>
      <c r="E258">
        <v>14</v>
      </c>
      <c r="F258" t="s">
        <v>94</v>
      </c>
      <c r="G258" s="9">
        <v>32.908599853515625</v>
      </c>
      <c r="H258" s="9">
        <v>97502.15625</v>
      </c>
      <c r="I258" s="9">
        <v>31593.98046875</v>
      </c>
      <c r="J258" s="9">
        <v>0</v>
      </c>
      <c r="K258" s="9">
        <v>50648.0078125</v>
      </c>
      <c r="L258" s="9">
        <v>0</v>
      </c>
      <c r="M258" s="9">
        <v>7992.1064453125</v>
      </c>
      <c r="N258" s="9">
        <v>0</v>
      </c>
      <c r="O258" s="9">
        <v>0</v>
      </c>
      <c r="P258" s="9">
        <v>7268.15869140625</v>
      </c>
      <c r="Q258" s="9">
        <v>0</v>
      </c>
      <c r="R258" s="9">
        <v>0</v>
      </c>
      <c r="S258">
        <v>0</v>
      </c>
      <c r="T258">
        <v>0</v>
      </c>
      <c r="U258">
        <v>186.36850000000001</v>
      </c>
      <c r="V258">
        <v>0</v>
      </c>
      <c r="W258">
        <v>12.262311250000002</v>
      </c>
      <c r="X258">
        <v>174.10622000000001</v>
      </c>
      <c r="Y258" s="13">
        <f t="shared" si="15"/>
        <v>119.6458885859375</v>
      </c>
      <c r="Z258" s="13">
        <v>226.55036926269531</v>
      </c>
      <c r="AA258" s="13">
        <v>-284.84109497070312</v>
      </c>
      <c r="AB258" s="13">
        <v>0</v>
      </c>
      <c r="AC258" s="13">
        <v>0</v>
      </c>
      <c r="AD258" s="13">
        <v>0</v>
      </c>
      <c r="AE258" s="13">
        <v>0</v>
      </c>
      <c r="AG258" s="13">
        <f t="shared" si="16"/>
        <v>119.6458885859375</v>
      </c>
      <c r="AH258" s="3">
        <f t="shared" ref="AH258:AH321" si="18">L258+M258+O258+P258+R258</f>
        <v>15260.26513671875</v>
      </c>
      <c r="AI258" s="3">
        <f t="shared" si="17"/>
        <v>118.4196574609375</v>
      </c>
    </row>
    <row r="259" spans="2:35" x14ac:dyDescent="0.25">
      <c r="B259" t="s">
        <v>61</v>
      </c>
      <c r="C259" t="s">
        <v>23</v>
      </c>
      <c r="D259" t="s">
        <v>36</v>
      </c>
      <c r="E259">
        <v>14</v>
      </c>
      <c r="F259" t="s">
        <v>48</v>
      </c>
      <c r="G259" s="9">
        <v>37.287487030029297</v>
      </c>
      <c r="H259" s="9">
        <v>102835.6953125</v>
      </c>
      <c r="I259" s="9">
        <v>31593.98046875</v>
      </c>
      <c r="J259" s="9">
        <v>0</v>
      </c>
      <c r="K259" s="9">
        <v>50648.0078125</v>
      </c>
      <c r="L259" s="9">
        <v>3.2971711158752441</v>
      </c>
      <c r="M259" s="9">
        <v>15932.9189453125</v>
      </c>
      <c r="N259" s="9">
        <v>0</v>
      </c>
      <c r="O259" s="9">
        <v>29.156261444091797</v>
      </c>
      <c r="P259" s="9">
        <v>4628.4501953125</v>
      </c>
      <c r="Q259" s="9">
        <v>0</v>
      </c>
      <c r="R259" s="9">
        <v>0</v>
      </c>
      <c r="S259">
        <v>0</v>
      </c>
      <c r="T259">
        <v>0</v>
      </c>
      <c r="U259">
        <v>217.52966000000001</v>
      </c>
      <c r="V259">
        <v>0</v>
      </c>
      <c r="W259">
        <v>43.269405000000006</v>
      </c>
      <c r="X259">
        <v>174.26024000000001</v>
      </c>
      <c r="Y259" s="13">
        <f t="shared" ref="Y259:Y322" si="19">AG259</f>
        <v>164.13500366791536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G259" s="13">
        <f t="shared" ref="AG259:AG322" si="20">(AH259*7760+W259*100000)/1000000</f>
        <v>164.13500366791536</v>
      </c>
      <c r="AH259" s="3">
        <f t="shared" si="18"/>
        <v>20593.822573184967</v>
      </c>
      <c r="AI259" s="3">
        <f t="shared" ref="AI259:AI321" si="21">AH259*7760/1000000</f>
        <v>159.80806316791535</v>
      </c>
    </row>
    <row r="260" spans="2:35" x14ac:dyDescent="0.25">
      <c r="B260" t="s">
        <v>62</v>
      </c>
      <c r="C260" t="s">
        <v>23</v>
      </c>
      <c r="D260" t="s">
        <v>36</v>
      </c>
      <c r="E260">
        <v>14</v>
      </c>
      <c r="F260" t="s">
        <v>50</v>
      </c>
      <c r="G260" s="9">
        <v>33.793594360351562</v>
      </c>
      <c r="H260" s="9">
        <v>99048.5703125</v>
      </c>
      <c r="I260" s="9">
        <v>31593.98046875</v>
      </c>
      <c r="J260" s="9">
        <v>0</v>
      </c>
      <c r="K260" s="9">
        <v>50648.0078125</v>
      </c>
      <c r="L260" s="9">
        <v>5.9257907867431641</v>
      </c>
      <c r="M260" s="9">
        <v>12113.154296875</v>
      </c>
      <c r="N260" s="9">
        <v>0</v>
      </c>
      <c r="O260" s="9">
        <v>28.951179504394531</v>
      </c>
      <c r="P260" s="9">
        <v>4658.63232421875</v>
      </c>
      <c r="Q260" s="9">
        <v>0</v>
      </c>
      <c r="R260" s="9">
        <v>0</v>
      </c>
      <c r="S260">
        <v>0</v>
      </c>
      <c r="T260">
        <v>0</v>
      </c>
      <c r="U260">
        <v>198.25760000000002</v>
      </c>
      <c r="V260">
        <v>0</v>
      </c>
      <c r="W260">
        <v>23.996930000000003</v>
      </c>
      <c r="X260">
        <v>174.26070000000001</v>
      </c>
      <c r="Y260" s="13">
        <f t="shared" si="19"/>
        <v>132.81940246914672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G260" s="13">
        <f t="shared" si="20"/>
        <v>132.81940246914672</v>
      </c>
      <c r="AH260" s="3">
        <f t="shared" si="18"/>
        <v>16806.663591384888</v>
      </c>
      <c r="AI260" s="3">
        <f t="shared" si="21"/>
        <v>130.41970946914674</v>
      </c>
    </row>
    <row r="261" spans="2:35" x14ac:dyDescent="0.25">
      <c r="B261" t="s">
        <v>205</v>
      </c>
      <c r="C261" t="s">
        <v>23</v>
      </c>
      <c r="D261" t="s">
        <v>36</v>
      </c>
      <c r="E261">
        <v>14</v>
      </c>
      <c r="F261" t="s">
        <v>96</v>
      </c>
      <c r="G261" s="9">
        <v>32.933181762695313</v>
      </c>
      <c r="H261" s="9">
        <v>100426.6171875</v>
      </c>
      <c r="I261" s="9">
        <v>31593.98046875</v>
      </c>
      <c r="J261" s="9">
        <v>0</v>
      </c>
      <c r="K261" s="9">
        <v>50648.0078125</v>
      </c>
      <c r="L261" s="9">
        <v>163.6478271484375</v>
      </c>
      <c r="M261" s="9">
        <v>13229.150390625</v>
      </c>
      <c r="N261" s="9">
        <v>0</v>
      </c>
      <c r="O261" s="9">
        <v>0</v>
      </c>
      <c r="P261" s="9">
        <v>4791.912109375</v>
      </c>
      <c r="Q261" s="9">
        <v>0</v>
      </c>
      <c r="R261" s="9">
        <v>0</v>
      </c>
      <c r="S261">
        <v>0</v>
      </c>
      <c r="T261">
        <v>0</v>
      </c>
      <c r="U261">
        <v>174.11692000000002</v>
      </c>
      <c r="V261">
        <v>0</v>
      </c>
      <c r="W261">
        <v>0</v>
      </c>
      <c r="X261">
        <v>174.11692000000002</v>
      </c>
      <c r="Y261" s="13">
        <f t="shared" si="19"/>
        <v>141.11335213867187</v>
      </c>
      <c r="Z261" s="13">
        <v>259.12640380859375</v>
      </c>
      <c r="AA261" s="13">
        <v>-270.76644897460937</v>
      </c>
      <c r="AB261" s="13">
        <v>0</v>
      </c>
      <c r="AC261" s="13">
        <v>0</v>
      </c>
      <c r="AD261" s="13">
        <v>0</v>
      </c>
      <c r="AE261" s="13">
        <v>0</v>
      </c>
      <c r="AG261" s="13">
        <f t="shared" si="20"/>
        <v>141.11335213867187</v>
      </c>
      <c r="AH261" s="3">
        <f t="shared" si="18"/>
        <v>18184.710327148438</v>
      </c>
      <c r="AI261" s="3">
        <f t="shared" si="21"/>
        <v>141.11335213867187</v>
      </c>
    </row>
    <row r="262" spans="2:35" x14ac:dyDescent="0.25">
      <c r="B262" t="s">
        <v>206</v>
      </c>
      <c r="C262" t="s">
        <v>23</v>
      </c>
      <c r="D262" t="s">
        <v>36</v>
      </c>
      <c r="E262">
        <v>14</v>
      </c>
      <c r="F262" t="s">
        <v>98</v>
      </c>
      <c r="G262" s="9">
        <v>31.617149353027344</v>
      </c>
      <c r="H262" s="9">
        <v>98834.1171875</v>
      </c>
      <c r="I262" s="9">
        <v>31593.98046875</v>
      </c>
      <c r="J262" s="9">
        <v>0</v>
      </c>
      <c r="K262" s="9">
        <v>50648.0078125</v>
      </c>
      <c r="L262" s="9">
        <v>147.84613037109375</v>
      </c>
      <c r="M262" s="9">
        <v>11652.44140625</v>
      </c>
      <c r="N262" s="9">
        <v>0</v>
      </c>
      <c r="O262" s="9">
        <v>0</v>
      </c>
      <c r="P262" s="9">
        <v>4791.912109375</v>
      </c>
      <c r="Q262" s="9">
        <v>0</v>
      </c>
      <c r="R262" s="9">
        <v>0</v>
      </c>
      <c r="S262">
        <v>0</v>
      </c>
      <c r="T262">
        <v>0</v>
      </c>
      <c r="U262">
        <v>174.11692000000002</v>
      </c>
      <c r="V262">
        <v>0</v>
      </c>
      <c r="W262">
        <v>0</v>
      </c>
      <c r="X262">
        <v>174.11692000000002</v>
      </c>
      <c r="Y262" s="13">
        <f t="shared" si="19"/>
        <v>128.75546925292969</v>
      </c>
      <c r="Z262" s="13">
        <v>259.12640380859375</v>
      </c>
      <c r="AA262" s="13">
        <v>-270.76644897460937</v>
      </c>
      <c r="AB262" s="13">
        <v>0</v>
      </c>
      <c r="AC262" s="13">
        <v>0</v>
      </c>
      <c r="AD262" s="13">
        <v>0</v>
      </c>
      <c r="AE262" s="13">
        <v>0</v>
      </c>
      <c r="AG262" s="13">
        <f t="shared" si="20"/>
        <v>128.75546925292969</v>
      </c>
      <c r="AH262" s="3">
        <f t="shared" si="18"/>
        <v>16592.199645996094</v>
      </c>
      <c r="AI262" s="3">
        <f t="shared" si="21"/>
        <v>128.75546925292969</v>
      </c>
    </row>
    <row r="263" spans="2:35" x14ac:dyDescent="0.25">
      <c r="B263" t="s">
        <v>207</v>
      </c>
      <c r="C263" t="s">
        <v>23</v>
      </c>
      <c r="D263" t="s">
        <v>36</v>
      </c>
      <c r="E263">
        <v>14</v>
      </c>
      <c r="F263" t="s">
        <v>100</v>
      </c>
      <c r="G263" s="9">
        <v>30.509567260742188</v>
      </c>
      <c r="H263" s="9">
        <v>97499.59375</v>
      </c>
      <c r="I263" s="9">
        <v>31593.98046875</v>
      </c>
      <c r="J263" s="9">
        <v>0</v>
      </c>
      <c r="K263" s="9">
        <v>50648.0078125</v>
      </c>
      <c r="L263" s="9">
        <v>134.07777404785156</v>
      </c>
      <c r="M263" s="9">
        <v>10331.697265625</v>
      </c>
      <c r="N263" s="9">
        <v>0</v>
      </c>
      <c r="O263" s="9">
        <v>0</v>
      </c>
      <c r="P263" s="9">
        <v>4791.912109375</v>
      </c>
      <c r="Q263" s="9">
        <v>0</v>
      </c>
      <c r="R263" s="9">
        <v>0</v>
      </c>
      <c r="S263">
        <v>0</v>
      </c>
      <c r="T263">
        <v>0</v>
      </c>
      <c r="U263">
        <v>174.11692000000002</v>
      </c>
      <c r="V263">
        <v>0</v>
      </c>
      <c r="W263">
        <v>0</v>
      </c>
      <c r="X263">
        <v>174.11692000000002</v>
      </c>
      <c r="Y263" s="13">
        <f t="shared" si="19"/>
        <v>118.39965227661133</v>
      </c>
      <c r="Z263" s="13">
        <v>259.12640380859375</v>
      </c>
      <c r="AA263" s="13">
        <v>-270.76644897460937</v>
      </c>
      <c r="AB263" s="13">
        <v>0</v>
      </c>
      <c r="AC263" s="13">
        <v>0</v>
      </c>
      <c r="AD263" s="13">
        <v>0</v>
      </c>
      <c r="AE263" s="13">
        <v>0</v>
      </c>
      <c r="AG263" s="13">
        <f t="shared" si="20"/>
        <v>118.39965227661133</v>
      </c>
      <c r="AH263" s="3">
        <f t="shared" si="18"/>
        <v>15257.687149047852</v>
      </c>
      <c r="AI263" s="3">
        <f t="shared" si="21"/>
        <v>118.39965227661133</v>
      </c>
    </row>
    <row r="264" spans="2:35" x14ac:dyDescent="0.25">
      <c r="B264" t="s">
        <v>208</v>
      </c>
      <c r="C264" t="s">
        <v>23</v>
      </c>
      <c r="D264" t="s">
        <v>36</v>
      </c>
      <c r="E264">
        <v>14</v>
      </c>
      <c r="F264" t="s">
        <v>102</v>
      </c>
      <c r="G264" s="9">
        <v>32.694835662841797</v>
      </c>
      <c r="H264" s="9">
        <v>99354.125</v>
      </c>
      <c r="I264" s="9">
        <v>31593.98046875</v>
      </c>
      <c r="J264" s="9">
        <v>0</v>
      </c>
      <c r="K264" s="9">
        <v>50648.0078125</v>
      </c>
      <c r="L264" s="9">
        <v>127.64651489257812</v>
      </c>
      <c r="M264" s="9">
        <v>12197.3427734375</v>
      </c>
      <c r="N264" s="9">
        <v>0</v>
      </c>
      <c r="O264" s="9">
        <v>0</v>
      </c>
      <c r="P264" s="9">
        <v>4787.22900390625</v>
      </c>
      <c r="Q264" s="9">
        <v>0</v>
      </c>
      <c r="R264" s="9">
        <v>0</v>
      </c>
      <c r="S264">
        <v>0</v>
      </c>
      <c r="T264">
        <v>0</v>
      </c>
      <c r="U264">
        <v>174.09302000000002</v>
      </c>
      <c r="V264">
        <v>0</v>
      </c>
      <c r="W264">
        <v>0</v>
      </c>
      <c r="X264">
        <v>174.09302000000002</v>
      </c>
      <c r="Y264" s="13">
        <f t="shared" si="19"/>
        <v>132.79081394775392</v>
      </c>
      <c r="Z264" s="13">
        <v>258.25369262695312</v>
      </c>
      <c r="AA264" s="13">
        <v>-269.88607788085937</v>
      </c>
      <c r="AB264" s="13">
        <v>0</v>
      </c>
      <c r="AC264" s="13">
        <v>0</v>
      </c>
      <c r="AD264" s="13">
        <v>0</v>
      </c>
      <c r="AE264" s="13">
        <v>0</v>
      </c>
      <c r="AG264" s="13">
        <f t="shared" si="20"/>
        <v>132.79081394775392</v>
      </c>
      <c r="AH264" s="3">
        <f t="shared" si="18"/>
        <v>17112.218292236328</v>
      </c>
      <c r="AI264" s="3">
        <f t="shared" si="21"/>
        <v>132.79081394775392</v>
      </c>
    </row>
    <row r="265" spans="2:35" x14ac:dyDescent="0.25">
      <c r="B265" t="s">
        <v>209</v>
      </c>
      <c r="C265" t="s">
        <v>23</v>
      </c>
      <c r="D265" t="s">
        <v>36</v>
      </c>
      <c r="E265">
        <v>14</v>
      </c>
      <c r="F265" t="s">
        <v>104</v>
      </c>
      <c r="G265" s="9">
        <v>31.409978866577148</v>
      </c>
      <c r="H265" s="9">
        <v>97884.1484375</v>
      </c>
      <c r="I265" s="9">
        <v>31593.98046875</v>
      </c>
      <c r="J265" s="9">
        <v>0</v>
      </c>
      <c r="K265" s="9">
        <v>50648.0078125</v>
      </c>
      <c r="L265" s="9">
        <v>114.0821533203125</v>
      </c>
      <c r="M265" s="9">
        <v>10740.94921875</v>
      </c>
      <c r="N265" s="9">
        <v>0</v>
      </c>
      <c r="O265" s="9">
        <v>0</v>
      </c>
      <c r="P265" s="9">
        <v>4787.22900390625</v>
      </c>
      <c r="Q265" s="9">
        <v>0</v>
      </c>
      <c r="R265" s="9">
        <v>0</v>
      </c>
      <c r="S265">
        <v>0</v>
      </c>
      <c r="T265">
        <v>0</v>
      </c>
      <c r="U265">
        <v>174.09302000000002</v>
      </c>
      <c r="V265">
        <v>0</v>
      </c>
      <c r="W265">
        <v>0</v>
      </c>
      <c r="X265">
        <v>174.09302000000002</v>
      </c>
      <c r="Y265" s="13">
        <f t="shared" si="19"/>
        <v>121.38394051757813</v>
      </c>
      <c r="Z265" s="13">
        <v>258.25369262695312</v>
      </c>
      <c r="AA265" s="13">
        <v>-269.88607788085937</v>
      </c>
      <c r="AB265" s="13">
        <v>0</v>
      </c>
      <c r="AC265" s="13">
        <v>0</v>
      </c>
      <c r="AD265" s="13">
        <v>0</v>
      </c>
      <c r="AE265" s="13">
        <v>0</v>
      </c>
      <c r="AG265" s="13">
        <f t="shared" si="20"/>
        <v>121.38394051757813</v>
      </c>
      <c r="AH265" s="3">
        <f t="shared" si="18"/>
        <v>15642.260375976563</v>
      </c>
      <c r="AI265" s="3">
        <f t="shared" si="21"/>
        <v>121.38394051757813</v>
      </c>
    </row>
    <row r="266" spans="2:35" x14ac:dyDescent="0.25">
      <c r="B266" t="s">
        <v>210</v>
      </c>
      <c r="C266" t="s">
        <v>23</v>
      </c>
      <c r="D266" t="s">
        <v>36</v>
      </c>
      <c r="E266">
        <v>14</v>
      </c>
      <c r="F266" t="s">
        <v>106</v>
      </c>
      <c r="G266" s="9">
        <v>30.328163146972656</v>
      </c>
      <c r="H266" s="9">
        <v>96649.2734375</v>
      </c>
      <c r="I266" s="9">
        <v>31593.98046875</v>
      </c>
      <c r="J266" s="9">
        <v>0</v>
      </c>
      <c r="K266" s="9">
        <v>50648.0078125</v>
      </c>
      <c r="L266" s="9">
        <v>102.55560302734375</v>
      </c>
      <c r="M266" s="9">
        <v>9517.59375</v>
      </c>
      <c r="N266" s="9">
        <v>0</v>
      </c>
      <c r="O266" s="9">
        <v>0</v>
      </c>
      <c r="P266" s="9">
        <v>4787.22900390625</v>
      </c>
      <c r="Q266" s="9">
        <v>0</v>
      </c>
      <c r="R266" s="9">
        <v>0</v>
      </c>
      <c r="S266">
        <v>0</v>
      </c>
      <c r="T266">
        <v>0</v>
      </c>
      <c r="U266">
        <v>174.09302000000002</v>
      </c>
      <c r="V266">
        <v>0</v>
      </c>
      <c r="W266">
        <v>0</v>
      </c>
      <c r="X266">
        <v>174.09302000000002</v>
      </c>
      <c r="Y266" s="13">
        <f t="shared" si="19"/>
        <v>111.80125604980469</v>
      </c>
      <c r="Z266" s="13">
        <v>258.25369262695312</v>
      </c>
      <c r="AA266" s="13">
        <v>-269.88607788085937</v>
      </c>
      <c r="AB266" s="13">
        <v>0</v>
      </c>
      <c r="AC266" s="13">
        <v>0</v>
      </c>
      <c r="AD266" s="13">
        <v>0</v>
      </c>
      <c r="AE266" s="13">
        <v>0</v>
      </c>
      <c r="AG266" s="13">
        <f t="shared" si="20"/>
        <v>111.80125604980469</v>
      </c>
      <c r="AH266" s="3">
        <f t="shared" si="18"/>
        <v>14407.378356933594</v>
      </c>
      <c r="AI266" s="3">
        <f t="shared" si="21"/>
        <v>111.80125604980469</v>
      </c>
    </row>
    <row r="267" spans="2:35" x14ac:dyDescent="0.25">
      <c r="B267" t="s">
        <v>211</v>
      </c>
      <c r="C267" t="s">
        <v>28</v>
      </c>
      <c r="D267" t="s">
        <v>36</v>
      </c>
      <c r="E267">
        <v>14</v>
      </c>
      <c r="F267" t="s">
        <v>108</v>
      </c>
      <c r="G267" s="9">
        <v>499.72015380859375</v>
      </c>
      <c r="H267" s="9">
        <v>1791413.25</v>
      </c>
      <c r="I267" s="9">
        <v>500422.40625</v>
      </c>
      <c r="J267" s="9">
        <v>0</v>
      </c>
      <c r="K267" s="9">
        <v>883691.5</v>
      </c>
      <c r="L267" s="9">
        <v>86.307212829589844</v>
      </c>
      <c r="M267" s="9">
        <v>255164.796875</v>
      </c>
      <c r="N267" s="9">
        <v>5219.154296875</v>
      </c>
      <c r="O267" s="9">
        <v>74338.125</v>
      </c>
      <c r="P267" s="9">
        <v>72492.15625</v>
      </c>
      <c r="Q267" s="9">
        <v>0</v>
      </c>
      <c r="R267" s="9">
        <v>0</v>
      </c>
      <c r="S267">
        <v>0</v>
      </c>
      <c r="T267">
        <v>0</v>
      </c>
      <c r="U267">
        <v>3999.3596800000005</v>
      </c>
      <c r="V267">
        <v>0</v>
      </c>
      <c r="W267">
        <v>1100.42832</v>
      </c>
      <c r="X267">
        <v>2898.9321600000003</v>
      </c>
      <c r="Y267" s="13">
        <f t="shared" si="19"/>
        <v>3230.1943822215576</v>
      </c>
      <c r="Z267" s="13">
        <v>3659.6220703125</v>
      </c>
      <c r="AA267" s="13">
        <v>-6597.61181640625</v>
      </c>
      <c r="AB267" s="13">
        <v>0</v>
      </c>
      <c r="AC267" s="13">
        <v>0</v>
      </c>
      <c r="AD267" s="13">
        <v>0</v>
      </c>
      <c r="AE267" s="13">
        <v>0</v>
      </c>
      <c r="AG267" s="13">
        <f t="shared" si="20"/>
        <v>3230.1943822215576</v>
      </c>
      <c r="AH267" s="3">
        <f t="shared" si="18"/>
        <v>402081.38533782959</v>
      </c>
      <c r="AI267" s="3">
        <f t="shared" si="21"/>
        <v>3120.1515502215575</v>
      </c>
    </row>
    <row r="268" spans="2:35" x14ac:dyDescent="0.25">
      <c r="B268" t="s">
        <v>212</v>
      </c>
      <c r="C268" t="s">
        <v>28</v>
      </c>
      <c r="D268" t="s">
        <v>36</v>
      </c>
      <c r="E268">
        <v>14</v>
      </c>
      <c r="F268" t="s">
        <v>110</v>
      </c>
      <c r="G268" s="9">
        <v>474.72799682617187</v>
      </c>
      <c r="H268" s="9">
        <v>1730617.25</v>
      </c>
      <c r="I268" s="9">
        <v>500422.40625</v>
      </c>
      <c r="J268" s="9">
        <v>0</v>
      </c>
      <c r="K268" s="9">
        <v>883691.5</v>
      </c>
      <c r="L268" s="9">
        <v>165.70913696289062</v>
      </c>
      <c r="M268" s="9">
        <v>188872.203125</v>
      </c>
      <c r="N268" s="9">
        <v>10745.5615234375</v>
      </c>
      <c r="O268" s="9">
        <v>74267.3671875</v>
      </c>
      <c r="P268" s="9">
        <v>72453.828125</v>
      </c>
      <c r="Q268" s="9">
        <v>0</v>
      </c>
      <c r="R268" s="9">
        <v>0</v>
      </c>
      <c r="S268">
        <v>0</v>
      </c>
      <c r="T268">
        <v>0</v>
      </c>
      <c r="U268">
        <v>3394.9158400000001</v>
      </c>
      <c r="V268">
        <v>0</v>
      </c>
      <c r="W268">
        <v>495.97416000000004</v>
      </c>
      <c r="X268">
        <v>2898.9417600000002</v>
      </c>
      <c r="Y268" s="13">
        <f t="shared" si="19"/>
        <v>2655.0880907778319</v>
      </c>
      <c r="Z268" s="13">
        <v>3659.6220703125</v>
      </c>
      <c r="AA268" s="13">
        <v>-6597.61181640625</v>
      </c>
      <c r="AB268" s="13">
        <v>0</v>
      </c>
      <c r="AC268" s="13">
        <v>0</v>
      </c>
      <c r="AD268" s="13">
        <v>0</v>
      </c>
      <c r="AE268" s="13">
        <v>0</v>
      </c>
      <c r="AG268" s="13">
        <f t="shared" si="20"/>
        <v>2655.0880907778319</v>
      </c>
      <c r="AH268" s="3">
        <f t="shared" si="18"/>
        <v>335759.10757446289</v>
      </c>
      <c r="AI268" s="3">
        <f t="shared" si="21"/>
        <v>2605.4906747778318</v>
      </c>
    </row>
    <row r="269" spans="2:35" x14ac:dyDescent="0.25">
      <c r="B269" t="s">
        <v>213</v>
      </c>
      <c r="C269" t="s">
        <v>28</v>
      </c>
      <c r="D269" t="s">
        <v>36</v>
      </c>
      <c r="E269">
        <v>14</v>
      </c>
      <c r="F269" t="s">
        <v>96</v>
      </c>
      <c r="G269" s="9">
        <v>543.9774169921875</v>
      </c>
      <c r="H269" s="9">
        <v>1734554</v>
      </c>
      <c r="I269" s="9">
        <v>500422.40625</v>
      </c>
      <c r="J269" s="9">
        <v>0</v>
      </c>
      <c r="K269" s="9">
        <v>883691.5</v>
      </c>
      <c r="L269" s="9">
        <v>785.89276123046875</v>
      </c>
      <c r="M269" s="9">
        <v>264685.65625</v>
      </c>
      <c r="N269" s="9">
        <v>0</v>
      </c>
      <c r="O269" s="9">
        <v>213.47686767578125</v>
      </c>
      <c r="P269" s="9">
        <v>84756.421875</v>
      </c>
      <c r="Q269" s="9">
        <v>0</v>
      </c>
      <c r="R269" s="9">
        <v>0</v>
      </c>
      <c r="S269">
        <v>0</v>
      </c>
      <c r="T269">
        <v>0</v>
      </c>
      <c r="U269">
        <v>2898.4697600000004</v>
      </c>
      <c r="V269">
        <v>0</v>
      </c>
      <c r="W269">
        <v>0</v>
      </c>
      <c r="X269">
        <v>2898.4697600000004</v>
      </c>
      <c r="Y269" s="13">
        <f t="shared" si="19"/>
        <v>2719.4256345703125</v>
      </c>
      <c r="Z269" s="13">
        <v>4432.890625</v>
      </c>
      <c r="AA269" s="13">
        <v>-4635.6611328125</v>
      </c>
      <c r="AB269" s="13">
        <v>0</v>
      </c>
      <c r="AC269" s="13">
        <v>0</v>
      </c>
      <c r="AD269" s="13">
        <v>0</v>
      </c>
      <c r="AE269" s="13">
        <v>0</v>
      </c>
      <c r="AG269" s="13">
        <f t="shared" si="20"/>
        <v>2719.4256345703125</v>
      </c>
      <c r="AH269" s="3">
        <f t="shared" si="18"/>
        <v>350441.44775390625</v>
      </c>
      <c r="AI269" s="3">
        <f t="shared" si="21"/>
        <v>2719.4256345703125</v>
      </c>
    </row>
    <row r="270" spans="2:35" x14ac:dyDescent="0.25">
      <c r="B270" t="s">
        <v>214</v>
      </c>
      <c r="C270" t="s">
        <v>28</v>
      </c>
      <c r="D270" t="s">
        <v>36</v>
      </c>
      <c r="E270">
        <v>14</v>
      </c>
      <c r="F270" t="s">
        <v>98</v>
      </c>
      <c r="G270" s="9">
        <v>507.5477294921875</v>
      </c>
      <c r="H270" s="9">
        <v>1687503</v>
      </c>
      <c r="I270" s="9">
        <v>500422.40625</v>
      </c>
      <c r="J270" s="9">
        <v>0</v>
      </c>
      <c r="K270" s="9">
        <v>883691.5</v>
      </c>
      <c r="L270" s="9">
        <v>669.5625</v>
      </c>
      <c r="M270" s="9">
        <v>217751.40625</v>
      </c>
      <c r="N270" s="9">
        <v>0</v>
      </c>
      <c r="O270" s="9">
        <v>213.47686767578125</v>
      </c>
      <c r="P270" s="9">
        <v>84756.421875</v>
      </c>
      <c r="Q270" s="9">
        <v>0</v>
      </c>
      <c r="R270" s="9">
        <v>0</v>
      </c>
      <c r="S270">
        <v>0</v>
      </c>
      <c r="T270">
        <v>0</v>
      </c>
      <c r="U270">
        <v>2898.4697600000004</v>
      </c>
      <c r="V270">
        <v>0</v>
      </c>
      <c r="W270">
        <v>0</v>
      </c>
      <c r="X270">
        <v>2898.4697600000004</v>
      </c>
      <c r="Y270" s="13">
        <f t="shared" si="19"/>
        <v>2354.3131317431639</v>
      </c>
      <c r="Z270" s="13">
        <v>4432.890625</v>
      </c>
      <c r="AA270" s="13">
        <v>-4635.6611328125</v>
      </c>
      <c r="AB270" s="13">
        <v>0</v>
      </c>
      <c r="AC270" s="13">
        <v>0</v>
      </c>
      <c r="AD270" s="13">
        <v>0</v>
      </c>
      <c r="AE270" s="13">
        <v>0</v>
      </c>
      <c r="AG270" s="13">
        <f t="shared" si="20"/>
        <v>2354.3131317431639</v>
      </c>
      <c r="AH270" s="3">
        <f t="shared" si="18"/>
        <v>303390.86749267578</v>
      </c>
      <c r="AI270" s="3">
        <f t="shared" si="21"/>
        <v>2354.3131317431639</v>
      </c>
    </row>
    <row r="271" spans="2:35" x14ac:dyDescent="0.25">
      <c r="B271" t="s">
        <v>215</v>
      </c>
      <c r="C271" t="s">
        <v>28</v>
      </c>
      <c r="D271" t="s">
        <v>36</v>
      </c>
      <c r="E271">
        <v>14</v>
      </c>
      <c r="F271" t="s">
        <v>100</v>
      </c>
      <c r="G271" s="9">
        <v>487.40753173828125</v>
      </c>
      <c r="H271" s="9">
        <v>1661581.625</v>
      </c>
      <c r="I271" s="9">
        <v>500422.40625</v>
      </c>
      <c r="J271" s="9">
        <v>0</v>
      </c>
      <c r="K271" s="9">
        <v>883691.5</v>
      </c>
      <c r="L271" s="9">
        <v>601.021728515625</v>
      </c>
      <c r="M271" s="9">
        <v>191898.671875</v>
      </c>
      <c r="N271" s="9">
        <v>0</v>
      </c>
      <c r="O271" s="9">
        <v>213.47686767578125</v>
      </c>
      <c r="P271" s="9">
        <v>84756.421875</v>
      </c>
      <c r="Q271" s="9">
        <v>0</v>
      </c>
      <c r="R271" s="9">
        <v>0</v>
      </c>
      <c r="S271">
        <v>0</v>
      </c>
      <c r="T271">
        <v>0</v>
      </c>
      <c r="U271">
        <v>2898.4697600000004</v>
      </c>
      <c r="V271">
        <v>0</v>
      </c>
      <c r="W271">
        <v>0</v>
      </c>
      <c r="X271">
        <v>2898.4697600000004</v>
      </c>
      <c r="Y271" s="13">
        <f t="shared" si="19"/>
        <v>2153.1640366064453</v>
      </c>
      <c r="Z271" s="13">
        <v>4432.890625</v>
      </c>
      <c r="AA271" s="13">
        <v>-4635.6611328125</v>
      </c>
      <c r="AB271" s="13">
        <v>0</v>
      </c>
      <c r="AC271" s="13">
        <v>0</v>
      </c>
      <c r="AD271" s="13">
        <v>0</v>
      </c>
      <c r="AE271" s="13">
        <v>0</v>
      </c>
      <c r="AG271" s="13">
        <f t="shared" si="20"/>
        <v>2153.1640366064453</v>
      </c>
      <c r="AH271" s="3">
        <f t="shared" si="18"/>
        <v>277469.59234619141</v>
      </c>
      <c r="AI271" s="3">
        <f t="shared" si="21"/>
        <v>2153.1640366064453</v>
      </c>
    </row>
    <row r="272" spans="2:35" x14ac:dyDescent="0.25">
      <c r="B272" t="s">
        <v>216</v>
      </c>
      <c r="C272" t="s">
        <v>28</v>
      </c>
      <c r="D272" t="s">
        <v>36</v>
      </c>
      <c r="E272">
        <v>14</v>
      </c>
      <c r="F272" t="s">
        <v>102</v>
      </c>
      <c r="G272" s="9">
        <v>547.41339111328125</v>
      </c>
      <c r="H272" s="9">
        <v>1717497</v>
      </c>
      <c r="I272" s="9">
        <v>500422.40625</v>
      </c>
      <c r="J272" s="9">
        <v>0</v>
      </c>
      <c r="K272" s="9">
        <v>883691.5</v>
      </c>
      <c r="L272" s="9">
        <v>573.9693603515625</v>
      </c>
      <c r="M272" s="9">
        <v>248592.796875</v>
      </c>
      <c r="N272" s="9">
        <v>0</v>
      </c>
      <c r="O272" s="9">
        <v>213.47686767578125</v>
      </c>
      <c r="P272" s="9">
        <v>84003.78125</v>
      </c>
      <c r="Q272" s="9">
        <v>0</v>
      </c>
      <c r="R272" s="9">
        <v>0</v>
      </c>
      <c r="S272">
        <v>0</v>
      </c>
      <c r="T272">
        <v>0</v>
      </c>
      <c r="U272">
        <v>2898.4320000000002</v>
      </c>
      <c r="V272">
        <v>0</v>
      </c>
      <c r="W272">
        <v>0</v>
      </c>
      <c r="X272">
        <v>2898.4320000000002</v>
      </c>
      <c r="Y272" s="13">
        <f t="shared" si="19"/>
        <v>2587.060028979492</v>
      </c>
      <c r="Z272" s="13">
        <v>4310.82568359375</v>
      </c>
      <c r="AA272" s="13">
        <v>-4507.9599609375</v>
      </c>
      <c r="AB272" s="13">
        <v>0</v>
      </c>
      <c r="AC272" s="13">
        <v>0</v>
      </c>
      <c r="AD272" s="13">
        <v>0</v>
      </c>
      <c r="AE272" s="13">
        <v>0</v>
      </c>
      <c r="AG272" s="13">
        <f t="shared" si="20"/>
        <v>2587.060028979492</v>
      </c>
      <c r="AH272" s="3">
        <f t="shared" si="18"/>
        <v>333384.02435302734</v>
      </c>
      <c r="AI272" s="3">
        <f t="shared" si="21"/>
        <v>2587.060028979492</v>
      </c>
    </row>
    <row r="273" spans="2:46" x14ac:dyDescent="0.25">
      <c r="B273" t="s">
        <v>217</v>
      </c>
      <c r="C273" t="s">
        <v>28</v>
      </c>
      <c r="D273" t="s">
        <v>36</v>
      </c>
      <c r="E273">
        <v>14</v>
      </c>
      <c r="F273" t="s">
        <v>104</v>
      </c>
      <c r="G273" s="9">
        <v>510.41705322265625</v>
      </c>
      <c r="H273" s="9">
        <v>1673210.5</v>
      </c>
      <c r="I273" s="9">
        <v>500422.40625</v>
      </c>
      <c r="J273" s="9">
        <v>0</v>
      </c>
      <c r="K273" s="9">
        <v>883691.5</v>
      </c>
      <c r="L273" s="9">
        <v>484.35101318359375</v>
      </c>
      <c r="M273" s="9">
        <v>204396.375</v>
      </c>
      <c r="N273" s="9">
        <v>0</v>
      </c>
      <c r="O273" s="9">
        <v>213.47686767578125</v>
      </c>
      <c r="P273" s="9">
        <v>84003.78125</v>
      </c>
      <c r="Q273" s="9">
        <v>0</v>
      </c>
      <c r="R273" s="9">
        <v>0</v>
      </c>
      <c r="S273">
        <v>0</v>
      </c>
      <c r="T273">
        <v>0</v>
      </c>
      <c r="U273">
        <v>2898.4320000000002</v>
      </c>
      <c r="V273">
        <v>0</v>
      </c>
      <c r="W273">
        <v>0</v>
      </c>
      <c r="X273">
        <v>2898.4320000000002</v>
      </c>
      <c r="Y273" s="13">
        <f t="shared" si="19"/>
        <v>2243.4003568554685</v>
      </c>
      <c r="Z273" s="13">
        <v>4310.82568359375</v>
      </c>
      <c r="AA273" s="13">
        <v>-4507.9599609375</v>
      </c>
      <c r="AB273" s="13">
        <v>0</v>
      </c>
      <c r="AC273" s="13">
        <v>0</v>
      </c>
      <c r="AD273" s="13">
        <v>0</v>
      </c>
      <c r="AE273" s="13">
        <v>0</v>
      </c>
      <c r="AG273" s="13">
        <f t="shared" si="20"/>
        <v>2243.4003568554685</v>
      </c>
      <c r="AH273" s="3">
        <f t="shared" si="18"/>
        <v>289097.98413085938</v>
      </c>
      <c r="AI273" s="3">
        <f t="shared" si="21"/>
        <v>2243.4003568554685</v>
      </c>
    </row>
    <row r="274" spans="2:46" x14ac:dyDescent="0.25">
      <c r="B274" t="s">
        <v>218</v>
      </c>
      <c r="C274" t="s">
        <v>28</v>
      </c>
      <c r="D274" t="s">
        <v>36</v>
      </c>
      <c r="E274">
        <v>14</v>
      </c>
      <c r="F274" t="s">
        <v>106</v>
      </c>
      <c r="G274" s="9">
        <v>489.95339965820313</v>
      </c>
      <c r="H274" s="9">
        <v>1648873.375</v>
      </c>
      <c r="I274" s="9">
        <v>500422.40625</v>
      </c>
      <c r="J274" s="9">
        <v>0</v>
      </c>
      <c r="K274" s="9">
        <v>883691.5</v>
      </c>
      <c r="L274" s="9">
        <v>433.21975708007812</v>
      </c>
      <c r="M274" s="9">
        <v>180110.65625</v>
      </c>
      <c r="N274" s="9">
        <v>0</v>
      </c>
      <c r="O274" s="9">
        <v>213.47686767578125</v>
      </c>
      <c r="P274" s="9">
        <v>84003.78125</v>
      </c>
      <c r="Q274" s="9">
        <v>0</v>
      </c>
      <c r="R274" s="9">
        <v>0</v>
      </c>
      <c r="S274">
        <v>0</v>
      </c>
      <c r="T274">
        <v>0</v>
      </c>
      <c r="U274">
        <v>2898.4320000000002</v>
      </c>
      <c r="V274">
        <v>0</v>
      </c>
      <c r="W274">
        <v>0</v>
      </c>
      <c r="X274">
        <v>2898.4320000000002</v>
      </c>
      <c r="Y274" s="13">
        <f t="shared" si="19"/>
        <v>2054.5464008081053</v>
      </c>
      <c r="Z274" s="13">
        <v>4310.82568359375</v>
      </c>
      <c r="AA274" s="13">
        <v>-4507.9599609375</v>
      </c>
      <c r="AB274" s="13">
        <v>0</v>
      </c>
      <c r="AC274" s="13">
        <v>0</v>
      </c>
      <c r="AD274" s="13">
        <v>0</v>
      </c>
      <c r="AE274" s="13">
        <v>0</v>
      </c>
      <c r="AG274" s="13">
        <f t="shared" si="20"/>
        <v>2054.5464008081053</v>
      </c>
      <c r="AH274" s="3">
        <f t="shared" si="18"/>
        <v>264761.13412475586</v>
      </c>
      <c r="AI274" s="3">
        <f t="shared" si="21"/>
        <v>2054.5464008081053</v>
      </c>
    </row>
    <row r="275" spans="2:46" x14ac:dyDescent="0.25">
      <c r="B275" t="s">
        <v>487</v>
      </c>
      <c r="C275" t="s">
        <v>29</v>
      </c>
      <c r="D275" t="s">
        <v>36</v>
      </c>
      <c r="E275">
        <v>14</v>
      </c>
      <c r="F275" t="s">
        <v>90</v>
      </c>
      <c r="G275" s="9">
        <v>148.1380615234375</v>
      </c>
      <c r="H275" s="9">
        <v>310765.71875</v>
      </c>
      <c r="I275" s="9">
        <v>133157.65625</v>
      </c>
      <c r="J275" s="9">
        <v>0</v>
      </c>
      <c r="K275" s="9">
        <v>99493.7734375</v>
      </c>
      <c r="L275" s="9">
        <v>0</v>
      </c>
      <c r="M275" s="9">
        <v>25365.435546875</v>
      </c>
      <c r="N275" s="9">
        <v>0</v>
      </c>
      <c r="O275" s="9">
        <v>0</v>
      </c>
      <c r="P275" s="9">
        <v>52749.50390625</v>
      </c>
      <c r="Q275" s="9">
        <v>0</v>
      </c>
      <c r="R275" s="9">
        <v>0</v>
      </c>
      <c r="S275">
        <v>0</v>
      </c>
      <c r="T275">
        <v>0</v>
      </c>
      <c r="U275">
        <v>5587.2684800000006</v>
      </c>
      <c r="V275">
        <v>110.39444</v>
      </c>
      <c r="W275">
        <v>3348.0150400000002</v>
      </c>
      <c r="X275">
        <v>2128.8572800000002</v>
      </c>
      <c r="Y275" s="13">
        <f t="shared" si="19"/>
        <v>940.97343415625005</v>
      </c>
      <c r="Z275" s="13">
        <v>1465.4014892578125</v>
      </c>
      <c r="AA275" s="13">
        <v>-2529.21435546875</v>
      </c>
      <c r="AB275" s="13">
        <v>0</v>
      </c>
      <c r="AC275" s="13">
        <v>0</v>
      </c>
      <c r="AD275" s="13">
        <v>0</v>
      </c>
      <c r="AE275" s="13">
        <v>0</v>
      </c>
      <c r="AG275" s="13">
        <f t="shared" si="20"/>
        <v>940.97343415625005</v>
      </c>
      <c r="AH275" s="3">
        <f t="shared" si="18"/>
        <v>78114.939453125</v>
      </c>
      <c r="AI275" s="3">
        <f t="shared" si="21"/>
        <v>606.17193015625003</v>
      </c>
    </row>
    <row r="276" spans="2:46" x14ac:dyDescent="0.25">
      <c r="B276" t="s">
        <v>743</v>
      </c>
      <c r="C276" t="s">
        <v>29</v>
      </c>
      <c r="D276" t="s">
        <v>36</v>
      </c>
      <c r="E276">
        <v>14</v>
      </c>
      <c r="F276" t="s">
        <v>730</v>
      </c>
      <c r="G276" s="9">
        <v>148.13807678222656</v>
      </c>
      <c r="H276" s="9">
        <v>318887.0625</v>
      </c>
      <c r="I276" s="9">
        <v>133157.65625</v>
      </c>
      <c r="J276" s="9">
        <v>0</v>
      </c>
      <c r="K276" s="9">
        <v>99493.7734375</v>
      </c>
      <c r="L276" s="9">
        <v>0</v>
      </c>
      <c r="M276" s="9">
        <v>33486.56640625</v>
      </c>
      <c r="N276" s="9">
        <v>0</v>
      </c>
      <c r="O276" s="9">
        <v>0</v>
      </c>
      <c r="P276" s="9">
        <v>52749.50390625</v>
      </c>
      <c r="Q276" s="9">
        <v>0</v>
      </c>
      <c r="R276" s="9">
        <v>0</v>
      </c>
      <c r="S276">
        <v>0</v>
      </c>
      <c r="T276">
        <v>0</v>
      </c>
      <c r="U276">
        <v>5586.9862400000002</v>
      </c>
      <c r="V276">
        <v>110.39444</v>
      </c>
      <c r="W276">
        <v>3347.7353600000001</v>
      </c>
      <c r="X276">
        <v>2128.85664</v>
      </c>
      <c r="Y276" s="13">
        <f t="shared" si="19"/>
        <v>1003.965441625</v>
      </c>
      <c r="Z276" s="13">
        <v>1465.4014892578125</v>
      </c>
      <c r="AA276" s="13">
        <v>-2529.21435546875</v>
      </c>
      <c r="AB276" s="13">
        <v>0</v>
      </c>
      <c r="AC276" s="13">
        <v>0</v>
      </c>
      <c r="AD276" s="13">
        <v>0</v>
      </c>
      <c r="AE276" s="13">
        <v>0</v>
      </c>
      <c r="AG276" s="13">
        <f t="shared" si="20"/>
        <v>1003.965441625</v>
      </c>
      <c r="AH276" s="3">
        <f t="shared" si="18"/>
        <v>86236.0703125</v>
      </c>
      <c r="AI276" s="3">
        <f t="shared" si="21"/>
        <v>669.191905625</v>
      </c>
    </row>
    <row r="277" spans="2:46" x14ac:dyDescent="0.25">
      <c r="B277" t="s">
        <v>488</v>
      </c>
      <c r="C277" t="s">
        <v>29</v>
      </c>
      <c r="D277" t="s">
        <v>36</v>
      </c>
      <c r="E277">
        <v>14</v>
      </c>
      <c r="F277" t="s">
        <v>92</v>
      </c>
      <c r="G277" s="12">
        <v>133.70561218261719</v>
      </c>
      <c r="H277" s="12">
        <v>292307.1875</v>
      </c>
      <c r="I277" s="12">
        <v>133157.65625</v>
      </c>
      <c r="J277" s="12">
        <v>0</v>
      </c>
      <c r="K277" s="12">
        <v>99493.7734375</v>
      </c>
      <c r="L277" s="12">
        <v>0</v>
      </c>
      <c r="M277" s="12">
        <v>21095.42578125</v>
      </c>
      <c r="N277" s="12">
        <v>0</v>
      </c>
      <c r="O277" s="12">
        <v>0</v>
      </c>
      <c r="P277" s="12">
        <v>38560.86328125</v>
      </c>
      <c r="Q277" s="12">
        <v>0</v>
      </c>
      <c r="R277" s="12">
        <v>0</v>
      </c>
      <c r="S277">
        <v>0</v>
      </c>
      <c r="T277">
        <v>0</v>
      </c>
      <c r="U277">
        <v>5702.5312000000004</v>
      </c>
      <c r="V277">
        <v>110.39444</v>
      </c>
      <c r="W277">
        <v>3463.1340800000003</v>
      </c>
      <c r="X277">
        <v>2129.0022400000003</v>
      </c>
      <c r="Y277" s="13">
        <f t="shared" si="19"/>
        <v>809.24621112499995</v>
      </c>
      <c r="Z277" s="13">
        <v>1436.6778564453125</v>
      </c>
      <c r="AA277" s="13">
        <v>-2248.352294921875</v>
      </c>
      <c r="AB277" s="13">
        <v>0</v>
      </c>
      <c r="AC277" s="13">
        <v>0</v>
      </c>
      <c r="AD277" s="13">
        <v>0</v>
      </c>
      <c r="AE277" s="13">
        <v>0</v>
      </c>
      <c r="AG277" s="13">
        <f t="shared" si="20"/>
        <v>809.24621112499995</v>
      </c>
      <c r="AH277" s="3">
        <f t="shared" si="18"/>
        <v>59656.2890625</v>
      </c>
      <c r="AI277" s="3">
        <f t="shared" si="21"/>
        <v>462.93280312500002</v>
      </c>
    </row>
    <row r="278" spans="2:46" x14ac:dyDescent="0.25">
      <c r="B278" t="s">
        <v>702</v>
      </c>
      <c r="C278" t="s">
        <v>29</v>
      </c>
      <c r="D278" t="s">
        <v>36</v>
      </c>
      <c r="E278">
        <v>14</v>
      </c>
      <c r="F278" t="s">
        <v>689</v>
      </c>
      <c r="G278" s="12">
        <v>157.69779968261719</v>
      </c>
      <c r="H278" s="12">
        <v>313670.5625</v>
      </c>
      <c r="I278" s="12">
        <v>133157.65625</v>
      </c>
      <c r="J278" s="12">
        <v>0</v>
      </c>
      <c r="K278" s="12">
        <v>99493.7734375</v>
      </c>
      <c r="L278" s="12">
        <v>0</v>
      </c>
      <c r="M278" s="12">
        <v>28429.89453125</v>
      </c>
      <c r="N278" s="12">
        <v>0</v>
      </c>
      <c r="O278" s="12">
        <v>0</v>
      </c>
      <c r="P278" s="12">
        <v>52589.9921875</v>
      </c>
      <c r="Q278" s="12">
        <v>0</v>
      </c>
      <c r="R278" s="12">
        <v>0</v>
      </c>
      <c r="S278">
        <v>0</v>
      </c>
      <c r="T278">
        <v>0</v>
      </c>
      <c r="U278">
        <v>5501.2851200000005</v>
      </c>
      <c r="V278">
        <v>110.39444</v>
      </c>
      <c r="W278">
        <v>3261.9158400000001</v>
      </c>
      <c r="X278">
        <v>2128.9750400000003</v>
      </c>
      <c r="Y278" s="13">
        <f t="shared" si="19"/>
        <v>954.90590493750005</v>
      </c>
      <c r="Z278" s="13">
        <v>1528.3602294921875</v>
      </c>
      <c r="AA278" s="13">
        <v>-2249.90673828125</v>
      </c>
      <c r="AB278" s="13">
        <v>0</v>
      </c>
      <c r="AC278" s="13">
        <v>0</v>
      </c>
      <c r="AD278" s="13">
        <v>0</v>
      </c>
      <c r="AE278" s="13">
        <v>0</v>
      </c>
      <c r="AG278" s="13">
        <f t="shared" si="20"/>
        <v>954.90590493750005</v>
      </c>
      <c r="AH278" s="3">
        <f t="shared" si="18"/>
        <v>81019.88671875</v>
      </c>
      <c r="AI278" s="3">
        <f t="shared" si="21"/>
        <v>628.71432093750002</v>
      </c>
    </row>
    <row r="279" spans="2:46" x14ac:dyDescent="0.25">
      <c r="B279" t="s">
        <v>489</v>
      </c>
      <c r="C279" t="s">
        <v>29</v>
      </c>
      <c r="D279" t="s">
        <v>36</v>
      </c>
      <c r="E279">
        <v>14</v>
      </c>
      <c r="F279" t="s">
        <v>94</v>
      </c>
      <c r="G279" s="9">
        <v>146.31158447265625</v>
      </c>
      <c r="H279" s="9">
        <v>308726.9375</v>
      </c>
      <c r="I279" s="9">
        <v>133157.65625</v>
      </c>
      <c r="J279" s="9">
        <v>0</v>
      </c>
      <c r="K279" s="9">
        <v>99493.7734375</v>
      </c>
      <c r="L279" s="9">
        <v>0</v>
      </c>
      <c r="M279" s="9">
        <v>23486.236328125</v>
      </c>
      <c r="N279" s="9">
        <v>0</v>
      </c>
      <c r="O279" s="9">
        <v>0</v>
      </c>
      <c r="P279" s="9">
        <v>52589.9921875</v>
      </c>
      <c r="Q279" s="9">
        <v>0</v>
      </c>
      <c r="R279" s="9">
        <v>0</v>
      </c>
      <c r="S279">
        <v>0</v>
      </c>
      <c r="T279">
        <v>0</v>
      </c>
      <c r="U279">
        <v>5501.2851200000005</v>
      </c>
      <c r="V279">
        <v>110.39444</v>
      </c>
      <c r="W279">
        <v>3261.9158400000001</v>
      </c>
      <c r="X279">
        <v>2128.9750400000003</v>
      </c>
      <c r="Y279" s="13">
        <f t="shared" si="19"/>
        <v>916.54311728125003</v>
      </c>
      <c r="Z279" s="13">
        <v>1528.3602294921875</v>
      </c>
      <c r="AA279" s="13">
        <v>-2249.90673828125</v>
      </c>
      <c r="AB279" s="13">
        <v>0</v>
      </c>
      <c r="AC279" s="13">
        <v>0</v>
      </c>
      <c r="AD279" s="13">
        <v>0</v>
      </c>
      <c r="AE279" s="13">
        <v>0</v>
      </c>
      <c r="AG279" s="13">
        <f t="shared" si="20"/>
        <v>916.54311728125003</v>
      </c>
      <c r="AH279" s="3">
        <f t="shared" si="18"/>
        <v>76076.228515625</v>
      </c>
      <c r="AI279" s="3">
        <f t="shared" si="21"/>
        <v>590.35153328125</v>
      </c>
      <c r="AK279" s="9"/>
      <c r="AL279" s="9"/>
      <c r="AM279" s="9"/>
      <c r="AN279" s="9"/>
      <c r="AO279" s="9"/>
      <c r="AP279" s="9"/>
      <c r="AQ279" s="9"/>
      <c r="AR279" s="9"/>
      <c r="AS279" s="9"/>
      <c r="AT279" s="9"/>
    </row>
    <row r="280" spans="2:46" x14ac:dyDescent="0.25">
      <c r="B280" t="s">
        <v>490</v>
      </c>
      <c r="C280" t="s">
        <v>29</v>
      </c>
      <c r="D280" t="s">
        <v>36</v>
      </c>
      <c r="E280">
        <v>14</v>
      </c>
      <c r="F280" t="s">
        <v>48</v>
      </c>
      <c r="G280" s="9">
        <v>160.20123291015625</v>
      </c>
      <c r="H280" s="9">
        <v>315993.71875</v>
      </c>
      <c r="I280" s="9">
        <v>133157.65625</v>
      </c>
      <c r="J280" s="9">
        <v>0</v>
      </c>
      <c r="K280" s="9">
        <v>99493.7734375</v>
      </c>
      <c r="L280" s="9">
        <v>70.268318176269531</v>
      </c>
      <c r="M280" s="9">
        <v>39770.74609375</v>
      </c>
      <c r="N280" s="9">
        <v>0</v>
      </c>
      <c r="O280" s="9">
        <v>85.232627868652344</v>
      </c>
      <c r="P280" s="9">
        <v>43416.6484375</v>
      </c>
      <c r="Q280" s="9">
        <v>0</v>
      </c>
      <c r="R280" s="9">
        <v>0</v>
      </c>
      <c r="S280">
        <v>0</v>
      </c>
      <c r="T280">
        <v>0</v>
      </c>
      <c r="U280">
        <v>5882.0403200000001</v>
      </c>
      <c r="V280">
        <v>110.39444</v>
      </c>
      <c r="W280">
        <v>3641.8873600000002</v>
      </c>
      <c r="X280">
        <v>2129.7590400000004</v>
      </c>
      <c r="Y280" s="13">
        <f t="shared" si="19"/>
        <v>1010.9296049038086</v>
      </c>
      <c r="Z280" s="13">
        <v>1554.199462890625</v>
      </c>
      <c r="AA280" s="13">
        <v>-882.5274658203125</v>
      </c>
      <c r="AB280" s="13">
        <v>0</v>
      </c>
      <c r="AC280" s="13">
        <v>0</v>
      </c>
      <c r="AD280" s="13">
        <v>0</v>
      </c>
      <c r="AE280" s="13">
        <v>0</v>
      </c>
      <c r="AG280" s="13">
        <f t="shared" si="20"/>
        <v>1010.9296049038086</v>
      </c>
      <c r="AH280" s="3">
        <f t="shared" si="18"/>
        <v>83342.895477294922</v>
      </c>
      <c r="AI280" s="3">
        <f t="shared" si="21"/>
        <v>646.74086890380863</v>
      </c>
    </row>
    <row r="281" spans="2:46" x14ac:dyDescent="0.25">
      <c r="B281" t="s">
        <v>491</v>
      </c>
      <c r="C281" t="s">
        <v>29</v>
      </c>
      <c r="D281" t="s">
        <v>36</v>
      </c>
      <c r="E281">
        <v>14</v>
      </c>
      <c r="F281" t="s">
        <v>50</v>
      </c>
      <c r="G281" s="9">
        <v>143.58441162109375</v>
      </c>
      <c r="H281" s="9">
        <v>306388.8125</v>
      </c>
      <c r="I281" s="9">
        <v>133157.65625</v>
      </c>
      <c r="J281" s="9">
        <v>0</v>
      </c>
      <c r="K281" s="9">
        <v>99493.7734375</v>
      </c>
      <c r="L281" s="9">
        <v>130.47831726074219</v>
      </c>
      <c r="M281" s="9">
        <v>31284.51953125</v>
      </c>
      <c r="N281" s="9">
        <v>0</v>
      </c>
      <c r="O281" s="9">
        <v>87.200416564941406</v>
      </c>
      <c r="P281" s="9">
        <v>42235.8359375</v>
      </c>
      <c r="Q281" s="9">
        <v>0</v>
      </c>
      <c r="R281" s="9">
        <v>0</v>
      </c>
      <c r="S281">
        <v>0</v>
      </c>
      <c r="T281">
        <v>0</v>
      </c>
      <c r="U281">
        <v>5889.1712000000007</v>
      </c>
      <c r="V281">
        <v>110.39444</v>
      </c>
      <c r="W281">
        <v>3648.9993600000003</v>
      </c>
      <c r="X281">
        <v>2129.7768000000001</v>
      </c>
      <c r="Y281" s="13">
        <f t="shared" si="19"/>
        <v>937.10708141198734</v>
      </c>
      <c r="Z281" s="13">
        <v>1523.27197265625</v>
      </c>
      <c r="AA281" s="13">
        <v>-875.72369384765625</v>
      </c>
      <c r="AB281" s="13">
        <v>0</v>
      </c>
      <c r="AC281" s="13">
        <v>0</v>
      </c>
      <c r="AD281" s="13">
        <v>0</v>
      </c>
      <c r="AE281" s="13">
        <v>0</v>
      </c>
      <c r="AG281" s="13">
        <f t="shared" si="20"/>
        <v>937.10708141198734</v>
      </c>
      <c r="AH281" s="3">
        <f t="shared" si="18"/>
        <v>73738.034202575684</v>
      </c>
      <c r="AI281" s="3">
        <f t="shared" si="21"/>
        <v>572.20714541198731</v>
      </c>
    </row>
    <row r="282" spans="2:46" x14ac:dyDescent="0.25">
      <c r="B282" t="s">
        <v>492</v>
      </c>
      <c r="C282" t="s">
        <v>29</v>
      </c>
      <c r="D282" t="s">
        <v>36</v>
      </c>
      <c r="E282">
        <v>14</v>
      </c>
      <c r="F282" t="s">
        <v>96</v>
      </c>
      <c r="G282" s="9">
        <v>145.83619689941406</v>
      </c>
      <c r="H282" s="9">
        <v>331790.1875</v>
      </c>
      <c r="I282" s="9">
        <v>133157.65625</v>
      </c>
      <c r="J282" s="9">
        <v>0</v>
      </c>
      <c r="K282" s="9">
        <v>99493.7734375</v>
      </c>
      <c r="L282" s="9">
        <v>16631.919921875</v>
      </c>
      <c r="M282" s="9">
        <v>29636.845703125</v>
      </c>
      <c r="N282" s="9">
        <v>0</v>
      </c>
      <c r="O282" s="9">
        <v>0</v>
      </c>
      <c r="P282" s="9">
        <v>52870.66796875</v>
      </c>
      <c r="Q282" s="9">
        <v>0</v>
      </c>
      <c r="R282" s="9">
        <v>0</v>
      </c>
      <c r="S282">
        <v>0</v>
      </c>
      <c r="T282">
        <v>0</v>
      </c>
      <c r="U282">
        <v>2239.0190400000001</v>
      </c>
      <c r="V282">
        <v>110.39444</v>
      </c>
      <c r="W282">
        <v>0</v>
      </c>
      <c r="X282">
        <v>2128.6244799999999</v>
      </c>
      <c r="Y282" s="13">
        <f t="shared" si="19"/>
        <v>769.3220046875</v>
      </c>
      <c r="Z282" s="13">
        <v>1634.2547607421875</v>
      </c>
      <c r="AA282" s="13">
        <v>-1708.6500244140625</v>
      </c>
      <c r="AB282" s="13">
        <v>0</v>
      </c>
      <c r="AC282" s="13">
        <v>0</v>
      </c>
      <c r="AD282" s="13">
        <v>0</v>
      </c>
      <c r="AE282" s="13">
        <v>0</v>
      </c>
      <c r="AG282" s="13">
        <f t="shared" si="20"/>
        <v>769.3220046875</v>
      </c>
      <c r="AH282" s="3">
        <f t="shared" si="18"/>
        <v>99139.43359375</v>
      </c>
      <c r="AI282" s="3">
        <f t="shared" si="21"/>
        <v>769.3220046875</v>
      </c>
    </row>
    <row r="283" spans="2:46" x14ac:dyDescent="0.25">
      <c r="B283" t="s">
        <v>493</v>
      </c>
      <c r="C283" t="s">
        <v>29</v>
      </c>
      <c r="D283" t="s">
        <v>36</v>
      </c>
      <c r="E283">
        <v>14</v>
      </c>
      <c r="F283" t="s">
        <v>98</v>
      </c>
      <c r="G283" s="9">
        <v>139.51176452636719</v>
      </c>
      <c r="H283" s="9">
        <v>326678.28125</v>
      </c>
      <c r="I283" s="9">
        <v>133157.65625</v>
      </c>
      <c r="J283" s="9">
        <v>0</v>
      </c>
      <c r="K283" s="9">
        <v>99493.7734375</v>
      </c>
      <c r="L283" s="9">
        <v>15039.0986328125</v>
      </c>
      <c r="M283" s="9">
        <v>26117.919921875</v>
      </c>
      <c r="N283" s="9">
        <v>0</v>
      </c>
      <c r="O283" s="9">
        <v>0</v>
      </c>
      <c r="P283" s="9">
        <v>52870.66796875</v>
      </c>
      <c r="Q283" s="9">
        <v>0</v>
      </c>
      <c r="R283" s="9">
        <v>0</v>
      </c>
      <c r="S283">
        <v>0</v>
      </c>
      <c r="T283">
        <v>0</v>
      </c>
      <c r="U283">
        <v>2239.0190400000001</v>
      </c>
      <c r="V283">
        <v>110.39444</v>
      </c>
      <c r="W283">
        <v>0</v>
      </c>
      <c r="X283">
        <v>2128.6244799999999</v>
      </c>
      <c r="Y283" s="13">
        <f t="shared" si="19"/>
        <v>729.65484742187505</v>
      </c>
      <c r="Z283" s="13">
        <v>1634.2547607421875</v>
      </c>
      <c r="AA283" s="13">
        <v>-1708.6500244140625</v>
      </c>
      <c r="AB283" s="13">
        <v>0</v>
      </c>
      <c r="AC283" s="13">
        <v>0</v>
      </c>
      <c r="AD283" s="13">
        <v>0</v>
      </c>
      <c r="AE283" s="13">
        <v>0</v>
      </c>
      <c r="AG283" s="13">
        <f t="shared" si="20"/>
        <v>729.65484742187505</v>
      </c>
      <c r="AH283" s="3">
        <f t="shared" si="18"/>
        <v>94027.6865234375</v>
      </c>
      <c r="AI283" s="3">
        <f t="shared" si="21"/>
        <v>729.65484742187505</v>
      </c>
    </row>
    <row r="284" spans="2:46" x14ac:dyDescent="0.25">
      <c r="B284" t="s">
        <v>494</v>
      </c>
      <c r="C284" t="s">
        <v>29</v>
      </c>
      <c r="D284" t="s">
        <v>36</v>
      </c>
      <c r="E284">
        <v>14</v>
      </c>
      <c r="F284" t="s">
        <v>100</v>
      </c>
      <c r="G284" s="9">
        <v>134.18595886230469</v>
      </c>
      <c r="H284" s="9">
        <v>322322.15625</v>
      </c>
      <c r="I284" s="9">
        <v>133157.65625</v>
      </c>
      <c r="J284" s="9">
        <v>0</v>
      </c>
      <c r="K284" s="9">
        <v>99493.7734375</v>
      </c>
      <c r="L284" s="9">
        <v>13641.9140625</v>
      </c>
      <c r="M284" s="9">
        <v>23158.943359375</v>
      </c>
      <c r="N284" s="9">
        <v>0</v>
      </c>
      <c r="O284" s="9">
        <v>0</v>
      </c>
      <c r="P284" s="9">
        <v>52870.66796875</v>
      </c>
      <c r="Q284" s="9">
        <v>0</v>
      </c>
      <c r="R284" s="9">
        <v>0</v>
      </c>
      <c r="S284">
        <v>0</v>
      </c>
      <c r="T284">
        <v>0</v>
      </c>
      <c r="U284">
        <v>2239.0190400000001</v>
      </c>
      <c r="V284">
        <v>110.39444</v>
      </c>
      <c r="W284">
        <v>0</v>
      </c>
      <c r="X284">
        <v>2128.6244799999999</v>
      </c>
      <c r="Y284" s="13">
        <f t="shared" si="19"/>
        <v>695.85103703125003</v>
      </c>
      <c r="Z284" s="13">
        <v>1634.2547607421875</v>
      </c>
      <c r="AA284" s="13">
        <v>-1708.6500244140625</v>
      </c>
      <c r="AB284" s="13">
        <v>0</v>
      </c>
      <c r="AC284" s="13">
        <v>0</v>
      </c>
      <c r="AD284" s="13">
        <v>0</v>
      </c>
      <c r="AE284" s="13">
        <v>0</v>
      </c>
      <c r="AG284" s="13">
        <f t="shared" si="20"/>
        <v>695.85103703125003</v>
      </c>
      <c r="AH284" s="3">
        <f t="shared" si="18"/>
        <v>89671.525390625</v>
      </c>
      <c r="AI284" s="3">
        <f t="shared" si="21"/>
        <v>695.85103703125003</v>
      </c>
    </row>
    <row r="285" spans="2:46" x14ac:dyDescent="0.25">
      <c r="B285" t="s">
        <v>495</v>
      </c>
      <c r="C285" t="s">
        <v>29</v>
      </c>
      <c r="D285" t="s">
        <v>36</v>
      </c>
      <c r="E285">
        <v>14</v>
      </c>
      <c r="F285" t="s">
        <v>102</v>
      </c>
      <c r="G285" s="9">
        <v>139.515380859375</v>
      </c>
      <c r="H285" s="9">
        <v>326292.4375</v>
      </c>
      <c r="I285" s="9">
        <v>133157.65625</v>
      </c>
      <c r="J285" s="9">
        <v>0</v>
      </c>
      <c r="K285" s="9">
        <v>99493.7734375</v>
      </c>
      <c r="L285" s="9">
        <v>13992.9404296875</v>
      </c>
      <c r="M285" s="9">
        <v>26834.046875</v>
      </c>
      <c r="N285" s="9">
        <v>0</v>
      </c>
      <c r="O285" s="9">
        <v>0</v>
      </c>
      <c r="P285" s="9">
        <v>52814.75</v>
      </c>
      <c r="Q285" s="9">
        <v>0</v>
      </c>
      <c r="R285" s="9">
        <v>0</v>
      </c>
      <c r="S285">
        <v>0</v>
      </c>
      <c r="T285">
        <v>0</v>
      </c>
      <c r="U285">
        <v>2239.00704</v>
      </c>
      <c r="V285">
        <v>110.39444</v>
      </c>
      <c r="W285">
        <v>0</v>
      </c>
      <c r="X285">
        <v>2128.6123200000002</v>
      </c>
      <c r="Y285" s="13">
        <f t="shared" si="19"/>
        <v>726.65988148437498</v>
      </c>
      <c r="Z285" s="13">
        <v>1623.6324462890625</v>
      </c>
      <c r="AA285" s="13">
        <v>-1697.45654296875</v>
      </c>
      <c r="AB285" s="13">
        <v>3.8211692124605179E-2</v>
      </c>
      <c r="AC285" s="13">
        <v>0</v>
      </c>
      <c r="AD285" s="13">
        <v>1</v>
      </c>
      <c r="AE285" s="13">
        <v>0</v>
      </c>
      <c r="AG285" s="13">
        <f t="shared" si="20"/>
        <v>726.65988148437498</v>
      </c>
      <c r="AH285" s="3">
        <f t="shared" si="18"/>
        <v>93641.7373046875</v>
      </c>
      <c r="AI285" s="3">
        <f t="shared" si="21"/>
        <v>726.65988148437498</v>
      </c>
    </row>
    <row r="286" spans="2:46" x14ac:dyDescent="0.25">
      <c r="B286" t="s">
        <v>496</v>
      </c>
      <c r="C286" t="s">
        <v>29</v>
      </c>
      <c r="D286" t="s">
        <v>36</v>
      </c>
      <c r="E286">
        <v>14</v>
      </c>
      <c r="F286" t="s">
        <v>104</v>
      </c>
      <c r="G286" s="9">
        <v>133.93072509765625</v>
      </c>
      <c r="H286" s="9">
        <v>321695.15625</v>
      </c>
      <c r="I286" s="9">
        <v>133157.65625</v>
      </c>
      <c r="J286" s="9">
        <v>0</v>
      </c>
      <c r="K286" s="9">
        <v>99493.7734375</v>
      </c>
      <c r="L286" s="9">
        <v>12589.748046875</v>
      </c>
      <c r="M286" s="9">
        <v>23640</v>
      </c>
      <c r="N286" s="9">
        <v>0</v>
      </c>
      <c r="O286" s="9">
        <v>0</v>
      </c>
      <c r="P286" s="9">
        <v>52814.75</v>
      </c>
      <c r="Q286" s="9">
        <v>0</v>
      </c>
      <c r="R286" s="9">
        <v>0</v>
      </c>
      <c r="S286">
        <v>0</v>
      </c>
      <c r="T286">
        <v>0</v>
      </c>
      <c r="U286">
        <v>2239.00704</v>
      </c>
      <c r="V286">
        <v>110.39444</v>
      </c>
      <c r="W286">
        <v>0</v>
      </c>
      <c r="X286">
        <v>2128.6123200000002</v>
      </c>
      <c r="Y286" s="13">
        <f t="shared" si="19"/>
        <v>690.98530484374999</v>
      </c>
      <c r="Z286" s="13">
        <v>1623.6324462890625</v>
      </c>
      <c r="AA286" s="13">
        <v>-1697.45654296875</v>
      </c>
      <c r="AB286" s="13">
        <v>3.8211692124605179E-2</v>
      </c>
      <c r="AC286" s="13">
        <v>0</v>
      </c>
      <c r="AD286" s="13">
        <v>1</v>
      </c>
      <c r="AE286" s="13">
        <v>0</v>
      </c>
      <c r="AG286" s="13">
        <f t="shared" si="20"/>
        <v>690.98530484374999</v>
      </c>
      <c r="AH286" s="3">
        <f t="shared" si="18"/>
        <v>89044.498046875</v>
      </c>
      <c r="AI286" s="3">
        <f t="shared" si="21"/>
        <v>690.98530484374999</v>
      </c>
    </row>
    <row r="287" spans="2:46" x14ac:dyDescent="0.25">
      <c r="B287" t="s">
        <v>497</v>
      </c>
      <c r="C287" t="s">
        <v>29</v>
      </c>
      <c r="D287" t="s">
        <v>36</v>
      </c>
      <c r="E287">
        <v>14</v>
      </c>
      <c r="F287" t="s">
        <v>106</v>
      </c>
      <c r="G287" s="9">
        <v>129.22770690917969</v>
      </c>
      <c r="H287" s="9">
        <v>317787.34375</v>
      </c>
      <c r="I287" s="9">
        <v>133157.65625</v>
      </c>
      <c r="J287" s="9">
        <v>0</v>
      </c>
      <c r="K287" s="9">
        <v>99493.7734375</v>
      </c>
      <c r="L287" s="9">
        <v>11361.80859375</v>
      </c>
      <c r="M287" s="9">
        <v>20960.138671875</v>
      </c>
      <c r="N287" s="9">
        <v>0</v>
      </c>
      <c r="O287" s="9">
        <v>0</v>
      </c>
      <c r="P287" s="9">
        <v>52814.75</v>
      </c>
      <c r="Q287" s="9">
        <v>0</v>
      </c>
      <c r="R287" s="9">
        <v>0</v>
      </c>
      <c r="S287">
        <v>0</v>
      </c>
      <c r="T287">
        <v>0</v>
      </c>
      <c r="U287">
        <v>2239.00704</v>
      </c>
      <c r="V287">
        <v>110.39444</v>
      </c>
      <c r="W287">
        <v>0</v>
      </c>
      <c r="X287">
        <v>2128.6123200000002</v>
      </c>
      <c r="Y287" s="13">
        <f t="shared" si="19"/>
        <v>660.66077078124999</v>
      </c>
      <c r="Z287" s="13">
        <v>1623.6324462890625</v>
      </c>
      <c r="AA287" s="13">
        <v>-1697.45654296875</v>
      </c>
      <c r="AB287" s="13">
        <v>3.8211692124605179E-2</v>
      </c>
      <c r="AC287" s="13">
        <v>0</v>
      </c>
      <c r="AD287" s="13">
        <v>1</v>
      </c>
      <c r="AE287" s="13">
        <v>0</v>
      </c>
      <c r="AG287" s="13">
        <f t="shared" si="20"/>
        <v>660.66077078124999</v>
      </c>
      <c r="AH287" s="3">
        <f t="shared" si="18"/>
        <v>85136.697265625</v>
      </c>
      <c r="AI287" s="3">
        <f t="shared" si="21"/>
        <v>660.66077078124999</v>
      </c>
    </row>
    <row r="288" spans="2:46" x14ac:dyDescent="0.25">
      <c r="B288" t="s">
        <v>498</v>
      </c>
      <c r="C288" t="s">
        <v>30</v>
      </c>
      <c r="D288" t="s">
        <v>36</v>
      </c>
      <c r="E288">
        <v>14</v>
      </c>
      <c r="F288" t="s">
        <v>108</v>
      </c>
      <c r="G288" s="9">
        <v>565.35467529296875</v>
      </c>
      <c r="H288" s="9">
        <v>3619428.5</v>
      </c>
      <c r="I288" s="9">
        <v>566447.625</v>
      </c>
      <c r="J288" s="9">
        <v>0</v>
      </c>
      <c r="K288" s="9">
        <v>1692748</v>
      </c>
      <c r="L288" s="9">
        <v>5224.03369140625</v>
      </c>
      <c r="M288" s="9">
        <v>595740.75</v>
      </c>
      <c r="N288" s="9">
        <v>10477.2861328125</v>
      </c>
      <c r="O288" s="9">
        <v>281759.15625</v>
      </c>
      <c r="P288" s="9">
        <v>467031.1875</v>
      </c>
      <c r="Q288" s="9">
        <v>0</v>
      </c>
      <c r="R288" s="9">
        <v>0</v>
      </c>
      <c r="S288">
        <v>0</v>
      </c>
      <c r="T288">
        <v>0</v>
      </c>
      <c r="U288">
        <v>103839.46752000001</v>
      </c>
      <c r="V288">
        <v>0</v>
      </c>
      <c r="W288">
        <v>66736.020480000007</v>
      </c>
      <c r="X288">
        <v>37103.434240000002</v>
      </c>
      <c r="Y288" s="13">
        <f t="shared" si="19"/>
        <v>17147.701836945311</v>
      </c>
      <c r="Z288" s="13">
        <v>6971.1650390625</v>
      </c>
      <c r="AA288" s="13">
        <v>-11523.1826171875</v>
      </c>
      <c r="AB288" s="13">
        <v>0</v>
      </c>
      <c r="AC288" s="13">
        <v>0</v>
      </c>
      <c r="AD288" s="13">
        <v>0</v>
      </c>
      <c r="AE288" s="13">
        <v>0</v>
      </c>
      <c r="AG288" s="13">
        <f t="shared" si="20"/>
        <v>17147.701836945311</v>
      </c>
      <c r="AH288" s="3">
        <f t="shared" si="18"/>
        <v>1349755.1274414063</v>
      </c>
      <c r="AI288" s="3">
        <f t="shared" si="21"/>
        <v>10474.099788945312</v>
      </c>
    </row>
    <row r="289" spans="2:35" x14ac:dyDescent="0.25">
      <c r="B289" t="s">
        <v>499</v>
      </c>
      <c r="C289" t="s">
        <v>30</v>
      </c>
      <c r="D289" t="s">
        <v>36</v>
      </c>
      <c r="E289">
        <v>14</v>
      </c>
      <c r="F289" t="s">
        <v>110</v>
      </c>
      <c r="G289" s="9">
        <v>531.351318359375</v>
      </c>
      <c r="H289" s="9">
        <v>3469502.25</v>
      </c>
      <c r="I289" s="9">
        <v>566447.625</v>
      </c>
      <c r="J289" s="9">
        <v>0</v>
      </c>
      <c r="K289" s="9">
        <v>1692748</v>
      </c>
      <c r="L289" s="9">
        <v>14686.1689453125</v>
      </c>
      <c r="M289" s="9">
        <v>420321.25</v>
      </c>
      <c r="N289" s="9">
        <v>26372.357421875</v>
      </c>
      <c r="O289" s="9">
        <v>282034.6875</v>
      </c>
      <c r="P289" s="9">
        <v>466891.53125</v>
      </c>
      <c r="Q289" s="9">
        <v>0</v>
      </c>
      <c r="R289" s="9">
        <v>0</v>
      </c>
      <c r="S289">
        <v>0</v>
      </c>
      <c r="T289">
        <v>0</v>
      </c>
      <c r="U289">
        <v>90434.314240000007</v>
      </c>
      <c r="V289">
        <v>0</v>
      </c>
      <c r="W289">
        <v>53330.949120000005</v>
      </c>
      <c r="X289">
        <v>37103.367680000003</v>
      </c>
      <c r="Y289" s="13">
        <f t="shared" si="19"/>
        <v>14520.419940515625</v>
      </c>
      <c r="Z289" s="13">
        <v>6971.1650390625</v>
      </c>
      <c r="AA289" s="13">
        <v>-11523.1826171875</v>
      </c>
      <c r="AB289" s="13">
        <v>0</v>
      </c>
      <c r="AC289" s="13">
        <v>0</v>
      </c>
      <c r="AD289" s="13">
        <v>0</v>
      </c>
      <c r="AE289" s="13">
        <v>0</v>
      </c>
      <c r="AG289" s="13">
        <f t="shared" si="20"/>
        <v>14520.419940515625</v>
      </c>
      <c r="AH289" s="3">
        <f t="shared" si="18"/>
        <v>1183933.6376953125</v>
      </c>
      <c r="AI289" s="3">
        <f t="shared" si="21"/>
        <v>9187.3250285156246</v>
      </c>
    </row>
    <row r="290" spans="2:35" x14ac:dyDescent="0.25">
      <c r="B290" t="s">
        <v>500</v>
      </c>
      <c r="C290" t="s">
        <v>30</v>
      </c>
      <c r="D290" t="s">
        <v>36</v>
      </c>
      <c r="E290">
        <v>14</v>
      </c>
      <c r="F290" t="s">
        <v>96</v>
      </c>
      <c r="G290" s="9">
        <v>586.351318359375</v>
      </c>
      <c r="H290" s="9">
        <v>3404922.5</v>
      </c>
      <c r="I290" s="9">
        <v>566447.625</v>
      </c>
      <c r="J290" s="9">
        <v>0</v>
      </c>
      <c r="K290" s="9">
        <v>1692748</v>
      </c>
      <c r="L290" s="9">
        <v>299823.15625</v>
      </c>
      <c r="M290" s="9">
        <v>406391.8125</v>
      </c>
      <c r="N290" s="9">
        <v>0</v>
      </c>
      <c r="O290" s="9">
        <v>1121.62158203125</v>
      </c>
      <c r="P290" s="9">
        <v>438389.75</v>
      </c>
      <c r="Q290" s="9">
        <v>0</v>
      </c>
      <c r="R290" s="9">
        <v>0</v>
      </c>
      <c r="S290">
        <v>0</v>
      </c>
      <c r="T290">
        <v>0</v>
      </c>
      <c r="U290">
        <v>37103.237120000005</v>
      </c>
      <c r="V290">
        <v>0</v>
      </c>
      <c r="W290">
        <v>0</v>
      </c>
      <c r="X290">
        <v>37103.237120000005</v>
      </c>
      <c r="Y290" s="13">
        <f t="shared" si="19"/>
        <v>8890.8364009765628</v>
      </c>
      <c r="Z290" s="13">
        <v>6472.56005859375</v>
      </c>
      <c r="AA290" s="13">
        <v>-6718.13623046875</v>
      </c>
      <c r="AB290" s="13">
        <v>0.15979911386966705</v>
      </c>
      <c r="AC290" s="13">
        <v>0</v>
      </c>
      <c r="AD290" s="13">
        <v>14</v>
      </c>
      <c r="AE290" s="13">
        <v>0</v>
      </c>
      <c r="AG290" s="13">
        <f t="shared" si="20"/>
        <v>8890.8364009765628</v>
      </c>
      <c r="AH290" s="3">
        <f t="shared" si="18"/>
        <v>1145726.3403320313</v>
      </c>
      <c r="AI290" s="3">
        <f t="shared" si="21"/>
        <v>8890.8364009765628</v>
      </c>
    </row>
    <row r="291" spans="2:35" x14ac:dyDescent="0.25">
      <c r="B291" t="s">
        <v>501</v>
      </c>
      <c r="C291" t="s">
        <v>30</v>
      </c>
      <c r="D291" t="s">
        <v>36</v>
      </c>
      <c r="E291">
        <v>14</v>
      </c>
      <c r="F291" t="s">
        <v>98</v>
      </c>
      <c r="G291" s="9">
        <v>550.552734375</v>
      </c>
      <c r="H291" s="9">
        <v>3311787.5</v>
      </c>
      <c r="I291" s="9">
        <v>566447.625</v>
      </c>
      <c r="J291" s="9">
        <v>0</v>
      </c>
      <c r="K291" s="9">
        <v>1692748</v>
      </c>
      <c r="L291" s="9">
        <v>268561.28125</v>
      </c>
      <c r="M291" s="9">
        <v>344518.1875</v>
      </c>
      <c r="N291" s="9">
        <v>0</v>
      </c>
      <c r="O291" s="9">
        <v>1121.62158203125</v>
      </c>
      <c r="P291" s="9">
        <v>438389.75</v>
      </c>
      <c r="Q291" s="9">
        <v>0</v>
      </c>
      <c r="R291" s="9">
        <v>0</v>
      </c>
      <c r="S291">
        <v>0</v>
      </c>
      <c r="T291">
        <v>0</v>
      </c>
      <c r="U291">
        <v>37103.237120000005</v>
      </c>
      <c r="V291">
        <v>0</v>
      </c>
      <c r="W291">
        <v>0</v>
      </c>
      <c r="X291">
        <v>37103.237120000005</v>
      </c>
      <c r="Y291" s="13">
        <f t="shared" si="19"/>
        <v>8168.1049209765624</v>
      </c>
      <c r="Z291" s="13">
        <v>6472.56005859375</v>
      </c>
      <c r="AA291" s="13">
        <v>-6718.13623046875</v>
      </c>
      <c r="AB291" s="13">
        <v>0.15979911386966705</v>
      </c>
      <c r="AC291" s="13">
        <v>0</v>
      </c>
      <c r="AD291" s="13">
        <v>14</v>
      </c>
      <c r="AE291" s="13">
        <v>0</v>
      </c>
      <c r="AG291" s="13">
        <f t="shared" si="20"/>
        <v>8168.1049209765624</v>
      </c>
      <c r="AH291" s="3">
        <f t="shared" si="18"/>
        <v>1052590.8403320313</v>
      </c>
      <c r="AI291" s="3">
        <f t="shared" si="21"/>
        <v>8168.1049209765624</v>
      </c>
    </row>
    <row r="292" spans="2:35" x14ac:dyDescent="0.25">
      <c r="B292" t="s">
        <v>502</v>
      </c>
      <c r="C292" t="s">
        <v>30</v>
      </c>
      <c r="D292" t="s">
        <v>36</v>
      </c>
      <c r="E292">
        <v>14</v>
      </c>
      <c r="F292" t="s">
        <v>100</v>
      </c>
      <c r="G292" s="9">
        <v>523.87127685546875</v>
      </c>
      <c r="H292" s="9">
        <v>3240294.25</v>
      </c>
      <c r="I292" s="9">
        <v>566447.625</v>
      </c>
      <c r="J292" s="9">
        <v>0</v>
      </c>
      <c r="K292" s="9">
        <v>1692748</v>
      </c>
      <c r="L292" s="9">
        <v>242271.28125</v>
      </c>
      <c r="M292" s="9">
        <v>299314.78125</v>
      </c>
      <c r="N292" s="9">
        <v>0</v>
      </c>
      <c r="O292" s="9">
        <v>1121.62158203125</v>
      </c>
      <c r="P292" s="9">
        <v>438389.75</v>
      </c>
      <c r="Q292" s="9">
        <v>0</v>
      </c>
      <c r="R292" s="9">
        <v>0</v>
      </c>
      <c r="S292">
        <v>0</v>
      </c>
      <c r="T292">
        <v>0</v>
      </c>
      <c r="U292">
        <v>37103.237120000005</v>
      </c>
      <c r="V292">
        <v>0</v>
      </c>
      <c r="W292">
        <v>0</v>
      </c>
      <c r="X292">
        <v>37103.237120000005</v>
      </c>
      <c r="Y292" s="13">
        <f t="shared" si="19"/>
        <v>7613.3160884765621</v>
      </c>
      <c r="Z292" s="13">
        <v>6472.56005859375</v>
      </c>
      <c r="AA292" s="13">
        <v>-6718.13623046875</v>
      </c>
      <c r="AB292" s="13">
        <v>0.15979911386966705</v>
      </c>
      <c r="AC292" s="13">
        <v>0</v>
      </c>
      <c r="AD292" s="13">
        <v>14</v>
      </c>
      <c r="AE292" s="13">
        <v>0</v>
      </c>
      <c r="AG292" s="13">
        <f t="shared" si="20"/>
        <v>7613.3160884765621</v>
      </c>
      <c r="AH292" s="3">
        <f t="shared" si="18"/>
        <v>981097.43408203125</v>
      </c>
      <c r="AI292" s="3">
        <f t="shared" si="21"/>
        <v>7613.3160884765621</v>
      </c>
    </row>
    <row r="293" spans="2:35" x14ac:dyDescent="0.25">
      <c r="B293" t="s">
        <v>503</v>
      </c>
      <c r="C293" t="s">
        <v>30</v>
      </c>
      <c r="D293" t="s">
        <v>36</v>
      </c>
      <c r="E293">
        <v>14</v>
      </c>
      <c r="F293" t="s">
        <v>102</v>
      </c>
      <c r="G293" s="9">
        <v>573.13238525390625</v>
      </c>
      <c r="H293" s="9">
        <v>3338953</v>
      </c>
      <c r="I293" s="9">
        <v>566447.625</v>
      </c>
      <c r="J293" s="9">
        <v>0</v>
      </c>
      <c r="K293" s="9">
        <v>1692748</v>
      </c>
      <c r="L293" s="9">
        <v>264923.96875</v>
      </c>
      <c r="M293" s="9">
        <v>375752.5625</v>
      </c>
      <c r="N293" s="9">
        <v>0</v>
      </c>
      <c r="O293" s="9">
        <v>1121.62158203125</v>
      </c>
      <c r="P293" s="9">
        <v>437958.125</v>
      </c>
      <c r="Q293" s="9">
        <v>0</v>
      </c>
      <c r="R293" s="9">
        <v>0</v>
      </c>
      <c r="S293">
        <v>0</v>
      </c>
      <c r="T293">
        <v>0</v>
      </c>
      <c r="U293">
        <v>37103.144960000005</v>
      </c>
      <c r="V293">
        <v>0</v>
      </c>
      <c r="W293">
        <v>0</v>
      </c>
      <c r="X293">
        <v>37103.144960000005</v>
      </c>
      <c r="Y293" s="13">
        <f t="shared" si="19"/>
        <v>8378.9087159765622</v>
      </c>
      <c r="Z293" s="13">
        <v>6440.0986328125</v>
      </c>
      <c r="AA293" s="13">
        <v>-6684.28515625</v>
      </c>
      <c r="AB293" s="13">
        <v>0.61636799573898315</v>
      </c>
      <c r="AC293" s="13">
        <v>0</v>
      </c>
      <c r="AD293" s="13">
        <v>49</v>
      </c>
      <c r="AE293" s="13">
        <v>5</v>
      </c>
      <c r="AG293" s="13">
        <f t="shared" si="20"/>
        <v>8378.9087159765622</v>
      </c>
      <c r="AH293" s="3">
        <f t="shared" si="18"/>
        <v>1079756.2778320312</v>
      </c>
      <c r="AI293" s="3">
        <f t="shared" si="21"/>
        <v>8378.9087159765622</v>
      </c>
    </row>
    <row r="294" spans="2:35" x14ac:dyDescent="0.25">
      <c r="B294" t="s">
        <v>504</v>
      </c>
      <c r="C294" t="s">
        <v>30</v>
      </c>
      <c r="D294" t="s">
        <v>36</v>
      </c>
      <c r="E294">
        <v>14</v>
      </c>
      <c r="F294" t="s">
        <v>104</v>
      </c>
      <c r="G294" s="9">
        <v>538.957275390625</v>
      </c>
      <c r="H294" s="9">
        <v>3252381.5</v>
      </c>
      <c r="I294" s="9">
        <v>566447.625</v>
      </c>
      <c r="J294" s="9">
        <v>0</v>
      </c>
      <c r="K294" s="9">
        <v>1692748</v>
      </c>
      <c r="L294" s="9">
        <v>236013.59375</v>
      </c>
      <c r="M294" s="9">
        <v>318092.03125</v>
      </c>
      <c r="N294" s="9">
        <v>0</v>
      </c>
      <c r="O294" s="9">
        <v>1121.62158203125</v>
      </c>
      <c r="P294" s="9">
        <v>437958.125</v>
      </c>
      <c r="Q294" s="9">
        <v>0</v>
      </c>
      <c r="R294" s="9">
        <v>0</v>
      </c>
      <c r="S294">
        <v>0</v>
      </c>
      <c r="T294">
        <v>0</v>
      </c>
      <c r="U294">
        <v>37103.144960000005</v>
      </c>
      <c r="V294">
        <v>0</v>
      </c>
      <c r="W294">
        <v>0</v>
      </c>
      <c r="X294">
        <v>37103.144960000005</v>
      </c>
      <c r="Y294" s="13">
        <f t="shared" si="19"/>
        <v>7707.1184834765627</v>
      </c>
      <c r="Z294" s="13">
        <v>6440.0986328125</v>
      </c>
      <c r="AA294" s="13">
        <v>-6684.28515625</v>
      </c>
      <c r="AB294" s="13">
        <v>0.61636799573898315</v>
      </c>
      <c r="AC294" s="13">
        <v>0</v>
      </c>
      <c r="AD294" s="13">
        <v>49</v>
      </c>
      <c r="AE294" s="13">
        <v>5</v>
      </c>
      <c r="AG294" s="13">
        <f t="shared" si="20"/>
        <v>7707.1184834765627</v>
      </c>
      <c r="AH294" s="3">
        <f t="shared" si="18"/>
        <v>993185.37158203125</v>
      </c>
      <c r="AI294" s="3">
        <f t="shared" si="21"/>
        <v>7707.1184834765627</v>
      </c>
    </row>
    <row r="295" spans="2:35" x14ac:dyDescent="0.25">
      <c r="B295" t="s">
        <v>505</v>
      </c>
      <c r="C295" t="s">
        <v>30</v>
      </c>
      <c r="D295" t="s">
        <v>36</v>
      </c>
      <c r="E295">
        <v>14</v>
      </c>
      <c r="F295" t="s">
        <v>106</v>
      </c>
      <c r="G295" s="9">
        <v>513.83502197265625</v>
      </c>
      <c r="H295" s="9">
        <v>3186567.5</v>
      </c>
      <c r="I295" s="9">
        <v>566447.625</v>
      </c>
      <c r="J295" s="9">
        <v>0</v>
      </c>
      <c r="K295" s="9">
        <v>1692748</v>
      </c>
      <c r="L295" s="9">
        <v>212172.515625</v>
      </c>
      <c r="M295" s="9">
        <v>276118.8125</v>
      </c>
      <c r="N295" s="9">
        <v>0</v>
      </c>
      <c r="O295" s="9">
        <v>1121.62158203125</v>
      </c>
      <c r="P295" s="9">
        <v>437958.125</v>
      </c>
      <c r="Q295" s="9">
        <v>0</v>
      </c>
      <c r="R295" s="9">
        <v>0</v>
      </c>
      <c r="S295">
        <v>0</v>
      </c>
      <c r="T295">
        <v>0</v>
      </c>
      <c r="U295">
        <v>37103.144960000005</v>
      </c>
      <c r="V295">
        <v>0</v>
      </c>
      <c r="W295">
        <v>0</v>
      </c>
      <c r="X295">
        <v>37103.144960000005</v>
      </c>
      <c r="Y295" s="13">
        <f t="shared" si="19"/>
        <v>7196.3995397265626</v>
      </c>
      <c r="Z295" s="13">
        <v>6440.0986328125</v>
      </c>
      <c r="AA295" s="13">
        <v>-6684.28515625</v>
      </c>
      <c r="AB295" s="13">
        <v>0.61636799573898315</v>
      </c>
      <c r="AC295" s="13">
        <v>0</v>
      </c>
      <c r="AD295" s="13">
        <v>49</v>
      </c>
      <c r="AE295" s="13">
        <v>5</v>
      </c>
      <c r="AG295" s="13">
        <f t="shared" si="20"/>
        <v>7196.3995397265626</v>
      </c>
      <c r="AH295" s="3">
        <f t="shared" si="18"/>
        <v>927371.07470703125</v>
      </c>
      <c r="AI295" s="3">
        <f t="shared" si="21"/>
        <v>7196.3995397265626</v>
      </c>
    </row>
    <row r="296" spans="2:35" x14ac:dyDescent="0.25">
      <c r="B296" t="s">
        <v>219</v>
      </c>
      <c r="C296" t="s">
        <v>23</v>
      </c>
      <c r="D296" t="s">
        <v>37</v>
      </c>
      <c r="E296">
        <v>14</v>
      </c>
      <c r="F296" t="s">
        <v>90</v>
      </c>
      <c r="G296" s="9">
        <v>38.344451904296875</v>
      </c>
      <c r="H296" s="9">
        <v>104673.59375</v>
      </c>
      <c r="I296" s="9">
        <v>31593.98046875</v>
      </c>
      <c r="J296" s="9">
        <v>0</v>
      </c>
      <c r="K296" s="9">
        <v>50648.0078125</v>
      </c>
      <c r="L296" s="9">
        <v>0</v>
      </c>
      <c r="M296" s="9">
        <v>12958.3994140625</v>
      </c>
      <c r="N296" s="9">
        <v>0</v>
      </c>
      <c r="O296" s="9">
        <v>0</v>
      </c>
      <c r="P296" s="9">
        <v>9473.2958984375</v>
      </c>
      <c r="Q296" s="9">
        <v>0</v>
      </c>
      <c r="R296" s="9">
        <v>0</v>
      </c>
      <c r="S296">
        <v>0</v>
      </c>
      <c r="T296">
        <v>0</v>
      </c>
      <c r="U296">
        <v>206.59412</v>
      </c>
      <c r="V296">
        <v>0</v>
      </c>
      <c r="W296">
        <v>35.00544</v>
      </c>
      <c r="X296">
        <v>171.58868000000001</v>
      </c>
      <c r="Y296" s="13">
        <f t="shared" si="19"/>
        <v>177.570499625</v>
      </c>
      <c r="Z296" s="13">
        <v>274.5963134765625</v>
      </c>
      <c r="AA296" s="13">
        <v>-360.925048828125</v>
      </c>
      <c r="AB296" s="13">
        <v>0</v>
      </c>
      <c r="AC296" s="13">
        <v>0</v>
      </c>
      <c r="AD296" s="13">
        <v>0</v>
      </c>
      <c r="AE296" s="13">
        <v>0</v>
      </c>
      <c r="AG296" s="13">
        <f t="shared" si="20"/>
        <v>177.570499625</v>
      </c>
      <c r="AH296" s="3">
        <f t="shared" si="18"/>
        <v>22431.6953125</v>
      </c>
      <c r="AI296" s="3">
        <f t="shared" si="21"/>
        <v>174.06995562500001</v>
      </c>
    </row>
    <row r="297" spans="2:35" x14ac:dyDescent="0.25">
      <c r="B297" t="s">
        <v>744</v>
      </c>
      <c r="C297" t="s">
        <v>23</v>
      </c>
      <c r="D297" t="s">
        <v>37</v>
      </c>
      <c r="E297">
        <v>14</v>
      </c>
      <c r="F297" t="s">
        <v>730</v>
      </c>
      <c r="G297" s="9">
        <v>38.344440460205078</v>
      </c>
      <c r="H297" s="9">
        <v>108797.265625</v>
      </c>
      <c r="I297" s="9">
        <v>31593.98046875</v>
      </c>
      <c r="J297" s="9">
        <v>0</v>
      </c>
      <c r="K297" s="9">
        <v>50648.0078125</v>
      </c>
      <c r="L297" s="9">
        <v>0</v>
      </c>
      <c r="M297" s="9">
        <v>17082.15234375</v>
      </c>
      <c r="N297" s="9">
        <v>0</v>
      </c>
      <c r="O297" s="9">
        <v>0</v>
      </c>
      <c r="P297" s="9">
        <v>9473.2373046875</v>
      </c>
      <c r="Q297" s="9">
        <v>0</v>
      </c>
      <c r="R297" s="9">
        <v>0</v>
      </c>
      <c r="S297">
        <v>0</v>
      </c>
      <c r="T297">
        <v>0</v>
      </c>
      <c r="U297">
        <v>206.54574000000002</v>
      </c>
      <c r="V297">
        <v>0</v>
      </c>
      <c r="W297">
        <v>34.957902500000003</v>
      </c>
      <c r="X297">
        <v>171.58784</v>
      </c>
      <c r="Y297" s="13">
        <f t="shared" si="19"/>
        <v>209.56561392187501</v>
      </c>
      <c r="Z297" s="13">
        <v>274.59405517578125</v>
      </c>
      <c r="AA297" s="13">
        <v>-360.92303466796875</v>
      </c>
      <c r="AB297" s="13">
        <v>0</v>
      </c>
      <c r="AC297" s="13">
        <v>0</v>
      </c>
      <c r="AD297" s="13">
        <v>0</v>
      </c>
      <c r="AE297" s="13">
        <v>0</v>
      </c>
      <c r="AG297" s="13">
        <f t="shared" si="20"/>
        <v>209.56561392187501</v>
      </c>
      <c r="AH297" s="3">
        <f t="shared" si="18"/>
        <v>26555.3896484375</v>
      </c>
      <c r="AI297" s="3">
        <f t="shared" si="21"/>
        <v>206.06982367187501</v>
      </c>
    </row>
    <row r="298" spans="2:35" x14ac:dyDescent="0.25">
      <c r="B298" t="s">
        <v>220</v>
      </c>
      <c r="C298" t="s">
        <v>23</v>
      </c>
      <c r="D298" t="s">
        <v>37</v>
      </c>
      <c r="E298">
        <v>14</v>
      </c>
      <c r="F298" t="s">
        <v>92</v>
      </c>
      <c r="G298" s="9">
        <v>34.506725311279297</v>
      </c>
      <c r="H298" s="9">
        <v>97604.1171875</v>
      </c>
      <c r="I298" s="9">
        <v>31593.98046875</v>
      </c>
      <c r="J298" s="9">
        <v>0</v>
      </c>
      <c r="K298" s="9">
        <v>50648.0078125</v>
      </c>
      <c r="L298" s="9">
        <v>0</v>
      </c>
      <c r="M298" s="9">
        <v>10443.4375</v>
      </c>
      <c r="N298" s="9">
        <v>0</v>
      </c>
      <c r="O298" s="9">
        <v>0</v>
      </c>
      <c r="P298" s="9">
        <v>4918.79443359375</v>
      </c>
      <c r="Q298" s="9">
        <v>0</v>
      </c>
      <c r="R298" s="9">
        <v>0</v>
      </c>
      <c r="S298">
        <v>0</v>
      </c>
      <c r="T298">
        <v>0</v>
      </c>
      <c r="U298">
        <v>214.80648000000002</v>
      </c>
      <c r="V298">
        <v>0</v>
      </c>
      <c r="W298">
        <v>43.155455000000003</v>
      </c>
      <c r="X298">
        <v>171.65100000000001</v>
      </c>
      <c r="Y298" s="13">
        <f t="shared" si="19"/>
        <v>123.52646530468751</v>
      </c>
      <c r="Z298" s="13">
        <v>273.39859008789062</v>
      </c>
      <c r="AA298" s="13">
        <v>-317.83795166015625</v>
      </c>
      <c r="AB298" s="13">
        <v>0</v>
      </c>
      <c r="AC298" s="13">
        <v>0</v>
      </c>
      <c r="AD298" s="13">
        <v>0</v>
      </c>
      <c r="AE298" s="13">
        <v>0</v>
      </c>
      <c r="AG298" s="13">
        <f t="shared" si="20"/>
        <v>123.52646530468751</v>
      </c>
      <c r="AH298" s="3">
        <f t="shared" si="18"/>
        <v>15362.23193359375</v>
      </c>
      <c r="AI298" s="3">
        <f t="shared" si="21"/>
        <v>119.21091980468751</v>
      </c>
    </row>
    <row r="299" spans="2:35" x14ac:dyDescent="0.25">
      <c r="B299" t="s">
        <v>703</v>
      </c>
      <c r="C299" t="s">
        <v>23</v>
      </c>
      <c r="D299" t="s">
        <v>37</v>
      </c>
      <c r="E299">
        <v>14</v>
      </c>
      <c r="F299" t="s">
        <v>689</v>
      </c>
      <c r="G299" s="9">
        <v>39.895259857177734</v>
      </c>
      <c r="H299" s="9">
        <v>104113.8515625</v>
      </c>
      <c r="I299" s="9">
        <v>31593.98046875</v>
      </c>
      <c r="J299" s="9">
        <v>0</v>
      </c>
      <c r="K299" s="9">
        <v>50648.0078125</v>
      </c>
      <c r="L299" s="9">
        <v>0</v>
      </c>
      <c r="M299" s="9">
        <v>14096.4248046875</v>
      </c>
      <c r="N299" s="9">
        <v>0</v>
      </c>
      <c r="O299" s="9">
        <v>0</v>
      </c>
      <c r="P299" s="9">
        <v>7775.5654296875</v>
      </c>
      <c r="Q299" s="9">
        <v>0</v>
      </c>
      <c r="R299" s="9">
        <v>0</v>
      </c>
      <c r="S299">
        <v>0</v>
      </c>
      <c r="T299">
        <v>0</v>
      </c>
      <c r="U299">
        <v>210.30960000000002</v>
      </c>
      <c r="V299">
        <v>0</v>
      </c>
      <c r="W299">
        <v>38.674252500000001</v>
      </c>
      <c r="X299">
        <v>171.63536000000002</v>
      </c>
      <c r="Y299" s="13">
        <f t="shared" si="19"/>
        <v>173.59406946875001</v>
      </c>
      <c r="Z299" s="13">
        <v>273.29605102539062</v>
      </c>
      <c r="AA299" s="13">
        <v>-314.0447998046875</v>
      </c>
      <c r="AB299" s="13">
        <v>0</v>
      </c>
      <c r="AC299" s="13">
        <v>0</v>
      </c>
      <c r="AD299" s="13">
        <v>0</v>
      </c>
      <c r="AE299" s="13">
        <v>0</v>
      </c>
      <c r="AG299" s="13">
        <f t="shared" si="20"/>
        <v>173.59406946875001</v>
      </c>
      <c r="AH299" s="3">
        <f t="shared" si="18"/>
        <v>21871.990234375</v>
      </c>
      <c r="AI299" s="3">
        <f t="shared" si="21"/>
        <v>169.72664421875001</v>
      </c>
    </row>
    <row r="300" spans="2:35" x14ac:dyDescent="0.25">
      <c r="B300" t="s">
        <v>221</v>
      </c>
      <c r="C300" t="s">
        <v>23</v>
      </c>
      <c r="D300" t="s">
        <v>37</v>
      </c>
      <c r="E300">
        <v>14</v>
      </c>
      <c r="F300" t="s">
        <v>94</v>
      </c>
      <c r="G300" s="9">
        <v>37.005535125732422</v>
      </c>
      <c r="H300" s="9">
        <v>101662.640625</v>
      </c>
      <c r="I300" s="9">
        <v>31593.98046875</v>
      </c>
      <c r="J300" s="9">
        <v>0</v>
      </c>
      <c r="K300" s="9">
        <v>50648.0078125</v>
      </c>
      <c r="L300" s="9">
        <v>0</v>
      </c>
      <c r="M300" s="9">
        <v>11645.205078125</v>
      </c>
      <c r="N300" s="9">
        <v>0</v>
      </c>
      <c r="O300" s="9">
        <v>0</v>
      </c>
      <c r="P300" s="9">
        <v>7775.5654296875</v>
      </c>
      <c r="Q300" s="9">
        <v>0</v>
      </c>
      <c r="R300" s="9">
        <v>0</v>
      </c>
      <c r="S300">
        <v>0</v>
      </c>
      <c r="T300">
        <v>0</v>
      </c>
      <c r="U300">
        <v>210.30960000000002</v>
      </c>
      <c r="V300">
        <v>0</v>
      </c>
      <c r="W300">
        <v>38.674252500000001</v>
      </c>
      <c r="X300">
        <v>171.63536000000002</v>
      </c>
      <c r="Y300" s="13">
        <f t="shared" si="19"/>
        <v>154.572604390625</v>
      </c>
      <c r="Z300" s="13">
        <v>273.29605102539062</v>
      </c>
      <c r="AA300" s="13">
        <v>-314.0447998046875</v>
      </c>
      <c r="AB300" s="13">
        <v>0</v>
      </c>
      <c r="AC300" s="13">
        <v>0</v>
      </c>
      <c r="AD300" s="13">
        <v>0</v>
      </c>
      <c r="AE300" s="13">
        <v>0</v>
      </c>
      <c r="AG300" s="13">
        <f t="shared" si="20"/>
        <v>154.572604390625</v>
      </c>
      <c r="AH300" s="3">
        <f t="shared" si="18"/>
        <v>19420.7705078125</v>
      </c>
      <c r="AI300" s="3">
        <f t="shared" si="21"/>
        <v>150.70517914062501</v>
      </c>
    </row>
    <row r="301" spans="2:35" x14ac:dyDescent="0.25">
      <c r="B301" t="s">
        <v>63</v>
      </c>
      <c r="C301" t="s">
        <v>23</v>
      </c>
      <c r="D301" t="s">
        <v>37</v>
      </c>
      <c r="E301">
        <v>14</v>
      </c>
      <c r="F301" t="s">
        <v>48</v>
      </c>
      <c r="G301" s="9">
        <v>42.475479125976562</v>
      </c>
      <c r="H301" s="9">
        <v>107462.2265625</v>
      </c>
      <c r="I301" s="9">
        <v>31593.98046875</v>
      </c>
      <c r="J301" s="9">
        <v>0</v>
      </c>
      <c r="K301" s="9">
        <v>50648.0078125</v>
      </c>
      <c r="L301" s="9">
        <v>6.4334545135498047</v>
      </c>
      <c r="M301" s="9">
        <v>20500.59765625</v>
      </c>
      <c r="N301" s="9">
        <v>0</v>
      </c>
      <c r="O301" s="9">
        <v>79.909439086914062</v>
      </c>
      <c r="P301" s="9">
        <v>4633.39453125</v>
      </c>
      <c r="Q301" s="9">
        <v>0</v>
      </c>
      <c r="R301" s="9">
        <v>0</v>
      </c>
      <c r="S301">
        <v>0</v>
      </c>
      <c r="T301">
        <v>0</v>
      </c>
      <c r="U301">
        <v>260.94600000000003</v>
      </c>
      <c r="V301">
        <v>0</v>
      </c>
      <c r="W301">
        <v>89.16801000000001</v>
      </c>
      <c r="X301">
        <v>171.77792000000002</v>
      </c>
      <c r="Y301" s="13">
        <f t="shared" si="19"/>
        <v>204.6266012293396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G301" s="13">
        <f t="shared" si="20"/>
        <v>204.6266012293396</v>
      </c>
      <c r="AH301" s="3">
        <f t="shared" si="18"/>
        <v>25220.335081100464</v>
      </c>
      <c r="AI301" s="3">
        <f t="shared" si="21"/>
        <v>195.70980022933961</v>
      </c>
    </row>
    <row r="302" spans="2:35" x14ac:dyDescent="0.25">
      <c r="B302" t="s">
        <v>64</v>
      </c>
      <c r="C302" t="s">
        <v>23</v>
      </c>
      <c r="D302" t="s">
        <v>37</v>
      </c>
      <c r="E302">
        <v>14</v>
      </c>
      <c r="F302" t="s">
        <v>50</v>
      </c>
      <c r="G302" s="9">
        <v>37.681739807128906</v>
      </c>
      <c r="H302" s="9">
        <v>102546.1953125</v>
      </c>
      <c r="I302" s="9">
        <v>31593.98046875</v>
      </c>
      <c r="J302" s="9">
        <v>0</v>
      </c>
      <c r="K302" s="9">
        <v>50648.0078125</v>
      </c>
      <c r="L302" s="9">
        <v>11.177621841430664</v>
      </c>
      <c r="M302" s="9">
        <v>15575.0615234375</v>
      </c>
      <c r="N302" s="9">
        <v>0</v>
      </c>
      <c r="O302" s="9">
        <v>80.189750671386719</v>
      </c>
      <c r="P302" s="9">
        <v>4637.8701171875</v>
      </c>
      <c r="Q302" s="9">
        <v>0</v>
      </c>
      <c r="R302" s="9">
        <v>0</v>
      </c>
      <c r="S302">
        <v>0</v>
      </c>
      <c r="T302">
        <v>0</v>
      </c>
      <c r="U302">
        <v>229.25532000000001</v>
      </c>
      <c r="V302">
        <v>0</v>
      </c>
      <c r="W302">
        <v>57.476880000000001</v>
      </c>
      <c r="X302">
        <v>171.77844000000002</v>
      </c>
      <c r="Y302" s="13">
        <f t="shared" si="19"/>
        <v>163.30904834194945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G302" s="13">
        <f t="shared" si="20"/>
        <v>163.30904834194945</v>
      </c>
      <c r="AH302" s="3">
        <f t="shared" si="18"/>
        <v>20304.299013137817</v>
      </c>
      <c r="AI302" s="3">
        <f t="shared" si="21"/>
        <v>157.56136034194947</v>
      </c>
    </row>
    <row r="303" spans="2:35" x14ac:dyDescent="0.25">
      <c r="B303" t="s">
        <v>222</v>
      </c>
      <c r="C303" t="s">
        <v>23</v>
      </c>
      <c r="D303" t="s">
        <v>37</v>
      </c>
      <c r="E303">
        <v>14</v>
      </c>
      <c r="F303" t="s">
        <v>96</v>
      </c>
      <c r="G303" s="9">
        <v>37.595165252685547</v>
      </c>
      <c r="H303" s="9">
        <v>104053.890625</v>
      </c>
      <c r="I303" s="9">
        <v>31593.98046875</v>
      </c>
      <c r="J303" s="9">
        <v>0</v>
      </c>
      <c r="K303" s="9">
        <v>50648.0078125</v>
      </c>
      <c r="L303" s="9">
        <v>413.651611328125</v>
      </c>
      <c r="M303" s="9">
        <v>16387.427734375</v>
      </c>
      <c r="N303" s="9">
        <v>0</v>
      </c>
      <c r="O303" s="9">
        <v>0</v>
      </c>
      <c r="P303" s="9">
        <v>5010.94287109375</v>
      </c>
      <c r="Q303" s="9">
        <v>0</v>
      </c>
      <c r="R303" s="9">
        <v>0</v>
      </c>
      <c r="S303">
        <v>0</v>
      </c>
      <c r="T303">
        <v>0</v>
      </c>
      <c r="U303">
        <v>171.61728000000002</v>
      </c>
      <c r="V303">
        <v>0</v>
      </c>
      <c r="W303">
        <v>0</v>
      </c>
      <c r="X303">
        <v>171.61728000000002</v>
      </c>
      <c r="Y303" s="13">
        <f t="shared" si="19"/>
        <v>169.26129240234374</v>
      </c>
      <c r="Z303" s="13">
        <v>282.24490356445312</v>
      </c>
      <c r="AA303" s="13">
        <v>-294.47509765625</v>
      </c>
      <c r="AB303" s="13">
        <v>0</v>
      </c>
      <c r="AC303" s="13">
        <v>0</v>
      </c>
      <c r="AD303" s="13">
        <v>0</v>
      </c>
      <c r="AE303" s="13">
        <v>0</v>
      </c>
      <c r="AG303" s="13">
        <f t="shared" si="20"/>
        <v>169.26129240234374</v>
      </c>
      <c r="AH303" s="3">
        <f t="shared" si="18"/>
        <v>21812.022216796875</v>
      </c>
      <c r="AI303" s="3">
        <f t="shared" si="21"/>
        <v>169.26129240234374</v>
      </c>
    </row>
    <row r="304" spans="2:35" x14ac:dyDescent="0.25">
      <c r="B304" t="s">
        <v>223</v>
      </c>
      <c r="C304" t="s">
        <v>23</v>
      </c>
      <c r="D304" t="s">
        <v>37</v>
      </c>
      <c r="E304">
        <v>14</v>
      </c>
      <c r="F304" t="s">
        <v>98</v>
      </c>
      <c r="G304" s="9">
        <v>35.7215576171875</v>
      </c>
      <c r="H304" s="9">
        <v>102060.4921875</v>
      </c>
      <c r="I304" s="9">
        <v>31593.98046875</v>
      </c>
      <c r="J304" s="9">
        <v>0</v>
      </c>
      <c r="K304" s="9">
        <v>50648.0078125</v>
      </c>
      <c r="L304" s="9">
        <v>372.66098022460937</v>
      </c>
      <c r="M304" s="9">
        <v>14435.0283203125</v>
      </c>
      <c r="N304" s="9">
        <v>0</v>
      </c>
      <c r="O304" s="9">
        <v>0</v>
      </c>
      <c r="P304" s="9">
        <v>5010.94287109375</v>
      </c>
      <c r="Q304" s="9">
        <v>0</v>
      </c>
      <c r="R304" s="9">
        <v>0</v>
      </c>
      <c r="S304">
        <v>0</v>
      </c>
      <c r="T304">
        <v>0</v>
      </c>
      <c r="U304">
        <v>171.61728000000002</v>
      </c>
      <c r="V304">
        <v>0</v>
      </c>
      <c r="W304">
        <v>0</v>
      </c>
      <c r="X304">
        <v>171.61728000000002</v>
      </c>
      <c r="Y304" s="13">
        <f t="shared" si="19"/>
        <v>153.79258565185546</v>
      </c>
      <c r="Z304" s="13">
        <v>282.24490356445312</v>
      </c>
      <c r="AA304" s="13">
        <v>-294.47509765625</v>
      </c>
      <c r="AB304" s="13">
        <v>0</v>
      </c>
      <c r="AC304" s="13">
        <v>0</v>
      </c>
      <c r="AD304" s="13">
        <v>0</v>
      </c>
      <c r="AE304" s="13">
        <v>0</v>
      </c>
      <c r="AG304" s="13">
        <f t="shared" si="20"/>
        <v>153.79258565185546</v>
      </c>
      <c r="AH304" s="3">
        <f t="shared" si="18"/>
        <v>19818.632171630859</v>
      </c>
      <c r="AI304" s="3">
        <f t="shared" si="21"/>
        <v>153.79258565185546</v>
      </c>
    </row>
    <row r="305" spans="2:35" x14ac:dyDescent="0.25">
      <c r="B305" t="s">
        <v>224</v>
      </c>
      <c r="C305" t="s">
        <v>23</v>
      </c>
      <c r="D305" t="s">
        <v>37</v>
      </c>
      <c r="E305">
        <v>14</v>
      </c>
      <c r="F305" t="s">
        <v>100</v>
      </c>
      <c r="G305" s="9">
        <v>34.148357391357422</v>
      </c>
      <c r="H305" s="9">
        <v>100389.484375</v>
      </c>
      <c r="I305" s="9">
        <v>31593.98046875</v>
      </c>
      <c r="J305" s="9">
        <v>0</v>
      </c>
      <c r="K305" s="9">
        <v>50648.0078125</v>
      </c>
      <c r="L305" s="9">
        <v>336.47991943359375</v>
      </c>
      <c r="M305" s="9">
        <v>12800.171875</v>
      </c>
      <c r="N305" s="9">
        <v>0</v>
      </c>
      <c r="O305" s="9">
        <v>0</v>
      </c>
      <c r="P305" s="9">
        <v>5010.94287109375</v>
      </c>
      <c r="Q305" s="9">
        <v>0</v>
      </c>
      <c r="R305" s="9">
        <v>0</v>
      </c>
      <c r="S305">
        <v>0</v>
      </c>
      <c r="T305">
        <v>0</v>
      </c>
      <c r="U305">
        <v>171.61728000000002</v>
      </c>
      <c r="V305">
        <v>0</v>
      </c>
      <c r="W305">
        <v>0</v>
      </c>
      <c r="X305">
        <v>171.61728000000002</v>
      </c>
      <c r="Y305" s="13">
        <f t="shared" si="19"/>
        <v>140.82533460449218</v>
      </c>
      <c r="Z305" s="13">
        <v>282.24490356445312</v>
      </c>
      <c r="AA305" s="13">
        <v>-294.47509765625</v>
      </c>
      <c r="AB305" s="13">
        <v>0</v>
      </c>
      <c r="AC305" s="13">
        <v>0</v>
      </c>
      <c r="AD305" s="13">
        <v>0</v>
      </c>
      <c r="AE305" s="13">
        <v>0</v>
      </c>
      <c r="AG305" s="13">
        <f t="shared" si="20"/>
        <v>140.82533460449218</v>
      </c>
      <c r="AH305" s="3">
        <f t="shared" si="18"/>
        <v>18147.594665527344</v>
      </c>
      <c r="AI305" s="3">
        <f t="shared" si="21"/>
        <v>140.82533460449218</v>
      </c>
    </row>
    <row r="306" spans="2:35" x14ac:dyDescent="0.25">
      <c r="B306" t="s">
        <v>225</v>
      </c>
      <c r="C306" t="s">
        <v>23</v>
      </c>
      <c r="D306" t="s">
        <v>37</v>
      </c>
      <c r="E306">
        <v>14</v>
      </c>
      <c r="F306" t="s">
        <v>102</v>
      </c>
      <c r="G306" s="9">
        <v>37.078872680664062</v>
      </c>
      <c r="H306" s="9">
        <v>102654.3828125</v>
      </c>
      <c r="I306" s="9">
        <v>31593.98046875</v>
      </c>
      <c r="J306" s="9">
        <v>0</v>
      </c>
      <c r="K306" s="9">
        <v>50648.0078125</v>
      </c>
      <c r="L306" s="9">
        <v>340.835693359375</v>
      </c>
      <c r="M306" s="9">
        <v>15066.400390625</v>
      </c>
      <c r="N306" s="9">
        <v>0</v>
      </c>
      <c r="O306" s="9">
        <v>0</v>
      </c>
      <c r="P306" s="9">
        <v>5005.2626953125</v>
      </c>
      <c r="Q306" s="9">
        <v>0</v>
      </c>
      <c r="R306" s="9">
        <v>0</v>
      </c>
      <c r="S306">
        <v>0</v>
      </c>
      <c r="T306">
        <v>0</v>
      </c>
      <c r="U306">
        <v>171.59258000000003</v>
      </c>
      <c r="V306">
        <v>0</v>
      </c>
      <c r="W306">
        <v>0</v>
      </c>
      <c r="X306">
        <v>171.59258000000003</v>
      </c>
      <c r="Y306" s="13">
        <f t="shared" si="19"/>
        <v>158.40099052734374</v>
      </c>
      <c r="Z306" s="13">
        <v>280.615478515625</v>
      </c>
      <c r="AA306" s="13">
        <v>-292.79531860351562</v>
      </c>
      <c r="AB306" s="13">
        <v>0</v>
      </c>
      <c r="AC306" s="13">
        <v>0</v>
      </c>
      <c r="AD306" s="13">
        <v>0</v>
      </c>
      <c r="AE306" s="13">
        <v>0</v>
      </c>
      <c r="AG306" s="13">
        <f t="shared" si="20"/>
        <v>158.40099052734374</v>
      </c>
      <c r="AH306" s="3">
        <f t="shared" si="18"/>
        <v>20412.498779296875</v>
      </c>
      <c r="AI306" s="3">
        <f t="shared" si="21"/>
        <v>158.40099052734374</v>
      </c>
    </row>
    <row r="307" spans="2:35" x14ac:dyDescent="0.25">
      <c r="B307" s="2" t="s">
        <v>226</v>
      </c>
      <c r="C307" s="2" t="s">
        <v>23</v>
      </c>
      <c r="D307" s="2" t="s">
        <v>37</v>
      </c>
      <c r="E307" s="2">
        <v>14</v>
      </c>
      <c r="F307" s="2" t="s">
        <v>104</v>
      </c>
      <c r="G307" s="3">
        <v>35.270545959472656</v>
      </c>
      <c r="H307" s="3">
        <v>100827.8671875</v>
      </c>
      <c r="I307" s="3">
        <v>31593.98046875</v>
      </c>
      <c r="J307" s="3">
        <v>0</v>
      </c>
      <c r="K307" s="3">
        <v>50648.0078125</v>
      </c>
      <c r="L307" s="3">
        <v>305.3660888671875</v>
      </c>
      <c r="M307" s="3">
        <v>13275.349609375</v>
      </c>
      <c r="N307" s="3">
        <v>0</v>
      </c>
      <c r="O307" s="3">
        <v>0</v>
      </c>
      <c r="P307" s="3">
        <v>5005.2626953125</v>
      </c>
      <c r="Q307" s="3">
        <v>0</v>
      </c>
      <c r="R307" s="3">
        <v>0</v>
      </c>
      <c r="S307" s="2">
        <v>0</v>
      </c>
      <c r="T307" s="2">
        <v>0</v>
      </c>
      <c r="U307" s="2">
        <v>171.59258000000003</v>
      </c>
      <c r="V307" s="2">
        <v>0</v>
      </c>
      <c r="W307" s="2">
        <v>0</v>
      </c>
      <c r="X307" s="2">
        <v>171.59258000000003</v>
      </c>
      <c r="Y307" s="13">
        <f t="shared" si="19"/>
        <v>144.22719233398436</v>
      </c>
      <c r="Z307" s="13">
        <v>280.615478515625</v>
      </c>
      <c r="AA307" s="13">
        <v>-292.79531860351562</v>
      </c>
      <c r="AB307" s="13">
        <v>0</v>
      </c>
      <c r="AC307" s="13">
        <v>0</v>
      </c>
      <c r="AD307" s="13">
        <v>0</v>
      </c>
      <c r="AE307" s="13">
        <v>0</v>
      </c>
      <c r="AF307" s="2"/>
      <c r="AG307" s="13">
        <f t="shared" si="20"/>
        <v>144.22719233398436</v>
      </c>
      <c r="AH307" s="3">
        <f t="shared" si="18"/>
        <v>18585.978393554688</v>
      </c>
      <c r="AI307" s="3">
        <f t="shared" si="21"/>
        <v>144.22719233398436</v>
      </c>
    </row>
    <row r="308" spans="2:35" x14ac:dyDescent="0.25">
      <c r="B308" s="2" t="s">
        <v>227</v>
      </c>
      <c r="C308" s="2" t="s">
        <v>23</v>
      </c>
      <c r="D308" s="2" t="s">
        <v>37</v>
      </c>
      <c r="E308" s="2">
        <v>14</v>
      </c>
      <c r="F308" s="2" t="s">
        <v>106</v>
      </c>
      <c r="G308" s="3">
        <v>33.751720428466797</v>
      </c>
      <c r="H308" s="3">
        <v>99288.484375</v>
      </c>
      <c r="I308" s="3">
        <v>31593.98046875</v>
      </c>
      <c r="J308" s="3">
        <v>0</v>
      </c>
      <c r="K308" s="3">
        <v>50648.0078125</v>
      </c>
      <c r="L308" s="3">
        <v>275.69430541992187</v>
      </c>
      <c r="M308" s="3">
        <v>11765.63671875</v>
      </c>
      <c r="N308" s="3">
        <v>0</v>
      </c>
      <c r="O308" s="3">
        <v>0</v>
      </c>
      <c r="P308" s="3">
        <v>5005.2626953125</v>
      </c>
      <c r="Q308" s="3">
        <v>0</v>
      </c>
      <c r="R308" s="3">
        <v>0</v>
      </c>
      <c r="S308" s="2">
        <v>0</v>
      </c>
      <c r="T308" s="2">
        <v>0</v>
      </c>
      <c r="U308" s="2">
        <v>171.59258000000003</v>
      </c>
      <c r="V308" s="2">
        <v>0</v>
      </c>
      <c r="W308" s="2">
        <v>0</v>
      </c>
      <c r="X308" s="2">
        <v>171.59258000000003</v>
      </c>
      <c r="Y308" s="13">
        <f t="shared" si="19"/>
        <v>132.2815672631836</v>
      </c>
      <c r="Z308" s="13">
        <v>280.615478515625</v>
      </c>
      <c r="AA308" s="13">
        <v>-292.79531860351562</v>
      </c>
      <c r="AB308" s="13">
        <v>0</v>
      </c>
      <c r="AC308" s="13">
        <v>0</v>
      </c>
      <c r="AD308" s="13">
        <v>0</v>
      </c>
      <c r="AE308" s="13">
        <v>0</v>
      </c>
      <c r="AF308" s="2"/>
      <c r="AG308" s="13">
        <f t="shared" si="20"/>
        <v>132.2815672631836</v>
      </c>
      <c r="AH308" s="3">
        <f t="shared" si="18"/>
        <v>17046.593719482422</v>
      </c>
      <c r="AI308" s="3">
        <f t="shared" si="21"/>
        <v>132.2815672631836</v>
      </c>
    </row>
    <row r="309" spans="2:35" x14ac:dyDescent="0.25">
      <c r="B309" t="s">
        <v>228</v>
      </c>
      <c r="C309" t="s">
        <v>28</v>
      </c>
      <c r="D309" t="s">
        <v>37</v>
      </c>
      <c r="E309">
        <v>14</v>
      </c>
      <c r="F309" t="s">
        <v>108</v>
      </c>
      <c r="G309" s="9">
        <v>510.88406372070312</v>
      </c>
      <c r="H309" s="9">
        <v>1828623.5</v>
      </c>
      <c r="I309" s="9">
        <v>500422.40625</v>
      </c>
      <c r="J309" s="9">
        <v>0</v>
      </c>
      <c r="K309" s="9">
        <v>883691.5</v>
      </c>
      <c r="L309" s="9">
        <v>111.70925903320312</v>
      </c>
      <c r="M309" s="9">
        <v>280958.96875</v>
      </c>
      <c r="N309" s="9">
        <v>5816.77197265625</v>
      </c>
      <c r="O309" s="9">
        <v>83533.671875</v>
      </c>
      <c r="P309" s="9">
        <v>74089.125</v>
      </c>
      <c r="Q309" s="9">
        <v>0</v>
      </c>
      <c r="R309" s="9">
        <v>0</v>
      </c>
      <c r="S309">
        <v>0</v>
      </c>
      <c r="T309">
        <v>0</v>
      </c>
      <c r="U309">
        <v>4276.5180800000007</v>
      </c>
      <c r="V309">
        <v>0</v>
      </c>
      <c r="W309">
        <v>1424.30736</v>
      </c>
      <c r="X309">
        <v>2852.2112000000002</v>
      </c>
      <c r="Y309" s="13">
        <f t="shared" si="19"/>
        <v>3546.6921011000977</v>
      </c>
      <c r="Z309" s="13">
        <v>3869.31201171875</v>
      </c>
      <c r="AA309" s="13">
        <v>-7087.49169921875</v>
      </c>
      <c r="AB309" s="13">
        <v>0</v>
      </c>
      <c r="AC309" s="13">
        <v>0</v>
      </c>
      <c r="AD309" s="13">
        <v>0</v>
      </c>
      <c r="AE309" s="13">
        <v>0</v>
      </c>
      <c r="AG309" s="13">
        <f t="shared" si="20"/>
        <v>3546.6921011000977</v>
      </c>
      <c r="AH309" s="3">
        <f t="shared" si="18"/>
        <v>438693.4748840332</v>
      </c>
      <c r="AI309" s="3">
        <f t="shared" si="21"/>
        <v>3404.2613651000975</v>
      </c>
    </row>
    <row r="310" spans="2:35" x14ac:dyDescent="0.25">
      <c r="B310" t="s">
        <v>229</v>
      </c>
      <c r="C310" t="s">
        <v>28</v>
      </c>
      <c r="D310" t="s">
        <v>37</v>
      </c>
      <c r="E310">
        <v>14</v>
      </c>
      <c r="F310" t="s">
        <v>110</v>
      </c>
      <c r="G310" s="9">
        <v>483.70248413085937</v>
      </c>
      <c r="H310" s="9">
        <v>1762827.875</v>
      </c>
      <c r="I310" s="9">
        <v>500422.40625</v>
      </c>
      <c r="J310" s="9">
        <v>0</v>
      </c>
      <c r="K310" s="9">
        <v>883691.5</v>
      </c>
      <c r="L310" s="9">
        <v>217.86968994140625</v>
      </c>
      <c r="M310" s="9">
        <v>208136.75</v>
      </c>
      <c r="N310" s="9">
        <v>12839.8701171875</v>
      </c>
      <c r="O310" s="9">
        <v>83479.28125</v>
      </c>
      <c r="P310" s="9">
        <v>74041.0078125</v>
      </c>
      <c r="Q310" s="9">
        <v>0</v>
      </c>
      <c r="R310" s="9">
        <v>0</v>
      </c>
      <c r="S310">
        <v>0</v>
      </c>
      <c r="T310">
        <v>0</v>
      </c>
      <c r="U310">
        <v>3532.0556800000004</v>
      </c>
      <c r="V310">
        <v>0</v>
      </c>
      <c r="W310">
        <v>679.8305600000001</v>
      </c>
      <c r="X310">
        <v>2852.22496</v>
      </c>
      <c r="Y310" s="13">
        <f t="shared" si="19"/>
        <v>2907.1723479189454</v>
      </c>
      <c r="Z310" s="13">
        <v>3869.31201171875</v>
      </c>
      <c r="AA310" s="13">
        <v>-7087.49169921875</v>
      </c>
      <c r="AB310" s="13">
        <v>0</v>
      </c>
      <c r="AC310" s="13">
        <v>0</v>
      </c>
      <c r="AD310" s="13">
        <v>0</v>
      </c>
      <c r="AE310" s="13">
        <v>0</v>
      </c>
      <c r="AG310" s="13">
        <f t="shared" si="20"/>
        <v>2907.1723479189454</v>
      </c>
      <c r="AH310" s="3">
        <f t="shared" si="18"/>
        <v>365874.90875244141</v>
      </c>
      <c r="AI310" s="3">
        <f t="shared" si="21"/>
        <v>2839.1892919189454</v>
      </c>
    </row>
    <row r="311" spans="2:35" x14ac:dyDescent="0.25">
      <c r="B311" t="s">
        <v>230</v>
      </c>
      <c r="C311" t="s">
        <v>28</v>
      </c>
      <c r="D311" t="s">
        <v>37</v>
      </c>
      <c r="E311">
        <v>14</v>
      </c>
      <c r="F311" t="s">
        <v>96</v>
      </c>
      <c r="G311" s="9">
        <v>603.83544921875</v>
      </c>
      <c r="H311" s="9">
        <v>1785899.375</v>
      </c>
      <c r="I311" s="9">
        <v>500422.40625</v>
      </c>
      <c r="J311" s="9">
        <v>0</v>
      </c>
      <c r="K311" s="9">
        <v>883691.5</v>
      </c>
      <c r="L311" s="9">
        <v>1754.59326171875</v>
      </c>
      <c r="M311" s="9">
        <v>313954.375</v>
      </c>
      <c r="N311" s="9">
        <v>0</v>
      </c>
      <c r="O311" s="9">
        <v>213.47686767578125</v>
      </c>
      <c r="P311" s="9">
        <v>85863.9375</v>
      </c>
      <c r="Q311" s="9">
        <v>0</v>
      </c>
      <c r="R311" s="9">
        <v>0</v>
      </c>
      <c r="S311">
        <v>0</v>
      </c>
      <c r="T311">
        <v>0</v>
      </c>
      <c r="U311">
        <v>2851.6617600000004</v>
      </c>
      <c r="V311">
        <v>0</v>
      </c>
      <c r="W311">
        <v>0</v>
      </c>
      <c r="X311">
        <v>2851.6617600000004</v>
      </c>
      <c r="Y311" s="13">
        <f t="shared" si="19"/>
        <v>3117.8623292041016</v>
      </c>
      <c r="Z311" s="13">
        <v>4524.61669921875</v>
      </c>
      <c r="AA311" s="13">
        <v>-4717.7900390625</v>
      </c>
      <c r="AB311" s="13">
        <v>0</v>
      </c>
      <c r="AC311" s="13">
        <v>0</v>
      </c>
      <c r="AD311" s="13">
        <v>0</v>
      </c>
      <c r="AE311" s="13">
        <v>0</v>
      </c>
      <c r="AG311" s="13">
        <f t="shared" si="20"/>
        <v>3117.8623292041016</v>
      </c>
      <c r="AH311" s="3">
        <f t="shared" si="18"/>
        <v>401786.38262939453</v>
      </c>
      <c r="AI311" s="3">
        <f t="shared" si="21"/>
        <v>3117.8623292041016</v>
      </c>
    </row>
    <row r="312" spans="2:35" x14ac:dyDescent="0.25">
      <c r="B312" t="s">
        <v>231</v>
      </c>
      <c r="C312" t="s">
        <v>28</v>
      </c>
      <c r="D312" t="s">
        <v>37</v>
      </c>
      <c r="E312">
        <v>14</v>
      </c>
      <c r="F312" t="s">
        <v>98</v>
      </c>
      <c r="G312" s="9">
        <v>556.3699951171875</v>
      </c>
      <c r="H312" s="9">
        <v>1729977</v>
      </c>
      <c r="I312" s="9">
        <v>500422.40625</v>
      </c>
      <c r="J312" s="9">
        <v>0</v>
      </c>
      <c r="K312" s="9">
        <v>883691.5</v>
      </c>
      <c r="L312" s="9">
        <v>1496.688232421875</v>
      </c>
      <c r="M312" s="9">
        <v>258290.265625</v>
      </c>
      <c r="N312" s="9">
        <v>0</v>
      </c>
      <c r="O312" s="9">
        <v>213.47686767578125</v>
      </c>
      <c r="P312" s="9">
        <v>85863.9375</v>
      </c>
      <c r="Q312" s="9">
        <v>0</v>
      </c>
      <c r="R312" s="9">
        <v>0</v>
      </c>
      <c r="S312">
        <v>0</v>
      </c>
      <c r="T312">
        <v>0</v>
      </c>
      <c r="U312">
        <v>2851.6617600000004</v>
      </c>
      <c r="V312">
        <v>0</v>
      </c>
      <c r="W312">
        <v>0</v>
      </c>
      <c r="X312">
        <v>2851.6617600000004</v>
      </c>
      <c r="Y312" s="13">
        <f t="shared" si="19"/>
        <v>2683.9074974267578</v>
      </c>
      <c r="Z312" s="13">
        <v>4524.61669921875</v>
      </c>
      <c r="AA312" s="13">
        <v>-4717.7900390625</v>
      </c>
      <c r="AB312" s="13">
        <v>0</v>
      </c>
      <c r="AC312" s="13">
        <v>0</v>
      </c>
      <c r="AD312" s="13">
        <v>0</v>
      </c>
      <c r="AE312" s="13">
        <v>0</v>
      </c>
      <c r="AG312" s="13">
        <f t="shared" si="20"/>
        <v>2683.9074974267578</v>
      </c>
      <c r="AH312" s="3">
        <f t="shared" si="18"/>
        <v>345864.36822509766</v>
      </c>
      <c r="AI312" s="3">
        <f t="shared" si="21"/>
        <v>2683.9074974267578</v>
      </c>
    </row>
    <row r="313" spans="2:35" x14ac:dyDescent="0.25">
      <c r="B313" t="s">
        <v>232</v>
      </c>
      <c r="C313" t="s">
        <v>28</v>
      </c>
      <c r="D313" t="s">
        <v>37</v>
      </c>
      <c r="E313">
        <v>14</v>
      </c>
      <c r="F313" t="s">
        <v>100</v>
      </c>
      <c r="G313" s="9">
        <v>530.2333984375</v>
      </c>
      <c r="H313" s="9">
        <v>1699156</v>
      </c>
      <c r="I313" s="9">
        <v>500422.40625</v>
      </c>
      <c r="J313" s="9">
        <v>0</v>
      </c>
      <c r="K313" s="9">
        <v>883691.5</v>
      </c>
      <c r="L313" s="9">
        <v>1345.2794189453125</v>
      </c>
      <c r="M313" s="9">
        <v>227620.9375</v>
      </c>
      <c r="N313" s="9">
        <v>0</v>
      </c>
      <c r="O313" s="9">
        <v>213.47686767578125</v>
      </c>
      <c r="P313" s="9">
        <v>85863.9375</v>
      </c>
      <c r="Q313" s="9">
        <v>0</v>
      </c>
      <c r="R313" s="9">
        <v>0</v>
      </c>
      <c r="S313">
        <v>0</v>
      </c>
      <c r="T313">
        <v>0</v>
      </c>
      <c r="U313">
        <v>2851.6617600000004</v>
      </c>
      <c r="V313">
        <v>0</v>
      </c>
      <c r="W313">
        <v>0</v>
      </c>
      <c r="X313">
        <v>2851.6617600000004</v>
      </c>
      <c r="Y313" s="13">
        <f t="shared" si="19"/>
        <v>2444.7385787841795</v>
      </c>
      <c r="Z313" s="13">
        <v>4524.61669921875</v>
      </c>
      <c r="AA313" s="13">
        <v>-4717.7900390625</v>
      </c>
      <c r="AB313" s="13">
        <v>0</v>
      </c>
      <c r="AC313" s="13">
        <v>0</v>
      </c>
      <c r="AD313" s="13">
        <v>0</v>
      </c>
      <c r="AE313" s="13">
        <v>0</v>
      </c>
      <c r="AG313" s="13">
        <f t="shared" si="20"/>
        <v>2444.7385787841795</v>
      </c>
      <c r="AH313" s="3">
        <f t="shared" si="18"/>
        <v>315043.63128662109</v>
      </c>
      <c r="AI313" s="3">
        <f t="shared" si="21"/>
        <v>2444.7385787841795</v>
      </c>
    </row>
    <row r="314" spans="2:35" x14ac:dyDescent="0.25">
      <c r="B314" t="s">
        <v>233</v>
      </c>
      <c r="C314" t="s">
        <v>28</v>
      </c>
      <c r="D314" t="s">
        <v>37</v>
      </c>
      <c r="E314">
        <v>14</v>
      </c>
      <c r="F314" t="s">
        <v>102</v>
      </c>
      <c r="G314" s="9">
        <v>599.767333984375</v>
      </c>
      <c r="H314" s="9">
        <v>1763648</v>
      </c>
      <c r="I314" s="9">
        <v>500422.40625</v>
      </c>
      <c r="J314" s="9">
        <v>0</v>
      </c>
      <c r="K314" s="9">
        <v>883691.5</v>
      </c>
      <c r="L314" s="9">
        <v>1410.582275390625</v>
      </c>
      <c r="M314" s="9">
        <v>288344.34375</v>
      </c>
      <c r="N314" s="9">
        <v>0</v>
      </c>
      <c r="O314" s="9">
        <v>213.47686767578125</v>
      </c>
      <c r="P314" s="9">
        <v>89567.0859375</v>
      </c>
      <c r="Q314" s="9">
        <v>0</v>
      </c>
      <c r="R314" s="9">
        <v>0</v>
      </c>
      <c r="S314">
        <v>0</v>
      </c>
      <c r="T314">
        <v>0</v>
      </c>
      <c r="U314">
        <v>2851.6464000000001</v>
      </c>
      <c r="V314">
        <v>0</v>
      </c>
      <c r="W314">
        <v>0</v>
      </c>
      <c r="X314">
        <v>2851.6464000000001</v>
      </c>
      <c r="Y314" s="13">
        <f t="shared" si="19"/>
        <v>2945.1953933251953</v>
      </c>
      <c r="Z314" s="13">
        <v>4865.794921875</v>
      </c>
      <c r="AA314" s="13">
        <v>-5074.1201171875</v>
      </c>
      <c r="AB314" s="13">
        <v>0</v>
      </c>
      <c r="AC314" s="13">
        <v>0</v>
      </c>
      <c r="AD314" s="13">
        <v>0</v>
      </c>
      <c r="AE314" s="13">
        <v>0</v>
      </c>
      <c r="AG314" s="13">
        <f t="shared" si="20"/>
        <v>2945.1953933251953</v>
      </c>
      <c r="AH314" s="3">
        <f t="shared" si="18"/>
        <v>379535.48883056641</v>
      </c>
      <c r="AI314" s="3">
        <f t="shared" si="21"/>
        <v>2945.1953933251953</v>
      </c>
    </row>
    <row r="315" spans="2:35" x14ac:dyDescent="0.25">
      <c r="B315" t="s">
        <v>234</v>
      </c>
      <c r="C315" t="s">
        <v>28</v>
      </c>
      <c r="D315" t="s">
        <v>37</v>
      </c>
      <c r="E315">
        <v>14</v>
      </c>
      <c r="F315" t="s">
        <v>104</v>
      </c>
      <c r="G315" s="9">
        <v>553.1279296875</v>
      </c>
      <c r="H315" s="9">
        <v>1712165</v>
      </c>
      <c r="I315" s="9">
        <v>500422.40625</v>
      </c>
      <c r="J315" s="9">
        <v>0</v>
      </c>
      <c r="K315" s="9">
        <v>883691.5</v>
      </c>
      <c r="L315" s="9">
        <v>1190.941650390625</v>
      </c>
      <c r="M315" s="9">
        <v>237081.03125</v>
      </c>
      <c r="N315" s="9">
        <v>0</v>
      </c>
      <c r="O315" s="9">
        <v>213.47686767578125</v>
      </c>
      <c r="P315" s="9">
        <v>89567.0859375</v>
      </c>
      <c r="Q315" s="9">
        <v>0</v>
      </c>
      <c r="R315" s="9">
        <v>0</v>
      </c>
      <c r="S315">
        <v>0</v>
      </c>
      <c r="T315">
        <v>0</v>
      </c>
      <c r="U315">
        <v>2851.6464000000001</v>
      </c>
      <c r="V315">
        <v>0</v>
      </c>
      <c r="W315">
        <v>0</v>
      </c>
      <c r="X315">
        <v>2851.6464000000001</v>
      </c>
      <c r="Y315" s="13">
        <f t="shared" si="19"/>
        <v>2545.6876770751951</v>
      </c>
      <c r="Z315" s="13">
        <v>4865.794921875</v>
      </c>
      <c r="AA315" s="13">
        <v>-5074.1201171875</v>
      </c>
      <c r="AB315" s="13">
        <v>0</v>
      </c>
      <c r="AC315" s="13">
        <v>0</v>
      </c>
      <c r="AD315" s="13">
        <v>0</v>
      </c>
      <c r="AE315" s="13">
        <v>0</v>
      </c>
      <c r="AG315" s="13">
        <f t="shared" si="20"/>
        <v>2545.6876770751951</v>
      </c>
      <c r="AH315" s="3">
        <f t="shared" si="18"/>
        <v>328052.53570556641</v>
      </c>
      <c r="AI315" s="3">
        <f t="shared" si="21"/>
        <v>2545.6876770751951</v>
      </c>
    </row>
    <row r="316" spans="2:35" x14ac:dyDescent="0.25">
      <c r="B316" t="s">
        <v>235</v>
      </c>
      <c r="C316" t="s">
        <v>28</v>
      </c>
      <c r="D316" t="s">
        <v>37</v>
      </c>
      <c r="E316">
        <v>14</v>
      </c>
      <c r="F316" t="s">
        <v>106</v>
      </c>
      <c r="G316" s="9">
        <v>527.4609375</v>
      </c>
      <c r="H316" s="9">
        <v>1683870.875</v>
      </c>
      <c r="I316" s="9">
        <v>500422.40625</v>
      </c>
      <c r="J316" s="9">
        <v>0</v>
      </c>
      <c r="K316" s="9">
        <v>883691.5</v>
      </c>
      <c r="L316" s="9">
        <v>1066.9853515625</v>
      </c>
      <c r="M316" s="9">
        <v>208911.265625</v>
      </c>
      <c r="N316" s="9">
        <v>0</v>
      </c>
      <c r="O316" s="9">
        <v>213.47686767578125</v>
      </c>
      <c r="P316" s="9">
        <v>89567.0859375</v>
      </c>
      <c r="Q316" s="9">
        <v>0</v>
      </c>
      <c r="R316" s="9">
        <v>0</v>
      </c>
      <c r="S316">
        <v>0</v>
      </c>
      <c r="T316">
        <v>0</v>
      </c>
      <c r="U316">
        <v>2851.6464000000001</v>
      </c>
      <c r="V316">
        <v>0</v>
      </c>
      <c r="W316">
        <v>0</v>
      </c>
      <c r="X316">
        <v>2851.6464000000001</v>
      </c>
      <c r="Y316" s="13">
        <f t="shared" si="19"/>
        <v>2326.1283949462891</v>
      </c>
      <c r="Z316" s="13">
        <v>4865.794921875</v>
      </c>
      <c r="AA316" s="13">
        <v>-5074.1201171875</v>
      </c>
      <c r="AB316" s="13">
        <v>0</v>
      </c>
      <c r="AC316" s="13">
        <v>0</v>
      </c>
      <c r="AD316" s="13">
        <v>0</v>
      </c>
      <c r="AE316" s="13">
        <v>0</v>
      </c>
      <c r="AG316" s="13">
        <f t="shared" si="20"/>
        <v>2326.1283949462891</v>
      </c>
      <c r="AH316" s="3">
        <f t="shared" si="18"/>
        <v>299758.81378173828</v>
      </c>
      <c r="AI316" s="3">
        <f t="shared" si="21"/>
        <v>2326.1283949462891</v>
      </c>
    </row>
    <row r="317" spans="2:35" x14ac:dyDescent="0.25">
      <c r="B317" s="2" t="s">
        <v>506</v>
      </c>
      <c r="C317" s="2" t="s">
        <v>29</v>
      </c>
      <c r="D317" s="2" t="s">
        <v>37</v>
      </c>
      <c r="E317" s="2">
        <v>14</v>
      </c>
      <c r="F317" s="2" t="s">
        <v>90</v>
      </c>
      <c r="G317" s="3">
        <v>190.02009582519531</v>
      </c>
      <c r="H317" s="3">
        <v>341764.625</v>
      </c>
      <c r="I317" s="3">
        <v>133157.65625</v>
      </c>
      <c r="J317" s="3">
        <v>0</v>
      </c>
      <c r="K317" s="3">
        <v>99493.7734375</v>
      </c>
      <c r="L317" s="3">
        <v>0</v>
      </c>
      <c r="M317" s="3">
        <v>44160.80859375</v>
      </c>
      <c r="N317" s="3">
        <v>0</v>
      </c>
      <c r="O317" s="3">
        <v>0</v>
      </c>
      <c r="P317" s="3">
        <v>64952.51953125</v>
      </c>
      <c r="Q317" s="3">
        <v>0</v>
      </c>
      <c r="R317" s="3">
        <v>0</v>
      </c>
      <c r="S317" s="2">
        <v>0</v>
      </c>
      <c r="T317" s="2">
        <v>0</v>
      </c>
      <c r="U317" s="2">
        <v>5834.6700800000008</v>
      </c>
      <c r="V317" s="2">
        <v>110.39444</v>
      </c>
      <c r="W317" s="2">
        <v>3626.5920000000001</v>
      </c>
      <c r="X317" s="2">
        <v>2097.6843200000003</v>
      </c>
      <c r="Y317" s="13">
        <f t="shared" si="19"/>
        <v>1209.37862625</v>
      </c>
      <c r="Z317" s="13">
        <v>1964.54541015625</v>
      </c>
      <c r="AA317" s="13">
        <v>-3443.952880859375</v>
      </c>
      <c r="AB317" s="13">
        <v>3.8211692124605179E-2</v>
      </c>
      <c r="AC317" s="13">
        <v>0</v>
      </c>
      <c r="AD317" s="13">
        <v>1</v>
      </c>
      <c r="AE317" s="13">
        <v>0</v>
      </c>
      <c r="AF317" s="2"/>
      <c r="AG317" s="13">
        <f t="shared" si="20"/>
        <v>1209.37862625</v>
      </c>
      <c r="AH317" s="3">
        <f t="shared" si="18"/>
        <v>109113.328125</v>
      </c>
      <c r="AI317" s="3">
        <f t="shared" si="21"/>
        <v>846.71942624999997</v>
      </c>
    </row>
    <row r="318" spans="2:35" x14ac:dyDescent="0.25">
      <c r="B318" s="2" t="s">
        <v>745</v>
      </c>
      <c r="C318" s="2" t="s">
        <v>29</v>
      </c>
      <c r="D318" s="2" t="s">
        <v>37</v>
      </c>
      <c r="E318" s="2">
        <v>14</v>
      </c>
      <c r="F318" s="2" t="s">
        <v>730</v>
      </c>
      <c r="G318" s="3">
        <v>190.02020263671875</v>
      </c>
      <c r="H318" s="3">
        <v>351793.125</v>
      </c>
      <c r="I318" s="3">
        <v>133157.65625</v>
      </c>
      <c r="J318" s="3">
        <v>0</v>
      </c>
      <c r="K318" s="3">
        <v>99493.7734375</v>
      </c>
      <c r="L318" s="3">
        <v>0</v>
      </c>
      <c r="M318" s="3">
        <v>54189.38671875</v>
      </c>
      <c r="N318" s="3">
        <v>0</v>
      </c>
      <c r="O318" s="3">
        <v>0</v>
      </c>
      <c r="P318" s="3">
        <v>64952.51171875</v>
      </c>
      <c r="Q318" s="3">
        <v>0</v>
      </c>
      <c r="R318" s="3">
        <v>0</v>
      </c>
      <c r="S318" s="2">
        <v>0</v>
      </c>
      <c r="T318" s="2">
        <v>0</v>
      </c>
      <c r="U318" s="2">
        <v>5834.4524800000008</v>
      </c>
      <c r="V318" s="2">
        <v>110.39444</v>
      </c>
      <c r="W318" s="2">
        <v>3626.3747200000003</v>
      </c>
      <c r="X318" s="2">
        <v>2097.68336</v>
      </c>
      <c r="Y318" s="13">
        <f t="shared" si="19"/>
        <v>1287.1786038749999</v>
      </c>
      <c r="Z318" s="13">
        <v>1964.54541015625</v>
      </c>
      <c r="AA318" s="13">
        <v>-3443.952880859375</v>
      </c>
      <c r="AB318" s="13">
        <v>3.8211692124605179E-2</v>
      </c>
      <c r="AC318" s="13">
        <v>0</v>
      </c>
      <c r="AD318" s="13">
        <v>1</v>
      </c>
      <c r="AE318" s="13">
        <v>0</v>
      </c>
      <c r="AF318" s="2"/>
      <c r="AG318" s="13">
        <f t="shared" si="20"/>
        <v>1287.1786038749999</v>
      </c>
      <c r="AH318" s="3">
        <f t="shared" si="18"/>
        <v>119141.8984375</v>
      </c>
      <c r="AI318" s="3">
        <f t="shared" si="21"/>
        <v>924.54113187500002</v>
      </c>
    </row>
    <row r="319" spans="2:35" x14ac:dyDescent="0.25">
      <c r="B319" t="s">
        <v>507</v>
      </c>
      <c r="C319" t="s">
        <v>29</v>
      </c>
      <c r="D319" t="s">
        <v>37</v>
      </c>
      <c r="E319">
        <v>14</v>
      </c>
      <c r="F319" t="s">
        <v>92</v>
      </c>
      <c r="G319" s="9">
        <v>164.57064819335937</v>
      </c>
      <c r="H319" s="9">
        <v>314183.90625</v>
      </c>
      <c r="I319" s="9">
        <v>133157.65625</v>
      </c>
      <c r="J319" s="9">
        <v>0</v>
      </c>
      <c r="K319" s="9">
        <v>99493.7734375</v>
      </c>
      <c r="L319" s="9">
        <v>0</v>
      </c>
      <c r="M319" s="9">
        <v>35181.921875</v>
      </c>
      <c r="N319" s="9">
        <v>0</v>
      </c>
      <c r="O319" s="9">
        <v>0</v>
      </c>
      <c r="P319" s="9">
        <v>46350.91015625</v>
      </c>
      <c r="Q319" s="9">
        <v>0</v>
      </c>
      <c r="R319" s="9">
        <v>0</v>
      </c>
      <c r="S319">
        <v>0</v>
      </c>
      <c r="T319">
        <v>0</v>
      </c>
      <c r="U319">
        <v>5929.7088000000003</v>
      </c>
      <c r="V319">
        <v>110.39444</v>
      </c>
      <c r="W319">
        <v>3721.4838400000003</v>
      </c>
      <c r="X319">
        <v>2097.8320000000003</v>
      </c>
      <c r="Y319" s="13">
        <f t="shared" si="19"/>
        <v>1004.8431605625</v>
      </c>
      <c r="Z319" s="13">
        <v>1947.0496826171875</v>
      </c>
      <c r="AA319" s="13">
        <v>-2839.948974609375</v>
      </c>
      <c r="AB319" s="13">
        <v>0</v>
      </c>
      <c r="AC319" s="13">
        <v>0</v>
      </c>
      <c r="AD319" s="13">
        <v>0</v>
      </c>
      <c r="AE319" s="13">
        <v>0</v>
      </c>
      <c r="AG319" s="13">
        <f t="shared" si="20"/>
        <v>1004.8431605625</v>
      </c>
      <c r="AH319" s="3">
        <f t="shared" si="18"/>
        <v>81532.83203125</v>
      </c>
      <c r="AI319" s="3">
        <f t="shared" si="21"/>
        <v>632.69477656250001</v>
      </c>
    </row>
    <row r="320" spans="2:35" x14ac:dyDescent="0.25">
      <c r="B320" t="s">
        <v>704</v>
      </c>
      <c r="C320" t="s">
        <v>29</v>
      </c>
      <c r="D320" t="s">
        <v>37</v>
      </c>
      <c r="E320">
        <v>14</v>
      </c>
      <c r="F320" t="s">
        <v>689</v>
      </c>
      <c r="G320" s="9">
        <v>200.68045043945312</v>
      </c>
      <c r="H320" s="9">
        <v>345683.28125</v>
      </c>
      <c r="I320" s="9">
        <v>133157.65625</v>
      </c>
      <c r="J320" s="9">
        <v>0</v>
      </c>
      <c r="K320" s="9">
        <v>99493.7734375</v>
      </c>
      <c r="L320" s="9">
        <v>0</v>
      </c>
      <c r="M320" s="9">
        <v>48849.7109375</v>
      </c>
      <c r="N320" s="9">
        <v>0</v>
      </c>
      <c r="O320" s="9">
        <v>0</v>
      </c>
      <c r="P320" s="9">
        <v>64182.45703125</v>
      </c>
      <c r="Q320" s="9">
        <v>0</v>
      </c>
      <c r="R320" s="9">
        <v>0</v>
      </c>
      <c r="S320">
        <v>0</v>
      </c>
      <c r="T320">
        <v>0</v>
      </c>
      <c r="U320">
        <v>5704.8358400000006</v>
      </c>
      <c r="V320">
        <v>110.39444</v>
      </c>
      <c r="W320">
        <v>3496.6329600000004</v>
      </c>
      <c r="X320">
        <v>2097.8091200000003</v>
      </c>
      <c r="Y320" s="13">
        <f t="shared" si="19"/>
        <v>1226.7929194374999</v>
      </c>
      <c r="Z320" s="13">
        <v>2004.979248046875</v>
      </c>
      <c r="AA320" s="13">
        <v>-2883.6728515625</v>
      </c>
      <c r="AB320" s="13">
        <v>3.8211692124605179E-2</v>
      </c>
      <c r="AC320" s="13">
        <v>0</v>
      </c>
      <c r="AD320" s="13">
        <v>1</v>
      </c>
      <c r="AE320" s="13">
        <v>0</v>
      </c>
      <c r="AG320" s="13">
        <f t="shared" si="20"/>
        <v>1226.7929194374999</v>
      </c>
      <c r="AH320" s="3">
        <f t="shared" si="18"/>
        <v>113032.16796875</v>
      </c>
      <c r="AI320" s="3">
        <f t="shared" si="21"/>
        <v>877.12962343749996</v>
      </c>
    </row>
    <row r="321" spans="2:46" x14ac:dyDescent="0.25">
      <c r="B321" t="s">
        <v>508</v>
      </c>
      <c r="C321" t="s">
        <v>29</v>
      </c>
      <c r="D321" t="s">
        <v>37</v>
      </c>
      <c r="E321">
        <v>14</v>
      </c>
      <c r="F321" t="s">
        <v>94</v>
      </c>
      <c r="G321" s="9">
        <v>182.641357421875</v>
      </c>
      <c r="H321" s="9">
        <v>337188.875</v>
      </c>
      <c r="I321" s="9">
        <v>133157.65625</v>
      </c>
      <c r="J321" s="9">
        <v>0</v>
      </c>
      <c r="K321" s="9">
        <v>99493.7734375</v>
      </c>
      <c r="L321" s="9">
        <v>0</v>
      </c>
      <c r="M321" s="9">
        <v>40355.26171875</v>
      </c>
      <c r="N321" s="9">
        <v>0</v>
      </c>
      <c r="O321" s="9">
        <v>0</v>
      </c>
      <c r="P321" s="9">
        <v>64182.45703125</v>
      </c>
      <c r="Q321" s="9">
        <v>0</v>
      </c>
      <c r="R321" s="9">
        <v>0</v>
      </c>
      <c r="S321">
        <v>0</v>
      </c>
      <c r="T321">
        <v>0</v>
      </c>
      <c r="U321">
        <v>5704.8358400000006</v>
      </c>
      <c r="V321">
        <v>110.39444</v>
      </c>
      <c r="W321">
        <v>3496.6329600000004</v>
      </c>
      <c r="X321">
        <v>2097.8091200000003</v>
      </c>
      <c r="Y321" s="13">
        <f t="shared" si="19"/>
        <v>1160.8759935</v>
      </c>
      <c r="Z321" s="13">
        <v>2004.979248046875</v>
      </c>
      <c r="AA321" s="13">
        <v>-2883.6728515625</v>
      </c>
      <c r="AB321" s="13">
        <v>3.8211692124605179E-2</v>
      </c>
      <c r="AC321" s="13">
        <v>0</v>
      </c>
      <c r="AD321" s="13">
        <v>1</v>
      </c>
      <c r="AE321" s="13">
        <v>0</v>
      </c>
      <c r="AG321" s="13">
        <f t="shared" si="20"/>
        <v>1160.8759935</v>
      </c>
      <c r="AH321" s="3">
        <f t="shared" si="18"/>
        <v>104537.71875</v>
      </c>
      <c r="AI321" s="3">
        <f t="shared" si="21"/>
        <v>811.21269749999999</v>
      </c>
    </row>
    <row r="322" spans="2:46" x14ac:dyDescent="0.25">
      <c r="B322" t="s">
        <v>509</v>
      </c>
      <c r="C322" t="s">
        <v>29</v>
      </c>
      <c r="D322" t="s">
        <v>37</v>
      </c>
      <c r="E322">
        <v>14</v>
      </c>
      <c r="F322" t="s">
        <v>48</v>
      </c>
      <c r="G322" s="9">
        <v>199.2999267578125</v>
      </c>
      <c r="H322">
        <v>344921.75</v>
      </c>
      <c r="I322">
        <v>133157.65625</v>
      </c>
      <c r="J322">
        <v>0</v>
      </c>
      <c r="K322">
        <v>99493.7734375</v>
      </c>
      <c r="L322">
        <v>90.317466735839844</v>
      </c>
      <c r="M322">
        <v>61559.2890625</v>
      </c>
      <c r="N322">
        <v>0</v>
      </c>
      <c r="O322">
        <v>157.41044616699219</v>
      </c>
      <c r="P322">
        <v>50463.3984375</v>
      </c>
      <c r="Q322">
        <v>0</v>
      </c>
      <c r="R322">
        <v>0</v>
      </c>
      <c r="S322">
        <v>0</v>
      </c>
      <c r="T322">
        <v>0</v>
      </c>
      <c r="U322">
        <v>6086.7193600000001</v>
      </c>
      <c r="V322">
        <v>110.39444</v>
      </c>
      <c r="W322">
        <v>3877.6320000000005</v>
      </c>
      <c r="X322">
        <v>2098.6924800000002</v>
      </c>
      <c r="Y322" s="13">
        <f t="shared" si="19"/>
        <v>1258.9816236041261</v>
      </c>
      <c r="Z322" s="10">
        <v>2060.50634765625</v>
      </c>
      <c r="AA322" s="10">
        <v>-1320.140380859375</v>
      </c>
      <c r="AB322" s="10">
        <v>3.8211692124605179E-2</v>
      </c>
      <c r="AC322" s="10">
        <v>0</v>
      </c>
      <c r="AD322" s="10">
        <v>1</v>
      </c>
      <c r="AE322" s="10">
        <v>0</v>
      </c>
      <c r="AG322" s="13">
        <f t="shared" si="20"/>
        <v>1258.9816236041261</v>
      </c>
      <c r="AH322" s="3">
        <f t="shared" ref="AH322:AH385" si="22">L322+M322+O322+P322+R322</f>
        <v>112270.41541290283</v>
      </c>
      <c r="AI322" s="3">
        <f t="shared" ref="AI322:AI385" si="23">AH322*7760/1000000</f>
        <v>871.21842360412597</v>
      </c>
    </row>
    <row r="323" spans="2:46" x14ac:dyDescent="0.25">
      <c r="B323" t="s">
        <v>510</v>
      </c>
      <c r="C323" t="s">
        <v>29</v>
      </c>
      <c r="D323" t="s">
        <v>37</v>
      </c>
      <c r="E323">
        <v>14</v>
      </c>
      <c r="F323" t="s">
        <v>50</v>
      </c>
      <c r="G323" s="9">
        <v>173.98637390136719</v>
      </c>
      <c r="H323">
        <v>329728.90625</v>
      </c>
      <c r="I323">
        <v>133157.65625</v>
      </c>
      <c r="J323">
        <v>0</v>
      </c>
      <c r="K323">
        <v>99493.7734375</v>
      </c>
      <c r="L323">
        <v>166.63609313964844</v>
      </c>
      <c r="M323">
        <v>47917.12109375</v>
      </c>
      <c r="N323">
        <v>0</v>
      </c>
      <c r="O323">
        <v>161.72709655761719</v>
      </c>
      <c r="P323">
        <v>48832.1015625</v>
      </c>
      <c r="Q323">
        <v>0</v>
      </c>
      <c r="R323">
        <v>0</v>
      </c>
      <c r="S323">
        <v>0</v>
      </c>
      <c r="T323">
        <v>0</v>
      </c>
      <c r="U323">
        <v>5975.9232000000002</v>
      </c>
      <c r="V323">
        <v>110.39444</v>
      </c>
      <c r="W323">
        <v>3766.8124800000005</v>
      </c>
      <c r="X323">
        <v>2098.71776</v>
      </c>
      <c r="Y323" s="13">
        <f t="shared" ref="Y323:Y386" si="24">AG323</f>
        <v>1130.0033141645508</v>
      </c>
      <c r="Z323" s="10">
        <v>2052.43212890625</v>
      </c>
      <c r="AA323" s="10">
        <v>-1290.7109375</v>
      </c>
      <c r="AB323" s="10">
        <v>0</v>
      </c>
      <c r="AC323" s="10">
        <v>0</v>
      </c>
      <c r="AD323" s="10">
        <v>0</v>
      </c>
      <c r="AE323" s="10">
        <v>0</v>
      </c>
      <c r="AG323" s="13">
        <f t="shared" ref="AG323:AG386" si="25">(AH323*7760+W323*100000)/1000000</f>
        <v>1130.0033141645508</v>
      </c>
      <c r="AH323" s="3">
        <f t="shared" si="22"/>
        <v>97077.585845947266</v>
      </c>
      <c r="AI323" s="3">
        <f t="shared" si="23"/>
        <v>753.32206616455073</v>
      </c>
    </row>
    <row r="324" spans="2:46" x14ac:dyDescent="0.25">
      <c r="B324" t="s">
        <v>511</v>
      </c>
      <c r="C324" t="s">
        <v>29</v>
      </c>
      <c r="D324" t="s">
        <v>37</v>
      </c>
      <c r="E324">
        <v>14</v>
      </c>
      <c r="F324" t="s">
        <v>96</v>
      </c>
      <c r="G324" s="9">
        <v>186.555419921875</v>
      </c>
      <c r="H324">
        <v>356049.65625</v>
      </c>
      <c r="I324">
        <v>133157.65625</v>
      </c>
      <c r="J324">
        <v>0</v>
      </c>
      <c r="K324">
        <v>99493.7734375</v>
      </c>
      <c r="L324">
        <v>18712.08984375</v>
      </c>
      <c r="M324">
        <v>49145.92578125</v>
      </c>
      <c r="N324">
        <v>0</v>
      </c>
      <c r="O324">
        <v>0</v>
      </c>
      <c r="P324">
        <v>55540.171875</v>
      </c>
      <c r="Q324">
        <v>0</v>
      </c>
      <c r="R324">
        <v>0</v>
      </c>
      <c r="S324">
        <v>0</v>
      </c>
      <c r="T324">
        <v>0</v>
      </c>
      <c r="U324">
        <v>2207.8204800000003</v>
      </c>
      <c r="V324">
        <v>110.39444</v>
      </c>
      <c r="W324">
        <v>0</v>
      </c>
      <c r="X324">
        <v>2097.4260800000002</v>
      </c>
      <c r="Y324" s="13">
        <f t="shared" si="24"/>
        <v>957.56993499999999</v>
      </c>
      <c r="Z324" s="10">
        <v>1872.801513671875</v>
      </c>
      <c r="AA324" s="10">
        <v>-1950.6531982421875</v>
      </c>
      <c r="AB324" s="10">
        <v>0</v>
      </c>
      <c r="AC324" s="10">
        <v>0</v>
      </c>
      <c r="AD324" s="10">
        <v>0</v>
      </c>
      <c r="AE324" s="10">
        <v>0</v>
      </c>
      <c r="AG324" s="13">
        <f t="shared" si="25"/>
        <v>957.56993499999999</v>
      </c>
      <c r="AH324" s="3">
        <f t="shared" si="22"/>
        <v>123398.1875</v>
      </c>
      <c r="AI324" s="3">
        <f t="shared" si="23"/>
        <v>957.56993499999999</v>
      </c>
    </row>
    <row r="325" spans="2:46" x14ac:dyDescent="0.25">
      <c r="B325" t="s">
        <v>512</v>
      </c>
      <c r="C325" t="s">
        <v>29</v>
      </c>
      <c r="D325" t="s">
        <v>37</v>
      </c>
      <c r="E325">
        <v>14</v>
      </c>
      <c r="F325" t="s">
        <v>98</v>
      </c>
      <c r="G325" s="9">
        <v>175.4443359375</v>
      </c>
      <c r="H325">
        <v>348401.75</v>
      </c>
      <c r="I325">
        <v>133157.65625</v>
      </c>
      <c r="J325">
        <v>0</v>
      </c>
      <c r="K325">
        <v>99493.7734375</v>
      </c>
      <c r="L325">
        <v>16909.302734375</v>
      </c>
      <c r="M325">
        <v>43300.94921875</v>
      </c>
      <c r="N325">
        <v>0</v>
      </c>
      <c r="O325">
        <v>0</v>
      </c>
      <c r="P325">
        <v>55540.171875</v>
      </c>
      <c r="Q325">
        <v>0</v>
      </c>
      <c r="R325">
        <v>0</v>
      </c>
      <c r="S325">
        <v>0</v>
      </c>
      <c r="T325">
        <v>0</v>
      </c>
      <c r="U325">
        <v>2207.8204800000003</v>
      </c>
      <c r="V325">
        <v>110.39444</v>
      </c>
      <c r="W325">
        <v>0</v>
      </c>
      <c r="X325">
        <v>2097.4260800000002</v>
      </c>
      <c r="Y325" s="13">
        <f t="shared" si="24"/>
        <v>898.22328890624999</v>
      </c>
      <c r="Z325" s="10">
        <v>1872.801513671875</v>
      </c>
      <c r="AA325" s="10">
        <v>-1950.6531982421875</v>
      </c>
      <c r="AB325" s="10">
        <v>0</v>
      </c>
      <c r="AC325" s="10">
        <v>0</v>
      </c>
      <c r="AD325" s="10">
        <v>0</v>
      </c>
      <c r="AE325" s="10">
        <v>0</v>
      </c>
      <c r="AG325" s="13">
        <f t="shared" si="25"/>
        <v>898.22328890624999</v>
      </c>
      <c r="AH325" s="3">
        <f t="shared" si="22"/>
        <v>115750.423828125</v>
      </c>
      <c r="AI325" s="3">
        <f t="shared" si="23"/>
        <v>898.22328890624999</v>
      </c>
    </row>
    <row r="326" spans="2:46" x14ac:dyDescent="0.25">
      <c r="B326" t="s">
        <v>513</v>
      </c>
      <c r="C326" t="s">
        <v>29</v>
      </c>
      <c r="D326" t="s">
        <v>37</v>
      </c>
      <c r="E326">
        <v>14</v>
      </c>
      <c r="F326" t="s">
        <v>100</v>
      </c>
      <c r="G326" s="9">
        <v>165.98100280761719</v>
      </c>
      <c r="H326">
        <v>341910.15625</v>
      </c>
      <c r="I326">
        <v>133157.65625</v>
      </c>
      <c r="J326">
        <v>0</v>
      </c>
      <c r="K326">
        <v>99493.7734375</v>
      </c>
      <c r="L326">
        <v>15327.966796875</v>
      </c>
      <c r="M326">
        <v>38390.71484375</v>
      </c>
      <c r="N326">
        <v>0</v>
      </c>
      <c r="O326">
        <v>0</v>
      </c>
      <c r="P326">
        <v>55540.171875</v>
      </c>
      <c r="Q326">
        <v>0</v>
      </c>
      <c r="R326">
        <v>0</v>
      </c>
      <c r="S326">
        <v>0</v>
      </c>
      <c r="T326">
        <v>0</v>
      </c>
      <c r="U326">
        <v>2207.8204800000003</v>
      </c>
      <c r="V326">
        <v>110.39444</v>
      </c>
      <c r="W326">
        <v>0</v>
      </c>
      <c r="X326">
        <v>2097.4260800000002</v>
      </c>
      <c r="Y326" s="13">
        <f t="shared" si="24"/>
        <v>847.84870328124998</v>
      </c>
      <c r="Z326" s="10">
        <v>1872.801513671875</v>
      </c>
      <c r="AA326" s="10">
        <v>-1950.6531982421875</v>
      </c>
      <c r="AB326" s="10">
        <v>0</v>
      </c>
      <c r="AC326" s="10">
        <v>0</v>
      </c>
      <c r="AD326" s="10">
        <v>0</v>
      </c>
      <c r="AE326" s="10">
        <v>0</v>
      </c>
      <c r="AG326" s="13">
        <f t="shared" si="25"/>
        <v>847.84870328124998</v>
      </c>
      <c r="AH326" s="3">
        <f t="shared" si="22"/>
        <v>109258.853515625</v>
      </c>
      <c r="AI326" s="3">
        <f t="shared" si="23"/>
        <v>847.84870328124998</v>
      </c>
    </row>
    <row r="327" spans="2:46" x14ac:dyDescent="0.25">
      <c r="B327" t="s">
        <v>514</v>
      </c>
      <c r="C327" t="s">
        <v>29</v>
      </c>
      <c r="D327" t="s">
        <v>37</v>
      </c>
      <c r="E327">
        <v>14</v>
      </c>
      <c r="F327" t="s">
        <v>102</v>
      </c>
      <c r="G327" s="9">
        <v>173.91604614257812</v>
      </c>
      <c r="H327">
        <v>347836.0625</v>
      </c>
      <c r="I327">
        <v>133157.65625</v>
      </c>
      <c r="J327">
        <v>0</v>
      </c>
      <c r="K327">
        <v>99493.7734375</v>
      </c>
      <c r="L327">
        <v>15898.943359375</v>
      </c>
      <c r="M327">
        <v>43939.36328125</v>
      </c>
      <c r="N327">
        <v>0</v>
      </c>
      <c r="O327">
        <v>0</v>
      </c>
      <c r="P327">
        <v>55346.38671875</v>
      </c>
      <c r="Q327">
        <v>0</v>
      </c>
      <c r="R327">
        <v>0</v>
      </c>
      <c r="S327">
        <v>0</v>
      </c>
      <c r="T327">
        <v>0</v>
      </c>
      <c r="U327">
        <v>2207.8076800000003</v>
      </c>
      <c r="V327">
        <v>110.39444</v>
      </c>
      <c r="W327">
        <v>0</v>
      </c>
      <c r="X327">
        <v>2097.4136000000003</v>
      </c>
      <c r="Y327" s="13">
        <f t="shared" si="24"/>
        <v>893.83322046875003</v>
      </c>
      <c r="Z327" s="10">
        <v>1856.65478515625</v>
      </c>
      <c r="AA327" s="10">
        <v>-1934.1978759765625</v>
      </c>
      <c r="AB327" s="10">
        <v>0</v>
      </c>
      <c r="AC327" s="10">
        <v>0</v>
      </c>
      <c r="AD327" s="10">
        <v>0</v>
      </c>
      <c r="AE327" s="10">
        <v>0</v>
      </c>
      <c r="AG327" s="13">
        <f t="shared" si="25"/>
        <v>893.83322046875003</v>
      </c>
      <c r="AH327" s="3">
        <f t="shared" si="22"/>
        <v>115184.693359375</v>
      </c>
      <c r="AI327" s="3">
        <f t="shared" si="23"/>
        <v>893.83322046875003</v>
      </c>
    </row>
    <row r="328" spans="2:46" x14ac:dyDescent="0.25">
      <c r="B328" t="s">
        <v>515</v>
      </c>
      <c r="C328" t="s">
        <v>29</v>
      </c>
      <c r="D328" t="s">
        <v>37</v>
      </c>
      <c r="E328">
        <v>14</v>
      </c>
      <c r="F328" t="s">
        <v>104</v>
      </c>
      <c r="G328" s="9">
        <v>164.28099060058594</v>
      </c>
      <c r="H328">
        <v>340989.75</v>
      </c>
      <c r="I328">
        <v>133157.65625</v>
      </c>
      <c r="J328">
        <v>0</v>
      </c>
      <c r="K328">
        <v>99493.7734375</v>
      </c>
      <c r="L328">
        <v>14287.8466796875</v>
      </c>
      <c r="M328">
        <v>38704.18359375</v>
      </c>
      <c r="N328">
        <v>0</v>
      </c>
      <c r="O328">
        <v>0</v>
      </c>
      <c r="P328">
        <v>55346.38671875</v>
      </c>
      <c r="Q328">
        <v>0</v>
      </c>
      <c r="R328">
        <v>0</v>
      </c>
      <c r="S328">
        <v>0</v>
      </c>
      <c r="T328">
        <v>0</v>
      </c>
      <c r="U328">
        <v>2207.8076800000003</v>
      </c>
      <c r="V328">
        <v>110.39444</v>
      </c>
      <c r="W328">
        <v>0</v>
      </c>
      <c r="X328">
        <v>2097.4136000000003</v>
      </c>
      <c r="Y328" s="13">
        <f t="shared" si="24"/>
        <v>840.70611585937502</v>
      </c>
      <c r="Z328" s="10">
        <v>1856.65478515625</v>
      </c>
      <c r="AA328" s="10">
        <v>-1934.1978759765625</v>
      </c>
      <c r="AB328" s="10">
        <v>0</v>
      </c>
      <c r="AC328" s="10">
        <v>0</v>
      </c>
      <c r="AD328" s="10">
        <v>0</v>
      </c>
      <c r="AE328" s="10">
        <v>0</v>
      </c>
      <c r="AG328" s="13">
        <f t="shared" si="25"/>
        <v>840.70611585937502</v>
      </c>
      <c r="AH328" s="3">
        <f t="shared" si="22"/>
        <v>108338.4169921875</v>
      </c>
      <c r="AI328" s="3">
        <f t="shared" si="23"/>
        <v>840.70611585937502</v>
      </c>
    </row>
    <row r="329" spans="2:46" x14ac:dyDescent="0.25">
      <c r="B329" t="s">
        <v>516</v>
      </c>
      <c r="C329" t="s">
        <v>29</v>
      </c>
      <c r="D329" t="s">
        <v>37</v>
      </c>
      <c r="E329">
        <v>14</v>
      </c>
      <c r="F329" t="s">
        <v>106</v>
      </c>
      <c r="G329" s="9">
        <v>156.1851806640625</v>
      </c>
      <c r="H329">
        <v>335180.0625</v>
      </c>
      <c r="I329">
        <v>133157.65625</v>
      </c>
      <c r="J329">
        <v>0</v>
      </c>
      <c r="K329">
        <v>99493.7734375</v>
      </c>
      <c r="L329">
        <v>12872.85546875</v>
      </c>
      <c r="M329">
        <v>34309.51171875</v>
      </c>
      <c r="N329">
        <v>0</v>
      </c>
      <c r="O329">
        <v>0</v>
      </c>
      <c r="P329">
        <v>55346.38671875</v>
      </c>
      <c r="Q329">
        <v>0</v>
      </c>
      <c r="R329">
        <v>0</v>
      </c>
      <c r="S329">
        <v>0</v>
      </c>
      <c r="T329">
        <v>0</v>
      </c>
      <c r="U329">
        <v>2207.8076800000003</v>
      </c>
      <c r="V329">
        <v>110.39444</v>
      </c>
      <c r="W329">
        <v>0</v>
      </c>
      <c r="X329">
        <v>2097.4136000000003</v>
      </c>
      <c r="Y329" s="13">
        <f t="shared" si="24"/>
        <v>795.62313031250005</v>
      </c>
      <c r="Z329" s="10">
        <v>1856.65478515625</v>
      </c>
      <c r="AA329" s="10">
        <v>-1934.1978759765625</v>
      </c>
      <c r="AB329" s="10">
        <v>0</v>
      </c>
      <c r="AC329" s="10">
        <v>0</v>
      </c>
      <c r="AD329" s="10">
        <v>0</v>
      </c>
      <c r="AE329" s="10">
        <v>0</v>
      </c>
      <c r="AG329" s="13">
        <f t="shared" si="25"/>
        <v>795.62313031250005</v>
      </c>
      <c r="AH329" s="3">
        <f t="shared" si="22"/>
        <v>102528.75390625</v>
      </c>
      <c r="AI329" s="3">
        <f t="shared" si="23"/>
        <v>795.62313031250005</v>
      </c>
    </row>
    <row r="330" spans="2:46" x14ac:dyDescent="0.25">
      <c r="B330" t="s">
        <v>517</v>
      </c>
      <c r="C330" t="s">
        <v>30</v>
      </c>
      <c r="D330" t="s">
        <v>37</v>
      </c>
      <c r="E330">
        <v>14</v>
      </c>
      <c r="F330" t="s">
        <v>108</v>
      </c>
      <c r="G330" s="9">
        <v>655.5450439453125</v>
      </c>
      <c r="H330">
        <v>3858038</v>
      </c>
      <c r="I330">
        <v>566447.625</v>
      </c>
      <c r="J330">
        <v>0</v>
      </c>
      <c r="K330">
        <v>1692748</v>
      </c>
      <c r="L330">
        <v>6083.7236328125</v>
      </c>
      <c r="M330">
        <v>694708.75</v>
      </c>
      <c r="N330">
        <v>12250.5126953125</v>
      </c>
      <c r="O330">
        <v>317824.90625</v>
      </c>
      <c r="P330">
        <v>567973.1875</v>
      </c>
      <c r="Q330">
        <v>0</v>
      </c>
      <c r="R330">
        <v>0</v>
      </c>
      <c r="S330">
        <v>0</v>
      </c>
      <c r="T330">
        <v>0</v>
      </c>
      <c r="U330">
        <v>113914.78784</v>
      </c>
      <c r="V330">
        <v>0</v>
      </c>
      <c r="W330">
        <v>77633.45408000001</v>
      </c>
      <c r="X330">
        <v>36281.364480000004</v>
      </c>
      <c r="Y330" s="13">
        <f t="shared" si="24"/>
        <v>20075.288210890623</v>
      </c>
      <c r="Z330" s="10">
        <v>8804.7978515625</v>
      </c>
      <c r="AA330" s="10">
        <v>-15866.818359375</v>
      </c>
      <c r="AB330" s="10">
        <v>0</v>
      </c>
      <c r="AC330" s="10">
        <v>0</v>
      </c>
      <c r="AD330" s="10">
        <v>0</v>
      </c>
      <c r="AE330" s="10">
        <v>0</v>
      </c>
      <c r="AG330" s="13">
        <f t="shared" si="25"/>
        <v>20075.288210890623</v>
      </c>
      <c r="AH330" s="3">
        <f t="shared" si="22"/>
        <v>1586590.5673828125</v>
      </c>
      <c r="AI330" s="3">
        <f t="shared" si="23"/>
        <v>12311.942802890626</v>
      </c>
    </row>
    <row r="331" spans="2:46" x14ac:dyDescent="0.25">
      <c r="B331" t="s">
        <v>518</v>
      </c>
      <c r="C331" t="s">
        <v>30</v>
      </c>
      <c r="D331" t="s">
        <v>37</v>
      </c>
      <c r="E331">
        <v>14</v>
      </c>
      <c r="F331" t="s">
        <v>110</v>
      </c>
      <c r="G331" s="9">
        <v>609.80303955078125</v>
      </c>
      <c r="H331">
        <v>3689526.75</v>
      </c>
      <c r="I331">
        <v>566447.625</v>
      </c>
      <c r="J331">
        <v>0</v>
      </c>
      <c r="K331">
        <v>1692748</v>
      </c>
      <c r="L331">
        <v>17368.05078125</v>
      </c>
      <c r="M331">
        <v>494661.9375</v>
      </c>
      <c r="N331">
        <v>32045.58203125</v>
      </c>
      <c r="O331">
        <v>318161.78125</v>
      </c>
      <c r="P331">
        <v>568092.4375</v>
      </c>
      <c r="Q331">
        <v>0</v>
      </c>
      <c r="R331">
        <v>0</v>
      </c>
      <c r="S331">
        <v>0</v>
      </c>
      <c r="T331">
        <v>0</v>
      </c>
      <c r="U331">
        <v>97255.434240000002</v>
      </c>
      <c r="V331">
        <v>0</v>
      </c>
      <c r="W331">
        <v>60974.161920000006</v>
      </c>
      <c r="X331">
        <v>36281.287680000001</v>
      </c>
      <c r="Y331" s="13">
        <f t="shared" si="24"/>
        <v>16948.101638562501</v>
      </c>
      <c r="Z331" s="10">
        <v>8804.7978515625</v>
      </c>
      <c r="AA331" s="10">
        <v>-15866.818359375</v>
      </c>
      <c r="AB331" s="10">
        <v>0</v>
      </c>
      <c r="AC331" s="10">
        <v>0</v>
      </c>
      <c r="AD331" s="10">
        <v>0</v>
      </c>
      <c r="AE331" s="10">
        <v>0</v>
      </c>
      <c r="AG331" s="13">
        <f t="shared" si="25"/>
        <v>16948.101638562501</v>
      </c>
      <c r="AH331" s="3">
        <f t="shared" si="22"/>
        <v>1398284.20703125</v>
      </c>
      <c r="AI331" s="3">
        <f t="shared" si="23"/>
        <v>10850.6854465625</v>
      </c>
    </row>
    <row r="332" spans="2:46" x14ac:dyDescent="0.25">
      <c r="B332" t="s">
        <v>519</v>
      </c>
      <c r="C332" t="s">
        <v>30</v>
      </c>
      <c r="D332" t="s">
        <v>37</v>
      </c>
      <c r="E332">
        <v>14</v>
      </c>
      <c r="F332" t="s">
        <v>96</v>
      </c>
      <c r="G332" s="11">
        <v>781.00823974609375</v>
      </c>
      <c r="H332" s="11">
        <v>3653933.75</v>
      </c>
      <c r="I332" s="11">
        <v>566447.625</v>
      </c>
      <c r="J332" s="11">
        <v>0</v>
      </c>
      <c r="K332" s="11">
        <v>1692748</v>
      </c>
      <c r="L332" s="11">
        <v>379750.65625</v>
      </c>
      <c r="M332" s="11">
        <v>563429.6875</v>
      </c>
      <c r="N332" s="11">
        <v>0</v>
      </c>
      <c r="O332" s="11">
        <v>1121.62158203125</v>
      </c>
      <c r="P332" s="11">
        <v>450436.15625</v>
      </c>
      <c r="Q332">
        <v>0</v>
      </c>
      <c r="R332">
        <v>0</v>
      </c>
      <c r="S332">
        <v>0</v>
      </c>
      <c r="T332">
        <v>0</v>
      </c>
      <c r="U332">
        <v>36281.241600000001</v>
      </c>
      <c r="V332">
        <v>0</v>
      </c>
      <c r="W332">
        <v>0</v>
      </c>
      <c r="X332">
        <v>36281.241600000001</v>
      </c>
      <c r="Y332" s="13">
        <f t="shared" si="24"/>
        <v>10823.167823476562</v>
      </c>
      <c r="Z332" s="10">
        <v>7656.1923828125</v>
      </c>
      <c r="AA332" s="10">
        <v>-7936.724609375</v>
      </c>
      <c r="AB332" s="10">
        <v>0.17121332883834839</v>
      </c>
      <c r="AC332" s="10">
        <v>0</v>
      </c>
      <c r="AD332" s="10">
        <v>15</v>
      </c>
      <c r="AE332" s="10">
        <v>0</v>
      </c>
      <c r="AG332" s="13">
        <f t="shared" si="25"/>
        <v>10823.167823476562</v>
      </c>
      <c r="AH332" s="3">
        <f t="shared" si="22"/>
        <v>1394738.1215820313</v>
      </c>
      <c r="AI332" s="3">
        <f t="shared" si="23"/>
        <v>10823.167823476562</v>
      </c>
      <c r="AK332" s="11" t="e">
        <f>AK310*AK308/AK334</f>
        <v>#DIV/0!</v>
      </c>
      <c r="AL332" s="11" t="e">
        <f t="shared" ref="AL332:AT332" si="26">AL310*AL308/AL334</f>
        <v>#DIV/0!</v>
      </c>
      <c r="AM332" s="11" t="e">
        <f t="shared" si="26"/>
        <v>#DIV/0!</v>
      </c>
      <c r="AN332" s="11" t="e">
        <f t="shared" si="26"/>
        <v>#DIV/0!</v>
      </c>
      <c r="AO332" s="11" t="e">
        <f t="shared" si="26"/>
        <v>#DIV/0!</v>
      </c>
      <c r="AP332" s="11" t="e">
        <f t="shared" si="26"/>
        <v>#DIV/0!</v>
      </c>
      <c r="AQ332" s="11" t="e">
        <f t="shared" si="26"/>
        <v>#DIV/0!</v>
      </c>
      <c r="AR332" s="11" t="e">
        <f t="shared" si="26"/>
        <v>#DIV/0!</v>
      </c>
      <c r="AS332" s="11" t="e">
        <f t="shared" si="26"/>
        <v>#DIV/0!</v>
      </c>
      <c r="AT332" s="11" t="e">
        <f t="shared" si="26"/>
        <v>#DIV/0!</v>
      </c>
    </row>
    <row r="333" spans="2:46" x14ac:dyDescent="0.25">
      <c r="B333" t="s">
        <v>520</v>
      </c>
      <c r="C333" t="s">
        <v>30</v>
      </c>
      <c r="D333" t="s">
        <v>37</v>
      </c>
      <c r="E333">
        <v>14</v>
      </c>
      <c r="F333" t="s">
        <v>98</v>
      </c>
      <c r="G333" s="11">
        <v>717.60235595703125</v>
      </c>
      <c r="H333" s="11">
        <v>3529140.5</v>
      </c>
      <c r="I333" s="11">
        <v>566447.625</v>
      </c>
      <c r="J333" s="11">
        <v>0</v>
      </c>
      <c r="K333" s="11">
        <v>1692748</v>
      </c>
      <c r="L333" s="11">
        <v>339342.3125</v>
      </c>
      <c r="M333" s="11">
        <v>479043.90625</v>
      </c>
      <c r="N333" s="11">
        <v>0</v>
      </c>
      <c r="O333" s="11">
        <v>1121.62158203125</v>
      </c>
      <c r="P333" s="11">
        <v>450436.125</v>
      </c>
      <c r="Q333">
        <v>0</v>
      </c>
      <c r="R333">
        <v>0</v>
      </c>
      <c r="S333">
        <v>0</v>
      </c>
      <c r="T333">
        <v>0</v>
      </c>
      <c r="U333">
        <v>36281.241600000001</v>
      </c>
      <c r="V333">
        <v>0</v>
      </c>
      <c r="W333">
        <v>0</v>
      </c>
      <c r="X333">
        <v>36281.241600000001</v>
      </c>
      <c r="Y333" s="13">
        <f t="shared" si="24"/>
        <v>9854.7651709765632</v>
      </c>
      <c r="Z333" s="10">
        <v>7656.193359375</v>
      </c>
      <c r="AA333" s="10">
        <v>-7936.7255859375</v>
      </c>
      <c r="AB333" s="10">
        <v>0.17121332883834839</v>
      </c>
      <c r="AC333" s="10">
        <v>0</v>
      </c>
      <c r="AD333" s="10">
        <v>15</v>
      </c>
      <c r="AE333" s="10">
        <v>0</v>
      </c>
      <c r="AG333" s="13">
        <f t="shared" si="25"/>
        <v>9854.7651709765632</v>
      </c>
      <c r="AH333" s="3">
        <f t="shared" si="22"/>
        <v>1269943.9653320313</v>
      </c>
      <c r="AI333" s="3">
        <f t="shared" si="23"/>
        <v>9854.7651709765632</v>
      </c>
      <c r="AK333" s="11" t="e">
        <f>AK310*AK309/AK334</f>
        <v>#DIV/0!</v>
      </c>
      <c r="AL333" s="11" t="e">
        <f t="shared" ref="AL333" si="27">AL310*AL309/AL334</f>
        <v>#DIV/0!</v>
      </c>
      <c r="AM333" s="11" t="e">
        <f t="shared" ref="AM333" si="28">AM310*AM309/AM334</f>
        <v>#DIV/0!</v>
      </c>
      <c r="AN333" s="11" t="e">
        <f t="shared" ref="AN333" si="29">AN310*AN309/AN334</f>
        <v>#DIV/0!</v>
      </c>
      <c r="AO333" s="11" t="e">
        <f t="shared" ref="AO333" si="30">AO310*AO309/AO334</f>
        <v>#DIV/0!</v>
      </c>
      <c r="AP333" s="11" t="e">
        <f t="shared" ref="AP333" si="31">AP310*AP309/AP334</f>
        <v>#DIV/0!</v>
      </c>
      <c r="AQ333" s="11" t="e">
        <f t="shared" ref="AQ333" si="32">AQ310*AQ309/AQ334</f>
        <v>#DIV/0!</v>
      </c>
      <c r="AR333" s="11" t="e">
        <f t="shared" ref="AR333" si="33">AR310*AR309/AR334</f>
        <v>#DIV/0!</v>
      </c>
      <c r="AS333" s="11" t="e">
        <f t="shared" ref="AS333" si="34">AS310*AS309/AS334</f>
        <v>#DIV/0!</v>
      </c>
      <c r="AT333" s="11" t="e">
        <f t="shared" ref="AT333" si="35">AT310*AT309/AT334</f>
        <v>#DIV/0!</v>
      </c>
    </row>
    <row r="334" spans="2:46" x14ac:dyDescent="0.25">
      <c r="B334" t="s">
        <v>521</v>
      </c>
      <c r="C334" t="s">
        <v>30</v>
      </c>
      <c r="D334" t="s">
        <v>37</v>
      </c>
      <c r="E334">
        <v>14</v>
      </c>
      <c r="F334" t="s">
        <v>100</v>
      </c>
      <c r="G334" s="9">
        <v>669.9185791015625</v>
      </c>
      <c r="H334">
        <v>3432986.5</v>
      </c>
      <c r="I334">
        <v>566447.625</v>
      </c>
      <c r="J334">
        <v>0</v>
      </c>
      <c r="K334">
        <v>1692748</v>
      </c>
      <c r="L334">
        <v>305344.4375</v>
      </c>
      <c r="M334">
        <v>416888.03125</v>
      </c>
      <c r="N334">
        <v>0</v>
      </c>
      <c r="O334">
        <v>1121.62158203125</v>
      </c>
      <c r="P334">
        <v>450436.15625</v>
      </c>
      <c r="Q334">
        <v>0</v>
      </c>
      <c r="R334">
        <v>0</v>
      </c>
      <c r="S334">
        <v>0</v>
      </c>
      <c r="T334">
        <v>0</v>
      </c>
      <c r="U334">
        <v>36281.241600000001</v>
      </c>
      <c r="V334">
        <v>0</v>
      </c>
      <c r="W334">
        <v>0</v>
      </c>
      <c r="X334">
        <v>36281.241600000001</v>
      </c>
      <c r="Y334" s="13">
        <f t="shared" si="24"/>
        <v>9108.6123134765621</v>
      </c>
      <c r="Z334" s="10">
        <v>7656.193359375</v>
      </c>
      <c r="AA334" s="10">
        <v>-7936.7255859375</v>
      </c>
      <c r="AB334" s="10">
        <v>0.17121332883834839</v>
      </c>
      <c r="AC334" s="10">
        <v>0</v>
      </c>
      <c r="AD334" s="10">
        <v>15</v>
      </c>
      <c r="AE334" s="10">
        <v>0</v>
      </c>
      <c r="AG334" s="13">
        <f t="shared" si="25"/>
        <v>9108.6123134765621</v>
      </c>
      <c r="AH334" s="3">
        <f t="shared" si="22"/>
        <v>1173790.2465820312</v>
      </c>
      <c r="AI334" s="3">
        <f t="shared" si="23"/>
        <v>9108.6123134765621</v>
      </c>
    </row>
    <row r="335" spans="2:46" x14ac:dyDescent="0.25">
      <c r="B335" t="s">
        <v>522</v>
      </c>
      <c r="C335" t="s">
        <v>30</v>
      </c>
      <c r="D335" t="s">
        <v>37</v>
      </c>
      <c r="E335">
        <v>14</v>
      </c>
      <c r="F335" t="s">
        <v>102</v>
      </c>
      <c r="G335" s="9">
        <v>760.9273681640625</v>
      </c>
      <c r="H335">
        <v>3575003.5</v>
      </c>
      <c r="I335">
        <v>566447.625</v>
      </c>
      <c r="J335">
        <v>0</v>
      </c>
      <c r="K335">
        <v>1692748</v>
      </c>
      <c r="L335">
        <v>336809.1875</v>
      </c>
      <c r="M335">
        <v>528381.125</v>
      </c>
      <c r="N335">
        <v>0</v>
      </c>
      <c r="O335">
        <v>1121.62158203125</v>
      </c>
      <c r="P335">
        <v>449495.3125</v>
      </c>
      <c r="Q335">
        <v>0</v>
      </c>
      <c r="R335">
        <v>0</v>
      </c>
      <c r="S335">
        <v>0</v>
      </c>
      <c r="T335">
        <v>0</v>
      </c>
      <c r="U335">
        <v>36281.141760000006</v>
      </c>
      <c r="V335">
        <v>0</v>
      </c>
      <c r="W335">
        <v>0</v>
      </c>
      <c r="X335">
        <v>36281.141760000006</v>
      </c>
      <c r="Y335" s="13">
        <f t="shared" si="24"/>
        <v>10210.664233476562</v>
      </c>
      <c r="Z335" s="10">
        <v>7655.10546875</v>
      </c>
      <c r="AA335" s="10">
        <v>-7935.1650390625</v>
      </c>
      <c r="AB335" s="10">
        <v>0.6734391450881958</v>
      </c>
      <c r="AC335" s="10">
        <v>0</v>
      </c>
      <c r="AD335" s="10">
        <v>58</v>
      </c>
      <c r="AE335" s="10">
        <v>1</v>
      </c>
      <c r="AG335" s="13">
        <f t="shared" si="25"/>
        <v>10210.664233476562</v>
      </c>
      <c r="AH335" s="3">
        <f t="shared" si="22"/>
        <v>1315807.2465820312</v>
      </c>
      <c r="AI335" s="3">
        <f t="shared" si="23"/>
        <v>10210.664233476562</v>
      </c>
    </row>
    <row r="336" spans="2:46" x14ac:dyDescent="0.25">
      <c r="B336" t="s">
        <v>523</v>
      </c>
      <c r="C336" t="s">
        <v>30</v>
      </c>
      <c r="D336" t="s">
        <v>37</v>
      </c>
      <c r="E336">
        <v>14</v>
      </c>
      <c r="F336" t="s">
        <v>104</v>
      </c>
      <c r="G336" s="9">
        <v>698.9775390625</v>
      </c>
      <c r="H336">
        <v>3458398.5</v>
      </c>
      <c r="I336">
        <v>566447.625</v>
      </c>
      <c r="J336">
        <v>0</v>
      </c>
      <c r="K336">
        <v>1692748</v>
      </c>
      <c r="L336">
        <v>299687.5</v>
      </c>
      <c r="M336">
        <v>448897.65625</v>
      </c>
      <c r="N336">
        <v>0</v>
      </c>
      <c r="O336">
        <v>1121.62158203125</v>
      </c>
      <c r="P336">
        <v>449495.3125</v>
      </c>
      <c r="Q336">
        <v>0</v>
      </c>
      <c r="R336">
        <v>0</v>
      </c>
      <c r="S336">
        <v>0</v>
      </c>
      <c r="T336">
        <v>0</v>
      </c>
      <c r="U336">
        <v>36281.141760000006</v>
      </c>
      <c r="V336">
        <v>0</v>
      </c>
      <c r="W336">
        <v>0</v>
      </c>
      <c r="X336">
        <v>36281.141760000006</v>
      </c>
      <c r="Y336" s="13">
        <f t="shared" si="24"/>
        <v>9305.8082209765616</v>
      </c>
      <c r="Z336" s="10">
        <v>7655.10546875</v>
      </c>
      <c r="AA336" s="10">
        <v>-7935.1650390625</v>
      </c>
      <c r="AB336" s="10">
        <v>0.6734391450881958</v>
      </c>
      <c r="AC336" s="10">
        <v>0</v>
      </c>
      <c r="AD336" s="10">
        <v>58</v>
      </c>
      <c r="AE336" s="10">
        <v>1</v>
      </c>
      <c r="AG336" s="13">
        <f t="shared" si="25"/>
        <v>9305.8082209765616</v>
      </c>
      <c r="AH336" s="3">
        <f t="shared" si="22"/>
        <v>1199202.0903320313</v>
      </c>
      <c r="AI336" s="3">
        <f t="shared" si="23"/>
        <v>9305.8082209765616</v>
      </c>
    </row>
    <row r="337" spans="2:35" x14ac:dyDescent="0.25">
      <c r="B337" t="s">
        <v>524</v>
      </c>
      <c r="C337" t="s">
        <v>30</v>
      </c>
      <c r="D337" t="s">
        <v>37</v>
      </c>
      <c r="E337">
        <v>14</v>
      </c>
      <c r="F337" t="s">
        <v>106</v>
      </c>
      <c r="G337" s="9">
        <v>653.93634033203125</v>
      </c>
      <c r="H337">
        <v>3369451</v>
      </c>
      <c r="I337">
        <v>566447.625</v>
      </c>
      <c r="J337">
        <v>0</v>
      </c>
      <c r="K337">
        <v>1692748</v>
      </c>
      <c r="L337">
        <v>269216.9375</v>
      </c>
      <c r="M337">
        <v>390421.15625</v>
      </c>
      <c r="N337">
        <v>0</v>
      </c>
      <c r="O337">
        <v>1121.62158203125</v>
      </c>
      <c r="P337">
        <v>449495.25</v>
      </c>
      <c r="Q337">
        <v>0</v>
      </c>
      <c r="R337">
        <v>0</v>
      </c>
      <c r="S337">
        <v>0</v>
      </c>
      <c r="T337">
        <v>0</v>
      </c>
      <c r="U337">
        <v>36281.141760000006</v>
      </c>
      <c r="V337">
        <v>0</v>
      </c>
      <c r="W337">
        <v>0</v>
      </c>
      <c r="X337">
        <v>36281.141760000006</v>
      </c>
      <c r="Y337" s="13">
        <f t="shared" si="24"/>
        <v>8615.5785309765633</v>
      </c>
      <c r="Z337" s="10">
        <v>7655.10546875</v>
      </c>
      <c r="AA337" s="10">
        <v>-7935.1650390625</v>
      </c>
      <c r="AB337" s="10">
        <v>0.6734391450881958</v>
      </c>
      <c r="AC337" s="10">
        <v>0</v>
      </c>
      <c r="AD337" s="10">
        <v>58</v>
      </c>
      <c r="AE337" s="10">
        <v>1</v>
      </c>
      <c r="AG337" s="13">
        <f t="shared" si="25"/>
        <v>8615.5785309765633</v>
      </c>
      <c r="AH337" s="3">
        <f t="shared" si="22"/>
        <v>1110254.9653320313</v>
      </c>
      <c r="AI337" s="3">
        <f t="shared" si="23"/>
        <v>8615.5785309765633</v>
      </c>
    </row>
    <row r="338" spans="2:35" x14ac:dyDescent="0.25">
      <c r="B338" t="s">
        <v>236</v>
      </c>
      <c r="C338" t="s">
        <v>23</v>
      </c>
      <c r="D338" t="s">
        <v>38</v>
      </c>
      <c r="E338">
        <v>14</v>
      </c>
      <c r="F338" t="s">
        <v>90</v>
      </c>
      <c r="G338" s="9">
        <v>43.917999267578125</v>
      </c>
      <c r="H338">
        <v>107522.53125</v>
      </c>
      <c r="I338">
        <v>31593.98046875</v>
      </c>
      <c r="J338">
        <v>0</v>
      </c>
      <c r="K338">
        <v>50648.0078125</v>
      </c>
      <c r="L338">
        <v>0</v>
      </c>
      <c r="M338">
        <v>14441.1904296875</v>
      </c>
      <c r="N338">
        <v>0</v>
      </c>
      <c r="O338">
        <v>0</v>
      </c>
      <c r="P338">
        <v>10839.5234375</v>
      </c>
      <c r="Q338">
        <v>0</v>
      </c>
      <c r="R338">
        <v>0</v>
      </c>
      <c r="S338">
        <v>0</v>
      </c>
      <c r="T338">
        <v>0</v>
      </c>
      <c r="U338">
        <v>208.07566000000003</v>
      </c>
      <c r="V338">
        <v>0</v>
      </c>
      <c r="W338">
        <v>36.698355000000006</v>
      </c>
      <c r="X338">
        <v>171.37732000000003</v>
      </c>
      <c r="Y338" s="13">
        <f t="shared" si="24"/>
        <v>199.84817510937501</v>
      </c>
      <c r="Z338" s="10">
        <v>323.4549560546875</v>
      </c>
      <c r="AA338" s="10">
        <v>-402.80816650390625</v>
      </c>
      <c r="AB338" s="10">
        <v>0</v>
      </c>
      <c r="AC338" s="10">
        <v>0</v>
      </c>
      <c r="AD338" s="10">
        <v>0</v>
      </c>
      <c r="AE338" s="10">
        <v>0</v>
      </c>
      <c r="AG338" s="13">
        <f t="shared" si="25"/>
        <v>199.84817510937501</v>
      </c>
      <c r="AH338" s="3">
        <f t="shared" si="22"/>
        <v>25280.7138671875</v>
      </c>
      <c r="AI338" s="3">
        <f t="shared" si="23"/>
        <v>196.178339609375</v>
      </c>
    </row>
    <row r="339" spans="2:35" x14ac:dyDescent="0.25">
      <c r="B339" t="s">
        <v>746</v>
      </c>
      <c r="C339" t="s">
        <v>23</v>
      </c>
      <c r="D339" t="s">
        <v>38</v>
      </c>
      <c r="E339">
        <v>14</v>
      </c>
      <c r="F339" t="s">
        <v>730</v>
      </c>
      <c r="G339" s="9">
        <v>43.918003082275391</v>
      </c>
      <c r="H339">
        <v>112137.4609375</v>
      </c>
      <c r="I339">
        <v>31593.98046875</v>
      </c>
      <c r="J339">
        <v>0</v>
      </c>
      <c r="K339">
        <v>50648.0078125</v>
      </c>
      <c r="L339">
        <v>0</v>
      </c>
      <c r="M339">
        <v>19056.10546875</v>
      </c>
      <c r="N339">
        <v>0</v>
      </c>
      <c r="O339">
        <v>0</v>
      </c>
      <c r="P339">
        <v>10839.5224609375</v>
      </c>
      <c r="Q339">
        <v>0</v>
      </c>
      <c r="R339">
        <v>0</v>
      </c>
      <c r="S339">
        <v>0</v>
      </c>
      <c r="T339">
        <v>0</v>
      </c>
      <c r="U339">
        <v>208.00824000000003</v>
      </c>
      <c r="V339">
        <v>0</v>
      </c>
      <c r="W339">
        <v>36.631857500000002</v>
      </c>
      <c r="X339">
        <v>171.37640000000002</v>
      </c>
      <c r="Y339" s="13">
        <f t="shared" si="24"/>
        <v>235.65325848437499</v>
      </c>
      <c r="Z339" s="10">
        <v>323.4549560546875</v>
      </c>
      <c r="AA339" s="10">
        <v>-402.80816650390625</v>
      </c>
      <c r="AB339" s="10">
        <v>0</v>
      </c>
      <c r="AC339" s="10">
        <v>0</v>
      </c>
      <c r="AD339" s="10">
        <v>0</v>
      </c>
      <c r="AE339" s="10">
        <v>0</v>
      </c>
      <c r="AG339" s="13">
        <f t="shared" si="25"/>
        <v>235.65325848437499</v>
      </c>
      <c r="AH339" s="3">
        <f t="shared" si="22"/>
        <v>29895.6279296875</v>
      </c>
      <c r="AI339" s="3">
        <f t="shared" si="23"/>
        <v>231.99007273437499</v>
      </c>
    </row>
    <row r="340" spans="2:35" x14ac:dyDescent="0.25">
      <c r="B340" t="s">
        <v>237</v>
      </c>
      <c r="C340" t="s">
        <v>23</v>
      </c>
      <c r="D340" t="s">
        <v>38</v>
      </c>
      <c r="E340">
        <v>14</v>
      </c>
      <c r="F340" t="s">
        <v>92</v>
      </c>
      <c r="G340" s="9">
        <v>38.818641662597656</v>
      </c>
      <c r="H340">
        <v>99124.3203125</v>
      </c>
      <c r="I340">
        <v>31593.98046875</v>
      </c>
      <c r="J340">
        <v>0</v>
      </c>
      <c r="K340">
        <v>50648.0078125</v>
      </c>
      <c r="L340">
        <v>0</v>
      </c>
      <c r="M340">
        <v>11365.619140625</v>
      </c>
      <c r="N340">
        <v>0</v>
      </c>
      <c r="O340">
        <v>0</v>
      </c>
      <c r="P340">
        <v>5516.81689453125</v>
      </c>
      <c r="Q340">
        <v>0</v>
      </c>
      <c r="R340">
        <v>0</v>
      </c>
      <c r="S340">
        <v>0</v>
      </c>
      <c r="T340">
        <v>0</v>
      </c>
      <c r="U340">
        <v>218.60524000000001</v>
      </c>
      <c r="V340">
        <v>0</v>
      </c>
      <c r="W340">
        <v>47.155560000000001</v>
      </c>
      <c r="X340">
        <v>171.44968</v>
      </c>
      <c r="Y340" s="13">
        <f t="shared" si="24"/>
        <v>135.7232596328125</v>
      </c>
      <c r="Z340" s="10">
        <v>324.9761962890625</v>
      </c>
      <c r="AA340" s="10">
        <v>-333.09085083007812</v>
      </c>
      <c r="AB340" s="10">
        <v>0</v>
      </c>
      <c r="AC340" s="10">
        <v>0</v>
      </c>
      <c r="AD340" s="10">
        <v>0</v>
      </c>
      <c r="AE340" s="10">
        <v>0</v>
      </c>
      <c r="AG340" s="13">
        <f t="shared" si="25"/>
        <v>135.7232596328125</v>
      </c>
      <c r="AH340" s="3">
        <f t="shared" si="22"/>
        <v>16882.43603515625</v>
      </c>
      <c r="AI340" s="3">
        <f t="shared" si="23"/>
        <v>131.00770363281251</v>
      </c>
    </row>
    <row r="341" spans="2:35" x14ac:dyDescent="0.25">
      <c r="B341" t="s">
        <v>705</v>
      </c>
      <c r="C341" t="s">
        <v>23</v>
      </c>
      <c r="D341" t="s">
        <v>38</v>
      </c>
      <c r="E341">
        <v>14</v>
      </c>
      <c r="F341" t="s">
        <v>689</v>
      </c>
      <c r="G341" s="9">
        <v>45.851215362548828</v>
      </c>
      <c r="H341">
        <v>106164.34375</v>
      </c>
      <c r="I341">
        <v>31593.98046875</v>
      </c>
      <c r="J341">
        <v>0</v>
      </c>
      <c r="K341">
        <v>50648.0078125</v>
      </c>
      <c r="L341">
        <v>0</v>
      </c>
      <c r="M341">
        <v>15358.408203125</v>
      </c>
      <c r="N341">
        <v>0</v>
      </c>
      <c r="O341">
        <v>0</v>
      </c>
      <c r="P341">
        <v>8564.0458984375</v>
      </c>
      <c r="Q341">
        <v>0</v>
      </c>
      <c r="R341">
        <v>0</v>
      </c>
      <c r="S341">
        <v>0</v>
      </c>
      <c r="T341">
        <v>0</v>
      </c>
      <c r="U341">
        <v>212.03240000000002</v>
      </c>
      <c r="V341">
        <v>0</v>
      </c>
      <c r="W341">
        <v>40.599482500000001</v>
      </c>
      <c r="X341">
        <v>171.43290000000002</v>
      </c>
      <c r="Y341" s="13">
        <f t="shared" si="24"/>
        <v>189.698192078125</v>
      </c>
      <c r="Z341" s="10">
        <v>328.408935546875</v>
      </c>
      <c r="AA341" s="10">
        <v>-329.0472412109375</v>
      </c>
      <c r="AB341" s="10">
        <v>0</v>
      </c>
      <c r="AC341" s="10">
        <v>0</v>
      </c>
      <c r="AD341" s="10">
        <v>0</v>
      </c>
      <c r="AE341" s="10">
        <v>0</v>
      </c>
      <c r="AG341" s="13">
        <f t="shared" si="25"/>
        <v>189.698192078125</v>
      </c>
      <c r="AH341" s="3">
        <f t="shared" si="22"/>
        <v>23922.4541015625</v>
      </c>
      <c r="AI341" s="3">
        <f t="shared" si="23"/>
        <v>185.63824382812501</v>
      </c>
    </row>
    <row r="342" spans="2:35" x14ac:dyDescent="0.25">
      <c r="B342" t="s">
        <v>238</v>
      </c>
      <c r="C342" t="s">
        <v>23</v>
      </c>
      <c r="D342" t="s">
        <v>38</v>
      </c>
      <c r="E342">
        <v>14</v>
      </c>
      <c r="F342" t="s">
        <v>94</v>
      </c>
      <c r="G342" s="9">
        <v>42.005218505859375</v>
      </c>
      <c r="H342">
        <v>103493.6796875</v>
      </c>
      <c r="I342">
        <v>31593.98046875</v>
      </c>
      <c r="J342">
        <v>0</v>
      </c>
      <c r="K342">
        <v>50648.0078125</v>
      </c>
      <c r="L342">
        <v>0</v>
      </c>
      <c r="M342">
        <v>12687.7470703125</v>
      </c>
      <c r="N342">
        <v>0</v>
      </c>
      <c r="O342">
        <v>0</v>
      </c>
      <c r="P342">
        <v>8564.0458984375</v>
      </c>
      <c r="Q342">
        <v>0</v>
      </c>
      <c r="R342">
        <v>0</v>
      </c>
      <c r="S342">
        <v>0</v>
      </c>
      <c r="T342">
        <v>0</v>
      </c>
      <c r="U342">
        <v>212.03240000000002</v>
      </c>
      <c r="V342">
        <v>0</v>
      </c>
      <c r="W342">
        <v>40.599482500000001</v>
      </c>
      <c r="X342">
        <v>171.43290000000002</v>
      </c>
      <c r="Y342" s="13">
        <f t="shared" si="24"/>
        <v>168.9738616875</v>
      </c>
      <c r="Z342" s="10">
        <v>328.408935546875</v>
      </c>
      <c r="AA342" s="10">
        <v>-329.0472412109375</v>
      </c>
      <c r="AB342" s="10">
        <v>0</v>
      </c>
      <c r="AC342" s="10">
        <v>0</v>
      </c>
      <c r="AD342" s="10">
        <v>0</v>
      </c>
      <c r="AE342" s="10">
        <v>0</v>
      </c>
      <c r="AG342" s="13">
        <f t="shared" si="25"/>
        <v>168.9738616875</v>
      </c>
      <c r="AH342" s="3">
        <f t="shared" si="22"/>
        <v>21251.79296875</v>
      </c>
      <c r="AI342" s="3">
        <f t="shared" si="23"/>
        <v>164.91391343750001</v>
      </c>
    </row>
    <row r="343" spans="2:35" x14ac:dyDescent="0.25">
      <c r="B343" t="s">
        <v>65</v>
      </c>
      <c r="C343" t="s">
        <v>23</v>
      </c>
      <c r="D343" t="s">
        <v>38</v>
      </c>
      <c r="E343">
        <v>14</v>
      </c>
      <c r="F343" t="s">
        <v>48</v>
      </c>
      <c r="G343" s="9">
        <v>48.790416717529297</v>
      </c>
      <c r="H343">
        <v>108377.4921875</v>
      </c>
      <c r="I343">
        <v>31593.98046875</v>
      </c>
      <c r="J343">
        <v>0</v>
      </c>
      <c r="K343">
        <v>50648.0078125</v>
      </c>
      <c r="L343">
        <v>6.3908672332763672</v>
      </c>
      <c r="M343">
        <v>20242.306640625</v>
      </c>
      <c r="N343">
        <v>0</v>
      </c>
      <c r="O343">
        <v>113.81581115722656</v>
      </c>
      <c r="P343">
        <v>5773.07763671875</v>
      </c>
      <c r="Q343">
        <v>0</v>
      </c>
      <c r="R343">
        <v>0</v>
      </c>
      <c r="S343">
        <v>0</v>
      </c>
      <c r="T343">
        <v>0</v>
      </c>
      <c r="U343">
        <v>258.30638000000005</v>
      </c>
      <c r="V343">
        <v>0</v>
      </c>
      <c r="W343">
        <v>86.81750000000001</v>
      </c>
      <c r="X343">
        <v>171.4889</v>
      </c>
      <c r="Y343" s="13">
        <f t="shared" si="24"/>
        <v>211.49393581649781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G343" s="13">
        <f t="shared" si="25"/>
        <v>211.49393581649781</v>
      </c>
      <c r="AH343" s="3">
        <f t="shared" si="22"/>
        <v>26135.590955734253</v>
      </c>
      <c r="AI343" s="3">
        <f t="shared" si="23"/>
        <v>202.81218581649782</v>
      </c>
    </row>
    <row r="344" spans="2:35" x14ac:dyDescent="0.25">
      <c r="B344" t="s">
        <v>66</v>
      </c>
      <c r="C344" t="s">
        <v>23</v>
      </c>
      <c r="D344" t="s">
        <v>38</v>
      </c>
      <c r="E344">
        <v>14</v>
      </c>
      <c r="F344" t="s">
        <v>50</v>
      </c>
      <c r="G344" s="9">
        <v>42.415794372558594</v>
      </c>
      <c r="H344">
        <v>103550.9609375</v>
      </c>
      <c r="I344">
        <v>31593.98046875</v>
      </c>
      <c r="J344">
        <v>0</v>
      </c>
      <c r="K344">
        <v>50648.0078125</v>
      </c>
      <c r="L344">
        <v>11.721334457397461</v>
      </c>
      <c r="M344">
        <v>15351.064453125</v>
      </c>
      <c r="N344">
        <v>0</v>
      </c>
      <c r="O344">
        <v>114.03787231445312</v>
      </c>
      <c r="P344">
        <v>5832.2353515625</v>
      </c>
      <c r="Q344">
        <v>0</v>
      </c>
      <c r="R344">
        <v>0</v>
      </c>
      <c r="S344">
        <v>0</v>
      </c>
      <c r="T344">
        <v>0</v>
      </c>
      <c r="U344">
        <v>227.11762000000002</v>
      </c>
      <c r="V344">
        <v>0</v>
      </c>
      <c r="W344">
        <v>55.632365000000007</v>
      </c>
      <c r="X344">
        <v>171.48526000000001</v>
      </c>
      <c r="Y344" s="13">
        <f t="shared" si="24"/>
        <v>170.92153442892456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G344" s="13">
        <f t="shared" si="25"/>
        <v>170.92153442892456</v>
      </c>
      <c r="AH344" s="3">
        <f t="shared" si="22"/>
        <v>21309.059011459351</v>
      </c>
      <c r="AI344" s="3">
        <f t="shared" si="23"/>
        <v>165.35829792892457</v>
      </c>
    </row>
    <row r="345" spans="2:35" x14ac:dyDescent="0.25">
      <c r="B345" t="s">
        <v>239</v>
      </c>
      <c r="C345" t="s">
        <v>23</v>
      </c>
      <c r="D345" t="s">
        <v>38</v>
      </c>
      <c r="E345">
        <v>14</v>
      </c>
      <c r="F345" t="s">
        <v>96</v>
      </c>
      <c r="G345" s="9">
        <v>43.557300567626953</v>
      </c>
      <c r="H345">
        <v>105939.921875</v>
      </c>
      <c r="I345">
        <v>31593.98046875</v>
      </c>
      <c r="J345">
        <v>0</v>
      </c>
      <c r="K345">
        <v>50648.0078125</v>
      </c>
      <c r="L345">
        <v>494.4864501953125</v>
      </c>
      <c r="M345">
        <v>17787.62890625</v>
      </c>
      <c r="N345">
        <v>0</v>
      </c>
      <c r="O345">
        <v>0</v>
      </c>
      <c r="P345">
        <v>5415.9462890625</v>
      </c>
      <c r="Q345">
        <v>0</v>
      </c>
      <c r="R345">
        <v>0</v>
      </c>
      <c r="S345">
        <v>0</v>
      </c>
      <c r="T345">
        <v>0</v>
      </c>
      <c r="U345">
        <v>171.41966000000002</v>
      </c>
      <c r="V345">
        <v>0</v>
      </c>
      <c r="W345">
        <v>0</v>
      </c>
      <c r="X345">
        <v>171.41966000000002</v>
      </c>
      <c r="Y345" s="13">
        <f t="shared" si="24"/>
        <v>183.89695836914063</v>
      </c>
      <c r="Z345" s="10">
        <v>320.4725341796875</v>
      </c>
      <c r="AA345" s="10">
        <v>-334.16384887695312</v>
      </c>
      <c r="AB345" s="10">
        <v>0</v>
      </c>
      <c r="AC345" s="10">
        <v>0</v>
      </c>
      <c r="AD345" s="10">
        <v>0</v>
      </c>
      <c r="AE345" s="10">
        <v>0</v>
      </c>
      <c r="AG345" s="13">
        <f t="shared" si="25"/>
        <v>183.89695836914063</v>
      </c>
      <c r="AH345" s="3">
        <f t="shared" si="22"/>
        <v>23698.061645507813</v>
      </c>
      <c r="AI345" s="3">
        <f t="shared" si="23"/>
        <v>183.89695836914063</v>
      </c>
    </row>
    <row r="346" spans="2:35" x14ac:dyDescent="0.25">
      <c r="B346" t="s">
        <v>240</v>
      </c>
      <c r="C346" t="s">
        <v>23</v>
      </c>
      <c r="D346" t="s">
        <v>38</v>
      </c>
      <c r="E346">
        <v>14</v>
      </c>
      <c r="F346" t="s">
        <v>98</v>
      </c>
      <c r="G346" s="9">
        <v>40.973628997802734</v>
      </c>
      <c r="H346">
        <v>103775.375</v>
      </c>
      <c r="I346">
        <v>31593.98046875</v>
      </c>
      <c r="J346">
        <v>0</v>
      </c>
      <c r="K346">
        <v>50648.0078125</v>
      </c>
      <c r="L346">
        <v>445.34628295898437</v>
      </c>
      <c r="M346">
        <v>15672.19921875</v>
      </c>
      <c r="N346">
        <v>0</v>
      </c>
      <c r="O346">
        <v>0</v>
      </c>
      <c r="P346">
        <v>5415.9462890625</v>
      </c>
      <c r="Q346">
        <v>0</v>
      </c>
      <c r="R346">
        <v>0</v>
      </c>
      <c r="S346">
        <v>0</v>
      </c>
      <c r="T346">
        <v>0</v>
      </c>
      <c r="U346">
        <v>171.41966000000002</v>
      </c>
      <c r="V346">
        <v>0</v>
      </c>
      <c r="W346">
        <v>0</v>
      </c>
      <c r="X346">
        <v>171.41966000000002</v>
      </c>
      <c r="Y346" s="13">
        <f t="shared" si="24"/>
        <v>167.09989629638673</v>
      </c>
      <c r="Z346" s="10">
        <v>320.4725341796875</v>
      </c>
      <c r="AA346" s="10">
        <v>-334.16384887695312</v>
      </c>
      <c r="AB346" s="10">
        <v>0</v>
      </c>
      <c r="AC346" s="10">
        <v>0</v>
      </c>
      <c r="AD346" s="10">
        <v>0</v>
      </c>
      <c r="AE346" s="10">
        <v>0</v>
      </c>
      <c r="AG346" s="13">
        <f t="shared" si="25"/>
        <v>167.09989629638673</v>
      </c>
      <c r="AH346" s="3">
        <f t="shared" si="22"/>
        <v>21533.491790771484</v>
      </c>
      <c r="AI346" s="3">
        <f t="shared" si="23"/>
        <v>167.09989629638673</v>
      </c>
    </row>
    <row r="347" spans="2:35" x14ac:dyDescent="0.25">
      <c r="B347" t="s">
        <v>241</v>
      </c>
      <c r="C347" t="s">
        <v>23</v>
      </c>
      <c r="D347" t="s">
        <v>38</v>
      </c>
      <c r="E347">
        <v>14</v>
      </c>
      <c r="F347" t="s">
        <v>100</v>
      </c>
      <c r="G347" s="9">
        <v>38.805706024169922</v>
      </c>
      <c r="H347">
        <v>101951.7578125</v>
      </c>
      <c r="I347">
        <v>31593.98046875</v>
      </c>
      <c r="J347">
        <v>0</v>
      </c>
      <c r="K347">
        <v>50648.0078125</v>
      </c>
      <c r="L347">
        <v>402.21041870117187</v>
      </c>
      <c r="M347">
        <v>13891.732421875</v>
      </c>
      <c r="N347">
        <v>0</v>
      </c>
      <c r="O347">
        <v>0</v>
      </c>
      <c r="P347">
        <v>5415.9462890625</v>
      </c>
      <c r="Q347">
        <v>0</v>
      </c>
      <c r="R347">
        <v>0</v>
      </c>
      <c r="S347">
        <v>0</v>
      </c>
      <c r="T347">
        <v>0</v>
      </c>
      <c r="U347">
        <v>171.41966000000002</v>
      </c>
      <c r="V347">
        <v>0</v>
      </c>
      <c r="W347">
        <v>0</v>
      </c>
      <c r="X347">
        <v>171.41966000000002</v>
      </c>
      <c r="Y347" s="13">
        <f t="shared" si="24"/>
        <v>152.94873964599608</v>
      </c>
      <c r="Z347" s="10">
        <v>320.4725341796875</v>
      </c>
      <c r="AA347" s="10">
        <v>-334.16384887695312</v>
      </c>
      <c r="AB347" s="10">
        <v>0</v>
      </c>
      <c r="AC347" s="10">
        <v>0</v>
      </c>
      <c r="AD347" s="10">
        <v>0</v>
      </c>
      <c r="AE347" s="10">
        <v>0</v>
      </c>
      <c r="AG347" s="13">
        <f t="shared" si="25"/>
        <v>152.94873964599608</v>
      </c>
      <c r="AH347" s="3">
        <f t="shared" si="22"/>
        <v>19709.889129638672</v>
      </c>
      <c r="AI347" s="3">
        <f t="shared" si="23"/>
        <v>152.94873964599608</v>
      </c>
    </row>
    <row r="348" spans="2:35" x14ac:dyDescent="0.25">
      <c r="B348" t="s">
        <v>242</v>
      </c>
      <c r="C348" t="s">
        <v>23</v>
      </c>
      <c r="D348" t="s">
        <v>38</v>
      </c>
      <c r="E348">
        <v>14</v>
      </c>
      <c r="F348" t="s">
        <v>102</v>
      </c>
      <c r="G348" s="9">
        <v>42.859958648681641</v>
      </c>
      <c r="H348">
        <v>104451</v>
      </c>
      <c r="I348">
        <v>31593.98046875</v>
      </c>
      <c r="J348">
        <v>0</v>
      </c>
      <c r="K348">
        <v>50648.0078125</v>
      </c>
      <c r="L348">
        <v>406.87857055664062</v>
      </c>
      <c r="M348">
        <v>16345.1982421875</v>
      </c>
      <c r="N348">
        <v>0</v>
      </c>
      <c r="O348">
        <v>0</v>
      </c>
      <c r="P348">
        <v>5457.0302734375</v>
      </c>
      <c r="Q348">
        <v>0</v>
      </c>
      <c r="R348">
        <v>0</v>
      </c>
      <c r="S348">
        <v>0</v>
      </c>
      <c r="T348">
        <v>0</v>
      </c>
      <c r="U348">
        <v>171.39980000000003</v>
      </c>
      <c r="V348">
        <v>0</v>
      </c>
      <c r="W348">
        <v>0</v>
      </c>
      <c r="X348">
        <v>171.39980000000003</v>
      </c>
      <c r="Y348" s="13">
        <f t="shared" si="24"/>
        <v>172.34267098876953</v>
      </c>
      <c r="Z348" s="10">
        <v>323.74069213867187</v>
      </c>
      <c r="AA348" s="10">
        <v>-337.62796020507812</v>
      </c>
      <c r="AB348" s="10">
        <v>0</v>
      </c>
      <c r="AC348" s="10">
        <v>0</v>
      </c>
      <c r="AD348" s="10">
        <v>0</v>
      </c>
      <c r="AE348" s="10">
        <v>0</v>
      </c>
      <c r="AG348" s="13">
        <f t="shared" si="25"/>
        <v>172.34267098876953</v>
      </c>
      <c r="AH348" s="3">
        <f t="shared" si="22"/>
        <v>22209.107086181641</v>
      </c>
      <c r="AI348" s="3">
        <f t="shared" si="23"/>
        <v>172.34267098876953</v>
      </c>
    </row>
    <row r="349" spans="2:35" x14ac:dyDescent="0.25">
      <c r="B349" t="s">
        <v>243</v>
      </c>
      <c r="C349" t="s">
        <v>23</v>
      </c>
      <c r="D349" t="s">
        <v>38</v>
      </c>
      <c r="E349">
        <v>14</v>
      </c>
      <c r="F349" t="s">
        <v>104</v>
      </c>
      <c r="G349" s="9">
        <v>40.365631103515625</v>
      </c>
      <c r="H349">
        <v>102460.671875</v>
      </c>
      <c r="I349">
        <v>31593.98046875</v>
      </c>
      <c r="J349">
        <v>0</v>
      </c>
      <c r="K349">
        <v>50648.0078125</v>
      </c>
      <c r="L349">
        <v>364.7633056640625</v>
      </c>
      <c r="M349">
        <v>14397.0126953125</v>
      </c>
      <c r="N349">
        <v>0</v>
      </c>
      <c r="O349">
        <v>0</v>
      </c>
      <c r="P349">
        <v>5457.0302734375</v>
      </c>
      <c r="Q349">
        <v>0</v>
      </c>
      <c r="R349">
        <v>0</v>
      </c>
      <c r="S349">
        <v>0</v>
      </c>
      <c r="T349">
        <v>0</v>
      </c>
      <c r="U349">
        <v>171.39980000000003</v>
      </c>
      <c r="V349">
        <v>0</v>
      </c>
      <c r="W349">
        <v>0</v>
      </c>
      <c r="X349">
        <v>171.39980000000003</v>
      </c>
      <c r="Y349" s="13">
        <f t="shared" si="24"/>
        <v>156.89793668945313</v>
      </c>
      <c r="Z349" s="10">
        <v>323.74069213867187</v>
      </c>
      <c r="AA349" s="10">
        <v>-337.62796020507812</v>
      </c>
      <c r="AB349" s="10">
        <v>0</v>
      </c>
      <c r="AC349" s="10">
        <v>0</v>
      </c>
      <c r="AD349" s="10">
        <v>0</v>
      </c>
      <c r="AE349" s="10">
        <v>0</v>
      </c>
      <c r="AG349" s="13">
        <f t="shared" si="25"/>
        <v>156.89793668945313</v>
      </c>
      <c r="AH349" s="3">
        <f t="shared" si="22"/>
        <v>20218.806274414063</v>
      </c>
      <c r="AI349" s="3">
        <f t="shared" si="23"/>
        <v>156.89793668945313</v>
      </c>
    </row>
    <row r="350" spans="2:35" x14ac:dyDescent="0.25">
      <c r="B350" t="s">
        <v>244</v>
      </c>
      <c r="C350" t="s">
        <v>23</v>
      </c>
      <c r="D350" t="s">
        <v>38</v>
      </c>
      <c r="E350">
        <v>14</v>
      </c>
      <c r="F350" t="s">
        <v>106</v>
      </c>
      <c r="G350" s="9">
        <v>38.272823333740234</v>
      </c>
      <c r="H350">
        <v>100786.3203125</v>
      </c>
      <c r="I350">
        <v>31593.98046875</v>
      </c>
      <c r="J350">
        <v>0</v>
      </c>
      <c r="K350">
        <v>50648.0078125</v>
      </c>
      <c r="L350">
        <v>328.7008056640625</v>
      </c>
      <c r="M350">
        <v>12758.7080078125</v>
      </c>
      <c r="N350">
        <v>0</v>
      </c>
      <c r="O350">
        <v>0</v>
      </c>
      <c r="P350">
        <v>5457.0302734375</v>
      </c>
      <c r="Q350">
        <v>0</v>
      </c>
      <c r="R350">
        <v>0</v>
      </c>
      <c r="S350">
        <v>0</v>
      </c>
      <c r="T350">
        <v>0</v>
      </c>
      <c r="U350">
        <v>171.39980000000003</v>
      </c>
      <c r="V350">
        <v>0</v>
      </c>
      <c r="W350">
        <v>0</v>
      </c>
      <c r="X350">
        <v>171.39980000000003</v>
      </c>
      <c r="Y350" s="13">
        <f t="shared" si="24"/>
        <v>143.90484731445312</v>
      </c>
      <c r="Z350" s="10">
        <v>323.74069213867187</v>
      </c>
      <c r="AA350" s="10">
        <v>-337.62796020507812</v>
      </c>
      <c r="AB350" s="10">
        <v>0</v>
      </c>
      <c r="AC350" s="10">
        <v>0</v>
      </c>
      <c r="AD350" s="10">
        <v>0</v>
      </c>
      <c r="AE350" s="10">
        <v>0</v>
      </c>
      <c r="AG350" s="13">
        <f t="shared" si="25"/>
        <v>143.90484731445312</v>
      </c>
      <c r="AH350" s="3">
        <f t="shared" si="22"/>
        <v>18544.439086914063</v>
      </c>
      <c r="AI350" s="3">
        <f t="shared" si="23"/>
        <v>143.90484731445312</v>
      </c>
    </row>
    <row r="351" spans="2:35" x14ac:dyDescent="0.25">
      <c r="B351" t="s">
        <v>245</v>
      </c>
      <c r="C351" t="s">
        <v>28</v>
      </c>
      <c r="D351" t="s">
        <v>38</v>
      </c>
      <c r="E351">
        <v>14</v>
      </c>
      <c r="F351" t="s">
        <v>108</v>
      </c>
      <c r="G351" s="9">
        <v>562.4598388671875</v>
      </c>
      <c r="H351">
        <v>1891440.625</v>
      </c>
      <c r="I351">
        <v>500422.40625</v>
      </c>
      <c r="J351">
        <v>0</v>
      </c>
      <c r="K351">
        <v>883691.5</v>
      </c>
      <c r="L351">
        <v>158.871826171875</v>
      </c>
      <c r="M351">
        <v>321338.375</v>
      </c>
      <c r="N351">
        <v>5466.2001953125</v>
      </c>
      <c r="O351">
        <v>102252.6640625</v>
      </c>
      <c r="P351">
        <v>78110.890625</v>
      </c>
      <c r="Q351">
        <v>0</v>
      </c>
      <c r="R351">
        <v>0</v>
      </c>
      <c r="S351">
        <v>0</v>
      </c>
      <c r="T351">
        <v>0</v>
      </c>
      <c r="U351">
        <v>4874.6406400000005</v>
      </c>
      <c r="V351">
        <v>0</v>
      </c>
      <c r="W351">
        <v>2025.6363200000001</v>
      </c>
      <c r="X351">
        <v>2849.0035200000002</v>
      </c>
      <c r="Y351" s="13">
        <f t="shared" si="24"/>
        <v>4097.0034517460936</v>
      </c>
      <c r="Z351" s="10">
        <v>4622.7177734375</v>
      </c>
      <c r="AA351" s="10">
        <v>-8010.369140625</v>
      </c>
      <c r="AB351" s="10">
        <v>0</v>
      </c>
      <c r="AC351" s="10">
        <v>0</v>
      </c>
      <c r="AD351" s="10">
        <v>0</v>
      </c>
      <c r="AE351" s="10">
        <v>0</v>
      </c>
      <c r="AG351" s="13">
        <f t="shared" si="25"/>
        <v>4097.0034517460936</v>
      </c>
      <c r="AH351" s="3">
        <f t="shared" si="22"/>
        <v>501860.80151367188</v>
      </c>
      <c r="AI351" s="3">
        <f t="shared" si="23"/>
        <v>3894.4398197460937</v>
      </c>
    </row>
    <row r="352" spans="2:35" x14ac:dyDescent="0.25">
      <c r="B352" t="s">
        <v>246</v>
      </c>
      <c r="C352" t="s">
        <v>28</v>
      </c>
      <c r="D352" t="s">
        <v>38</v>
      </c>
      <c r="E352">
        <v>14</v>
      </c>
      <c r="F352" t="s">
        <v>110</v>
      </c>
      <c r="G352" s="9">
        <v>530.65679931640625</v>
      </c>
      <c r="H352">
        <v>1809484.375</v>
      </c>
      <c r="I352">
        <v>500422.40625</v>
      </c>
      <c r="J352">
        <v>0</v>
      </c>
      <c r="K352">
        <v>883691.5</v>
      </c>
      <c r="L352">
        <v>316.7923583984375</v>
      </c>
      <c r="M352">
        <v>230022.25</v>
      </c>
      <c r="N352">
        <v>14718.0341796875</v>
      </c>
      <c r="O352">
        <v>102205.2734375</v>
      </c>
      <c r="P352">
        <v>78109.21875</v>
      </c>
      <c r="Q352">
        <v>0</v>
      </c>
      <c r="R352">
        <v>0</v>
      </c>
      <c r="S352">
        <v>0</v>
      </c>
      <c r="T352">
        <v>0</v>
      </c>
      <c r="U352">
        <v>3822.1884800000003</v>
      </c>
      <c r="V352">
        <v>0</v>
      </c>
      <c r="W352">
        <v>973.16928000000007</v>
      </c>
      <c r="X352">
        <v>2849.0198400000004</v>
      </c>
      <c r="Y352" s="13">
        <f t="shared" si="24"/>
        <v>3283.9883560761718</v>
      </c>
      <c r="Z352" s="10">
        <v>4622.7177734375</v>
      </c>
      <c r="AA352" s="10">
        <v>-8010.369140625</v>
      </c>
      <c r="AB352" s="10">
        <v>0</v>
      </c>
      <c r="AC352" s="10">
        <v>0</v>
      </c>
      <c r="AD352" s="10">
        <v>0</v>
      </c>
      <c r="AE352" s="10">
        <v>0</v>
      </c>
      <c r="AG352" s="13">
        <f t="shared" si="25"/>
        <v>3283.9883560761718</v>
      </c>
      <c r="AH352" s="3">
        <f t="shared" si="22"/>
        <v>410653.53454589844</v>
      </c>
      <c r="AI352" s="3">
        <f t="shared" si="23"/>
        <v>3186.6714280761717</v>
      </c>
    </row>
    <row r="353" spans="2:35" x14ac:dyDescent="0.25">
      <c r="B353" t="s">
        <v>247</v>
      </c>
      <c r="C353" t="s">
        <v>28</v>
      </c>
      <c r="D353" t="s">
        <v>38</v>
      </c>
      <c r="E353">
        <v>14</v>
      </c>
      <c r="F353" t="s">
        <v>96</v>
      </c>
      <c r="G353" s="9">
        <v>723.01153564453125</v>
      </c>
      <c r="H353">
        <v>1812363.25</v>
      </c>
      <c r="I353">
        <v>500422.40625</v>
      </c>
      <c r="J353">
        <v>0</v>
      </c>
      <c r="K353">
        <v>883691.5</v>
      </c>
      <c r="L353">
        <v>2656.397705078125</v>
      </c>
      <c r="M353">
        <v>331034.59375</v>
      </c>
      <c r="N353">
        <v>0</v>
      </c>
      <c r="O353">
        <v>213.47686767578125</v>
      </c>
      <c r="P353">
        <v>94346.1640625</v>
      </c>
      <c r="Q353">
        <v>0</v>
      </c>
      <c r="R353">
        <v>0</v>
      </c>
      <c r="S353">
        <v>0</v>
      </c>
      <c r="T353">
        <v>0</v>
      </c>
      <c r="U353">
        <v>2848.4579200000003</v>
      </c>
      <c r="V353">
        <v>0</v>
      </c>
      <c r="W353">
        <v>0</v>
      </c>
      <c r="X353">
        <v>2848.4579200000003</v>
      </c>
      <c r="Y353" s="13">
        <f t="shared" si="24"/>
        <v>3323.2249073095704</v>
      </c>
      <c r="Z353" s="10">
        <v>5291.59912109375</v>
      </c>
      <c r="AA353" s="10">
        <v>-5516.05810546875</v>
      </c>
      <c r="AB353" s="10">
        <v>0</v>
      </c>
      <c r="AC353" s="10">
        <v>0</v>
      </c>
      <c r="AD353" s="10">
        <v>0</v>
      </c>
      <c r="AE353" s="10">
        <v>0</v>
      </c>
      <c r="AG353" s="13">
        <f t="shared" si="25"/>
        <v>3323.2249073095704</v>
      </c>
      <c r="AH353" s="3">
        <f t="shared" si="22"/>
        <v>428250.63238525391</v>
      </c>
      <c r="AI353" s="3">
        <f t="shared" si="23"/>
        <v>3323.2249073095704</v>
      </c>
    </row>
    <row r="354" spans="2:35" x14ac:dyDescent="0.25">
      <c r="B354" t="s">
        <v>248</v>
      </c>
      <c r="C354" t="s">
        <v>28</v>
      </c>
      <c r="D354" t="s">
        <v>38</v>
      </c>
      <c r="E354">
        <v>14</v>
      </c>
      <c r="F354" t="s">
        <v>98</v>
      </c>
      <c r="G354" s="9">
        <v>654.33135986328125</v>
      </c>
      <c r="H354">
        <v>1753191.125</v>
      </c>
      <c r="I354">
        <v>500422.40625</v>
      </c>
      <c r="J354">
        <v>0</v>
      </c>
      <c r="K354">
        <v>883691.5</v>
      </c>
      <c r="L354">
        <v>2270.2421875</v>
      </c>
      <c r="M354">
        <v>272248.65625</v>
      </c>
      <c r="N354">
        <v>0</v>
      </c>
      <c r="O354">
        <v>213.47686767578125</v>
      </c>
      <c r="P354">
        <v>94346.1640625</v>
      </c>
      <c r="Q354">
        <v>0</v>
      </c>
      <c r="R354">
        <v>0</v>
      </c>
      <c r="S354">
        <v>0</v>
      </c>
      <c r="T354">
        <v>0</v>
      </c>
      <c r="U354">
        <v>2848.4579200000003</v>
      </c>
      <c r="V354">
        <v>0</v>
      </c>
      <c r="W354">
        <v>0</v>
      </c>
      <c r="X354">
        <v>2848.4579200000003</v>
      </c>
      <c r="Y354" s="13">
        <f t="shared" si="24"/>
        <v>2864.049465493164</v>
      </c>
      <c r="Z354" s="10">
        <v>5291.59912109375</v>
      </c>
      <c r="AA354" s="10">
        <v>-5516.05810546875</v>
      </c>
      <c r="AB354" s="10">
        <v>0</v>
      </c>
      <c r="AC354" s="10">
        <v>0</v>
      </c>
      <c r="AD354" s="10">
        <v>0</v>
      </c>
      <c r="AE354" s="10">
        <v>0</v>
      </c>
      <c r="AG354" s="13">
        <f t="shared" si="25"/>
        <v>2864.049465493164</v>
      </c>
      <c r="AH354" s="3">
        <f t="shared" si="22"/>
        <v>369078.53936767578</v>
      </c>
      <c r="AI354" s="3">
        <f t="shared" si="23"/>
        <v>2864.049465493164</v>
      </c>
    </row>
    <row r="355" spans="2:35" x14ac:dyDescent="0.25">
      <c r="B355" t="s">
        <v>249</v>
      </c>
      <c r="C355" t="s">
        <v>28</v>
      </c>
      <c r="D355" t="s">
        <v>38</v>
      </c>
      <c r="E355">
        <v>14</v>
      </c>
      <c r="F355" t="s">
        <v>100</v>
      </c>
      <c r="G355" s="9">
        <v>616.58282470703125</v>
      </c>
      <c r="H355">
        <v>1720595.5</v>
      </c>
      <c r="I355">
        <v>500422.40625</v>
      </c>
      <c r="J355">
        <v>0</v>
      </c>
      <c r="K355">
        <v>883691.5</v>
      </c>
      <c r="L355">
        <v>2041.80126953125</v>
      </c>
      <c r="M355">
        <v>239881.53125</v>
      </c>
      <c r="N355">
        <v>0</v>
      </c>
      <c r="O355">
        <v>213.47686767578125</v>
      </c>
      <c r="P355">
        <v>94346.1640625</v>
      </c>
      <c r="Q355">
        <v>0</v>
      </c>
      <c r="R355">
        <v>0</v>
      </c>
      <c r="S355">
        <v>0</v>
      </c>
      <c r="T355">
        <v>0</v>
      </c>
      <c r="U355">
        <v>2848.4579200000003</v>
      </c>
      <c r="V355">
        <v>0</v>
      </c>
      <c r="W355">
        <v>0</v>
      </c>
      <c r="X355">
        <v>2848.4579200000003</v>
      </c>
      <c r="Y355" s="13">
        <f t="shared" si="24"/>
        <v>2611.1078739697264</v>
      </c>
      <c r="Z355" s="10">
        <v>5291.59912109375</v>
      </c>
      <c r="AA355" s="10">
        <v>-5516.05810546875</v>
      </c>
      <c r="AB355" s="10">
        <v>0</v>
      </c>
      <c r="AC355" s="10">
        <v>0</v>
      </c>
      <c r="AD355" s="10">
        <v>0</v>
      </c>
      <c r="AE355" s="10">
        <v>0</v>
      </c>
      <c r="AG355" s="13">
        <f t="shared" si="25"/>
        <v>2611.1078739697264</v>
      </c>
      <c r="AH355" s="3">
        <f t="shared" si="22"/>
        <v>336482.97344970703</v>
      </c>
      <c r="AI355" s="3">
        <f t="shared" si="23"/>
        <v>2611.1078739697264</v>
      </c>
    </row>
    <row r="356" spans="2:35" x14ac:dyDescent="0.25">
      <c r="B356" t="s">
        <v>250</v>
      </c>
      <c r="C356" t="s">
        <v>28</v>
      </c>
      <c r="D356" t="s">
        <v>38</v>
      </c>
      <c r="E356">
        <v>14</v>
      </c>
      <c r="F356" t="s">
        <v>102</v>
      </c>
      <c r="G356" s="9">
        <v>697.26727294921875</v>
      </c>
      <c r="H356">
        <v>1783016.125</v>
      </c>
      <c r="I356">
        <v>500422.40625</v>
      </c>
      <c r="J356">
        <v>0</v>
      </c>
      <c r="K356">
        <v>883691.5</v>
      </c>
      <c r="L356">
        <v>2149.142822265625</v>
      </c>
      <c r="M356">
        <v>301554.65625</v>
      </c>
      <c r="N356">
        <v>0</v>
      </c>
      <c r="O356">
        <v>213.47686767578125</v>
      </c>
      <c r="P356">
        <v>94985.625</v>
      </c>
      <c r="Q356">
        <v>0</v>
      </c>
      <c r="R356">
        <v>0</v>
      </c>
      <c r="S356">
        <v>0</v>
      </c>
      <c r="T356">
        <v>0</v>
      </c>
      <c r="U356">
        <v>2848.4291200000002</v>
      </c>
      <c r="V356">
        <v>0</v>
      </c>
      <c r="W356">
        <v>0</v>
      </c>
      <c r="X356">
        <v>2848.4291200000002</v>
      </c>
      <c r="Y356" s="13">
        <f t="shared" si="24"/>
        <v>3095.4865112939451</v>
      </c>
      <c r="Z356" s="10">
        <v>5347.86279296875</v>
      </c>
      <c r="AA356" s="10">
        <v>-5575.16552734375</v>
      </c>
      <c r="AB356" s="10">
        <v>0</v>
      </c>
      <c r="AC356" s="10">
        <v>0</v>
      </c>
      <c r="AD356" s="10">
        <v>0</v>
      </c>
      <c r="AE356" s="10">
        <v>0</v>
      </c>
      <c r="AG356" s="13">
        <f t="shared" si="25"/>
        <v>3095.4865112939451</v>
      </c>
      <c r="AH356" s="3">
        <f t="shared" si="22"/>
        <v>398902.90093994141</v>
      </c>
      <c r="AI356" s="3">
        <f t="shared" si="23"/>
        <v>3095.4865112939451</v>
      </c>
    </row>
    <row r="357" spans="2:35" x14ac:dyDescent="0.25">
      <c r="B357" t="s">
        <v>251</v>
      </c>
      <c r="C357" t="s">
        <v>28</v>
      </c>
      <c r="D357" t="s">
        <v>38</v>
      </c>
      <c r="E357">
        <v>14</v>
      </c>
      <c r="F357" t="s">
        <v>104</v>
      </c>
      <c r="G357" s="9">
        <v>633.4771728515625</v>
      </c>
      <c r="H357">
        <v>1729189.625</v>
      </c>
      <c r="I357">
        <v>500422.40625</v>
      </c>
      <c r="J357">
        <v>0</v>
      </c>
      <c r="K357">
        <v>883691.5</v>
      </c>
      <c r="L357">
        <v>1818.9736328125</v>
      </c>
      <c r="M357">
        <v>248058.59375</v>
      </c>
      <c r="N357">
        <v>0</v>
      </c>
      <c r="O357">
        <v>213.47686767578125</v>
      </c>
      <c r="P357">
        <v>94985.625</v>
      </c>
      <c r="Q357">
        <v>0</v>
      </c>
      <c r="R357">
        <v>0</v>
      </c>
      <c r="S357">
        <v>0</v>
      </c>
      <c r="T357">
        <v>0</v>
      </c>
      <c r="U357">
        <v>2848.4291200000002</v>
      </c>
      <c r="V357">
        <v>0</v>
      </c>
      <c r="W357">
        <v>0</v>
      </c>
      <c r="X357">
        <v>2848.4291200000002</v>
      </c>
      <c r="Y357" s="13">
        <f t="shared" si="24"/>
        <v>2677.7949533837891</v>
      </c>
      <c r="Z357" s="10">
        <v>5347.86279296875</v>
      </c>
      <c r="AA357" s="10">
        <v>-5575.16552734375</v>
      </c>
      <c r="AB357" s="10">
        <v>0</v>
      </c>
      <c r="AC357" s="10">
        <v>0</v>
      </c>
      <c r="AD357" s="10">
        <v>0</v>
      </c>
      <c r="AE357" s="10">
        <v>0</v>
      </c>
      <c r="AG357" s="13">
        <f t="shared" si="25"/>
        <v>2677.7949533837891</v>
      </c>
      <c r="AH357" s="3">
        <f t="shared" si="22"/>
        <v>345076.66925048828</v>
      </c>
      <c r="AI357" s="3">
        <f t="shared" si="23"/>
        <v>2677.7949533837891</v>
      </c>
    </row>
    <row r="358" spans="2:35" x14ac:dyDescent="0.25">
      <c r="B358" t="s">
        <v>252</v>
      </c>
      <c r="C358" t="s">
        <v>28</v>
      </c>
      <c r="D358" t="s">
        <v>38</v>
      </c>
      <c r="E358">
        <v>14</v>
      </c>
      <c r="F358" t="s">
        <v>106</v>
      </c>
      <c r="G358" s="9">
        <v>598.3779296875</v>
      </c>
      <c r="H358">
        <v>1699684</v>
      </c>
      <c r="I358">
        <v>500422.40625</v>
      </c>
      <c r="J358">
        <v>0</v>
      </c>
      <c r="K358">
        <v>883691.5</v>
      </c>
      <c r="L358">
        <v>1631.04638671875</v>
      </c>
      <c r="M358">
        <v>218741.453125</v>
      </c>
      <c r="N358">
        <v>0</v>
      </c>
      <c r="O358">
        <v>213.47686767578125</v>
      </c>
      <c r="P358">
        <v>94985.625</v>
      </c>
      <c r="Q358">
        <v>0</v>
      </c>
      <c r="R358">
        <v>0</v>
      </c>
      <c r="S358">
        <v>0</v>
      </c>
      <c r="T358">
        <v>0</v>
      </c>
      <c r="U358">
        <v>2848.4291200000002</v>
      </c>
      <c r="V358">
        <v>0</v>
      </c>
      <c r="W358">
        <v>0</v>
      </c>
      <c r="X358">
        <v>2848.4291200000002</v>
      </c>
      <c r="Y358" s="13">
        <f t="shared" si="24"/>
        <v>2448.8356267041017</v>
      </c>
      <c r="Z358" s="10">
        <v>5347.86279296875</v>
      </c>
      <c r="AA358" s="10">
        <v>-5575.16552734375</v>
      </c>
      <c r="AB358" s="10">
        <v>0</v>
      </c>
      <c r="AC358" s="10">
        <v>0</v>
      </c>
      <c r="AD358" s="10">
        <v>0</v>
      </c>
      <c r="AE358" s="10">
        <v>0</v>
      </c>
      <c r="AG358" s="13">
        <f t="shared" si="25"/>
        <v>2448.8356267041017</v>
      </c>
      <c r="AH358" s="3">
        <f t="shared" si="22"/>
        <v>315571.60137939453</v>
      </c>
      <c r="AI358" s="3">
        <f t="shared" si="23"/>
        <v>2448.8356267041017</v>
      </c>
    </row>
    <row r="359" spans="2:35" x14ac:dyDescent="0.25">
      <c r="B359" t="s">
        <v>525</v>
      </c>
      <c r="C359" t="s">
        <v>29</v>
      </c>
      <c r="D359" t="s">
        <v>38</v>
      </c>
      <c r="E359">
        <v>14</v>
      </c>
      <c r="F359" t="s">
        <v>90</v>
      </c>
      <c r="G359" s="9">
        <v>229.62222290039062</v>
      </c>
      <c r="H359">
        <v>352479.625</v>
      </c>
      <c r="I359">
        <v>133157.65625</v>
      </c>
      <c r="J359">
        <v>0</v>
      </c>
      <c r="K359">
        <v>99493.7734375</v>
      </c>
      <c r="L359">
        <v>0</v>
      </c>
      <c r="M359">
        <v>49552.9375</v>
      </c>
      <c r="N359">
        <v>0</v>
      </c>
      <c r="O359">
        <v>0</v>
      </c>
      <c r="P359">
        <v>70275.515625</v>
      </c>
      <c r="Q359">
        <v>0</v>
      </c>
      <c r="R359">
        <v>0</v>
      </c>
      <c r="S359">
        <v>0</v>
      </c>
      <c r="T359">
        <v>0</v>
      </c>
      <c r="U359">
        <v>6243.6844800000008</v>
      </c>
      <c r="V359">
        <v>110.39444</v>
      </c>
      <c r="W359">
        <v>4035.2272000000003</v>
      </c>
      <c r="X359">
        <v>2098.06304</v>
      </c>
      <c r="Y359" s="13">
        <f t="shared" si="24"/>
        <v>1333.39151625</v>
      </c>
      <c r="Z359" s="10">
        <v>2172.3515625</v>
      </c>
      <c r="AA359" s="10">
        <v>-3704.6103515625</v>
      </c>
      <c r="AB359" s="10">
        <v>0</v>
      </c>
      <c r="AC359" s="10">
        <v>0</v>
      </c>
      <c r="AD359" s="10">
        <v>0</v>
      </c>
      <c r="AE359" s="10">
        <v>0</v>
      </c>
      <c r="AG359" s="13">
        <f t="shared" si="25"/>
        <v>1333.39151625</v>
      </c>
      <c r="AH359" s="3">
        <f t="shared" si="22"/>
        <v>119828.453125</v>
      </c>
      <c r="AI359" s="3">
        <f t="shared" si="23"/>
        <v>929.86879624999995</v>
      </c>
    </row>
    <row r="360" spans="2:35" x14ac:dyDescent="0.25">
      <c r="B360" t="s">
        <v>747</v>
      </c>
      <c r="C360" t="s">
        <v>29</v>
      </c>
      <c r="D360" t="s">
        <v>38</v>
      </c>
      <c r="E360">
        <v>14</v>
      </c>
      <c r="F360" t="s">
        <v>730</v>
      </c>
      <c r="G360" s="9">
        <v>229.62226867675781</v>
      </c>
      <c r="H360">
        <v>362552.09375</v>
      </c>
      <c r="I360">
        <v>133157.65625</v>
      </c>
      <c r="J360">
        <v>0</v>
      </c>
      <c r="K360">
        <v>99493.7734375</v>
      </c>
      <c r="L360">
        <v>0</v>
      </c>
      <c r="M360">
        <v>59625.44140625</v>
      </c>
      <c r="N360">
        <v>0</v>
      </c>
      <c r="O360">
        <v>0</v>
      </c>
      <c r="P360">
        <v>70275.515625</v>
      </c>
      <c r="Q360">
        <v>0</v>
      </c>
      <c r="R360">
        <v>0</v>
      </c>
      <c r="S360">
        <v>0</v>
      </c>
      <c r="T360">
        <v>0</v>
      </c>
      <c r="U360">
        <v>6243.3792000000003</v>
      </c>
      <c r="V360">
        <v>110.39444</v>
      </c>
      <c r="W360">
        <v>4034.9225600000004</v>
      </c>
      <c r="X360">
        <v>2098.0624000000003</v>
      </c>
      <c r="Y360" s="13">
        <f t="shared" si="24"/>
        <v>1411.5236825625</v>
      </c>
      <c r="Z360" s="10">
        <v>2172.3515625</v>
      </c>
      <c r="AA360" s="10">
        <v>-3704.6103515625</v>
      </c>
      <c r="AB360" s="10">
        <v>0</v>
      </c>
      <c r="AC360" s="10">
        <v>0</v>
      </c>
      <c r="AD360" s="10">
        <v>0</v>
      </c>
      <c r="AE360" s="10">
        <v>0</v>
      </c>
      <c r="AG360" s="13">
        <f t="shared" si="25"/>
        <v>1411.5236825625</v>
      </c>
      <c r="AH360" s="3">
        <f t="shared" si="22"/>
        <v>129900.95703125</v>
      </c>
      <c r="AI360" s="3">
        <f t="shared" si="23"/>
        <v>1008.0314265625</v>
      </c>
    </row>
    <row r="361" spans="2:35" x14ac:dyDescent="0.25">
      <c r="B361" t="s">
        <v>526</v>
      </c>
      <c r="C361" t="s">
        <v>29</v>
      </c>
      <c r="D361" t="s">
        <v>38</v>
      </c>
      <c r="E361">
        <v>14</v>
      </c>
      <c r="F361" t="s">
        <v>92</v>
      </c>
      <c r="G361" s="9">
        <v>192.25323486328125</v>
      </c>
      <c r="H361">
        <v>319663.8125</v>
      </c>
      <c r="I361">
        <v>133157.65625</v>
      </c>
      <c r="J361">
        <v>0</v>
      </c>
      <c r="K361">
        <v>99493.7734375</v>
      </c>
      <c r="L361">
        <v>0</v>
      </c>
      <c r="M361">
        <v>38482.6875</v>
      </c>
      <c r="N361">
        <v>0</v>
      </c>
      <c r="O361">
        <v>0</v>
      </c>
      <c r="P361">
        <v>48530.00390625</v>
      </c>
      <c r="Q361">
        <v>0</v>
      </c>
      <c r="R361">
        <v>0</v>
      </c>
      <c r="S361">
        <v>0</v>
      </c>
      <c r="T361">
        <v>0</v>
      </c>
      <c r="U361">
        <v>6339.349760000001</v>
      </c>
      <c r="V361">
        <v>110.39444</v>
      </c>
      <c r="W361">
        <v>4130.72768</v>
      </c>
      <c r="X361">
        <v>2098.2268800000002</v>
      </c>
      <c r="Y361" s="13">
        <f t="shared" si="24"/>
        <v>1088.2912533125</v>
      </c>
      <c r="Z361" s="10">
        <v>2123.524658203125</v>
      </c>
      <c r="AA361" s="10">
        <v>-2789.237060546875</v>
      </c>
      <c r="AB361" s="10">
        <v>0</v>
      </c>
      <c r="AC361" s="10">
        <v>0</v>
      </c>
      <c r="AD361" s="10">
        <v>0</v>
      </c>
      <c r="AE361" s="10">
        <v>0</v>
      </c>
      <c r="AG361" s="13">
        <f t="shared" si="25"/>
        <v>1088.2912533125</v>
      </c>
      <c r="AH361" s="3">
        <f t="shared" si="22"/>
        <v>87012.69140625</v>
      </c>
      <c r="AI361" s="3">
        <f t="shared" si="23"/>
        <v>675.21848531249998</v>
      </c>
    </row>
    <row r="362" spans="2:35" x14ac:dyDescent="0.25">
      <c r="B362" t="s">
        <v>706</v>
      </c>
      <c r="C362" t="s">
        <v>29</v>
      </c>
      <c r="D362" t="s">
        <v>38</v>
      </c>
      <c r="E362">
        <v>14</v>
      </c>
      <c r="F362" t="s">
        <v>689</v>
      </c>
      <c r="G362" s="9">
        <v>245.26712036132812</v>
      </c>
      <c r="H362">
        <v>355047.46875</v>
      </c>
      <c r="I362">
        <v>133157.65625</v>
      </c>
      <c r="J362">
        <v>0</v>
      </c>
      <c r="K362">
        <v>99493.7734375</v>
      </c>
      <c r="L362">
        <v>0</v>
      </c>
      <c r="M362">
        <v>53536.11328125</v>
      </c>
      <c r="N362">
        <v>0</v>
      </c>
      <c r="O362">
        <v>0</v>
      </c>
      <c r="P362">
        <v>68860.0859375</v>
      </c>
      <c r="Q362">
        <v>0</v>
      </c>
      <c r="R362">
        <v>0</v>
      </c>
      <c r="S362">
        <v>0</v>
      </c>
      <c r="T362">
        <v>0</v>
      </c>
      <c r="U362">
        <v>6072.1465600000001</v>
      </c>
      <c r="V362">
        <v>110.39444</v>
      </c>
      <c r="W362">
        <v>3863.5500800000004</v>
      </c>
      <c r="X362">
        <v>2098.20336</v>
      </c>
      <c r="Y362" s="13">
        <f t="shared" si="24"/>
        <v>1336.1495139374999</v>
      </c>
      <c r="Z362" s="10">
        <v>2253.511962890625</v>
      </c>
      <c r="AA362" s="10">
        <v>-2881.573486328125</v>
      </c>
      <c r="AB362" s="10">
        <v>0</v>
      </c>
      <c r="AC362" s="10">
        <v>0</v>
      </c>
      <c r="AD362" s="10">
        <v>0</v>
      </c>
      <c r="AE362" s="10">
        <v>0</v>
      </c>
      <c r="AG362" s="13">
        <f t="shared" si="25"/>
        <v>1336.1495139374999</v>
      </c>
      <c r="AH362" s="3">
        <f t="shared" si="22"/>
        <v>122396.19921875</v>
      </c>
      <c r="AI362" s="3">
        <f t="shared" si="23"/>
        <v>949.79450593750005</v>
      </c>
    </row>
    <row r="363" spans="2:35" x14ac:dyDescent="0.25">
      <c r="B363" t="s">
        <v>527</v>
      </c>
      <c r="C363" t="s">
        <v>29</v>
      </c>
      <c r="D363" t="s">
        <v>38</v>
      </c>
      <c r="E363">
        <v>14</v>
      </c>
      <c r="F363" t="s">
        <v>94</v>
      </c>
      <c r="G363" s="9">
        <v>220.07603454589844</v>
      </c>
      <c r="H363">
        <v>345738.09375</v>
      </c>
      <c r="I363">
        <v>133157.65625</v>
      </c>
      <c r="J363">
        <v>0</v>
      </c>
      <c r="K363">
        <v>99493.7734375</v>
      </c>
      <c r="L363">
        <v>0</v>
      </c>
      <c r="M363">
        <v>44226.765625</v>
      </c>
      <c r="N363">
        <v>0</v>
      </c>
      <c r="O363">
        <v>0</v>
      </c>
      <c r="P363">
        <v>68860.0859375</v>
      </c>
      <c r="Q363">
        <v>0</v>
      </c>
      <c r="R363">
        <v>0</v>
      </c>
      <c r="S363">
        <v>0</v>
      </c>
      <c r="T363">
        <v>0</v>
      </c>
      <c r="U363">
        <v>6072.1465600000001</v>
      </c>
      <c r="V363">
        <v>110.39444</v>
      </c>
      <c r="W363">
        <v>3863.5500800000004</v>
      </c>
      <c r="X363">
        <v>2098.20336</v>
      </c>
      <c r="Y363" s="13">
        <f t="shared" si="24"/>
        <v>1263.908976125</v>
      </c>
      <c r="Z363" s="10">
        <v>2253.511962890625</v>
      </c>
      <c r="AA363" s="10">
        <v>-2881.573486328125</v>
      </c>
      <c r="AB363" s="10">
        <v>0</v>
      </c>
      <c r="AC363" s="10">
        <v>0</v>
      </c>
      <c r="AD363" s="10">
        <v>0</v>
      </c>
      <c r="AE363" s="10">
        <v>0</v>
      </c>
      <c r="AG363" s="13">
        <f t="shared" si="25"/>
        <v>1263.908976125</v>
      </c>
      <c r="AH363" s="3">
        <f t="shared" si="22"/>
        <v>113086.8515625</v>
      </c>
      <c r="AI363" s="3">
        <f t="shared" si="23"/>
        <v>877.55396812499998</v>
      </c>
    </row>
    <row r="364" spans="2:35" x14ac:dyDescent="0.25">
      <c r="B364" t="s">
        <v>528</v>
      </c>
      <c r="C364" t="s">
        <v>29</v>
      </c>
      <c r="D364" t="s">
        <v>38</v>
      </c>
      <c r="E364">
        <v>14</v>
      </c>
      <c r="F364" t="s">
        <v>48</v>
      </c>
      <c r="G364" s="9">
        <v>241.87667846679687</v>
      </c>
      <c r="H364">
        <v>351132.28125</v>
      </c>
      <c r="I364">
        <v>133157.65625</v>
      </c>
      <c r="J364">
        <v>0</v>
      </c>
      <c r="K364">
        <v>99493.7734375</v>
      </c>
      <c r="L364">
        <v>94.327140808105469</v>
      </c>
      <c r="M364">
        <v>65815.046875</v>
      </c>
      <c r="N364">
        <v>0</v>
      </c>
      <c r="O364">
        <v>184.31886291503906</v>
      </c>
      <c r="P364">
        <v>52387.2421875</v>
      </c>
      <c r="Q364">
        <v>0</v>
      </c>
      <c r="R364">
        <v>0</v>
      </c>
      <c r="S364">
        <v>0</v>
      </c>
      <c r="T364">
        <v>0</v>
      </c>
      <c r="U364">
        <v>6461.4406400000007</v>
      </c>
      <c r="V364">
        <v>110.39444</v>
      </c>
      <c r="W364">
        <v>4251.8867200000004</v>
      </c>
      <c r="X364">
        <v>2099.1584000000003</v>
      </c>
      <c r="Y364" s="13">
        <f t="shared" si="24"/>
        <v>1344.6007281138916</v>
      </c>
      <c r="Z364" s="10">
        <v>2264.60498046875</v>
      </c>
      <c r="AA364" s="10">
        <v>-1374.752197265625</v>
      </c>
      <c r="AB364" s="10">
        <v>0</v>
      </c>
      <c r="AC364" s="10">
        <v>0</v>
      </c>
      <c r="AD364" s="10">
        <v>0</v>
      </c>
      <c r="AE364" s="10">
        <v>0</v>
      </c>
      <c r="AG364" s="13">
        <f t="shared" si="25"/>
        <v>1344.6007281138916</v>
      </c>
      <c r="AH364" s="3">
        <f t="shared" si="22"/>
        <v>118480.93506622314</v>
      </c>
      <c r="AI364" s="3">
        <f t="shared" si="23"/>
        <v>919.41205611389159</v>
      </c>
    </row>
    <row r="365" spans="2:35" x14ac:dyDescent="0.25">
      <c r="B365" t="s">
        <v>529</v>
      </c>
      <c r="C365" t="s">
        <v>29</v>
      </c>
      <c r="D365" t="s">
        <v>38</v>
      </c>
      <c r="E365">
        <v>14</v>
      </c>
      <c r="F365" t="s">
        <v>50</v>
      </c>
      <c r="G365" s="9">
        <v>205.55522155761719</v>
      </c>
      <c r="H365">
        <v>333979.75</v>
      </c>
      <c r="I365">
        <v>133157.65625</v>
      </c>
      <c r="J365">
        <v>0</v>
      </c>
      <c r="K365">
        <v>99493.7734375</v>
      </c>
      <c r="L365">
        <v>168.54408264160156</v>
      </c>
      <c r="M365">
        <v>50857.5859375</v>
      </c>
      <c r="N365">
        <v>0</v>
      </c>
      <c r="O365">
        <v>193.04389953613281</v>
      </c>
      <c r="P365">
        <v>50109.16796875</v>
      </c>
      <c r="Q365">
        <v>0</v>
      </c>
      <c r="R365">
        <v>0</v>
      </c>
      <c r="S365">
        <v>0</v>
      </c>
      <c r="T365">
        <v>0</v>
      </c>
      <c r="U365">
        <v>6334.3622400000004</v>
      </c>
      <c r="V365">
        <v>110.39444</v>
      </c>
      <c r="W365">
        <v>4124.7856000000002</v>
      </c>
      <c r="X365">
        <v>2099.1812800000002</v>
      </c>
      <c r="Y365" s="13">
        <f t="shared" si="24"/>
        <v>1198.7864930541991</v>
      </c>
      <c r="Z365" s="10">
        <v>2221.49267578125</v>
      </c>
      <c r="AA365" s="10">
        <v>-1311.559814453125</v>
      </c>
      <c r="AB365" s="10">
        <v>0</v>
      </c>
      <c r="AC365" s="10">
        <v>0</v>
      </c>
      <c r="AD365" s="10">
        <v>0</v>
      </c>
      <c r="AE365" s="10">
        <v>0</v>
      </c>
      <c r="AG365" s="13">
        <f t="shared" si="25"/>
        <v>1198.7864930541991</v>
      </c>
      <c r="AH365" s="3">
        <f t="shared" si="22"/>
        <v>101328.34188842773</v>
      </c>
      <c r="AI365" s="3">
        <f t="shared" si="23"/>
        <v>786.30793305419922</v>
      </c>
    </row>
    <row r="366" spans="2:35" x14ac:dyDescent="0.25">
      <c r="B366" t="s">
        <v>530</v>
      </c>
      <c r="C366" t="s">
        <v>29</v>
      </c>
      <c r="D366" t="s">
        <v>38</v>
      </c>
      <c r="E366">
        <v>14</v>
      </c>
      <c r="F366" t="s">
        <v>96</v>
      </c>
      <c r="G366" s="9">
        <v>226.77633666992187</v>
      </c>
      <c r="H366">
        <v>364528.625</v>
      </c>
      <c r="I366">
        <v>133157.65625</v>
      </c>
      <c r="J366">
        <v>0</v>
      </c>
      <c r="K366">
        <v>99493.7734375</v>
      </c>
      <c r="L366">
        <v>21991.8671875</v>
      </c>
      <c r="M366">
        <v>54167.76171875</v>
      </c>
      <c r="N366">
        <v>0</v>
      </c>
      <c r="O366">
        <v>0</v>
      </c>
      <c r="P366">
        <v>55717.578125</v>
      </c>
      <c r="Q366">
        <v>0</v>
      </c>
      <c r="R366">
        <v>0</v>
      </c>
      <c r="S366">
        <v>0</v>
      </c>
      <c r="T366">
        <v>0</v>
      </c>
      <c r="U366">
        <v>2208.20192</v>
      </c>
      <c r="V366">
        <v>110.39444</v>
      </c>
      <c r="W366">
        <v>0</v>
      </c>
      <c r="X366">
        <v>2097.8070400000001</v>
      </c>
      <c r="Y366" s="13">
        <f t="shared" si="24"/>
        <v>1023.3671265624999</v>
      </c>
      <c r="Z366" s="10">
        <v>1902.5726318359375</v>
      </c>
      <c r="AA366" s="10">
        <v>-1982.5986328125</v>
      </c>
      <c r="AB366" s="10">
        <v>0</v>
      </c>
      <c r="AC366" s="10">
        <v>0</v>
      </c>
      <c r="AD366" s="10">
        <v>0</v>
      </c>
      <c r="AE366" s="10">
        <v>0</v>
      </c>
      <c r="AG366" s="13">
        <f t="shared" si="25"/>
        <v>1023.3671265624999</v>
      </c>
      <c r="AH366" s="3">
        <f t="shared" si="22"/>
        <v>131877.20703125</v>
      </c>
      <c r="AI366" s="3">
        <f t="shared" si="23"/>
        <v>1023.3671265624999</v>
      </c>
    </row>
    <row r="367" spans="2:35" x14ac:dyDescent="0.25">
      <c r="B367" t="s">
        <v>531</v>
      </c>
      <c r="C367" t="s">
        <v>29</v>
      </c>
      <c r="D367" t="s">
        <v>38</v>
      </c>
      <c r="E367">
        <v>14</v>
      </c>
      <c r="F367" t="s">
        <v>98</v>
      </c>
      <c r="G367" s="9">
        <v>210.78842163085937</v>
      </c>
      <c r="H367">
        <v>355941.625</v>
      </c>
      <c r="I367">
        <v>133157.65625</v>
      </c>
      <c r="J367">
        <v>0</v>
      </c>
      <c r="K367">
        <v>99493.7734375</v>
      </c>
      <c r="L367">
        <v>19855.24609375</v>
      </c>
      <c r="M367">
        <v>47717.60546875</v>
      </c>
      <c r="N367">
        <v>0</v>
      </c>
      <c r="O367">
        <v>0</v>
      </c>
      <c r="P367">
        <v>55717.578125</v>
      </c>
      <c r="Q367">
        <v>0</v>
      </c>
      <c r="R367">
        <v>0</v>
      </c>
      <c r="S367">
        <v>0</v>
      </c>
      <c r="T367">
        <v>0</v>
      </c>
      <c r="U367">
        <v>2208.20192</v>
      </c>
      <c r="V367">
        <v>110.39444</v>
      </c>
      <c r="W367">
        <v>0</v>
      </c>
      <c r="X367">
        <v>2097.8070400000001</v>
      </c>
      <c r="Y367" s="13">
        <f t="shared" si="24"/>
        <v>956.73373437500004</v>
      </c>
      <c r="Z367" s="10">
        <v>1902.5726318359375</v>
      </c>
      <c r="AA367" s="10">
        <v>-1982.5986328125</v>
      </c>
      <c r="AB367" s="10">
        <v>0</v>
      </c>
      <c r="AC367" s="10">
        <v>0</v>
      </c>
      <c r="AD367" s="10">
        <v>0</v>
      </c>
      <c r="AE367" s="10">
        <v>0</v>
      </c>
      <c r="AG367" s="13">
        <f t="shared" si="25"/>
        <v>956.73373437500004</v>
      </c>
      <c r="AH367" s="3">
        <f t="shared" si="22"/>
        <v>123290.4296875</v>
      </c>
      <c r="AI367" s="3">
        <f t="shared" si="23"/>
        <v>956.73373437500004</v>
      </c>
    </row>
    <row r="368" spans="2:35" x14ac:dyDescent="0.25">
      <c r="B368" t="s">
        <v>532</v>
      </c>
      <c r="C368" t="s">
        <v>29</v>
      </c>
      <c r="D368" t="s">
        <v>38</v>
      </c>
      <c r="E368">
        <v>14</v>
      </c>
      <c r="F368" t="s">
        <v>100</v>
      </c>
      <c r="G368" s="9">
        <v>197.37017822265625</v>
      </c>
      <c r="H368">
        <v>348645.03125</v>
      </c>
      <c r="I368">
        <v>133157.65625</v>
      </c>
      <c r="J368">
        <v>0</v>
      </c>
      <c r="K368">
        <v>99493.7734375</v>
      </c>
      <c r="L368">
        <v>17976.27734375</v>
      </c>
      <c r="M368">
        <v>42300.046875</v>
      </c>
      <c r="N368">
        <v>0</v>
      </c>
      <c r="O368">
        <v>0</v>
      </c>
      <c r="P368">
        <v>55717.578125</v>
      </c>
      <c r="Q368">
        <v>0</v>
      </c>
      <c r="R368">
        <v>0</v>
      </c>
      <c r="S368">
        <v>0</v>
      </c>
      <c r="T368">
        <v>0</v>
      </c>
      <c r="U368">
        <v>2208.20192</v>
      </c>
      <c r="V368">
        <v>110.39444</v>
      </c>
      <c r="W368">
        <v>0</v>
      </c>
      <c r="X368">
        <v>2097.8070400000001</v>
      </c>
      <c r="Y368" s="13">
        <f t="shared" si="24"/>
        <v>900.11268218750001</v>
      </c>
      <c r="Z368" s="10">
        <v>1902.5726318359375</v>
      </c>
      <c r="AA368" s="10">
        <v>-1982.5986328125</v>
      </c>
      <c r="AB368" s="10">
        <v>0</v>
      </c>
      <c r="AC368" s="10">
        <v>0</v>
      </c>
      <c r="AD368" s="10">
        <v>0</v>
      </c>
      <c r="AE368" s="10">
        <v>0</v>
      </c>
      <c r="AG368" s="13">
        <f t="shared" si="25"/>
        <v>900.11268218750001</v>
      </c>
      <c r="AH368" s="3">
        <f t="shared" si="22"/>
        <v>115993.90234375</v>
      </c>
      <c r="AI368" s="3">
        <f t="shared" si="23"/>
        <v>900.11268218750001</v>
      </c>
    </row>
    <row r="369" spans="2:35" x14ac:dyDescent="0.25">
      <c r="B369" t="s">
        <v>533</v>
      </c>
      <c r="C369" t="s">
        <v>29</v>
      </c>
      <c r="D369" t="s">
        <v>38</v>
      </c>
      <c r="E369">
        <v>14</v>
      </c>
      <c r="F369" t="s">
        <v>102</v>
      </c>
      <c r="G369" s="9">
        <v>208.26774597167969</v>
      </c>
      <c r="H369">
        <v>355064.75</v>
      </c>
      <c r="I369">
        <v>133157.65625</v>
      </c>
      <c r="J369">
        <v>0</v>
      </c>
      <c r="K369">
        <v>99493.7734375</v>
      </c>
      <c r="L369">
        <v>18647.052734375</v>
      </c>
      <c r="M369">
        <v>48454.4375</v>
      </c>
      <c r="N369">
        <v>0</v>
      </c>
      <c r="O369">
        <v>0</v>
      </c>
      <c r="P369">
        <v>55311.9921875</v>
      </c>
      <c r="Q369">
        <v>0</v>
      </c>
      <c r="R369">
        <v>0</v>
      </c>
      <c r="S369">
        <v>0</v>
      </c>
      <c r="T369">
        <v>0</v>
      </c>
      <c r="U369">
        <v>2208.1892800000001</v>
      </c>
      <c r="V369">
        <v>110.39444</v>
      </c>
      <c r="W369">
        <v>0</v>
      </c>
      <c r="X369">
        <v>2097.7945600000003</v>
      </c>
      <c r="Y369" s="13">
        <f t="shared" si="24"/>
        <v>949.92862359374999</v>
      </c>
      <c r="Z369" s="10">
        <v>1871.9775390625</v>
      </c>
      <c r="AA369" s="10">
        <v>-1950.697509765625</v>
      </c>
      <c r="AB369" s="10">
        <v>0</v>
      </c>
      <c r="AC369" s="10">
        <v>0</v>
      </c>
      <c r="AD369" s="10">
        <v>0</v>
      </c>
      <c r="AE369" s="10">
        <v>0</v>
      </c>
      <c r="AG369" s="13">
        <f t="shared" si="25"/>
        <v>949.92862359374999</v>
      </c>
      <c r="AH369" s="3">
        <f t="shared" si="22"/>
        <v>122413.482421875</v>
      </c>
      <c r="AI369" s="3">
        <f t="shared" si="23"/>
        <v>949.92862359374999</v>
      </c>
    </row>
    <row r="370" spans="2:35" x14ac:dyDescent="0.25">
      <c r="B370" t="s">
        <v>534</v>
      </c>
      <c r="C370" t="s">
        <v>29</v>
      </c>
      <c r="D370" t="s">
        <v>38</v>
      </c>
      <c r="E370">
        <v>14</v>
      </c>
      <c r="F370" t="s">
        <v>104</v>
      </c>
      <c r="G370" s="9">
        <v>194.55989074707031</v>
      </c>
      <c r="H370">
        <v>347404.9375</v>
      </c>
      <c r="I370">
        <v>133157.65625</v>
      </c>
      <c r="J370">
        <v>0</v>
      </c>
      <c r="K370">
        <v>99493.7734375</v>
      </c>
      <c r="L370">
        <v>16751.435546875</v>
      </c>
      <c r="M370">
        <v>42690.23828125</v>
      </c>
      <c r="N370">
        <v>0</v>
      </c>
      <c r="O370">
        <v>0</v>
      </c>
      <c r="P370">
        <v>55311.9921875</v>
      </c>
      <c r="Q370">
        <v>0</v>
      </c>
      <c r="R370">
        <v>0</v>
      </c>
      <c r="S370">
        <v>0</v>
      </c>
      <c r="T370">
        <v>0</v>
      </c>
      <c r="U370">
        <v>2208.1892800000001</v>
      </c>
      <c r="V370">
        <v>110.39444</v>
      </c>
      <c r="W370">
        <v>0</v>
      </c>
      <c r="X370">
        <v>2097.7945600000003</v>
      </c>
      <c r="Y370" s="13">
        <f t="shared" si="24"/>
        <v>890.48844828125004</v>
      </c>
      <c r="Z370" s="10">
        <v>1871.9775390625</v>
      </c>
      <c r="AA370" s="10">
        <v>-1950.697509765625</v>
      </c>
      <c r="AB370" s="10">
        <v>0</v>
      </c>
      <c r="AC370" s="10">
        <v>0</v>
      </c>
      <c r="AD370" s="10">
        <v>0</v>
      </c>
      <c r="AE370" s="10">
        <v>0</v>
      </c>
      <c r="AG370" s="13">
        <f t="shared" si="25"/>
        <v>890.48844828125004</v>
      </c>
      <c r="AH370" s="3">
        <f t="shared" si="22"/>
        <v>114753.666015625</v>
      </c>
      <c r="AI370" s="3">
        <f t="shared" si="23"/>
        <v>890.48844828125004</v>
      </c>
    </row>
    <row r="371" spans="2:35" x14ac:dyDescent="0.25">
      <c r="B371" t="s">
        <v>535</v>
      </c>
      <c r="C371" t="s">
        <v>29</v>
      </c>
      <c r="D371" t="s">
        <v>38</v>
      </c>
      <c r="E371">
        <v>14</v>
      </c>
      <c r="F371" t="s">
        <v>106</v>
      </c>
      <c r="G371" s="9">
        <v>183.03981018066406</v>
      </c>
      <c r="H371">
        <v>340926.875</v>
      </c>
      <c r="I371">
        <v>133157.65625</v>
      </c>
      <c r="J371">
        <v>0</v>
      </c>
      <c r="K371">
        <v>99493.7734375</v>
      </c>
      <c r="L371">
        <v>15119.7431640625</v>
      </c>
      <c r="M371">
        <v>37843.9296875</v>
      </c>
      <c r="N371">
        <v>0</v>
      </c>
      <c r="O371">
        <v>0</v>
      </c>
      <c r="P371">
        <v>55311.9921875</v>
      </c>
      <c r="Q371">
        <v>0</v>
      </c>
      <c r="R371">
        <v>0</v>
      </c>
      <c r="S371">
        <v>0</v>
      </c>
      <c r="T371">
        <v>0</v>
      </c>
      <c r="U371">
        <v>2208.1892800000001</v>
      </c>
      <c r="V371">
        <v>110.39444</v>
      </c>
      <c r="W371">
        <v>0</v>
      </c>
      <c r="X371">
        <v>2097.7945600000003</v>
      </c>
      <c r="Y371" s="13">
        <f t="shared" si="24"/>
        <v>840.219160703125</v>
      </c>
      <c r="Z371" s="10">
        <v>1871.9775390625</v>
      </c>
      <c r="AA371" s="10">
        <v>-1950.697509765625</v>
      </c>
      <c r="AB371" s="10">
        <v>0</v>
      </c>
      <c r="AC371" s="10">
        <v>0</v>
      </c>
      <c r="AD371" s="10">
        <v>0</v>
      </c>
      <c r="AE371" s="10">
        <v>0</v>
      </c>
      <c r="AG371" s="13">
        <f t="shared" si="25"/>
        <v>840.219160703125</v>
      </c>
      <c r="AH371" s="3">
        <f t="shared" si="22"/>
        <v>108275.6650390625</v>
      </c>
      <c r="AI371" s="3">
        <f t="shared" si="23"/>
        <v>840.219160703125</v>
      </c>
    </row>
    <row r="372" spans="2:35" x14ac:dyDescent="0.25">
      <c r="B372" t="s">
        <v>536</v>
      </c>
      <c r="C372" t="s">
        <v>30</v>
      </c>
      <c r="D372" t="s">
        <v>38</v>
      </c>
      <c r="E372">
        <v>14</v>
      </c>
      <c r="F372" t="s">
        <v>108</v>
      </c>
      <c r="G372" s="9">
        <v>736.09051513671875</v>
      </c>
      <c r="H372">
        <v>4022720</v>
      </c>
      <c r="I372">
        <v>566447.625</v>
      </c>
      <c r="J372">
        <v>0</v>
      </c>
      <c r="K372">
        <v>1692748</v>
      </c>
      <c r="L372">
        <v>6468.13037109375</v>
      </c>
      <c r="M372">
        <v>844013.9375</v>
      </c>
      <c r="N372">
        <v>12180.416015625</v>
      </c>
      <c r="O372">
        <v>392475.28125</v>
      </c>
      <c r="P372">
        <v>508385.21875</v>
      </c>
      <c r="Q372">
        <v>0</v>
      </c>
      <c r="R372">
        <v>0</v>
      </c>
      <c r="S372">
        <v>0</v>
      </c>
      <c r="T372">
        <v>0</v>
      </c>
      <c r="U372">
        <v>119326.81216000002</v>
      </c>
      <c r="V372">
        <v>0</v>
      </c>
      <c r="W372">
        <v>83102.07488</v>
      </c>
      <c r="X372">
        <v>36224.73472</v>
      </c>
      <c r="Y372" s="13">
        <f t="shared" si="24"/>
        <v>21900.625814679686</v>
      </c>
      <c r="Z372" s="10">
        <v>8279.3583984375</v>
      </c>
      <c r="AA372" s="10">
        <v>-14337.28515625</v>
      </c>
      <c r="AB372" s="10">
        <v>0</v>
      </c>
      <c r="AC372" s="10">
        <v>0</v>
      </c>
      <c r="AD372" s="10">
        <v>0</v>
      </c>
      <c r="AE372" s="10">
        <v>0</v>
      </c>
      <c r="AG372" s="13">
        <f t="shared" si="25"/>
        <v>21900.625814679686</v>
      </c>
      <c r="AH372" s="3">
        <f t="shared" si="22"/>
        <v>1751342.5678710938</v>
      </c>
      <c r="AI372" s="3">
        <f t="shared" si="23"/>
        <v>13590.418326679688</v>
      </c>
    </row>
    <row r="373" spans="2:35" x14ac:dyDescent="0.25">
      <c r="B373" t="s">
        <v>537</v>
      </c>
      <c r="C373" t="s">
        <v>30</v>
      </c>
      <c r="D373" t="s">
        <v>38</v>
      </c>
      <c r="E373">
        <v>14</v>
      </c>
      <c r="F373" t="s">
        <v>110</v>
      </c>
      <c r="G373" s="9">
        <v>682.8291015625</v>
      </c>
      <c r="H373">
        <v>3796908.75</v>
      </c>
      <c r="I373">
        <v>566447.625</v>
      </c>
      <c r="J373">
        <v>0</v>
      </c>
      <c r="K373">
        <v>1692748</v>
      </c>
      <c r="L373">
        <v>16294.22265625</v>
      </c>
      <c r="M373">
        <v>579675.4375</v>
      </c>
      <c r="N373">
        <v>40417.9296875</v>
      </c>
      <c r="O373">
        <v>392680.84375</v>
      </c>
      <c r="P373">
        <v>508644.0625</v>
      </c>
      <c r="Q373">
        <v>0</v>
      </c>
      <c r="R373">
        <v>0</v>
      </c>
      <c r="S373">
        <v>0</v>
      </c>
      <c r="T373">
        <v>0</v>
      </c>
      <c r="U373">
        <v>103238.61504</v>
      </c>
      <c r="V373">
        <v>0</v>
      </c>
      <c r="W373">
        <v>67013.949440000011</v>
      </c>
      <c r="X373">
        <v>36224.675840000004</v>
      </c>
      <c r="Y373" s="13">
        <f t="shared" si="24"/>
        <v>18320.400779312498</v>
      </c>
      <c r="Z373" s="10">
        <v>8279.3583984375</v>
      </c>
      <c r="AA373" s="10">
        <v>-14337.28515625</v>
      </c>
      <c r="AB373" s="10">
        <v>0</v>
      </c>
      <c r="AC373" s="10">
        <v>0</v>
      </c>
      <c r="AD373" s="10">
        <v>0</v>
      </c>
      <c r="AE373" s="10">
        <v>0</v>
      </c>
      <c r="AG373" s="13">
        <f t="shared" si="25"/>
        <v>18320.400779312498</v>
      </c>
      <c r="AH373" s="3">
        <f t="shared" si="22"/>
        <v>1497294.56640625</v>
      </c>
      <c r="AI373" s="3">
        <f t="shared" si="23"/>
        <v>11619.0058353125</v>
      </c>
    </row>
    <row r="374" spans="2:35" x14ac:dyDescent="0.25">
      <c r="B374" t="s">
        <v>538</v>
      </c>
      <c r="C374" t="s">
        <v>30</v>
      </c>
      <c r="D374" t="s">
        <v>38</v>
      </c>
      <c r="E374">
        <v>14</v>
      </c>
      <c r="F374" t="s">
        <v>96</v>
      </c>
      <c r="G374" s="9">
        <v>960.83056640625</v>
      </c>
      <c r="H374">
        <v>3819061</v>
      </c>
      <c r="I374">
        <v>566447.625</v>
      </c>
      <c r="J374">
        <v>0</v>
      </c>
      <c r="K374">
        <v>1692748</v>
      </c>
      <c r="L374">
        <v>446970.5625</v>
      </c>
      <c r="M374">
        <v>640474.625</v>
      </c>
      <c r="N374">
        <v>0</v>
      </c>
      <c r="O374">
        <v>1121.62158203125</v>
      </c>
      <c r="P374">
        <v>471298.5</v>
      </c>
      <c r="Q374">
        <v>0</v>
      </c>
      <c r="R374">
        <v>0</v>
      </c>
      <c r="S374">
        <v>0</v>
      </c>
      <c r="T374">
        <v>0</v>
      </c>
      <c r="U374">
        <v>36224.432640000006</v>
      </c>
      <c r="V374">
        <v>0</v>
      </c>
      <c r="W374">
        <v>0</v>
      </c>
      <c r="X374">
        <v>36224.432640000006</v>
      </c>
      <c r="Y374" s="13">
        <f t="shared" si="24"/>
        <v>12104.554798476562</v>
      </c>
      <c r="Z374" s="10">
        <v>8435.197265625</v>
      </c>
      <c r="AA374" s="10">
        <v>-8736.982421875</v>
      </c>
      <c r="AB374" s="10">
        <v>0.19404177367687225</v>
      </c>
      <c r="AC374" s="10">
        <v>0</v>
      </c>
      <c r="AD374" s="10">
        <v>17</v>
      </c>
      <c r="AE374" s="10">
        <v>0</v>
      </c>
      <c r="AG374" s="13">
        <f t="shared" si="25"/>
        <v>12104.554798476562</v>
      </c>
      <c r="AH374" s="3">
        <f t="shared" si="22"/>
        <v>1559865.3090820313</v>
      </c>
      <c r="AI374" s="3">
        <f t="shared" si="23"/>
        <v>12104.554798476562</v>
      </c>
    </row>
    <row r="375" spans="2:35" x14ac:dyDescent="0.25">
      <c r="B375" t="s">
        <v>539</v>
      </c>
      <c r="C375" t="s">
        <v>30</v>
      </c>
      <c r="D375" t="s">
        <v>38</v>
      </c>
      <c r="E375">
        <v>14</v>
      </c>
      <c r="F375" t="s">
        <v>98</v>
      </c>
      <c r="G375" s="9">
        <v>873.31634521484375</v>
      </c>
      <c r="H375">
        <v>3675679</v>
      </c>
      <c r="I375">
        <v>566447.625</v>
      </c>
      <c r="J375">
        <v>0</v>
      </c>
      <c r="K375">
        <v>1692748</v>
      </c>
      <c r="L375">
        <v>398710.15625</v>
      </c>
      <c r="M375">
        <v>545352.6875</v>
      </c>
      <c r="N375">
        <v>0</v>
      </c>
      <c r="O375">
        <v>1121.62158203125</v>
      </c>
      <c r="P375">
        <v>471298.5</v>
      </c>
      <c r="Q375">
        <v>0</v>
      </c>
      <c r="R375">
        <v>0</v>
      </c>
      <c r="S375">
        <v>0</v>
      </c>
      <c r="T375">
        <v>0</v>
      </c>
      <c r="U375">
        <v>36224.432640000006</v>
      </c>
      <c r="V375">
        <v>0</v>
      </c>
      <c r="W375">
        <v>0</v>
      </c>
      <c r="X375">
        <v>36224.432640000006</v>
      </c>
      <c r="Y375" s="13">
        <f t="shared" si="24"/>
        <v>10991.907810976563</v>
      </c>
      <c r="Z375" s="10">
        <v>8435.197265625</v>
      </c>
      <c r="AA375" s="10">
        <v>-8736.982421875</v>
      </c>
      <c r="AB375" s="10">
        <v>0.19404177367687225</v>
      </c>
      <c r="AC375" s="10">
        <v>0</v>
      </c>
      <c r="AD375" s="10">
        <v>17</v>
      </c>
      <c r="AE375" s="10">
        <v>0</v>
      </c>
      <c r="AG375" s="13">
        <f t="shared" si="25"/>
        <v>10991.907810976563</v>
      </c>
      <c r="AH375" s="3">
        <f t="shared" si="22"/>
        <v>1416482.9653320313</v>
      </c>
      <c r="AI375" s="3">
        <f t="shared" si="23"/>
        <v>10991.907810976563</v>
      </c>
    </row>
    <row r="376" spans="2:35" x14ac:dyDescent="0.25">
      <c r="B376" t="s">
        <v>540</v>
      </c>
      <c r="C376" t="s">
        <v>30</v>
      </c>
      <c r="D376" t="s">
        <v>38</v>
      </c>
      <c r="E376">
        <v>14</v>
      </c>
      <c r="F376" t="s">
        <v>100</v>
      </c>
      <c r="G376" s="9">
        <v>807.2154541015625</v>
      </c>
      <c r="H376">
        <v>3565062.25</v>
      </c>
      <c r="I376">
        <v>566447.625</v>
      </c>
      <c r="J376">
        <v>0</v>
      </c>
      <c r="K376">
        <v>1692748</v>
      </c>
      <c r="L376">
        <v>358698.3125</v>
      </c>
      <c r="M376">
        <v>474747</v>
      </c>
      <c r="N376">
        <v>0</v>
      </c>
      <c r="O376">
        <v>1121.62158203125</v>
      </c>
      <c r="P376">
        <v>471298.5</v>
      </c>
      <c r="Q376">
        <v>0</v>
      </c>
      <c r="R376">
        <v>0</v>
      </c>
      <c r="S376">
        <v>0</v>
      </c>
      <c r="T376">
        <v>0</v>
      </c>
      <c r="U376">
        <v>36224.432640000006</v>
      </c>
      <c r="V376">
        <v>0</v>
      </c>
      <c r="W376">
        <v>0</v>
      </c>
      <c r="X376">
        <v>36224.432640000006</v>
      </c>
      <c r="Y376" s="13">
        <f t="shared" si="24"/>
        <v>10133.515768476562</v>
      </c>
      <c r="Z376" s="10">
        <v>8435.197265625</v>
      </c>
      <c r="AA376" s="10">
        <v>-8736.982421875</v>
      </c>
      <c r="AB376" s="10">
        <v>0.19404177367687225</v>
      </c>
      <c r="AC376" s="10">
        <v>0</v>
      </c>
      <c r="AD376" s="10">
        <v>17</v>
      </c>
      <c r="AE376" s="10">
        <v>0</v>
      </c>
      <c r="AG376" s="13">
        <f t="shared" si="25"/>
        <v>10133.515768476562</v>
      </c>
      <c r="AH376" s="3">
        <f t="shared" si="22"/>
        <v>1305865.4340820313</v>
      </c>
      <c r="AI376" s="3">
        <f t="shared" si="23"/>
        <v>10133.515768476562</v>
      </c>
    </row>
    <row r="377" spans="2:35" x14ac:dyDescent="0.25">
      <c r="B377" t="s">
        <v>541</v>
      </c>
      <c r="C377" t="s">
        <v>30</v>
      </c>
      <c r="D377" t="s">
        <v>38</v>
      </c>
      <c r="E377">
        <v>14</v>
      </c>
      <c r="F377" t="s">
        <v>102</v>
      </c>
      <c r="G377" s="9">
        <v>925.9566650390625</v>
      </c>
      <c r="H377">
        <v>3740948.25</v>
      </c>
      <c r="I377">
        <v>566447.625</v>
      </c>
      <c r="J377">
        <v>0</v>
      </c>
      <c r="K377">
        <v>1692748</v>
      </c>
      <c r="L377">
        <v>400741.96875</v>
      </c>
      <c r="M377">
        <v>610030.3125</v>
      </c>
      <c r="N377">
        <v>0</v>
      </c>
      <c r="O377">
        <v>1121.62158203125</v>
      </c>
      <c r="P377">
        <v>469857.96875</v>
      </c>
      <c r="Q377">
        <v>0</v>
      </c>
      <c r="R377">
        <v>0</v>
      </c>
      <c r="S377">
        <v>0</v>
      </c>
      <c r="T377">
        <v>0</v>
      </c>
      <c r="U377">
        <v>36224.353280000003</v>
      </c>
      <c r="V377">
        <v>0</v>
      </c>
      <c r="W377">
        <v>0</v>
      </c>
      <c r="X377">
        <v>36224.353280000003</v>
      </c>
      <c r="Y377" s="13">
        <f t="shared" si="24"/>
        <v>11498.394523476563</v>
      </c>
      <c r="Z377" s="10">
        <v>8385.6923828125</v>
      </c>
      <c r="AA377" s="10">
        <v>-8684.4716796875</v>
      </c>
      <c r="AB377" s="10">
        <v>0.91313773393630981</v>
      </c>
      <c r="AC377" s="10">
        <v>0</v>
      </c>
      <c r="AD377" s="10">
        <v>77</v>
      </c>
      <c r="AE377" s="10">
        <v>3</v>
      </c>
      <c r="AG377" s="13">
        <f t="shared" si="25"/>
        <v>11498.394523476563</v>
      </c>
      <c r="AH377" s="3">
        <f t="shared" si="22"/>
        <v>1481751.8715820313</v>
      </c>
      <c r="AI377" s="3">
        <f t="shared" si="23"/>
        <v>11498.394523476563</v>
      </c>
    </row>
    <row r="378" spans="2:35" x14ac:dyDescent="0.25">
      <c r="B378" t="s">
        <v>542</v>
      </c>
      <c r="C378" t="s">
        <v>30</v>
      </c>
      <c r="D378" t="s">
        <v>38</v>
      </c>
      <c r="E378">
        <v>14</v>
      </c>
      <c r="F378" t="s">
        <v>104</v>
      </c>
      <c r="G378" s="9">
        <v>843.25482177734375</v>
      </c>
      <c r="H378">
        <v>3604181.25</v>
      </c>
      <c r="I378">
        <v>566447.625</v>
      </c>
      <c r="J378">
        <v>0</v>
      </c>
      <c r="K378">
        <v>1692748</v>
      </c>
      <c r="L378">
        <v>355246.875</v>
      </c>
      <c r="M378">
        <v>518757.5625</v>
      </c>
      <c r="N378">
        <v>0</v>
      </c>
      <c r="O378">
        <v>1121.62158203125</v>
      </c>
      <c r="P378">
        <v>469857.96875</v>
      </c>
      <c r="Q378">
        <v>0</v>
      </c>
      <c r="R378">
        <v>0</v>
      </c>
      <c r="S378">
        <v>0</v>
      </c>
      <c r="T378">
        <v>0</v>
      </c>
      <c r="U378">
        <v>36224.353280000003</v>
      </c>
      <c r="V378">
        <v>0</v>
      </c>
      <c r="W378">
        <v>0</v>
      </c>
      <c r="X378">
        <v>36224.353280000003</v>
      </c>
      <c r="Y378" s="13">
        <f t="shared" si="24"/>
        <v>10437.076055976562</v>
      </c>
      <c r="Z378" s="10">
        <v>8385.6923828125</v>
      </c>
      <c r="AA378" s="10">
        <v>-8684.4716796875</v>
      </c>
      <c r="AB378" s="10">
        <v>0.91313773393630981</v>
      </c>
      <c r="AC378" s="10">
        <v>0</v>
      </c>
      <c r="AD378" s="10">
        <v>77</v>
      </c>
      <c r="AE378" s="10">
        <v>3</v>
      </c>
      <c r="AG378" s="13">
        <f t="shared" si="25"/>
        <v>10437.076055976562</v>
      </c>
      <c r="AH378" s="3">
        <f t="shared" si="22"/>
        <v>1344984.0278320313</v>
      </c>
      <c r="AI378" s="3">
        <f t="shared" si="23"/>
        <v>10437.076055976562</v>
      </c>
    </row>
    <row r="379" spans="2:35" x14ac:dyDescent="0.25">
      <c r="B379" t="s">
        <v>543</v>
      </c>
      <c r="C379" t="s">
        <v>30</v>
      </c>
      <c r="D379" t="s">
        <v>38</v>
      </c>
      <c r="E379">
        <v>14</v>
      </c>
      <c r="F379" t="s">
        <v>106</v>
      </c>
      <c r="G379" s="9">
        <v>780.84228515625</v>
      </c>
      <c r="H379">
        <v>3499637.5</v>
      </c>
      <c r="I379">
        <v>566447.625</v>
      </c>
      <c r="J379">
        <v>0</v>
      </c>
      <c r="K379">
        <v>1692748</v>
      </c>
      <c r="L379">
        <v>318066.03125</v>
      </c>
      <c r="M379">
        <v>451396.21875</v>
      </c>
      <c r="N379">
        <v>0</v>
      </c>
      <c r="O379">
        <v>1121.62158203125</v>
      </c>
      <c r="P379">
        <v>469857.96875</v>
      </c>
      <c r="Q379">
        <v>0</v>
      </c>
      <c r="R379">
        <v>0</v>
      </c>
      <c r="S379">
        <v>0</v>
      </c>
      <c r="T379">
        <v>0</v>
      </c>
      <c r="U379">
        <v>36224.353280000003</v>
      </c>
      <c r="V379">
        <v>0</v>
      </c>
      <c r="W379">
        <v>0</v>
      </c>
      <c r="X379">
        <v>36224.353280000003</v>
      </c>
      <c r="Y379" s="13">
        <f t="shared" si="24"/>
        <v>9625.8286809765632</v>
      </c>
      <c r="Z379" s="10">
        <v>8385.6923828125</v>
      </c>
      <c r="AA379" s="10">
        <v>-8684.4716796875</v>
      </c>
      <c r="AB379" s="10">
        <v>0.91313773393630981</v>
      </c>
      <c r="AC379" s="10">
        <v>0</v>
      </c>
      <c r="AD379" s="10">
        <v>77</v>
      </c>
      <c r="AE379" s="10">
        <v>3</v>
      </c>
      <c r="AG379" s="13">
        <f t="shared" si="25"/>
        <v>9625.8286809765632</v>
      </c>
      <c r="AH379" s="3">
        <f t="shared" si="22"/>
        <v>1240441.8403320312</v>
      </c>
      <c r="AI379" s="3">
        <f t="shared" si="23"/>
        <v>9625.8286809765632</v>
      </c>
    </row>
    <row r="380" spans="2:35" x14ac:dyDescent="0.25">
      <c r="B380" t="s">
        <v>253</v>
      </c>
      <c r="C380" t="s">
        <v>23</v>
      </c>
      <c r="D380" t="s">
        <v>39</v>
      </c>
      <c r="E380">
        <v>14</v>
      </c>
      <c r="F380" t="s">
        <v>90</v>
      </c>
      <c r="G380" s="9">
        <v>44.695449829101563</v>
      </c>
      <c r="H380">
        <v>108107.609375</v>
      </c>
      <c r="I380">
        <v>31593.98046875</v>
      </c>
      <c r="J380">
        <v>0</v>
      </c>
      <c r="K380">
        <v>50648.0078125</v>
      </c>
      <c r="L380">
        <v>0</v>
      </c>
      <c r="M380">
        <v>15922.8876953125</v>
      </c>
      <c r="N380">
        <v>0</v>
      </c>
      <c r="O380">
        <v>0</v>
      </c>
      <c r="P380">
        <v>9942.89453125</v>
      </c>
      <c r="Q380">
        <v>0</v>
      </c>
      <c r="R380">
        <v>0</v>
      </c>
      <c r="S380">
        <v>0</v>
      </c>
      <c r="T380">
        <v>0</v>
      </c>
      <c r="U380">
        <v>218.77186</v>
      </c>
      <c r="V380">
        <v>0</v>
      </c>
      <c r="W380">
        <v>48.088090000000001</v>
      </c>
      <c r="X380">
        <v>170.68376000000001</v>
      </c>
      <c r="Y380" s="13">
        <f t="shared" si="24"/>
        <v>205.52727907812499</v>
      </c>
      <c r="Z380" s="10">
        <v>294.81674194335937</v>
      </c>
      <c r="AA380" s="10">
        <v>-388.57540893554687</v>
      </c>
      <c r="AB380" s="10">
        <v>0</v>
      </c>
      <c r="AC380" s="10">
        <v>0</v>
      </c>
      <c r="AD380" s="10">
        <v>0</v>
      </c>
      <c r="AE380" s="10">
        <v>0</v>
      </c>
      <c r="AG380" s="13">
        <f t="shared" si="25"/>
        <v>205.52727907812499</v>
      </c>
      <c r="AH380" s="3">
        <f t="shared" si="22"/>
        <v>25865.7822265625</v>
      </c>
      <c r="AI380" s="3">
        <f t="shared" si="23"/>
        <v>200.71847007812499</v>
      </c>
    </row>
    <row r="381" spans="2:35" x14ac:dyDescent="0.25">
      <c r="B381" t="s">
        <v>748</v>
      </c>
      <c r="C381" t="s">
        <v>23</v>
      </c>
      <c r="D381" t="s">
        <v>39</v>
      </c>
      <c r="E381">
        <v>14</v>
      </c>
      <c r="F381" t="s">
        <v>730</v>
      </c>
      <c r="G381" s="9">
        <v>44.695640563964844</v>
      </c>
      <c r="H381">
        <v>112252.625</v>
      </c>
      <c r="I381">
        <v>31593.98046875</v>
      </c>
      <c r="J381">
        <v>0</v>
      </c>
      <c r="K381">
        <v>50648.0078125</v>
      </c>
      <c r="L381">
        <v>0</v>
      </c>
      <c r="M381">
        <v>20068.306640625</v>
      </c>
      <c r="N381">
        <v>0</v>
      </c>
      <c r="O381">
        <v>0</v>
      </c>
      <c r="P381">
        <v>9942.486328125</v>
      </c>
      <c r="Q381">
        <v>0</v>
      </c>
      <c r="R381">
        <v>0</v>
      </c>
      <c r="S381">
        <v>0</v>
      </c>
      <c r="T381">
        <v>0</v>
      </c>
      <c r="U381">
        <v>218.69740000000002</v>
      </c>
      <c r="V381">
        <v>0</v>
      </c>
      <c r="W381">
        <v>48.014520000000005</v>
      </c>
      <c r="X381">
        <v>170.68288000000001</v>
      </c>
      <c r="Y381" s="13">
        <f t="shared" si="24"/>
        <v>237.6852054375</v>
      </c>
      <c r="Z381" s="10">
        <v>294.82559204101562</v>
      </c>
      <c r="AA381" s="10">
        <v>-388.56301879882813</v>
      </c>
      <c r="AB381" s="10">
        <v>0</v>
      </c>
      <c r="AC381" s="10">
        <v>0</v>
      </c>
      <c r="AD381" s="10">
        <v>0</v>
      </c>
      <c r="AE381" s="10">
        <v>0</v>
      </c>
      <c r="AG381" s="13">
        <f t="shared" si="25"/>
        <v>237.6852054375</v>
      </c>
      <c r="AH381" s="3">
        <f t="shared" si="22"/>
        <v>30010.79296875</v>
      </c>
      <c r="AI381" s="3">
        <f t="shared" si="23"/>
        <v>232.88375343749999</v>
      </c>
    </row>
    <row r="382" spans="2:35" x14ac:dyDescent="0.25">
      <c r="B382" t="s">
        <v>254</v>
      </c>
      <c r="C382" t="s">
        <v>23</v>
      </c>
      <c r="D382" t="s">
        <v>39</v>
      </c>
      <c r="E382">
        <v>14</v>
      </c>
      <c r="F382" t="s">
        <v>92</v>
      </c>
      <c r="G382" s="9">
        <v>40.000034332275391</v>
      </c>
      <c r="H382">
        <v>100002.09375</v>
      </c>
      <c r="I382">
        <v>31593.98046875</v>
      </c>
      <c r="J382">
        <v>0</v>
      </c>
      <c r="K382">
        <v>50648.0078125</v>
      </c>
      <c r="L382">
        <v>0</v>
      </c>
      <c r="M382">
        <v>12577.34375</v>
      </c>
      <c r="N382">
        <v>0</v>
      </c>
      <c r="O382">
        <v>0</v>
      </c>
      <c r="P382">
        <v>5182.88427734375</v>
      </c>
      <c r="Q382">
        <v>0</v>
      </c>
      <c r="R382">
        <v>0</v>
      </c>
      <c r="S382">
        <v>0</v>
      </c>
      <c r="T382">
        <v>0</v>
      </c>
      <c r="U382">
        <v>229.36264000000003</v>
      </c>
      <c r="V382">
        <v>0</v>
      </c>
      <c r="W382">
        <v>58.610450000000007</v>
      </c>
      <c r="X382">
        <v>170.75220000000002</v>
      </c>
      <c r="Y382" s="13">
        <f t="shared" si="24"/>
        <v>143.68041449218751</v>
      </c>
      <c r="Z382" s="10">
        <v>298.25875854492187</v>
      </c>
      <c r="AA382" s="10">
        <v>-333.34640502929687</v>
      </c>
      <c r="AB382" s="10">
        <v>0</v>
      </c>
      <c r="AC382" s="10">
        <v>0</v>
      </c>
      <c r="AD382" s="10">
        <v>0</v>
      </c>
      <c r="AE382" s="10">
        <v>0</v>
      </c>
      <c r="AG382" s="13">
        <f t="shared" si="25"/>
        <v>143.68041449218751</v>
      </c>
      <c r="AH382" s="3">
        <f t="shared" si="22"/>
        <v>17760.22802734375</v>
      </c>
      <c r="AI382" s="3">
        <f t="shared" si="23"/>
        <v>137.81936949218749</v>
      </c>
    </row>
    <row r="383" spans="2:35" x14ac:dyDescent="0.25">
      <c r="B383" t="s">
        <v>707</v>
      </c>
      <c r="C383" t="s">
        <v>23</v>
      </c>
      <c r="D383" t="s">
        <v>39</v>
      </c>
      <c r="E383">
        <v>14</v>
      </c>
      <c r="F383" t="s">
        <v>689</v>
      </c>
      <c r="G383" s="9">
        <v>47.032848358154297</v>
      </c>
      <c r="H383">
        <v>107278.921875</v>
      </c>
      <c r="I383">
        <v>31593.98046875</v>
      </c>
      <c r="J383">
        <v>0</v>
      </c>
      <c r="K383">
        <v>50648.0078125</v>
      </c>
      <c r="L383">
        <v>0</v>
      </c>
      <c r="M383">
        <v>16895.708984375</v>
      </c>
      <c r="N383">
        <v>0</v>
      </c>
      <c r="O383">
        <v>0</v>
      </c>
      <c r="P383">
        <v>8141.34375</v>
      </c>
      <c r="Q383">
        <v>0</v>
      </c>
      <c r="R383">
        <v>0</v>
      </c>
      <c r="S383">
        <v>0</v>
      </c>
      <c r="T383">
        <v>0</v>
      </c>
      <c r="U383">
        <v>222.92242000000002</v>
      </c>
      <c r="V383">
        <v>0</v>
      </c>
      <c r="W383">
        <v>52.187150000000003</v>
      </c>
      <c r="X383">
        <v>170.73528000000002</v>
      </c>
      <c r="Y383" s="13">
        <f t="shared" si="24"/>
        <v>199.50624421875</v>
      </c>
      <c r="Z383" s="10">
        <v>296.26580810546875</v>
      </c>
      <c r="AA383" s="10">
        <v>-329.48348999023437</v>
      </c>
      <c r="AB383" s="10">
        <v>0</v>
      </c>
      <c r="AC383" s="10">
        <v>0</v>
      </c>
      <c r="AD383" s="10">
        <v>0</v>
      </c>
      <c r="AE383" s="10">
        <v>0</v>
      </c>
      <c r="AG383" s="13">
        <f t="shared" si="25"/>
        <v>199.50624421875</v>
      </c>
      <c r="AH383" s="3">
        <f t="shared" si="22"/>
        <v>25037.052734375</v>
      </c>
      <c r="AI383" s="3">
        <f t="shared" si="23"/>
        <v>194.28752921875</v>
      </c>
    </row>
    <row r="384" spans="2:35" x14ac:dyDescent="0.25">
      <c r="B384" t="s">
        <v>255</v>
      </c>
      <c r="C384" t="s">
        <v>23</v>
      </c>
      <c r="D384" t="s">
        <v>39</v>
      </c>
      <c r="E384">
        <v>14</v>
      </c>
      <c r="F384" t="s">
        <v>94</v>
      </c>
      <c r="G384" s="9">
        <v>42.98846435546875</v>
      </c>
      <c r="H384">
        <v>104340.921875</v>
      </c>
      <c r="I384">
        <v>31593.98046875</v>
      </c>
      <c r="J384">
        <v>0</v>
      </c>
      <c r="K384">
        <v>50648.0078125</v>
      </c>
      <c r="L384">
        <v>0</v>
      </c>
      <c r="M384">
        <v>13957.7197265625</v>
      </c>
      <c r="N384">
        <v>0</v>
      </c>
      <c r="O384">
        <v>0</v>
      </c>
      <c r="P384">
        <v>8141.34375</v>
      </c>
      <c r="Q384">
        <v>0</v>
      </c>
      <c r="R384">
        <v>0</v>
      </c>
      <c r="S384">
        <v>0</v>
      </c>
      <c r="T384">
        <v>0</v>
      </c>
      <c r="U384">
        <v>222.92242000000002</v>
      </c>
      <c r="V384">
        <v>0</v>
      </c>
      <c r="W384">
        <v>52.187150000000003</v>
      </c>
      <c r="X384">
        <v>170.73528000000002</v>
      </c>
      <c r="Y384" s="13">
        <f t="shared" si="24"/>
        <v>176.707447578125</v>
      </c>
      <c r="Z384" s="10">
        <v>296.26580810546875</v>
      </c>
      <c r="AA384" s="10">
        <v>-329.48348999023437</v>
      </c>
      <c r="AB384" s="10">
        <v>0</v>
      </c>
      <c r="AC384" s="10">
        <v>0</v>
      </c>
      <c r="AD384" s="10">
        <v>0</v>
      </c>
      <c r="AE384" s="10">
        <v>0</v>
      </c>
      <c r="AG384" s="13">
        <f t="shared" si="25"/>
        <v>176.707447578125</v>
      </c>
      <c r="AH384" s="3">
        <f t="shared" si="22"/>
        <v>22099.0634765625</v>
      </c>
      <c r="AI384" s="3">
        <f t="shared" si="23"/>
        <v>171.488732578125</v>
      </c>
    </row>
    <row r="385" spans="2:35" x14ac:dyDescent="0.25">
      <c r="B385" t="s">
        <v>67</v>
      </c>
      <c r="C385" t="s">
        <v>23</v>
      </c>
      <c r="D385" t="s">
        <v>39</v>
      </c>
      <c r="E385">
        <v>14</v>
      </c>
      <c r="F385" t="s">
        <v>48</v>
      </c>
      <c r="G385" s="9">
        <v>49.666133880615234</v>
      </c>
      <c r="H385">
        <v>110258.125</v>
      </c>
      <c r="I385">
        <v>31593.98046875</v>
      </c>
      <c r="J385">
        <v>0</v>
      </c>
      <c r="K385">
        <v>50648.0078125</v>
      </c>
      <c r="L385">
        <v>7.5668869018554687</v>
      </c>
      <c r="M385">
        <v>22598.837890625</v>
      </c>
      <c r="N385">
        <v>0</v>
      </c>
      <c r="O385">
        <v>150.2335205078125</v>
      </c>
      <c r="P385">
        <v>5259.5859375</v>
      </c>
      <c r="Q385">
        <v>0</v>
      </c>
      <c r="R385">
        <v>0</v>
      </c>
      <c r="S385">
        <v>0</v>
      </c>
      <c r="T385">
        <v>0</v>
      </c>
      <c r="U385">
        <v>274.77254000000005</v>
      </c>
      <c r="V385">
        <v>0</v>
      </c>
      <c r="W385">
        <v>103.93174</v>
      </c>
      <c r="X385">
        <v>170.84082000000001</v>
      </c>
      <c r="Y385" s="13">
        <f t="shared" si="24"/>
        <v>227.79907406774902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G385" s="13">
        <f t="shared" si="25"/>
        <v>227.79907406774902</v>
      </c>
      <c r="AH385" s="3">
        <f t="shared" si="22"/>
        <v>28016.224235534668</v>
      </c>
      <c r="AI385" s="3">
        <f t="shared" si="23"/>
        <v>217.40590006774903</v>
      </c>
    </row>
    <row r="386" spans="2:35" x14ac:dyDescent="0.25">
      <c r="B386" t="s">
        <v>68</v>
      </c>
      <c r="C386" t="s">
        <v>23</v>
      </c>
      <c r="D386" t="s">
        <v>39</v>
      </c>
      <c r="E386">
        <v>14</v>
      </c>
      <c r="F386" t="s">
        <v>50</v>
      </c>
      <c r="G386">
        <v>43.105224609375</v>
      </c>
      <c r="H386">
        <v>104816.40625</v>
      </c>
      <c r="I386">
        <v>31593.98046875</v>
      </c>
      <c r="J386">
        <v>0</v>
      </c>
      <c r="K386">
        <v>50648.0078125</v>
      </c>
      <c r="L386">
        <v>13.668420791625977</v>
      </c>
      <c r="M386">
        <v>17099.287109375</v>
      </c>
      <c r="N386">
        <v>0</v>
      </c>
      <c r="O386">
        <v>150.28829956054687</v>
      </c>
      <c r="P386">
        <v>5311.248046875</v>
      </c>
      <c r="Q386">
        <v>0</v>
      </c>
      <c r="R386">
        <v>0</v>
      </c>
      <c r="S386">
        <v>0</v>
      </c>
      <c r="T386">
        <v>0</v>
      </c>
      <c r="U386">
        <v>236.91248000000002</v>
      </c>
      <c r="V386">
        <v>0</v>
      </c>
      <c r="W386">
        <v>66.076355000000007</v>
      </c>
      <c r="X386">
        <v>170.83610000000002</v>
      </c>
      <c r="Y386" s="13">
        <f t="shared" si="24"/>
        <v>181.78569246243285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G386" s="13">
        <f t="shared" si="25"/>
        <v>181.78569246243285</v>
      </c>
      <c r="AH386" s="3">
        <f t="shared" ref="AH386:AH449" si="36">L386+M386+O386+P386+R386</f>
        <v>22574.491876602173</v>
      </c>
      <c r="AI386" s="3">
        <f t="shared" ref="AI386:AI449" si="37">AH386*7760/1000000</f>
        <v>175.17805696243286</v>
      </c>
    </row>
    <row r="387" spans="2:35" x14ac:dyDescent="0.25">
      <c r="B387" t="s">
        <v>256</v>
      </c>
      <c r="C387" t="s">
        <v>23</v>
      </c>
      <c r="D387" t="s">
        <v>39</v>
      </c>
      <c r="E387">
        <v>14</v>
      </c>
      <c r="F387" t="s">
        <v>96</v>
      </c>
      <c r="G387">
        <v>45.596504211425781</v>
      </c>
      <c r="H387">
        <v>106994.40625</v>
      </c>
      <c r="I387">
        <v>31593.98046875</v>
      </c>
      <c r="J387">
        <v>0</v>
      </c>
      <c r="K387">
        <v>50648.0078125</v>
      </c>
      <c r="L387">
        <v>577.607421875</v>
      </c>
      <c r="M387">
        <v>19088.412109375</v>
      </c>
      <c r="N387">
        <v>0</v>
      </c>
      <c r="O387">
        <v>0</v>
      </c>
      <c r="P387">
        <v>5086.5302734375</v>
      </c>
      <c r="Q387">
        <v>0</v>
      </c>
      <c r="R387">
        <v>0</v>
      </c>
      <c r="S387">
        <v>0</v>
      </c>
      <c r="T387">
        <v>0</v>
      </c>
      <c r="U387">
        <v>170.69594000000001</v>
      </c>
      <c r="V387">
        <v>0</v>
      </c>
      <c r="W387">
        <v>0</v>
      </c>
      <c r="X387">
        <v>170.69594000000001</v>
      </c>
      <c r="Y387" s="13">
        <f t="shared" ref="Y387:Y450" si="38">AG387</f>
        <v>192.07978648437501</v>
      </c>
      <c r="Z387" s="10">
        <v>290.07095336914063</v>
      </c>
      <c r="AA387" s="10">
        <v>-302.35113525390625</v>
      </c>
      <c r="AB387" s="10">
        <v>0</v>
      </c>
      <c r="AC387" s="10">
        <v>0</v>
      </c>
      <c r="AD387" s="10">
        <v>0</v>
      </c>
      <c r="AE387" s="10">
        <v>0</v>
      </c>
      <c r="AG387" s="13">
        <f t="shared" ref="AG387:AG450" si="39">(AH387*7760+W387*100000)/1000000</f>
        <v>192.07978648437501</v>
      </c>
      <c r="AH387" s="3">
        <f t="shared" si="36"/>
        <v>24752.5498046875</v>
      </c>
      <c r="AI387" s="3">
        <f t="shared" si="37"/>
        <v>192.07978648437501</v>
      </c>
    </row>
    <row r="388" spans="2:35" x14ac:dyDescent="0.25">
      <c r="B388" t="s">
        <v>257</v>
      </c>
      <c r="C388" t="s">
        <v>23</v>
      </c>
      <c r="D388" t="s">
        <v>39</v>
      </c>
      <c r="E388">
        <v>14</v>
      </c>
      <c r="F388" t="s">
        <v>98</v>
      </c>
      <c r="G388">
        <v>42.746070861816406</v>
      </c>
      <c r="H388">
        <v>104666.875</v>
      </c>
      <c r="I388">
        <v>31593.98046875</v>
      </c>
      <c r="J388">
        <v>0</v>
      </c>
      <c r="K388">
        <v>50648.0078125</v>
      </c>
      <c r="L388">
        <v>521.312255859375</v>
      </c>
      <c r="M388">
        <v>16817.158203125</v>
      </c>
      <c r="N388">
        <v>0</v>
      </c>
      <c r="O388">
        <v>0</v>
      </c>
      <c r="P388">
        <v>5086.5302734375</v>
      </c>
      <c r="Q388">
        <v>0</v>
      </c>
      <c r="R388">
        <v>0</v>
      </c>
      <c r="S388">
        <v>0</v>
      </c>
      <c r="T388">
        <v>0</v>
      </c>
      <c r="U388">
        <v>170.69594000000001</v>
      </c>
      <c r="V388">
        <v>0</v>
      </c>
      <c r="W388">
        <v>0</v>
      </c>
      <c r="X388">
        <v>170.69594000000001</v>
      </c>
      <c r="Y388" s="13">
        <f t="shared" si="38"/>
        <v>174.01800568359374</v>
      </c>
      <c r="Z388" s="10">
        <v>290.07095336914063</v>
      </c>
      <c r="AA388" s="10">
        <v>-302.35113525390625</v>
      </c>
      <c r="AB388" s="10">
        <v>0</v>
      </c>
      <c r="AC388" s="10">
        <v>0</v>
      </c>
      <c r="AD388" s="10">
        <v>0</v>
      </c>
      <c r="AE388" s="10">
        <v>0</v>
      </c>
      <c r="AG388" s="13">
        <f t="shared" si="39"/>
        <v>174.01800568359374</v>
      </c>
      <c r="AH388" s="3">
        <f t="shared" si="36"/>
        <v>22425.000732421875</v>
      </c>
      <c r="AI388" s="3">
        <f t="shared" si="37"/>
        <v>174.01800568359374</v>
      </c>
    </row>
    <row r="389" spans="2:35" x14ac:dyDescent="0.25">
      <c r="B389" t="s">
        <v>258</v>
      </c>
      <c r="C389" t="s">
        <v>23</v>
      </c>
      <c r="D389" t="s">
        <v>39</v>
      </c>
      <c r="E389">
        <v>14</v>
      </c>
      <c r="F389" t="s">
        <v>100</v>
      </c>
      <c r="G389">
        <v>40.359752655029297</v>
      </c>
      <c r="H389">
        <v>102705.25</v>
      </c>
      <c r="I389">
        <v>31593.98046875</v>
      </c>
      <c r="J389">
        <v>0</v>
      </c>
      <c r="K389">
        <v>50648.0078125</v>
      </c>
      <c r="L389">
        <v>471.55645751953125</v>
      </c>
      <c r="M389">
        <v>14905.30859375</v>
      </c>
      <c r="N389">
        <v>0</v>
      </c>
      <c r="O389">
        <v>0</v>
      </c>
      <c r="P389">
        <v>5086.5302734375</v>
      </c>
      <c r="Q389">
        <v>0</v>
      </c>
      <c r="R389">
        <v>0</v>
      </c>
      <c r="S389">
        <v>0</v>
      </c>
      <c r="T389">
        <v>0</v>
      </c>
      <c r="U389">
        <v>170.69594000000001</v>
      </c>
      <c r="V389">
        <v>0</v>
      </c>
      <c r="W389">
        <v>0</v>
      </c>
      <c r="X389">
        <v>170.69594000000001</v>
      </c>
      <c r="Y389" s="13">
        <f t="shared" si="38"/>
        <v>158.79594771972657</v>
      </c>
      <c r="Z389" s="10">
        <v>290.07095336914063</v>
      </c>
      <c r="AA389" s="10">
        <v>-302.35113525390625</v>
      </c>
      <c r="AB389" s="10">
        <v>0</v>
      </c>
      <c r="AC389" s="10">
        <v>0</v>
      </c>
      <c r="AD389" s="10">
        <v>0</v>
      </c>
      <c r="AE389" s="10">
        <v>0</v>
      </c>
      <c r="AG389" s="13">
        <f t="shared" si="39"/>
        <v>158.79594771972657</v>
      </c>
      <c r="AH389" s="3">
        <f t="shared" si="36"/>
        <v>20463.395324707031</v>
      </c>
      <c r="AI389" s="3">
        <f t="shared" si="37"/>
        <v>158.79594771972657</v>
      </c>
    </row>
    <row r="390" spans="2:35" x14ac:dyDescent="0.25">
      <c r="B390" t="s">
        <v>259</v>
      </c>
      <c r="C390" t="s">
        <v>23</v>
      </c>
      <c r="D390" t="s">
        <v>39</v>
      </c>
      <c r="E390">
        <v>14</v>
      </c>
      <c r="F390" t="s">
        <v>102</v>
      </c>
      <c r="G390">
        <v>44.934101104736328</v>
      </c>
      <c r="H390">
        <v>105516.71875</v>
      </c>
      <c r="I390">
        <v>31593.98046875</v>
      </c>
      <c r="J390">
        <v>0</v>
      </c>
      <c r="K390">
        <v>50648.0078125</v>
      </c>
      <c r="L390">
        <v>474.46328735351562</v>
      </c>
      <c r="M390">
        <v>17708.3203125</v>
      </c>
      <c r="N390">
        <v>0</v>
      </c>
      <c r="O390">
        <v>0</v>
      </c>
      <c r="P390">
        <v>5092.064453125</v>
      </c>
      <c r="Q390">
        <v>0</v>
      </c>
      <c r="R390">
        <v>0</v>
      </c>
      <c r="S390">
        <v>0</v>
      </c>
      <c r="T390">
        <v>0</v>
      </c>
      <c r="U390">
        <v>170.67442000000003</v>
      </c>
      <c r="V390">
        <v>0</v>
      </c>
      <c r="W390">
        <v>0</v>
      </c>
      <c r="X390">
        <v>170.67442000000003</v>
      </c>
      <c r="Y390" s="13">
        <f t="shared" si="38"/>
        <v>180.61282089111327</v>
      </c>
      <c r="Z390" s="10">
        <v>290.05694580078125</v>
      </c>
      <c r="AA390" s="10">
        <v>-302.35546875</v>
      </c>
      <c r="AB390" s="10">
        <v>0</v>
      </c>
      <c r="AC390" s="10">
        <v>0</v>
      </c>
      <c r="AD390" s="10">
        <v>0</v>
      </c>
      <c r="AE390" s="10">
        <v>0</v>
      </c>
      <c r="AG390" s="13">
        <f t="shared" si="39"/>
        <v>180.61282089111327</v>
      </c>
      <c r="AH390" s="3">
        <f t="shared" si="36"/>
        <v>23274.848052978516</v>
      </c>
      <c r="AI390" s="3">
        <f t="shared" si="37"/>
        <v>180.61282089111327</v>
      </c>
    </row>
    <row r="391" spans="2:35" x14ac:dyDescent="0.25">
      <c r="B391" t="s">
        <v>260</v>
      </c>
      <c r="C391" t="s">
        <v>23</v>
      </c>
      <c r="D391" t="s">
        <v>39</v>
      </c>
      <c r="E391">
        <v>14</v>
      </c>
      <c r="F391" t="s">
        <v>104</v>
      </c>
      <c r="G391">
        <v>42.170326232910156</v>
      </c>
      <c r="H391">
        <v>103355.7265625</v>
      </c>
      <c r="I391">
        <v>31593.98046875</v>
      </c>
      <c r="J391">
        <v>0</v>
      </c>
      <c r="K391">
        <v>50648.0078125</v>
      </c>
      <c r="L391">
        <v>425.68460083007812</v>
      </c>
      <c r="M391">
        <v>15596.0849609375</v>
      </c>
      <c r="N391">
        <v>0</v>
      </c>
      <c r="O391">
        <v>0</v>
      </c>
      <c r="P391">
        <v>5092.064453125</v>
      </c>
      <c r="Q391">
        <v>0</v>
      </c>
      <c r="R391">
        <v>0</v>
      </c>
      <c r="S391">
        <v>0</v>
      </c>
      <c r="T391">
        <v>0</v>
      </c>
      <c r="U391">
        <v>170.67444</v>
      </c>
      <c r="V391">
        <v>0</v>
      </c>
      <c r="W391">
        <v>0</v>
      </c>
      <c r="X391">
        <v>170.67444</v>
      </c>
      <c r="Y391" s="13">
        <f t="shared" si="38"/>
        <v>163.84335195556642</v>
      </c>
      <c r="Z391" s="10">
        <v>290.05694580078125</v>
      </c>
      <c r="AA391" s="10">
        <v>-302.35546875</v>
      </c>
      <c r="AB391" s="10">
        <v>0</v>
      </c>
      <c r="AC391" s="10">
        <v>0</v>
      </c>
      <c r="AD391" s="10">
        <v>0</v>
      </c>
      <c r="AE391" s="10">
        <v>0</v>
      </c>
      <c r="AG391" s="13">
        <f t="shared" si="39"/>
        <v>163.84335195556642</v>
      </c>
      <c r="AH391" s="3">
        <f t="shared" si="36"/>
        <v>21113.834014892578</v>
      </c>
      <c r="AI391" s="3">
        <f t="shared" si="37"/>
        <v>163.84335195556642</v>
      </c>
    </row>
    <row r="392" spans="2:35" x14ac:dyDescent="0.25">
      <c r="B392" t="s">
        <v>261</v>
      </c>
      <c r="C392" t="s">
        <v>23</v>
      </c>
      <c r="D392" t="s">
        <v>39</v>
      </c>
      <c r="E392">
        <v>14</v>
      </c>
      <c r="F392" t="s">
        <v>106</v>
      </c>
      <c r="G392">
        <v>39.855484008789063</v>
      </c>
      <c r="H392">
        <v>101539.421875</v>
      </c>
      <c r="I392">
        <v>31593.98046875</v>
      </c>
      <c r="J392">
        <v>0</v>
      </c>
      <c r="K392">
        <v>50648.0078125</v>
      </c>
      <c r="L392">
        <v>383.22442626953125</v>
      </c>
      <c r="M392">
        <v>13822.24609375</v>
      </c>
      <c r="N392">
        <v>0</v>
      </c>
      <c r="O392">
        <v>0</v>
      </c>
      <c r="P392">
        <v>5092.064453125</v>
      </c>
      <c r="Q392">
        <v>0</v>
      </c>
      <c r="R392">
        <v>0</v>
      </c>
      <c r="S392">
        <v>0</v>
      </c>
      <c r="T392">
        <v>0</v>
      </c>
      <c r="U392">
        <v>170.67444</v>
      </c>
      <c r="V392">
        <v>0</v>
      </c>
      <c r="W392">
        <v>0</v>
      </c>
      <c r="X392">
        <v>170.67444</v>
      </c>
      <c r="Y392" s="13">
        <f t="shared" si="38"/>
        <v>149.74887139160157</v>
      </c>
      <c r="Z392" s="10">
        <v>290.05694580078125</v>
      </c>
      <c r="AA392" s="10">
        <v>-302.35546875</v>
      </c>
      <c r="AB392" s="10">
        <v>0</v>
      </c>
      <c r="AC392" s="10">
        <v>0</v>
      </c>
      <c r="AD392" s="10">
        <v>0</v>
      </c>
      <c r="AE392" s="10">
        <v>0</v>
      </c>
      <c r="AG392" s="13">
        <f t="shared" si="39"/>
        <v>149.74887139160157</v>
      </c>
      <c r="AH392" s="3">
        <f t="shared" si="36"/>
        <v>19297.534973144531</v>
      </c>
      <c r="AI392" s="3">
        <f t="shared" si="37"/>
        <v>149.74887139160157</v>
      </c>
    </row>
    <row r="393" spans="2:35" x14ac:dyDescent="0.25">
      <c r="B393" t="s">
        <v>262</v>
      </c>
      <c r="C393" t="s">
        <v>28</v>
      </c>
      <c r="D393" t="s">
        <v>39</v>
      </c>
      <c r="E393">
        <v>14</v>
      </c>
      <c r="F393" t="s">
        <v>108</v>
      </c>
      <c r="G393">
        <v>541.8077392578125</v>
      </c>
      <c r="H393">
        <v>1851987</v>
      </c>
      <c r="I393">
        <v>500422.40625</v>
      </c>
      <c r="J393">
        <v>0</v>
      </c>
      <c r="K393">
        <v>883691.5</v>
      </c>
      <c r="L393">
        <v>179.05772399902344</v>
      </c>
      <c r="M393">
        <v>294034.96875</v>
      </c>
      <c r="N393">
        <v>5984.50927734375</v>
      </c>
      <c r="O393">
        <v>90321.2265625</v>
      </c>
      <c r="P393">
        <v>77353.9609375</v>
      </c>
      <c r="Q393">
        <v>0</v>
      </c>
      <c r="R393">
        <v>0</v>
      </c>
      <c r="S393">
        <v>0</v>
      </c>
      <c r="T393">
        <v>0</v>
      </c>
      <c r="U393">
        <v>5118.8966400000008</v>
      </c>
      <c r="V393">
        <v>0</v>
      </c>
      <c r="W393">
        <v>2283.0091200000002</v>
      </c>
      <c r="X393">
        <v>2835.8867200000004</v>
      </c>
      <c r="Y393" s="13">
        <f t="shared" si="38"/>
        <v>3812.5612124382324</v>
      </c>
      <c r="Z393" s="10">
        <v>4341.087890625</v>
      </c>
      <c r="AA393" s="10">
        <v>-8078.54296875</v>
      </c>
      <c r="AB393" s="10">
        <v>0</v>
      </c>
      <c r="AC393" s="10">
        <v>0</v>
      </c>
      <c r="AD393" s="10">
        <v>0</v>
      </c>
      <c r="AE393" s="10">
        <v>0</v>
      </c>
      <c r="AG393" s="13">
        <f t="shared" si="39"/>
        <v>3812.5612124382324</v>
      </c>
      <c r="AH393" s="3">
        <f t="shared" si="36"/>
        <v>461889.21397399902</v>
      </c>
      <c r="AI393" s="3">
        <f t="shared" si="37"/>
        <v>3584.2603004382322</v>
      </c>
    </row>
    <row r="394" spans="2:35" x14ac:dyDescent="0.25">
      <c r="B394" t="s">
        <v>263</v>
      </c>
      <c r="C394" t="s">
        <v>28</v>
      </c>
      <c r="D394" t="s">
        <v>39</v>
      </c>
      <c r="E394">
        <v>14</v>
      </c>
      <c r="F394" t="s">
        <v>110</v>
      </c>
      <c r="G394">
        <v>513.455322265625</v>
      </c>
      <c r="H394">
        <v>1783293.625</v>
      </c>
      <c r="I394">
        <v>500422.40625</v>
      </c>
      <c r="J394">
        <v>0</v>
      </c>
      <c r="K394">
        <v>883691.5</v>
      </c>
      <c r="L394">
        <v>356.1307373046875</v>
      </c>
      <c r="M394">
        <v>217931.265625</v>
      </c>
      <c r="N394">
        <v>13342.7734375</v>
      </c>
      <c r="O394">
        <v>90200.375</v>
      </c>
      <c r="P394">
        <v>77350.4296875</v>
      </c>
      <c r="Q394">
        <v>0</v>
      </c>
      <c r="R394">
        <v>0</v>
      </c>
      <c r="S394">
        <v>0</v>
      </c>
      <c r="T394">
        <v>0</v>
      </c>
      <c r="U394">
        <v>3954.6508800000001</v>
      </c>
      <c r="V394">
        <v>0</v>
      </c>
      <c r="W394">
        <v>1118.7440000000001</v>
      </c>
      <c r="X394">
        <v>2835.9065600000004</v>
      </c>
      <c r="Y394" s="13">
        <f t="shared" si="38"/>
        <v>3105.9788401464843</v>
      </c>
      <c r="Z394" s="10">
        <v>4341.087890625</v>
      </c>
      <c r="AA394" s="10">
        <v>-8078.54296875</v>
      </c>
      <c r="AB394" s="10">
        <v>0</v>
      </c>
      <c r="AC394" s="10">
        <v>0</v>
      </c>
      <c r="AD394" s="10">
        <v>0</v>
      </c>
      <c r="AE394" s="10">
        <v>0</v>
      </c>
      <c r="AG394" s="13">
        <f t="shared" si="39"/>
        <v>3105.9788401464843</v>
      </c>
      <c r="AH394" s="3">
        <f t="shared" si="36"/>
        <v>385838.20104980469</v>
      </c>
      <c r="AI394" s="3">
        <f t="shared" si="37"/>
        <v>2994.1044401464842</v>
      </c>
    </row>
    <row r="395" spans="2:35" x14ac:dyDescent="0.25">
      <c r="B395" t="s">
        <v>264</v>
      </c>
      <c r="C395" t="s">
        <v>28</v>
      </c>
      <c r="D395" t="s">
        <v>39</v>
      </c>
      <c r="E395">
        <v>14</v>
      </c>
      <c r="F395" t="s">
        <v>96</v>
      </c>
      <c r="G395">
        <v>738.15106201171875</v>
      </c>
      <c r="H395">
        <v>1825547.5</v>
      </c>
      <c r="I395">
        <v>500422.40625</v>
      </c>
      <c r="J395">
        <v>0</v>
      </c>
      <c r="K395">
        <v>883691.5</v>
      </c>
      <c r="L395">
        <v>3504.841552734375</v>
      </c>
      <c r="M395">
        <v>347007.71875</v>
      </c>
      <c r="N395">
        <v>0</v>
      </c>
      <c r="O395">
        <v>213.47686767578125</v>
      </c>
      <c r="P395">
        <v>90708.4765625</v>
      </c>
      <c r="Q395">
        <v>0</v>
      </c>
      <c r="R395">
        <v>0</v>
      </c>
      <c r="S395">
        <v>0</v>
      </c>
      <c r="T395">
        <v>0</v>
      </c>
      <c r="U395">
        <v>2835.3148800000004</v>
      </c>
      <c r="V395">
        <v>0</v>
      </c>
      <c r="W395">
        <v>0</v>
      </c>
      <c r="X395">
        <v>2835.3148800000004</v>
      </c>
      <c r="Y395" s="13">
        <f t="shared" si="38"/>
        <v>3425.5318265673827</v>
      </c>
      <c r="Z395" s="10">
        <v>4957.35693359375</v>
      </c>
      <c r="AA395" s="10">
        <v>-5163.02099609375</v>
      </c>
      <c r="AB395" s="10">
        <v>0</v>
      </c>
      <c r="AC395" s="10">
        <v>0</v>
      </c>
      <c r="AD395" s="10">
        <v>0</v>
      </c>
      <c r="AE395" s="10">
        <v>0</v>
      </c>
      <c r="AG395" s="13">
        <f t="shared" si="39"/>
        <v>3425.5318265673827</v>
      </c>
      <c r="AH395" s="3">
        <f t="shared" si="36"/>
        <v>441434.51373291016</v>
      </c>
      <c r="AI395" s="3">
        <f t="shared" si="37"/>
        <v>3425.5318265673827</v>
      </c>
    </row>
    <row r="396" spans="2:35" x14ac:dyDescent="0.25">
      <c r="B396" t="s">
        <v>265</v>
      </c>
      <c r="C396" t="s">
        <v>28</v>
      </c>
      <c r="D396" t="s">
        <v>39</v>
      </c>
      <c r="E396">
        <v>14</v>
      </c>
      <c r="F396" t="s">
        <v>98</v>
      </c>
      <c r="G396">
        <v>666.1468505859375</v>
      </c>
      <c r="H396">
        <v>1763459.875</v>
      </c>
      <c r="I396">
        <v>500422.40625</v>
      </c>
      <c r="J396">
        <v>0</v>
      </c>
      <c r="K396">
        <v>883691.5</v>
      </c>
      <c r="L396">
        <v>2998.08447265625</v>
      </c>
      <c r="M396">
        <v>285426.90625</v>
      </c>
      <c r="N396">
        <v>0</v>
      </c>
      <c r="O396">
        <v>213.47686767578125</v>
      </c>
      <c r="P396">
        <v>90708.4765625</v>
      </c>
      <c r="Q396">
        <v>0</v>
      </c>
      <c r="R396">
        <v>0</v>
      </c>
      <c r="S396">
        <v>0</v>
      </c>
      <c r="T396">
        <v>0</v>
      </c>
      <c r="U396">
        <v>2835.3148800000004</v>
      </c>
      <c r="V396">
        <v>0</v>
      </c>
      <c r="W396">
        <v>0</v>
      </c>
      <c r="X396">
        <v>2835.3148800000004</v>
      </c>
      <c r="Y396" s="13">
        <f t="shared" si="38"/>
        <v>2943.7322866259765</v>
      </c>
      <c r="Z396" s="10">
        <v>4957.35693359375</v>
      </c>
      <c r="AA396" s="10">
        <v>-5163.02099609375</v>
      </c>
      <c r="AB396" s="10">
        <v>0</v>
      </c>
      <c r="AC396" s="10">
        <v>0</v>
      </c>
      <c r="AD396" s="10">
        <v>0</v>
      </c>
      <c r="AE396" s="10">
        <v>0</v>
      </c>
      <c r="AG396" s="13">
        <f t="shared" si="39"/>
        <v>2943.7322866259765</v>
      </c>
      <c r="AH396" s="3">
        <f t="shared" si="36"/>
        <v>379346.94415283203</v>
      </c>
      <c r="AI396" s="3">
        <f t="shared" si="37"/>
        <v>2943.7322866259765</v>
      </c>
    </row>
    <row r="397" spans="2:35" x14ac:dyDescent="0.25">
      <c r="B397" t="s">
        <v>266</v>
      </c>
      <c r="C397" t="s">
        <v>28</v>
      </c>
      <c r="D397" t="s">
        <v>39</v>
      </c>
      <c r="E397">
        <v>14</v>
      </c>
      <c r="F397" t="s">
        <v>100</v>
      </c>
      <c r="G397">
        <v>626.670166015625</v>
      </c>
      <c r="H397">
        <v>1729282</v>
      </c>
      <c r="I397">
        <v>500422.40625</v>
      </c>
      <c r="J397">
        <v>0</v>
      </c>
      <c r="K397">
        <v>883691.5</v>
      </c>
      <c r="L397">
        <v>2703.17333984375</v>
      </c>
      <c r="M397">
        <v>251544.375</v>
      </c>
      <c r="N397">
        <v>0</v>
      </c>
      <c r="O397">
        <v>213.47686767578125</v>
      </c>
      <c r="P397">
        <v>90708.4765625</v>
      </c>
      <c r="Q397">
        <v>0</v>
      </c>
      <c r="R397">
        <v>0</v>
      </c>
      <c r="S397">
        <v>0</v>
      </c>
      <c r="T397">
        <v>0</v>
      </c>
      <c r="U397">
        <v>2835.3148800000004</v>
      </c>
      <c r="V397">
        <v>0</v>
      </c>
      <c r="W397">
        <v>0</v>
      </c>
      <c r="X397">
        <v>2835.3148800000004</v>
      </c>
      <c r="Y397" s="13">
        <f t="shared" si="38"/>
        <v>2678.5153337353518</v>
      </c>
      <c r="Z397" s="10">
        <v>4957.35693359375</v>
      </c>
      <c r="AA397" s="10">
        <v>-5163.02099609375</v>
      </c>
      <c r="AB397" s="10">
        <v>0</v>
      </c>
      <c r="AC397" s="10">
        <v>0</v>
      </c>
      <c r="AD397" s="10">
        <v>0</v>
      </c>
      <c r="AE397" s="10">
        <v>0</v>
      </c>
      <c r="AG397" s="13">
        <f t="shared" si="39"/>
        <v>2678.5153337353518</v>
      </c>
      <c r="AH397" s="3">
        <f t="shared" si="36"/>
        <v>345169.50177001953</v>
      </c>
      <c r="AI397" s="3">
        <f t="shared" si="37"/>
        <v>2678.5153337353518</v>
      </c>
    </row>
    <row r="398" spans="2:35" x14ac:dyDescent="0.25">
      <c r="B398" t="s">
        <v>267</v>
      </c>
      <c r="C398" t="s">
        <v>28</v>
      </c>
      <c r="D398" t="s">
        <v>39</v>
      </c>
      <c r="E398">
        <v>14</v>
      </c>
      <c r="F398" t="s">
        <v>102</v>
      </c>
      <c r="G398">
        <v>750.4158935546875</v>
      </c>
      <c r="H398">
        <v>1804381.875</v>
      </c>
      <c r="I398">
        <v>500422.40625</v>
      </c>
      <c r="J398">
        <v>0</v>
      </c>
      <c r="K398">
        <v>883691.5</v>
      </c>
      <c r="L398">
        <v>2876.777587890625</v>
      </c>
      <c r="M398">
        <v>325323.0625</v>
      </c>
      <c r="N398">
        <v>0</v>
      </c>
      <c r="O398">
        <v>213.47686767578125</v>
      </c>
      <c r="P398">
        <v>91855.5078125</v>
      </c>
      <c r="Q398">
        <v>0</v>
      </c>
      <c r="R398">
        <v>0</v>
      </c>
      <c r="S398">
        <v>0</v>
      </c>
      <c r="T398">
        <v>0</v>
      </c>
      <c r="U398">
        <v>2835.288</v>
      </c>
      <c r="V398">
        <v>0</v>
      </c>
      <c r="W398">
        <v>0</v>
      </c>
      <c r="X398">
        <v>2835.288</v>
      </c>
      <c r="Y398" s="13">
        <f t="shared" si="38"/>
        <v>3261.2860802001951</v>
      </c>
      <c r="Z398" s="10">
        <v>5057.1123046875</v>
      </c>
      <c r="AA398" s="10">
        <v>-5265.62939453125</v>
      </c>
      <c r="AB398" s="10">
        <v>0</v>
      </c>
      <c r="AC398" s="10">
        <v>0</v>
      </c>
      <c r="AD398" s="10">
        <v>0</v>
      </c>
      <c r="AE398" s="10">
        <v>0</v>
      </c>
      <c r="AG398" s="13">
        <f t="shared" si="39"/>
        <v>3261.2860802001951</v>
      </c>
      <c r="AH398" s="3">
        <f t="shared" si="36"/>
        <v>420268.82476806641</v>
      </c>
      <c r="AI398" s="3">
        <f t="shared" si="37"/>
        <v>3261.2860802001951</v>
      </c>
    </row>
    <row r="399" spans="2:35" x14ac:dyDescent="0.25">
      <c r="B399" t="s">
        <v>268</v>
      </c>
      <c r="C399" t="s">
        <v>28</v>
      </c>
      <c r="D399" t="s">
        <v>39</v>
      </c>
      <c r="E399">
        <v>14</v>
      </c>
      <c r="F399" t="s">
        <v>104</v>
      </c>
      <c r="G399">
        <v>675.94622802734375</v>
      </c>
      <c r="H399">
        <v>1746165.25</v>
      </c>
      <c r="I399">
        <v>500422.40625</v>
      </c>
      <c r="J399">
        <v>0</v>
      </c>
      <c r="K399">
        <v>883691.5</v>
      </c>
      <c r="L399">
        <v>2441.5625</v>
      </c>
      <c r="M399">
        <v>267541.9375</v>
      </c>
      <c r="N399">
        <v>0</v>
      </c>
      <c r="O399">
        <v>213.47686767578125</v>
      </c>
      <c r="P399">
        <v>91855.5078125</v>
      </c>
      <c r="Q399">
        <v>0</v>
      </c>
      <c r="R399">
        <v>0</v>
      </c>
      <c r="S399">
        <v>0</v>
      </c>
      <c r="T399">
        <v>0</v>
      </c>
      <c r="U399">
        <v>2835.288</v>
      </c>
      <c r="V399">
        <v>0</v>
      </c>
      <c r="W399">
        <v>0</v>
      </c>
      <c r="X399">
        <v>2835.288</v>
      </c>
      <c r="Y399" s="13">
        <f t="shared" si="38"/>
        <v>2809.527281118164</v>
      </c>
      <c r="Z399" s="10">
        <v>5057.1123046875</v>
      </c>
      <c r="AA399" s="10">
        <v>-5265.62939453125</v>
      </c>
      <c r="AB399" s="10">
        <v>0</v>
      </c>
      <c r="AC399" s="10">
        <v>0</v>
      </c>
      <c r="AD399" s="10">
        <v>0</v>
      </c>
      <c r="AE399" s="10">
        <v>0</v>
      </c>
      <c r="AG399" s="13">
        <f t="shared" si="39"/>
        <v>2809.527281118164</v>
      </c>
      <c r="AH399" s="3">
        <f t="shared" si="36"/>
        <v>362052.48468017578</v>
      </c>
      <c r="AI399" s="3">
        <f t="shared" si="37"/>
        <v>2809.527281118164</v>
      </c>
    </row>
    <row r="400" spans="2:35" x14ac:dyDescent="0.25">
      <c r="B400" t="s">
        <v>269</v>
      </c>
      <c r="C400" t="s">
        <v>28</v>
      </c>
      <c r="D400" t="s">
        <v>39</v>
      </c>
      <c r="E400">
        <v>14</v>
      </c>
      <c r="F400" t="s">
        <v>106</v>
      </c>
      <c r="G400">
        <v>635.15667724609375</v>
      </c>
      <c r="H400">
        <v>1714238.25</v>
      </c>
      <c r="I400">
        <v>500422.40625</v>
      </c>
      <c r="J400">
        <v>0</v>
      </c>
      <c r="K400">
        <v>883691.5</v>
      </c>
      <c r="L400">
        <v>2188.98193359375</v>
      </c>
      <c r="M400">
        <v>235867.71875</v>
      </c>
      <c r="N400">
        <v>0</v>
      </c>
      <c r="O400">
        <v>213.47686767578125</v>
      </c>
      <c r="P400">
        <v>91855.5078125</v>
      </c>
      <c r="Q400">
        <v>0</v>
      </c>
      <c r="R400">
        <v>0</v>
      </c>
      <c r="S400">
        <v>0</v>
      </c>
      <c r="T400">
        <v>0</v>
      </c>
      <c r="U400">
        <v>2835.288</v>
      </c>
      <c r="V400">
        <v>0</v>
      </c>
      <c r="W400">
        <v>0</v>
      </c>
      <c r="X400">
        <v>2835.288</v>
      </c>
      <c r="Y400" s="13">
        <f t="shared" si="38"/>
        <v>2561.7753184228513</v>
      </c>
      <c r="Z400" s="10">
        <v>5057.1123046875</v>
      </c>
      <c r="AA400" s="10">
        <v>-5265.62939453125</v>
      </c>
      <c r="AB400" s="10">
        <v>0</v>
      </c>
      <c r="AC400" s="10">
        <v>0</v>
      </c>
      <c r="AD400" s="10">
        <v>0</v>
      </c>
      <c r="AE400" s="10">
        <v>0</v>
      </c>
      <c r="AG400" s="13">
        <f t="shared" si="39"/>
        <v>2561.7753184228513</v>
      </c>
      <c r="AH400" s="3">
        <f t="shared" si="36"/>
        <v>330125.68536376953</v>
      </c>
      <c r="AI400" s="3">
        <f t="shared" si="37"/>
        <v>2561.7753184228513</v>
      </c>
    </row>
    <row r="401" spans="2:35" x14ac:dyDescent="0.25">
      <c r="B401" t="s">
        <v>544</v>
      </c>
      <c r="C401" t="s">
        <v>29</v>
      </c>
      <c r="D401" t="s">
        <v>39</v>
      </c>
      <c r="E401">
        <v>14</v>
      </c>
      <c r="F401" t="s">
        <v>90</v>
      </c>
      <c r="G401">
        <v>228.7640380859375</v>
      </c>
      <c r="H401">
        <v>350260.3125</v>
      </c>
      <c r="I401">
        <v>133157.65625</v>
      </c>
      <c r="J401">
        <v>0</v>
      </c>
      <c r="K401">
        <v>99493.7734375</v>
      </c>
      <c r="L401">
        <v>0</v>
      </c>
      <c r="M401">
        <v>56459.1171875</v>
      </c>
      <c r="N401">
        <v>0</v>
      </c>
      <c r="O401">
        <v>0</v>
      </c>
      <c r="P401">
        <v>61150.125</v>
      </c>
      <c r="Q401">
        <v>0</v>
      </c>
      <c r="R401">
        <v>0</v>
      </c>
      <c r="S401">
        <v>0</v>
      </c>
      <c r="T401">
        <v>0</v>
      </c>
      <c r="U401">
        <v>6398.7520000000004</v>
      </c>
      <c r="V401">
        <v>110.39444</v>
      </c>
      <c r="W401">
        <v>4197.2547199999999</v>
      </c>
      <c r="X401">
        <v>2091.10304</v>
      </c>
      <c r="Y401" s="13">
        <f t="shared" si="38"/>
        <v>1332.373191375</v>
      </c>
      <c r="Z401" s="10">
        <v>1815.136962890625</v>
      </c>
      <c r="AA401" s="10">
        <v>-3355.4697265625</v>
      </c>
      <c r="AB401" s="10">
        <v>0.22927014529705048</v>
      </c>
      <c r="AC401" s="10">
        <v>0</v>
      </c>
      <c r="AD401" s="10">
        <v>6</v>
      </c>
      <c r="AE401" s="10">
        <v>0</v>
      </c>
      <c r="AG401" s="13">
        <f t="shared" si="39"/>
        <v>1332.373191375</v>
      </c>
      <c r="AH401" s="3">
        <f t="shared" si="36"/>
        <v>117609.2421875</v>
      </c>
      <c r="AI401" s="3">
        <f t="shared" si="37"/>
        <v>912.64771937499995</v>
      </c>
    </row>
    <row r="402" spans="2:35" x14ac:dyDescent="0.25">
      <c r="B402" t="s">
        <v>749</v>
      </c>
      <c r="C402" t="s">
        <v>29</v>
      </c>
      <c r="D402" t="s">
        <v>39</v>
      </c>
      <c r="E402">
        <v>14</v>
      </c>
      <c r="F402" t="s">
        <v>730</v>
      </c>
      <c r="G402">
        <v>228.76419067382812</v>
      </c>
      <c r="H402">
        <v>357811.5</v>
      </c>
      <c r="I402">
        <v>133157.65625</v>
      </c>
      <c r="J402">
        <v>0</v>
      </c>
      <c r="K402">
        <v>99493.7734375</v>
      </c>
      <c r="L402">
        <v>0</v>
      </c>
      <c r="M402">
        <v>64010.25</v>
      </c>
      <c r="N402">
        <v>0</v>
      </c>
      <c r="O402">
        <v>0</v>
      </c>
      <c r="P402">
        <v>61150.1328125</v>
      </c>
      <c r="Q402">
        <v>0</v>
      </c>
      <c r="R402">
        <v>0</v>
      </c>
      <c r="S402">
        <v>0</v>
      </c>
      <c r="T402">
        <v>0</v>
      </c>
      <c r="U402">
        <v>6398.5849600000001</v>
      </c>
      <c r="V402">
        <v>110.39444</v>
      </c>
      <c r="W402">
        <v>4197.0883200000007</v>
      </c>
      <c r="X402">
        <v>2091.1027200000003</v>
      </c>
      <c r="Y402" s="13">
        <f t="shared" si="38"/>
        <v>1390.9534026250001</v>
      </c>
      <c r="Z402" s="10">
        <v>1815.1375732421875</v>
      </c>
      <c r="AA402" s="10">
        <v>-3355.47021484375</v>
      </c>
      <c r="AB402" s="10">
        <v>0.22927014529705048</v>
      </c>
      <c r="AC402" s="10">
        <v>0</v>
      </c>
      <c r="AD402" s="10">
        <v>6</v>
      </c>
      <c r="AE402" s="10">
        <v>0</v>
      </c>
      <c r="AG402" s="13">
        <f t="shared" si="39"/>
        <v>1390.9534026250001</v>
      </c>
      <c r="AH402" s="3">
        <f t="shared" si="36"/>
        <v>125160.3828125</v>
      </c>
      <c r="AI402" s="3">
        <f t="shared" si="37"/>
        <v>971.24457062500005</v>
      </c>
    </row>
    <row r="403" spans="2:35" x14ac:dyDescent="0.25">
      <c r="B403" t="s">
        <v>545</v>
      </c>
      <c r="C403" t="s">
        <v>29</v>
      </c>
      <c r="D403" t="s">
        <v>39</v>
      </c>
      <c r="E403">
        <v>14</v>
      </c>
      <c r="F403" t="s">
        <v>92</v>
      </c>
      <c r="G403">
        <v>197.73814392089844</v>
      </c>
      <c r="H403">
        <v>321169.96875</v>
      </c>
      <c r="I403">
        <v>133157.65625</v>
      </c>
      <c r="J403">
        <v>0</v>
      </c>
      <c r="K403">
        <v>99493.7734375</v>
      </c>
      <c r="L403">
        <v>0</v>
      </c>
      <c r="M403">
        <v>44516.8828125</v>
      </c>
      <c r="N403">
        <v>0</v>
      </c>
      <c r="O403">
        <v>0</v>
      </c>
      <c r="P403">
        <v>44001.8984375</v>
      </c>
      <c r="Q403">
        <v>0</v>
      </c>
      <c r="R403">
        <v>0</v>
      </c>
      <c r="S403">
        <v>0</v>
      </c>
      <c r="T403">
        <v>0</v>
      </c>
      <c r="U403">
        <v>6494.9683200000009</v>
      </c>
      <c r="V403">
        <v>110.39444</v>
      </c>
      <c r="W403">
        <v>4293.3171200000006</v>
      </c>
      <c r="X403">
        <v>2091.25648</v>
      </c>
      <c r="Y403" s="13">
        <f t="shared" si="38"/>
        <v>1116.2374545</v>
      </c>
      <c r="Z403" s="10">
        <v>1793.30419921875</v>
      </c>
      <c r="AA403" s="10">
        <v>-2773.448974609375</v>
      </c>
      <c r="AB403" s="10">
        <v>0.22927014529705048</v>
      </c>
      <c r="AC403" s="10">
        <v>0</v>
      </c>
      <c r="AD403" s="10">
        <v>6</v>
      </c>
      <c r="AE403" s="10">
        <v>0</v>
      </c>
      <c r="AG403" s="13">
        <f t="shared" si="39"/>
        <v>1116.2374545</v>
      </c>
      <c r="AH403" s="3">
        <f t="shared" si="36"/>
        <v>88518.78125</v>
      </c>
      <c r="AI403" s="3">
        <f t="shared" si="37"/>
        <v>686.90574249999997</v>
      </c>
    </row>
    <row r="404" spans="2:35" x14ac:dyDescent="0.25">
      <c r="B404" t="s">
        <v>708</v>
      </c>
      <c r="C404" t="s">
        <v>29</v>
      </c>
      <c r="D404" t="s">
        <v>39</v>
      </c>
      <c r="E404">
        <v>14</v>
      </c>
      <c r="F404" t="s">
        <v>689</v>
      </c>
      <c r="G404">
        <v>249.53446960449219</v>
      </c>
      <c r="H404">
        <v>355116.4375</v>
      </c>
      <c r="I404">
        <v>133157.65625</v>
      </c>
      <c r="J404">
        <v>0</v>
      </c>
      <c r="K404">
        <v>99493.7734375</v>
      </c>
      <c r="L404">
        <v>0</v>
      </c>
      <c r="M404">
        <v>61258.7578125</v>
      </c>
      <c r="N404">
        <v>0</v>
      </c>
      <c r="O404">
        <v>0</v>
      </c>
      <c r="P404">
        <v>61206.5078125</v>
      </c>
      <c r="Q404">
        <v>0</v>
      </c>
      <c r="R404">
        <v>0</v>
      </c>
      <c r="S404">
        <v>0</v>
      </c>
      <c r="T404">
        <v>0</v>
      </c>
      <c r="U404">
        <v>6280.533120000001</v>
      </c>
      <c r="V404">
        <v>110.39444</v>
      </c>
      <c r="W404">
        <v>4078.9081600000004</v>
      </c>
      <c r="X404">
        <v>2091.2297600000002</v>
      </c>
      <c r="Y404" s="13">
        <f t="shared" si="38"/>
        <v>1358.22127725</v>
      </c>
      <c r="Z404" s="10">
        <v>1857.1361083984375</v>
      </c>
      <c r="AA404" s="10">
        <v>-2843.816650390625</v>
      </c>
      <c r="AB404" s="10">
        <v>0.30569353699684143</v>
      </c>
      <c r="AC404" s="10">
        <v>0</v>
      </c>
      <c r="AD404" s="10">
        <v>8</v>
      </c>
      <c r="AE404" s="10">
        <v>0</v>
      </c>
      <c r="AG404" s="13">
        <f t="shared" si="39"/>
        <v>1358.22127725</v>
      </c>
      <c r="AH404" s="3">
        <f t="shared" si="36"/>
        <v>122465.265625</v>
      </c>
      <c r="AI404" s="3">
        <f t="shared" si="37"/>
        <v>950.33046124999998</v>
      </c>
    </row>
    <row r="405" spans="2:35" x14ac:dyDescent="0.25">
      <c r="B405" t="s">
        <v>546</v>
      </c>
      <c r="C405" t="s">
        <v>29</v>
      </c>
      <c r="D405" t="s">
        <v>39</v>
      </c>
      <c r="E405">
        <v>14</v>
      </c>
      <c r="F405" t="s">
        <v>94</v>
      </c>
      <c r="G405">
        <v>223.41065979003906</v>
      </c>
      <c r="H405">
        <v>344464.09375</v>
      </c>
      <c r="I405">
        <v>133157.65625</v>
      </c>
      <c r="J405">
        <v>0</v>
      </c>
      <c r="K405">
        <v>99493.7734375</v>
      </c>
      <c r="L405">
        <v>0</v>
      </c>
      <c r="M405">
        <v>50606.51171875</v>
      </c>
      <c r="N405">
        <v>0</v>
      </c>
      <c r="O405">
        <v>0</v>
      </c>
      <c r="P405">
        <v>61206.5078125</v>
      </c>
      <c r="Q405">
        <v>0</v>
      </c>
      <c r="R405">
        <v>0</v>
      </c>
      <c r="S405">
        <v>0</v>
      </c>
      <c r="T405">
        <v>0</v>
      </c>
      <c r="U405">
        <v>6280.533120000001</v>
      </c>
      <c r="V405">
        <v>110.39444</v>
      </c>
      <c r="W405">
        <v>4078.9081600000004</v>
      </c>
      <c r="X405">
        <v>2091.2297600000002</v>
      </c>
      <c r="Y405" s="13">
        <f t="shared" si="38"/>
        <v>1275.5598475625</v>
      </c>
      <c r="Z405" s="10">
        <v>1857.1361083984375</v>
      </c>
      <c r="AA405" s="10">
        <v>-2843.816650390625</v>
      </c>
      <c r="AB405" s="10">
        <v>0.30569353699684143</v>
      </c>
      <c r="AC405" s="10">
        <v>0</v>
      </c>
      <c r="AD405" s="10">
        <v>8</v>
      </c>
      <c r="AE405" s="10">
        <v>0</v>
      </c>
      <c r="AG405" s="13">
        <f t="shared" si="39"/>
        <v>1275.5598475625</v>
      </c>
      <c r="AH405" s="3">
        <f t="shared" si="36"/>
        <v>111813.01953125</v>
      </c>
      <c r="AI405" s="3">
        <f t="shared" si="37"/>
        <v>867.66903156249998</v>
      </c>
    </row>
    <row r="406" spans="2:35" x14ac:dyDescent="0.25">
      <c r="B406" t="s">
        <v>547</v>
      </c>
      <c r="C406" t="s">
        <v>29</v>
      </c>
      <c r="D406" t="s">
        <v>39</v>
      </c>
      <c r="E406">
        <v>14</v>
      </c>
      <c r="F406" t="s">
        <v>48</v>
      </c>
      <c r="G406">
        <v>241.98812866210937</v>
      </c>
      <c r="H406">
        <v>354238.34375</v>
      </c>
      <c r="I406">
        <v>133157.65625</v>
      </c>
      <c r="J406">
        <v>0</v>
      </c>
      <c r="K406">
        <v>99493.7734375</v>
      </c>
      <c r="L406">
        <v>103.91710662841797</v>
      </c>
      <c r="M406">
        <v>72765.21875</v>
      </c>
      <c r="N406">
        <v>0</v>
      </c>
      <c r="O406">
        <v>230.20358276367187</v>
      </c>
      <c r="P406">
        <v>48487.640625</v>
      </c>
      <c r="Q406">
        <v>0</v>
      </c>
      <c r="R406">
        <v>0</v>
      </c>
      <c r="S406">
        <v>0</v>
      </c>
      <c r="T406">
        <v>0</v>
      </c>
      <c r="U406">
        <v>6630.5235200000006</v>
      </c>
      <c r="V406">
        <v>110.39444</v>
      </c>
      <c r="W406">
        <v>4427.9718400000002</v>
      </c>
      <c r="X406">
        <v>2092.15904</v>
      </c>
      <c r="Y406" s="13">
        <f t="shared" si="38"/>
        <v>1386.3121492996827</v>
      </c>
      <c r="Z406" s="10">
        <v>1887.432373046875</v>
      </c>
      <c r="AA406" s="10">
        <v>-1304.2576904296875</v>
      </c>
      <c r="AB406" s="10">
        <v>0.1910584568977356</v>
      </c>
      <c r="AC406" s="10">
        <v>0</v>
      </c>
      <c r="AD406" s="10">
        <v>5</v>
      </c>
      <c r="AE406" s="10">
        <v>0</v>
      </c>
      <c r="AG406" s="13">
        <f t="shared" si="39"/>
        <v>1386.3121492996827</v>
      </c>
      <c r="AH406" s="3">
        <f t="shared" si="36"/>
        <v>121586.98006439209</v>
      </c>
      <c r="AI406" s="3">
        <f t="shared" si="37"/>
        <v>943.51496529968267</v>
      </c>
    </row>
    <row r="407" spans="2:35" x14ac:dyDescent="0.25">
      <c r="B407" t="s">
        <v>548</v>
      </c>
      <c r="C407" t="s">
        <v>29</v>
      </c>
      <c r="D407" t="s">
        <v>39</v>
      </c>
      <c r="E407">
        <v>14</v>
      </c>
      <c r="F407" t="s">
        <v>50</v>
      </c>
      <c r="G407">
        <v>205.30668640136719</v>
      </c>
      <c r="H407">
        <v>336033.1875</v>
      </c>
      <c r="I407">
        <v>133157.65625</v>
      </c>
      <c r="J407">
        <v>0</v>
      </c>
      <c r="K407">
        <v>99493.7734375</v>
      </c>
      <c r="L407">
        <v>185.57560729980469</v>
      </c>
      <c r="M407">
        <v>56179.89453125</v>
      </c>
      <c r="N407">
        <v>0</v>
      </c>
      <c r="O407">
        <v>238.98434448242187</v>
      </c>
      <c r="P407">
        <v>46777.3125</v>
      </c>
      <c r="Q407">
        <v>0</v>
      </c>
      <c r="R407">
        <v>0</v>
      </c>
      <c r="S407">
        <v>0</v>
      </c>
      <c r="T407">
        <v>0</v>
      </c>
      <c r="U407">
        <v>6447.9808000000003</v>
      </c>
      <c r="V407">
        <v>110.39444</v>
      </c>
      <c r="W407">
        <v>4245.3951999999999</v>
      </c>
      <c r="X407">
        <v>2092.19056</v>
      </c>
      <c r="Y407" s="13">
        <f t="shared" si="38"/>
        <v>1226.7820317883302</v>
      </c>
      <c r="Z407" s="10">
        <v>1873.027099609375</v>
      </c>
      <c r="AA407" s="10">
        <v>-1260.7310791015625</v>
      </c>
      <c r="AB407" s="10">
        <v>7.6423384249210358E-2</v>
      </c>
      <c r="AC407" s="10">
        <v>0</v>
      </c>
      <c r="AD407" s="10">
        <v>2</v>
      </c>
      <c r="AE407" s="10">
        <v>0</v>
      </c>
      <c r="AG407" s="13">
        <f t="shared" si="39"/>
        <v>1226.7820317883302</v>
      </c>
      <c r="AH407" s="3">
        <f t="shared" si="36"/>
        <v>103381.76698303223</v>
      </c>
      <c r="AI407" s="3">
        <f t="shared" si="37"/>
        <v>802.24251178833003</v>
      </c>
    </row>
    <row r="408" spans="2:35" x14ac:dyDescent="0.25">
      <c r="B408" t="s">
        <v>549</v>
      </c>
      <c r="C408" t="s">
        <v>29</v>
      </c>
      <c r="D408" t="s">
        <v>39</v>
      </c>
      <c r="E408">
        <v>14</v>
      </c>
      <c r="F408" t="s">
        <v>96</v>
      </c>
      <c r="G408">
        <v>253.16014099121094</v>
      </c>
      <c r="H408">
        <v>368788.875</v>
      </c>
      <c r="I408">
        <v>133157.65625</v>
      </c>
      <c r="J408">
        <v>0</v>
      </c>
      <c r="K408">
        <v>99493.7734375</v>
      </c>
      <c r="L408">
        <v>22990.53515625</v>
      </c>
      <c r="M408">
        <v>61231.94921875</v>
      </c>
      <c r="N408">
        <v>0</v>
      </c>
      <c r="O408">
        <v>0</v>
      </c>
      <c r="P408">
        <v>51915.0234375</v>
      </c>
      <c r="Q408">
        <v>0</v>
      </c>
      <c r="R408">
        <v>0</v>
      </c>
      <c r="S408">
        <v>0</v>
      </c>
      <c r="T408">
        <v>0</v>
      </c>
      <c r="U408">
        <v>2201.1916800000004</v>
      </c>
      <c r="V408">
        <v>110.39444</v>
      </c>
      <c r="W408">
        <v>0</v>
      </c>
      <c r="X408">
        <v>2090.7972800000002</v>
      </c>
      <c r="Y408" s="13">
        <f t="shared" si="38"/>
        <v>1056.427060625</v>
      </c>
      <c r="Z408" s="10">
        <v>1509.0606689453125</v>
      </c>
      <c r="AA408" s="10">
        <v>-1571.7618408203125</v>
      </c>
      <c r="AB408" s="10">
        <v>3.8211692124605179E-2</v>
      </c>
      <c r="AC408" s="10">
        <v>0</v>
      </c>
      <c r="AD408" s="10">
        <v>1</v>
      </c>
      <c r="AE408" s="10">
        <v>0</v>
      </c>
      <c r="AG408" s="13">
        <f t="shared" si="39"/>
        <v>1056.427060625</v>
      </c>
      <c r="AH408" s="3">
        <f t="shared" si="36"/>
        <v>136137.5078125</v>
      </c>
      <c r="AI408" s="3">
        <f t="shared" si="37"/>
        <v>1056.427060625</v>
      </c>
    </row>
    <row r="409" spans="2:35" x14ac:dyDescent="0.25">
      <c r="B409" t="s">
        <v>550</v>
      </c>
      <c r="C409" t="s">
        <v>29</v>
      </c>
      <c r="D409" t="s">
        <v>39</v>
      </c>
      <c r="E409">
        <v>14</v>
      </c>
      <c r="F409" t="s">
        <v>98</v>
      </c>
      <c r="G409">
        <v>233.28843688964844</v>
      </c>
      <c r="H409">
        <v>359285.0625</v>
      </c>
      <c r="I409">
        <v>133157.65625</v>
      </c>
      <c r="J409">
        <v>0</v>
      </c>
      <c r="K409">
        <v>99493.7734375</v>
      </c>
      <c r="L409">
        <v>20778.23046875</v>
      </c>
      <c r="M409">
        <v>53940.68359375</v>
      </c>
      <c r="N409">
        <v>0</v>
      </c>
      <c r="O409">
        <v>0</v>
      </c>
      <c r="P409">
        <v>51915.01953125</v>
      </c>
      <c r="Q409">
        <v>0</v>
      </c>
      <c r="R409">
        <v>0</v>
      </c>
      <c r="S409">
        <v>0</v>
      </c>
      <c r="T409">
        <v>0</v>
      </c>
      <c r="U409">
        <v>2201.1916800000004</v>
      </c>
      <c r="V409">
        <v>110.39444</v>
      </c>
      <c r="W409">
        <v>0</v>
      </c>
      <c r="X409">
        <v>2090.7972800000002</v>
      </c>
      <c r="Y409" s="13">
        <f t="shared" si="38"/>
        <v>982.67932468749996</v>
      </c>
      <c r="Z409" s="10">
        <v>1509.0606689453125</v>
      </c>
      <c r="AA409" s="10">
        <v>-1571.7618408203125</v>
      </c>
      <c r="AB409" s="10">
        <v>3.8211692124605179E-2</v>
      </c>
      <c r="AC409" s="10">
        <v>0</v>
      </c>
      <c r="AD409" s="10">
        <v>1</v>
      </c>
      <c r="AE409" s="10">
        <v>0</v>
      </c>
      <c r="AG409" s="13">
        <f t="shared" si="39"/>
        <v>982.67932468749996</v>
      </c>
      <c r="AH409" s="3">
        <f t="shared" si="36"/>
        <v>126633.93359375</v>
      </c>
      <c r="AI409" s="3">
        <f t="shared" si="37"/>
        <v>982.67932468749996</v>
      </c>
    </row>
    <row r="410" spans="2:35" x14ac:dyDescent="0.25">
      <c r="B410" t="s">
        <v>551</v>
      </c>
      <c r="C410" t="s">
        <v>29</v>
      </c>
      <c r="D410" t="s">
        <v>39</v>
      </c>
      <c r="E410">
        <v>14</v>
      </c>
      <c r="F410" t="s">
        <v>100</v>
      </c>
      <c r="G410">
        <v>216.55912780761719</v>
      </c>
      <c r="H410">
        <v>351214.15625</v>
      </c>
      <c r="I410">
        <v>133157.65625</v>
      </c>
      <c r="J410">
        <v>0</v>
      </c>
      <c r="K410">
        <v>99493.7734375</v>
      </c>
      <c r="L410">
        <v>18832.375</v>
      </c>
      <c r="M410">
        <v>47815.66015625</v>
      </c>
      <c r="N410">
        <v>0</v>
      </c>
      <c r="O410">
        <v>0</v>
      </c>
      <c r="P410">
        <v>51915.02734375</v>
      </c>
      <c r="Q410">
        <v>0</v>
      </c>
      <c r="R410">
        <v>0</v>
      </c>
      <c r="S410">
        <v>0</v>
      </c>
      <c r="T410">
        <v>0</v>
      </c>
      <c r="U410">
        <v>2201.1916800000004</v>
      </c>
      <c r="V410">
        <v>110.39444</v>
      </c>
      <c r="W410">
        <v>0</v>
      </c>
      <c r="X410">
        <v>2090.7972800000002</v>
      </c>
      <c r="Y410" s="13">
        <f t="shared" si="38"/>
        <v>920.04936499999997</v>
      </c>
      <c r="Z410" s="10">
        <v>1509.0606689453125</v>
      </c>
      <c r="AA410" s="10">
        <v>-1571.7618408203125</v>
      </c>
      <c r="AB410" s="10">
        <v>3.8211692124605179E-2</v>
      </c>
      <c r="AC410" s="10">
        <v>0</v>
      </c>
      <c r="AD410" s="10">
        <v>1</v>
      </c>
      <c r="AE410" s="10">
        <v>0</v>
      </c>
      <c r="AG410" s="13">
        <f t="shared" si="39"/>
        <v>920.04936499999997</v>
      </c>
      <c r="AH410" s="3">
        <f t="shared" si="36"/>
        <v>118563.0625</v>
      </c>
      <c r="AI410" s="3">
        <f t="shared" si="37"/>
        <v>920.04936499999997</v>
      </c>
    </row>
    <row r="411" spans="2:35" x14ac:dyDescent="0.25">
      <c r="B411" t="s">
        <v>552</v>
      </c>
      <c r="C411" t="s">
        <v>29</v>
      </c>
      <c r="D411" t="s">
        <v>39</v>
      </c>
      <c r="E411">
        <v>14</v>
      </c>
      <c r="F411" t="s">
        <v>102</v>
      </c>
      <c r="G411">
        <v>240.81044006347656</v>
      </c>
      <c r="H411">
        <v>359537.40625</v>
      </c>
      <c r="I411">
        <v>133157.65625</v>
      </c>
      <c r="J411">
        <v>0</v>
      </c>
      <c r="K411">
        <v>99493.7734375</v>
      </c>
      <c r="L411">
        <v>19487.5390625</v>
      </c>
      <c r="M411">
        <v>55597.69140625</v>
      </c>
      <c r="N411">
        <v>0</v>
      </c>
      <c r="O411">
        <v>0</v>
      </c>
      <c r="P411">
        <v>51800.9453125</v>
      </c>
      <c r="Q411">
        <v>0</v>
      </c>
      <c r="R411">
        <v>0</v>
      </c>
      <c r="S411">
        <v>0</v>
      </c>
      <c r="T411">
        <v>0</v>
      </c>
      <c r="U411">
        <v>2201.18048</v>
      </c>
      <c r="V411">
        <v>110.39444</v>
      </c>
      <c r="W411">
        <v>0</v>
      </c>
      <c r="X411">
        <v>2090.7856000000002</v>
      </c>
      <c r="Y411" s="13">
        <f t="shared" si="38"/>
        <v>984.63672406249998</v>
      </c>
      <c r="Z411" s="10">
        <v>1499.2049560546875</v>
      </c>
      <c r="AA411" s="10">
        <v>-1560.2159423828125</v>
      </c>
      <c r="AB411" s="10">
        <v>7.6423384249210358E-2</v>
      </c>
      <c r="AC411" s="10">
        <v>0</v>
      </c>
      <c r="AD411" s="10">
        <v>2</v>
      </c>
      <c r="AE411" s="10">
        <v>0</v>
      </c>
      <c r="AG411" s="13">
        <f t="shared" si="39"/>
        <v>984.63672406249998</v>
      </c>
      <c r="AH411" s="3">
        <f t="shared" si="36"/>
        <v>126886.17578125</v>
      </c>
      <c r="AI411" s="3">
        <f t="shared" si="37"/>
        <v>984.63672406249998</v>
      </c>
    </row>
    <row r="412" spans="2:35" x14ac:dyDescent="0.25">
      <c r="B412" t="s">
        <v>553</v>
      </c>
      <c r="C412" t="s">
        <v>29</v>
      </c>
      <c r="D412" t="s">
        <v>39</v>
      </c>
      <c r="E412">
        <v>14</v>
      </c>
      <c r="F412" t="s">
        <v>104</v>
      </c>
      <c r="G412">
        <v>222.50021362304687</v>
      </c>
      <c r="H412">
        <v>351004.03125</v>
      </c>
      <c r="I412">
        <v>133157.65625</v>
      </c>
      <c r="J412">
        <v>0</v>
      </c>
      <c r="K412">
        <v>99493.7734375</v>
      </c>
      <c r="L412">
        <v>17557.298828125</v>
      </c>
      <c r="M412">
        <v>48994.53515625</v>
      </c>
      <c r="N412">
        <v>0</v>
      </c>
      <c r="O412">
        <v>0</v>
      </c>
      <c r="P412">
        <v>51800.9453125</v>
      </c>
      <c r="Q412">
        <v>0</v>
      </c>
      <c r="R412">
        <v>0</v>
      </c>
      <c r="S412">
        <v>0</v>
      </c>
      <c r="T412">
        <v>0</v>
      </c>
      <c r="U412">
        <v>2201.18048</v>
      </c>
      <c r="V412">
        <v>110.39444</v>
      </c>
      <c r="W412">
        <v>0</v>
      </c>
      <c r="X412">
        <v>2090.7856000000002</v>
      </c>
      <c r="Y412" s="13">
        <f t="shared" si="38"/>
        <v>918.41756734374997</v>
      </c>
      <c r="Z412" s="10">
        <v>1499.2049560546875</v>
      </c>
      <c r="AA412" s="10">
        <v>-1560.2159423828125</v>
      </c>
      <c r="AB412" s="10">
        <v>3.8211692124605179E-2</v>
      </c>
      <c r="AC412" s="10">
        <v>0</v>
      </c>
      <c r="AD412" s="10">
        <v>1</v>
      </c>
      <c r="AE412" s="10">
        <v>0</v>
      </c>
      <c r="AG412" s="13">
        <f t="shared" si="39"/>
        <v>918.41756734374997</v>
      </c>
      <c r="AH412" s="3">
        <f t="shared" si="36"/>
        <v>118352.779296875</v>
      </c>
      <c r="AI412" s="3">
        <f t="shared" si="37"/>
        <v>918.41756734374997</v>
      </c>
    </row>
    <row r="413" spans="2:35" x14ac:dyDescent="0.25">
      <c r="B413" t="s">
        <v>554</v>
      </c>
      <c r="C413" t="s">
        <v>29</v>
      </c>
      <c r="D413" t="s">
        <v>39</v>
      </c>
      <c r="E413">
        <v>14</v>
      </c>
      <c r="F413" t="s">
        <v>106</v>
      </c>
      <c r="G413">
        <v>207.30838012695312</v>
      </c>
      <c r="H413">
        <v>343753.375</v>
      </c>
      <c r="I413">
        <v>133157.65625</v>
      </c>
      <c r="J413">
        <v>0</v>
      </c>
      <c r="K413">
        <v>99493.7734375</v>
      </c>
      <c r="L413">
        <v>15842.8515625</v>
      </c>
      <c r="M413">
        <v>43458.25</v>
      </c>
      <c r="N413">
        <v>0</v>
      </c>
      <c r="O413">
        <v>0</v>
      </c>
      <c r="P413">
        <v>51800.9453125</v>
      </c>
      <c r="Q413">
        <v>0</v>
      </c>
      <c r="R413">
        <v>0</v>
      </c>
      <c r="S413">
        <v>0</v>
      </c>
      <c r="T413">
        <v>0</v>
      </c>
      <c r="U413">
        <v>2201.18048</v>
      </c>
      <c r="V413">
        <v>110.39444</v>
      </c>
      <c r="W413">
        <v>0</v>
      </c>
      <c r="X413">
        <v>2090.7856000000002</v>
      </c>
      <c r="Y413" s="13">
        <f t="shared" si="38"/>
        <v>862.15188375000002</v>
      </c>
      <c r="Z413" s="10">
        <v>1499.2049560546875</v>
      </c>
      <c r="AA413" s="10">
        <v>-1560.2159423828125</v>
      </c>
      <c r="AB413" s="10">
        <v>3.8211692124605179E-2</v>
      </c>
      <c r="AC413" s="10">
        <v>0</v>
      </c>
      <c r="AD413" s="10">
        <v>1</v>
      </c>
      <c r="AE413" s="10">
        <v>0</v>
      </c>
      <c r="AG413" s="13">
        <f t="shared" si="39"/>
        <v>862.15188375000002</v>
      </c>
      <c r="AH413" s="3">
        <f t="shared" si="36"/>
        <v>111102.046875</v>
      </c>
      <c r="AI413" s="3">
        <f t="shared" si="37"/>
        <v>862.15188375000002</v>
      </c>
    </row>
    <row r="414" spans="2:35" x14ac:dyDescent="0.25">
      <c r="B414" t="s">
        <v>555</v>
      </c>
      <c r="C414" t="s">
        <v>30</v>
      </c>
      <c r="D414" t="s">
        <v>39</v>
      </c>
      <c r="E414">
        <v>14</v>
      </c>
      <c r="F414" t="s">
        <v>108</v>
      </c>
      <c r="G414">
        <v>747.2886962890625</v>
      </c>
      <c r="H414">
        <v>4010517</v>
      </c>
      <c r="I414">
        <v>566447.625</v>
      </c>
      <c r="J414">
        <v>0</v>
      </c>
      <c r="K414">
        <v>1692748</v>
      </c>
      <c r="L414">
        <v>7322.77734375</v>
      </c>
      <c r="M414">
        <v>788538.375</v>
      </c>
      <c r="N414">
        <v>14077.2919921875</v>
      </c>
      <c r="O414">
        <v>344414.1875</v>
      </c>
      <c r="P414">
        <v>596968.625</v>
      </c>
      <c r="Q414">
        <v>0</v>
      </c>
      <c r="R414">
        <v>0</v>
      </c>
      <c r="S414">
        <v>0</v>
      </c>
      <c r="T414">
        <v>0</v>
      </c>
      <c r="U414">
        <v>129477.25312000001</v>
      </c>
      <c r="V414">
        <v>0</v>
      </c>
      <c r="W414">
        <v>93483.427840000004</v>
      </c>
      <c r="X414">
        <v>35993.861120000001</v>
      </c>
      <c r="Y414" s="13">
        <f t="shared" si="38"/>
        <v>22829.355951187499</v>
      </c>
      <c r="Z414" s="10">
        <v>9199.3701171875</v>
      </c>
      <c r="AA414" s="10">
        <v>-17384.2734375</v>
      </c>
      <c r="AB414" s="10">
        <v>9.1313771903514862E-2</v>
      </c>
      <c r="AC414" s="10">
        <v>0</v>
      </c>
      <c r="AD414" s="10">
        <v>8</v>
      </c>
      <c r="AE414" s="10">
        <v>0</v>
      </c>
      <c r="AG414" s="13">
        <f t="shared" si="39"/>
        <v>22829.355951187499</v>
      </c>
      <c r="AH414" s="3">
        <f t="shared" si="36"/>
        <v>1737243.96484375</v>
      </c>
      <c r="AI414" s="3">
        <f t="shared" si="37"/>
        <v>13481.013167187501</v>
      </c>
    </row>
    <row r="415" spans="2:35" x14ac:dyDescent="0.25">
      <c r="B415" t="s">
        <v>556</v>
      </c>
      <c r="C415" t="s">
        <v>30</v>
      </c>
      <c r="D415" t="s">
        <v>39</v>
      </c>
      <c r="E415">
        <v>14</v>
      </c>
      <c r="F415" t="s">
        <v>110</v>
      </c>
      <c r="G415">
        <v>694.09173583984375</v>
      </c>
      <c r="H415">
        <v>3821768.75</v>
      </c>
      <c r="I415">
        <v>566447.625</v>
      </c>
      <c r="J415">
        <v>0</v>
      </c>
      <c r="K415">
        <v>1692748</v>
      </c>
      <c r="L415">
        <v>19902.8046875</v>
      </c>
      <c r="M415">
        <v>564724.625</v>
      </c>
      <c r="N415">
        <v>35832.80078125</v>
      </c>
      <c r="O415">
        <v>344654.78125</v>
      </c>
      <c r="P415">
        <v>597456.875</v>
      </c>
      <c r="Q415">
        <v>0</v>
      </c>
      <c r="R415">
        <v>0</v>
      </c>
      <c r="S415">
        <v>0</v>
      </c>
      <c r="T415">
        <v>0</v>
      </c>
      <c r="U415">
        <v>109736.07936</v>
      </c>
      <c r="V415">
        <v>0</v>
      </c>
      <c r="W415">
        <v>73742.248960000012</v>
      </c>
      <c r="X415">
        <v>35993.822720000004</v>
      </c>
      <c r="Y415" s="13">
        <f t="shared" si="38"/>
        <v>19221.720202875</v>
      </c>
      <c r="Z415" s="10">
        <v>9199.3701171875</v>
      </c>
      <c r="AA415" s="10">
        <v>-17384.2734375</v>
      </c>
      <c r="AB415" s="10">
        <v>9.1313771903514862E-2</v>
      </c>
      <c r="AC415" s="10">
        <v>0</v>
      </c>
      <c r="AD415" s="10">
        <v>8</v>
      </c>
      <c r="AE415" s="10">
        <v>0</v>
      </c>
      <c r="AG415" s="13">
        <f t="shared" si="39"/>
        <v>19221.720202875</v>
      </c>
      <c r="AH415" s="3">
        <f t="shared" si="36"/>
        <v>1526739.0859375</v>
      </c>
      <c r="AI415" s="3">
        <f t="shared" si="37"/>
        <v>11847.495306875</v>
      </c>
    </row>
    <row r="416" spans="2:35" x14ac:dyDescent="0.25">
      <c r="B416" t="s">
        <v>557</v>
      </c>
      <c r="C416" t="s">
        <v>30</v>
      </c>
      <c r="D416" t="s">
        <v>39</v>
      </c>
      <c r="E416">
        <v>14</v>
      </c>
      <c r="F416" t="s">
        <v>96</v>
      </c>
      <c r="G416">
        <v>1076.2276611328125</v>
      </c>
      <c r="H416">
        <v>3956137.5</v>
      </c>
      <c r="I416">
        <v>566447.625</v>
      </c>
      <c r="J416">
        <v>0</v>
      </c>
      <c r="K416">
        <v>1692748</v>
      </c>
      <c r="L416">
        <v>508595.75</v>
      </c>
      <c r="M416">
        <v>726736.6875</v>
      </c>
      <c r="N416">
        <v>0</v>
      </c>
      <c r="O416">
        <v>1121.62158203125</v>
      </c>
      <c r="P416">
        <v>460487.21875</v>
      </c>
      <c r="Q416">
        <v>0</v>
      </c>
      <c r="R416">
        <v>0</v>
      </c>
      <c r="S416">
        <v>0</v>
      </c>
      <c r="T416">
        <v>0</v>
      </c>
      <c r="U416">
        <v>35993.707520000004</v>
      </c>
      <c r="V416">
        <v>0</v>
      </c>
      <c r="W416">
        <v>0</v>
      </c>
      <c r="X416">
        <v>35993.707520000004</v>
      </c>
      <c r="Y416" s="13">
        <f t="shared" si="38"/>
        <v>13168.264315976563</v>
      </c>
      <c r="Z416" s="10">
        <v>8111.02880859375</v>
      </c>
      <c r="AA416" s="10">
        <v>-8393.3076171875</v>
      </c>
      <c r="AB416" s="10">
        <v>0.23969866335391998</v>
      </c>
      <c r="AC416" s="10">
        <v>0</v>
      </c>
      <c r="AD416" s="10">
        <v>21</v>
      </c>
      <c r="AE416" s="10">
        <v>0</v>
      </c>
      <c r="AG416" s="13">
        <f t="shared" si="39"/>
        <v>13168.264315976563</v>
      </c>
      <c r="AH416" s="3">
        <f t="shared" si="36"/>
        <v>1696941.2778320313</v>
      </c>
      <c r="AI416" s="3">
        <f t="shared" si="37"/>
        <v>13168.264315976563</v>
      </c>
    </row>
    <row r="417" spans="2:35" x14ac:dyDescent="0.25">
      <c r="B417" t="s">
        <v>558</v>
      </c>
      <c r="C417" t="s">
        <v>30</v>
      </c>
      <c r="D417" t="s">
        <v>39</v>
      </c>
      <c r="E417">
        <v>14</v>
      </c>
      <c r="F417" t="s">
        <v>98</v>
      </c>
      <c r="G417">
        <v>967.88763427734375</v>
      </c>
      <c r="H417">
        <v>3795329.5</v>
      </c>
      <c r="I417">
        <v>566447.625</v>
      </c>
      <c r="J417">
        <v>0</v>
      </c>
      <c r="K417">
        <v>1692748</v>
      </c>
      <c r="L417">
        <v>454253.03125</v>
      </c>
      <c r="M417">
        <v>620270.6875</v>
      </c>
      <c r="N417">
        <v>0</v>
      </c>
      <c r="O417">
        <v>1121.62158203125</v>
      </c>
      <c r="P417">
        <v>460487.28125</v>
      </c>
      <c r="Q417">
        <v>0</v>
      </c>
      <c r="R417">
        <v>0</v>
      </c>
      <c r="S417">
        <v>0</v>
      </c>
      <c r="T417">
        <v>0</v>
      </c>
      <c r="U417">
        <v>35993.707520000004</v>
      </c>
      <c r="V417">
        <v>0</v>
      </c>
      <c r="W417">
        <v>0</v>
      </c>
      <c r="X417">
        <v>35993.707520000004</v>
      </c>
      <c r="Y417" s="13">
        <f t="shared" si="38"/>
        <v>11920.389143476563</v>
      </c>
      <c r="Z417" s="10">
        <v>8111.03662109375</v>
      </c>
      <c r="AA417" s="10">
        <v>-8393.31640625</v>
      </c>
      <c r="AB417" s="10">
        <v>0.23969866335391998</v>
      </c>
      <c r="AC417" s="10">
        <v>0</v>
      </c>
      <c r="AD417" s="10">
        <v>21</v>
      </c>
      <c r="AE417" s="10">
        <v>0</v>
      </c>
      <c r="AG417" s="13">
        <f t="shared" si="39"/>
        <v>11920.389143476563</v>
      </c>
      <c r="AH417" s="3">
        <f t="shared" si="36"/>
        <v>1536132.6215820313</v>
      </c>
      <c r="AI417" s="3">
        <f t="shared" si="37"/>
        <v>11920.389143476563</v>
      </c>
    </row>
    <row r="418" spans="2:35" x14ac:dyDescent="0.25">
      <c r="B418" t="s">
        <v>559</v>
      </c>
      <c r="C418" t="s">
        <v>30</v>
      </c>
      <c r="D418" t="s">
        <v>39</v>
      </c>
      <c r="E418">
        <v>14</v>
      </c>
      <c r="F418" t="s">
        <v>100</v>
      </c>
      <c r="G418">
        <v>886.36029052734375</v>
      </c>
      <c r="H418">
        <v>3670392.5</v>
      </c>
      <c r="I418">
        <v>566447.625</v>
      </c>
      <c r="J418">
        <v>0</v>
      </c>
      <c r="K418">
        <v>1692748</v>
      </c>
      <c r="L418">
        <v>408923.90625</v>
      </c>
      <c r="M418">
        <v>540663.625</v>
      </c>
      <c r="N418">
        <v>0</v>
      </c>
      <c r="O418">
        <v>1121.62158203125</v>
      </c>
      <c r="P418">
        <v>460487.28125</v>
      </c>
      <c r="Q418">
        <v>0</v>
      </c>
      <c r="R418">
        <v>0</v>
      </c>
      <c r="S418">
        <v>0</v>
      </c>
      <c r="T418">
        <v>0</v>
      </c>
      <c r="U418">
        <v>35993.707520000004</v>
      </c>
      <c r="V418">
        <v>0</v>
      </c>
      <c r="W418">
        <v>0</v>
      </c>
      <c r="X418">
        <v>35993.707520000004</v>
      </c>
      <c r="Y418" s="13">
        <f t="shared" si="38"/>
        <v>10950.884328476563</v>
      </c>
      <c r="Z418" s="10">
        <v>8111.03662109375</v>
      </c>
      <c r="AA418" s="10">
        <v>-8393.31640625</v>
      </c>
      <c r="AB418" s="10">
        <v>0.23969866335391998</v>
      </c>
      <c r="AC418" s="10">
        <v>0</v>
      </c>
      <c r="AD418" s="10">
        <v>21</v>
      </c>
      <c r="AE418" s="10">
        <v>0</v>
      </c>
      <c r="AG418" s="13">
        <f t="shared" si="39"/>
        <v>10950.884328476563</v>
      </c>
      <c r="AH418" s="3">
        <f t="shared" si="36"/>
        <v>1411196.4340820313</v>
      </c>
      <c r="AI418" s="3">
        <f t="shared" si="37"/>
        <v>10950.884328476563</v>
      </c>
    </row>
    <row r="419" spans="2:35" x14ac:dyDescent="0.25">
      <c r="B419" t="s">
        <v>560</v>
      </c>
      <c r="C419" t="s">
        <v>30</v>
      </c>
      <c r="D419" t="s">
        <v>39</v>
      </c>
      <c r="E419">
        <v>14</v>
      </c>
      <c r="F419" t="s">
        <v>102</v>
      </c>
      <c r="G419">
        <v>1041.4476318359375</v>
      </c>
      <c r="H419">
        <v>3866708</v>
      </c>
      <c r="I419">
        <v>566447.625</v>
      </c>
      <c r="J419">
        <v>0</v>
      </c>
      <c r="K419">
        <v>1692748</v>
      </c>
      <c r="L419">
        <v>457265.875</v>
      </c>
      <c r="M419">
        <v>689494.875</v>
      </c>
      <c r="N419">
        <v>0</v>
      </c>
      <c r="O419">
        <v>1121.62158203125</v>
      </c>
      <c r="P419">
        <v>459629.15625</v>
      </c>
      <c r="Q419">
        <v>0</v>
      </c>
      <c r="R419">
        <v>0</v>
      </c>
      <c r="S419">
        <v>0</v>
      </c>
      <c r="T419">
        <v>0</v>
      </c>
      <c r="U419">
        <v>35993.610240000002</v>
      </c>
      <c r="V419">
        <v>0</v>
      </c>
      <c r="W419">
        <v>0</v>
      </c>
      <c r="X419">
        <v>35993.610240000002</v>
      </c>
      <c r="Y419" s="13">
        <f t="shared" si="38"/>
        <v>12474.289455976563</v>
      </c>
      <c r="Z419" s="10">
        <v>8078.8681640625</v>
      </c>
      <c r="AA419" s="10">
        <v>-8358.62890625</v>
      </c>
      <c r="AB419" s="10">
        <v>0.97020894289016724</v>
      </c>
      <c r="AC419" s="10">
        <v>0</v>
      </c>
      <c r="AD419" s="10">
        <v>85</v>
      </c>
      <c r="AE419" s="10">
        <v>0</v>
      </c>
      <c r="AG419" s="13">
        <f t="shared" si="39"/>
        <v>12474.289455976563</v>
      </c>
      <c r="AH419" s="3">
        <f t="shared" si="36"/>
        <v>1607511.5278320313</v>
      </c>
      <c r="AI419" s="3">
        <f t="shared" si="37"/>
        <v>12474.289455976563</v>
      </c>
    </row>
    <row r="420" spans="2:35" x14ac:dyDescent="0.25">
      <c r="B420" t="s">
        <v>561</v>
      </c>
      <c r="C420" t="s">
        <v>30</v>
      </c>
      <c r="D420" t="s">
        <v>39</v>
      </c>
      <c r="E420">
        <v>14</v>
      </c>
      <c r="F420" t="s">
        <v>104</v>
      </c>
      <c r="G420">
        <v>939.34832763671875</v>
      </c>
      <c r="H420">
        <v>3713750.5</v>
      </c>
      <c r="I420">
        <v>566447.625</v>
      </c>
      <c r="J420">
        <v>0</v>
      </c>
      <c r="K420">
        <v>1692748</v>
      </c>
      <c r="L420">
        <v>406514.3125</v>
      </c>
      <c r="M420">
        <v>587288.8125</v>
      </c>
      <c r="N420">
        <v>0</v>
      </c>
      <c r="O420">
        <v>1121.62158203125</v>
      </c>
      <c r="P420">
        <v>459629.15625</v>
      </c>
      <c r="Q420">
        <v>0</v>
      </c>
      <c r="R420">
        <v>0</v>
      </c>
      <c r="S420">
        <v>0</v>
      </c>
      <c r="T420">
        <v>0</v>
      </c>
      <c r="U420">
        <v>35993.610240000002</v>
      </c>
      <c r="V420">
        <v>0</v>
      </c>
      <c r="W420">
        <v>0</v>
      </c>
      <c r="X420">
        <v>35993.610240000002</v>
      </c>
      <c r="Y420" s="13">
        <f t="shared" si="38"/>
        <v>11287.338285976562</v>
      </c>
      <c r="Z420" s="10">
        <v>8078.8681640625</v>
      </c>
      <c r="AA420" s="10">
        <v>-8358.62890625</v>
      </c>
      <c r="AB420" s="10">
        <v>0.97020894289016724</v>
      </c>
      <c r="AC420" s="10">
        <v>0</v>
      </c>
      <c r="AD420" s="10">
        <v>85</v>
      </c>
      <c r="AE420" s="10">
        <v>0</v>
      </c>
      <c r="AG420" s="13">
        <f t="shared" si="39"/>
        <v>11287.338285976562</v>
      </c>
      <c r="AH420" s="3">
        <f t="shared" si="36"/>
        <v>1454553.9028320313</v>
      </c>
      <c r="AI420" s="3">
        <f t="shared" si="37"/>
        <v>11287.338285976562</v>
      </c>
    </row>
    <row r="421" spans="2:35" x14ac:dyDescent="0.25">
      <c r="B421" t="s">
        <v>562</v>
      </c>
      <c r="C421" t="s">
        <v>30</v>
      </c>
      <c r="D421" t="s">
        <v>39</v>
      </c>
      <c r="E421">
        <v>14</v>
      </c>
      <c r="F421" t="s">
        <v>106</v>
      </c>
      <c r="G421">
        <v>862.9310302734375</v>
      </c>
      <c r="H421">
        <v>3596485.75</v>
      </c>
      <c r="I421">
        <v>566447.625</v>
      </c>
      <c r="J421">
        <v>0</v>
      </c>
      <c r="K421">
        <v>1692748</v>
      </c>
      <c r="L421">
        <v>364810.96875</v>
      </c>
      <c r="M421">
        <v>511726.875</v>
      </c>
      <c r="N421">
        <v>0</v>
      </c>
      <c r="O421">
        <v>1121.62158203125</v>
      </c>
      <c r="P421">
        <v>459629.15625</v>
      </c>
      <c r="Q421">
        <v>0</v>
      </c>
      <c r="R421">
        <v>0</v>
      </c>
      <c r="S421">
        <v>0</v>
      </c>
      <c r="T421">
        <v>0</v>
      </c>
      <c r="U421">
        <v>35993.610240000002</v>
      </c>
      <c r="V421">
        <v>0</v>
      </c>
      <c r="W421">
        <v>0</v>
      </c>
      <c r="X421">
        <v>35993.610240000002</v>
      </c>
      <c r="Y421" s="13">
        <f t="shared" si="38"/>
        <v>10377.359703476563</v>
      </c>
      <c r="Z421" s="10">
        <v>8078.8681640625</v>
      </c>
      <c r="AA421" s="10">
        <v>-8358.62890625</v>
      </c>
      <c r="AB421" s="10">
        <v>0.97020894289016724</v>
      </c>
      <c r="AC421" s="10">
        <v>0</v>
      </c>
      <c r="AD421" s="10">
        <v>85</v>
      </c>
      <c r="AE421" s="10">
        <v>0</v>
      </c>
      <c r="AG421" s="13">
        <f t="shared" si="39"/>
        <v>10377.359703476563</v>
      </c>
      <c r="AH421" s="3">
        <f t="shared" si="36"/>
        <v>1337288.6215820313</v>
      </c>
      <c r="AI421" s="3">
        <f t="shared" si="37"/>
        <v>10377.359703476563</v>
      </c>
    </row>
    <row r="422" spans="2:35" x14ac:dyDescent="0.25">
      <c r="B422" t="s">
        <v>270</v>
      </c>
      <c r="C422" t="s">
        <v>23</v>
      </c>
      <c r="D422" t="s">
        <v>40</v>
      </c>
      <c r="E422">
        <v>14</v>
      </c>
      <c r="F422" t="s">
        <v>90</v>
      </c>
      <c r="G422">
        <v>44.52630615234375</v>
      </c>
      <c r="H422">
        <v>109339.0859375</v>
      </c>
      <c r="I422">
        <v>31593.98046875</v>
      </c>
      <c r="J422">
        <v>0</v>
      </c>
      <c r="K422">
        <v>50648.0078125</v>
      </c>
      <c r="L422">
        <v>0</v>
      </c>
      <c r="M422">
        <v>16481.185546875</v>
      </c>
      <c r="N422">
        <v>0</v>
      </c>
      <c r="O422">
        <v>0</v>
      </c>
      <c r="P422">
        <v>10616.052734375</v>
      </c>
      <c r="Q422">
        <v>0</v>
      </c>
      <c r="R422">
        <v>0</v>
      </c>
      <c r="S422">
        <v>0</v>
      </c>
      <c r="T422">
        <v>0</v>
      </c>
      <c r="U422">
        <v>434.37824000000006</v>
      </c>
      <c r="V422">
        <v>0</v>
      </c>
      <c r="W422">
        <v>261.51846</v>
      </c>
      <c r="X422">
        <v>172.85982000000001</v>
      </c>
      <c r="Y422" s="13">
        <f t="shared" si="38"/>
        <v>236.42641506250001</v>
      </c>
      <c r="Z422" s="10">
        <v>311.21298217773437</v>
      </c>
      <c r="AA422" s="10">
        <v>-422.90994262695312</v>
      </c>
      <c r="AB422" s="10">
        <v>0</v>
      </c>
      <c r="AC422" s="10">
        <v>0</v>
      </c>
      <c r="AD422" s="10">
        <v>0</v>
      </c>
      <c r="AE422" s="10">
        <v>0</v>
      </c>
      <c r="AG422" s="13">
        <f t="shared" si="39"/>
        <v>236.42641506250001</v>
      </c>
      <c r="AH422" s="3">
        <f t="shared" si="36"/>
        <v>27097.23828125</v>
      </c>
      <c r="AI422" s="3">
        <f t="shared" si="37"/>
        <v>210.27456906250001</v>
      </c>
    </row>
    <row r="423" spans="2:35" x14ac:dyDescent="0.25">
      <c r="B423" t="s">
        <v>750</v>
      </c>
      <c r="C423" t="s">
        <v>23</v>
      </c>
      <c r="D423" t="s">
        <v>40</v>
      </c>
      <c r="E423">
        <v>14</v>
      </c>
      <c r="F423" t="s">
        <v>730</v>
      </c>
      <c r="G423">
        <v>44.527133941650391</v>
      </c>
      <c r="H423">
        <v>112625.7265625</v>
      </c>
      <c r="I423">
        <v>31593.98046875</v>
      </c>
      <c r="J423">
        <v>0</v>
      </c>
      <c r="K423">
        <v>50648.0078125</v>
      </c>
      <c r="L423">
        <v>0</v>
      </c>
      <c r="M423">
        <v>19767.888671875</v>
      </c>
      <c r="N423">
        <v>0</v>
      </c>
      <c r="O423">
        <v>0</v>
      </c>
      <c r="P423">
        <v>10615.9287109375</v>
      </c>
      <c r="Q423">
        <v>0</v>
      </c>
      <c r="R423">
        <v>0</v>
      </c>
      <c r="S423">
        <v>0</v>
      </c>
      <c r="T423">
        <v>0</v>
      </c>
      <c r="U423">
        <v>434.24552000000006</v>
      </c>
      <c r="V423">
        <v>0</v>
      </c>
      <c r="W423">
        <v>261.38650000000001</v>
      </c>
      <c r="X423">
        <v>172.85894000000002</v>
      </c>
      <c r="Y423" s="13">
        <f t="shared" si="38"/>
        <v>261.91707289062498</v>
      </c>
      <c r="Z423" s="10">
        <v>311.21755981445312</v>
      </c>
      <c r="AA423" s="10">
        <v>-422.90780639648437</v>
      </c>
      <c r="AB423" s="10">
        <v>0</v>
      </c>
      <c r="AC423" s="10">
        <v>0</v>
      </c>
      <c r="AD423" s="10">
        <v>0</v>
      </c>
      <c r="AE423" s="10">
        <v>0</v>
      </c>
      <c r="AG423" s="13">
        <f t="shared" si="39"/>
        <v>261.91707289062498</v>
      </c>
      <c r="AH423" s="3">
        <f t="shared" si="36"/>
        <v>30383.8173828125</v>
      </c>
      <c r="AI423" s="3">
        <f t="shared" si="37"/>
        <v>235.778422890625</v>
      </c>
    </row>
    <row r="424" spans="2:35" x14ac:dyDescent="0.25">
      <c r="B424" t="s">
        <v>271</v>
      </c>
      <c r="C424" t="s">
        <v>23</v>
      </c>
      <c r="D424" t="s">
        <v>40</v>
      </c>
      <c r="E424">
        <v>14</v>
      </c>
      <c r="F424" t="s">
        <v>92</v>
      </c>
      <c r="G424">
        <v>39.518325805664062</v>
      </c>
      <c r="H424">
        <v>100674.0546875</v>
      </c>
      <c r="I424">
        <v>31593.98046875</v>
      </c>
      <c r="J424">
        <v>0</v>
      </c>
      <c r="K424">
        <v>50648.0078125</v>
      </c>
      <c r="L424">
        <v>0</v>
      </c>
      <c r="M424">
        <v>12943.7119140625</v>
      </c>
      <c r="N424">
        <v>0</v>
      </c>
      <c r="O424">
        <v>0</v>
      </c>
      <c r="P424">
        <v>5488.462890625</v>
      </c>
      <c r="Q424">
        <v>0</v>
      </c>
      <c r="R424">
        <v>0</v>
      </c>
      <c r="S424">
        <v>0</v>
      </c>
      <c r="T424">
        <v>0</v>
      </c>
      <c r="U424">
        <v>472.86936000000003</v>
      </c>
      <c r="V424">
        <v>0</v>
      </c>
      <c r="W424">
        <v>299.93694000000005</v>
      </c>
      <c r="X424">
        <v>172.93244000000001</v>
      </c>
      <c r="Y424" s="13">
        <f t="shared" si="38"/>
        <v>173.02737048437501</v>
      </c>
      <c r="Z424" s="10">
        <v>315.28741455078125</v>
      </c>
      <c r="AA424" s="10">
        <v>-365.98974609375</v>
      </c>
      <c r="AB424" s="10">
        <v>0</v>
      </c>
      <c r="AC424" s="10">
        <v>0</v>
      </c>
      <c r="AD424" s="10">
        <v>0</v>
      </c>
      <c r="AE424" s="10">
        <v>0</v>
      </c>
      <c r="AG424" s="13">
        <f t="shared" si="39"/>
        <v>173.02737048437501</v>
      </c>
      <c r="AH424" s="3">
        <f t="shared" si="36"/>
        <v>18432.1748046875</v>
      </c>
      <c r="AI424" s="3">
        <f t="shared" si="37"/>
        <v>143.03367648437501</v>
      </c>
    </row>
    <row r="425" spans="2:35" x14ac:dyDescent="0.25">
      <c r="B425" t="s">
        <v>709</v>
      </c>
      <c r="C425" t="s">
        <v>23</v>
      </c>
      <c r="D425" t="s">
        <v>40</v>
      </c>
      <c r="E425">
        <v>14</v>
      </c>
      <c r="F425" t="s">
        <v>689</v>
      </c>
      <c r="G425">
        <v>46.43902587890625</v>
      </c>
      <c r="H425">
        <v>108176.71875</v>
      </c>
      <c r="I425">
        <v>31593.98046875</v>
      </c>
      <c r="J425">
        <v>0</v>
      </c>
      <c r="K425">
        <v>50648.0078125</v>
      </c>
      <c r="L425">
        <v>0</v>
      </c>
      <c r="M425">
        <v>17356.62890625</v>
      </c>
      <c r="N425">
        <v>0</v>
      </c>
      <c r="O425">
        <v>0</v>
      </c>
      <c r="P425">
        <v>8578.19140625</v>
      </c>
      <c r="Q425">
        <v>0</v>
      </c>
      <c r="R425">
        <v>0</v>
      </c>
      <c r="S425">
        <v>0</v>
      </c>
      <c r="T425">
        <v>0</v>
      </c>
      <c r="U425">
        <v>451.49632000000003</v>
      </c>
      <c r="V425">
        <v>0</v>
      </c>
      <c r="W425">
        <v>278.58236000000005</v>
      </c>
      <c r="X425">
        <v>172.91396</v>
      </c>
      <c r="Y425" s="13">
        <f t="shared" si="38"/>
        <v>229.112441625</v>
      </c>
      <c r="Z425" s="10">
        <v>312.00979614257812</v>
      </c>
      <c r="AA425" s="10">
        <v>-361.77969360351562</v>
      </c>
      <c r="AB425" s="10">
        <v>0</v>
      </c>
      <c r="AC425" s="10">
        <v>0</v>
      </c>
      <c r="AD425" s="10">
        <v>0</v>
      </c>
      <c r="AE425" s="10">
        <v>0</v>
      </c>
      <c r="AG425" s="13">
        <f t="shared" si="39"/>
        <v>229.112441625</v>
      </c>
      <c r="AH425" s="3">
        <f t="shared" si="36"/>
        <v>25934.8203125</v>
      </c>
      <c r="AI425" s="3">
        <f t="shared" si="37"/>
        <v>201.254205625</v>
      </c>
    </row>
    <row r="426" spans="2:35" x14ac:dyDescent="0.25">
      <c r="B426" t="s">
        <v>272</v>
      </c>
      <c r="C426" t="s">
        <v>23</v>
      </c>
      <c r="D426" t="s">
        <v>40</v>
      </c>
      <c r="E426">
        <v>14</v>
      </c>
      <c r="F426" t="s">
        <v>94</v>
      </c>
      <c r="G426">
        <v>42.473758697509766</v>
      </c>
      <c r="H426">
        <v>105158.578125</v>
      </c>
      <c r="I426">
        <v>31593.98046875</v>
      </c>
      <c r="J426">
        <v>0</v>
      </c>
      <c r="K426">
        <v>50648.0078125</v>
      </c>
      <c r="L426">
        <v>0</v>
      </c>
      <c r="M426">
        <v>14338.498046875</v>
      </c>
      <c r="N426">
        <v>0</v>
      </c>
      <c r="O426">
        <v>0</v>
      </c>
      <c r="P426">
        <v>8578.19140625</v>
      </c>
      <c r="Q426">
        <v>0</v>
      </c>
      <c r="R426">
        <v>0</v>
      </c>
      <c r="S426">
        <v>0</v>
      </c>
      <c r="T426">
        <v>0</v>
      </c>
      <c r="U426">
        <v>451.49632000000003</v>
      </c>
      <c r="V426">
        <v>0</v>
      </c>
      <c r="W426">
        <v>278.58236000000005</v>
      </c>
      <c r="X426">
        <v>172.91396</v>
      </c>
      <c r="Y426" s="13">
        <f t="shared" si="38"/>
        <v>205.69174615624999</v>
      </c>
      <c r="Z426" s="10">
        <v>312.00979614257812</v>
      </c>
      <c r="AA426" s="10">
        <v>-361.77969360351562</v>
      </c>
      <c r="AB426" s="10">
        <v>0</v>
      </c>
      <c r="AC426" s="10">
        <v>0</v>
      </c>
      <c r="AD426" s="10">
        <v>0</v>
      </c>
      <c r="AE426" s="10">
        <v>0</v>
      </c>
      <c r="AG426" s="13">
        <f t="shared" si="39"/>
        <v>205.69174615624999</v>
      </c>
      <c r="AH426" s="3">
        <f t="shared" si="36"/>
        <v>22916.689453125</v>
      </c>
      <c r="AI426" s="3">
        <f t="shared" si="37"/>
        <v>177.83351015624999</v>
      </c>
    </row>
    <row r="427" spans="2:35" x14ac:dyDescent="0.25">
      <c r="B427" t="s">
        <v>69</v>
      </c>
      <c r="C427" t="s">
        <v>23</v>
      </c>
      <c r="D427" t="s">
        <v>40</v>
      </c>
      <c r="E427">
        <v>14</v>
      </c>
      <c r="F427" t="s">
        <v>48</v>
      </c>
      <c r="G427">
        <v>47.9310302734375</v>
      </c>
      <c r="H427">
        <v>109924.5234375</v>
      </c>
      <c r="I427">
        <v>31593.98046875</v>
      </c>
      <c r="J427">
        <v>0</v>
      </c>
      <c r="K427">
        <v>50648.0078125</v>
      </c>
      <c r="L427">
        <v>24.62306022644043</v>
      </c>
      <c r="M427">
        <v>21991.828125</v>
      </c>
      <c r="N427">
        <v>0</v>
      </c>
      <c r="O427">
        <v>287.24081420898437</v>
      </c>
      <c r="P427">
        <v>5378.904296875</v>
      </c>
      <c r="Q427">
        <v>0</v>
      </c>
      <c r="R427">
        <v>0</v>
      </c>
      <c r="S427">
        <v>0</v>
      </c>
      <c r="T427">
        <v>0</v>
      </c>
      <c r="U427">
        <v>516.70208000000002</v>
      </c>
      <c r="V427">
        <v>0</v>
      </c>
      <c r="W427">
        <v>343.78072000000003</v>
      </c>
      <c r="X427">
        <v>172.9213</v>
      </c>
      <c r="Y427" s="13">
        <f t="shared" si="38"/>
        <v>249.19501925936891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G427" s="13">
        <f t="shared" si="39"/>
        <v>249.19501925936891</v>
      </c>
      <c r="AH427" s="3">
        <f t="shared" si="36"/>
        <v>27682.596296310425</v>
      </c>
      <c r="AI427" s="3">
        <f t="shared" si="37"/>
        <v>214.8169472593689</v>
      </c>
    </row>
    <row r="428" spans="2:35" x14ac:dyDescent="0.25">
      <c r="B428" t="s">
        <v>70</v>
      </c>
      <c r="C428" t="s">
        <v>23</v>
      </c>
      <c r="D428" t="s">
        <v>40</v>
      </c>
      <c r="E428">
        <v>14</v>
      </c>
      <c r="F428" t="s">
        <v>50</v>
      </c>
      <c r="G428">
        <v>41.813266754150391</v>
      </c>
      <c r="H428">
        <v>104619.1875</v>
      </c>
      <c r="I428">
        <v>31593.98046875</v>
      </c>
      <c r="J428">
        <v>0</v>
      </c>
      <c r="K428">
        <v>50648.0078125</v>
      </c>
      <c r="L428">
        <v>46.503982543945313</v>
      </c>
      <c r="M428">
        <v>16638.35546875</v>
      </c>
      <c r="N428">
        <v>0</v>
      </c>
      <c r="O428">
        <v>288.68460083007812</v>
      </c>
      <c r="P428">
        <v>5403.71533203125</v>
      </c>
      <c r="Q428">
        <v>0</v>
      </c>
      <c r="R428">
        <v>0</v>
      </c>
      <c r="S428">
        <v>0</v>
      </c>
      <c r="T428">
        <v>0</v>
      </c>
      <c r="U428">
        <v>419.42816000000005</v>
      </c>
      <c r="V428">
        <v>0</v>
      </c>
      <c r="W428">
        <v>246.50512000000003</v>
      </c>
      <c r="X428">
        <v>172.92306000000002</v>
      </c>
      <c r="Y428" s="13">
        <f t="shared" si="38"/>
        <v>198.29804482104493</v>
      </c>
      <c r="Z428" s="10">
        <v>0</v>
      </c>
      <c r="AA428" s="10">
        <v>0</v>
      </c>
      <c r="AB428" s="10">
        <v>0</v>
      </c>
      <c r="AC428" s="10">
        <v>0</v>
      </c>
      <c r="AD428" s="10">
        <v>0</v>
      </c>
      <c r="AE428" s="10">
        <v>0</v>
      </c>
      <c r="AG428" s="13">
        <f t="shared" si="39"/>
        <v>198.29804482104493</v>
      </c>
      <c r="AH428" s="3">
        <f t="shared" si="36"/>
        <v>22377.259384155273</v>
      </c>
      <c r="AI428" s="3">
        <f t="shared" si="37"/>
        <v>173.64753282104493</v>
      </c>
    </row>
    <row r="429" spans="2:35" x14ac:dyDescent="0.25">
      <c r="B429" t="s">
        <v>273</v>
      </c>
      <c r="C429" t="s">
        <v>23</v>
      </c>
      <c r="D429" t="s">
        <v>40</v>
      </c>
      <c r="E429">
        <v>14</v>
      </c>
      <c r="F429" t="s">
        <v>96</v>
      </c>
      <c r="G429">
        <v>43.951961517333984</v>
      </c>
      <c r="H429">
        <v>108806.875</v>
      </c>
      <c r="I429">
        <v>31593.98046875</v>
      </c>
      <c r="J429">
        <v>0</v>
      </c>
      <c r="K429">
        <v>50648.0078125</v>
      </c>
      <c r="L429">
        <v>2416.4892578125</v>
      </c>
      <c r="M429">
        <v>18965.59375</v>
      </c>
      <c r="N429">
        <v>0</v>
      </c>
      <c r="O429">
        <v>0</v>
      </c>
      <c r="P429">
        <v>5182.9189453125</v>
      </c>
      <c r="Q429">
        <v>0</v>
      </c>
      <c r="R429">
        <v>0</v>
      </c>
      <c r="S429">
        <v>0</v>
      </c>
      <c r="T429">
        <v>0</v>
      </c>
      <c r="U429">
        <v>172.82400000000001</v>
      </c>
      <c r="V429">
        <v>0</v>
      </c>
      <c r="W429">
        <v>0</v>
      </c>
      <c r="X429">
        <v>172.82400000000001</v>
      </c>
      <c r="Y429" s="13">
        <f t="shared" si="38"/>
        <v>206.14441515625001</v>
      </c>
      <c r="Z429" s="10">
        <v>291.92755126953125</v>
      </c>
      <c r="AA429" s="10">
        <v>-304.90841674804688</v>
      </c>
      <c r="AB429" s="10">
        <v>0</v>
      </c>
      <c r="AC429" s="10">
        <v>0</v>
      </c>
      <c r="AD429" s="10">
        <v>0</v>
      </c>
      <c r="AE429" s="10">
        <v>0</v>
      </c>
      <c r="AG429" s="13">
        <f t="shared" si="39"/>
        <v>206.14441515625001</v>
      </c>
      <c r="AH429" s="3">
        <f t="shared" si="36"/>
        <v>26565.001953125</v>
      </c>
      <c r="AI429" s="3">
        <f t="shared" si="37"/>
        <v>206.14441515625001</v>
      </c>
    </row>
    <row r="430" spans="2:35" x14ac:dyDescent="0.25">
      <c r="B430" t="s">
        <v>274</v>
      </c>
      <c r="C430" t="s">
        <v>23</v>
      </c>
      <c r="D430" t="s">
        <v>40</v>
      </c>
      <c r="E430">
        <v>14</v>
      </c>
      <c r="F430" t="s">
        <v>98</v>
      </c>
      <c r="G430">
        <v>41.302974700927734</v>
      </c>
      <c r="H430">
        <v>106331.953125</v>
      </c>
      <c r="I430">
        <v>31593.98046875</v>
      </c>
      <c r="J430">
        <v>0</v>
      </c>
      <c r="K430">
        <v>50648.0078125</v>
      </c>
      <c r="L430">
        <v>2186.235107421875</v>
      </c>
      <c r="M430">
        <v>16720.919921875</v>
      </c>
      <c r="N430">
        <v>0</v>
      </c>
      <c r="O430">
        <v>0</v>
      </c>
      <c r="P430">
        <v>5182.9189453125</v>
      </c>
      <c r="Q430">
        <v>0</v>
      </c>
      <c r="R430">
        <v>0</v>
      </c>
      <c r="S430">
        <v>0</v>
      </c>
      <c r="T430">
        <v>0</v>
      </c>
      <c r="U430">
        <v>172.82400000000001</v>
      </c>
      <c r="V430">
        <v>0</v>
      </c>
      <c r="W430">
        <v>0</v>
      </c>
      <c r="X430">
        <v>172.82400000000001</v>
      </c>
      <c r="Y430" s="13">
        <f t="shared" si="38"/>
        <v>186.93897404296874</v>
      </c>
      <c r="Z430" s="10">
        <v>291.92755126953125</v>
      </c>
      <c r="AA430" s="10">
        <v>-304.90841674804688</v>
      </c>
      <c r="AB430" s="10">
        <v>0</v>
      </c>
      <c r="AC430" s="10">
        <v>0</v>
      </c>
      <c r="AD430" s="10">
        <v>0</v>
      </c>
      <c r="AE430" s="10">
        <v>0</v>
      </c>
      <c r="AG430" s="13">
        <f t="shared" si="39"/>
        <v>186.93897404296874</v>
      </c>
      <c r="AH430" s="3">
        <f t="shared" si="36"/>
        <v>24090.073974609375</v>
      </c>
      <c r="AI430" s="3">
        <f t="shared" si="37"/>
        <v>186.93897404296874</v>
      </c>
    </row>
    <row r="431" spans="2:35" x14ac:dyDescent="0.25">
      <c r="B431" t="s">
        <v>275</v>
      </c>
      <c r="C431" t="s">
        <v>23</v>
      </c>
      <c r="D431" t="s">
        <v>40</v>
      </c>
      <c r="E431">
        <v>14</v>
      </c>
      <c r="F431" t="s">
        <v>100</v>
      </c>
      <c r="G431">
        <v>39.034954071044922</v>
      </c>
      <c r="H431">
        <v>104232.9296875</v>
      </c>
      <c r="I431">
        <v>31593.98046875</v>
      </c>
      <c r="J431">
        <v>0</v>
      </c>
      <c r="K431">
        <v>50648.0078125</v>
      </c>
      <c r="L431">
        <v>1983.458740234375</v>
      </c>
      <c r="M431">
        <v>14824.7099609375</v>
      </c>
      <c r="N431">
        <v>0</v>
      </c>
      <c r="O431">
        <v>0</v>
      </c>
      <c r="P431">
        <v>5182.9189453125</v>
      </c>
      <c r="Q431">
        <v>0</v>
      </c>
      <c r="R431">
        <v>0</v>
      </c>
      <c r="S431">
        <v>0</v>
      </c>
      <c r="T431">
        <v>0</v>
      </c>
      <c r="U431">
        <v>172.82400000000001</v>
      </c>
      <c r="V431">
        <v>0</v>
      </c>
      <c r="W431">
        <v>0</v>
      </c>
      <c r="X431">
        <v>172.82400000000001</v>
      </c>
      <c r="Y431" s="13">
        <f t="shared" si="38"/>
        <v>170.65084013671876</v>
      </c>
      <c r="Z431" s="10">
        <v>291.92755126953125</v>
      </c>
      <c r="AA431" s="10">
        <v>-304.90841674804688</v>
      </c>
      <c r="AB431" s="10">
        <v>0</v>
      </c>
      <c r="AC431" s="10">
        <v>0</v>
      </c>
      <c r="AD431" s="10">
        <v>0</v>
      </c>
      <c r="AE431" s="10">
        <v>0</v>
      </c>
      <c r="AG431" s="13">
        <f t="shared" si="39"/>
        <v>170.65084013671876</v>
      </c>
      <c r="AH431" s="3">
        <f t="shared" si="36"/>
        <v>21991.087646484375</v>
      </c>
      <c r="AI431" s="3">
        <f t="shared" si="37"/>
        <v>170.65084013671876</v>
      </c>
    </row>
    <row r="432" spans="2:35" x14ac:dyDescent="0.25">
      <c r="B432" t="s">
        <v>276</v>
      </c>
      <c r="C432" t="s">
        <v>23</v>
      </c>
      <c r="D432" t="s">
        <v>40</v>
      </c>
      <c r="E432">
        <v>14</v>
      </c>
      <c r="F432" t="s">
        <v>102</v>
      </c>
      <c r="G432">
        <v>43.217205047607422</v>
      </c>
      <c r="H432">
        <v>107319.65625</v>
      </c>
      <c r="I432">
        <v>31593.98046875</v>
      </c>
      <c r="J432">
        <v>0</v>
      </c>
      <c r="K432">
        <v>50648.0078125</v>
      </c>
      <c r="L432">
        <v>2030.7017822265625</v>
      </c>
      <c r="M432">
        <v>17859.1640625</v>
      </c>
      <c r="N432">
        <v>0</v>
      </c>
      <c r="O432">
        <v>0</v>
      </c>
      <c r="P432">
        <v>5187.91796875</v>
      </c>
      <c r="Q432">
        <v>0</v>
      </c>
      <c r="R432">
        <v>0</v>
      </c>
      <c r="S432">
        <v>0</v>
      </c>
      <c r="T432">
        <v>0</v>
      </c>
      <c r="U432">
        <v>172.80720000000002</v>
      </c>
      <c r="V432">
        <v>0</v>
      </c>
      <c r="W432">
        <v>0</v>
      </c>
      <c r="X432">
        <v>172.80720000000002</v>
      </c>
      <c r="Y432" s="13">
        <f t="shared" si="38"/>
        <v>194.60360239257813</v>
      </c>
      <c r="Z432" s="10">
        <v>290.07015991210937</v>
      </c>
      <c r="AA432" s="10">
        <v>-302.98251342773437</v>
      </c>
      <c r="AB432" s="10">
        <v>0</v>
      </c>
      <c r="AC432" s="10">
        <v>0</v>
      </c>
      <c r="AD432" s="10">
        <v>0</v>
      </c>
      <c r="AE432" s="10">
        <v>0</v>
      </c>
      <c r="AG432" s="13">
        <f t="shared" si="39"/>
        <v>194.60360239257813</v>
      </c>
      <c r="AH432" s="3">
        <f t="shared" si="36"/>
        <v>25077.783813476563</v>
      </c>
      <c r="AI432" s="3">
        <f t="shared" si="37"/>
        <v>194.60360239257813</v>
      </c>
    </row>
    <row r="433" spans="2:35" x14ac:dyDescent="0.25">
      <c r="B433" t="s">
        <v>277</v>
      </c>
      <c r="C433" t="s">
        <v>23</v>
      </c>
      <c r="D433" t="s">
        <v>40</v>
      </c>
      <c r="E433">
        <v>14</v>
      </c>
      <c r="F433" t="s">
        <v>104</v>
      </c>
      <c r="G433">
        <v>40.661117553710937</v>
      </c>
      <c r="H433">
        <v>104995.578125</v>
      </c>
      <c r="I433">
        <v>31593.98046875</v>
      </c>
      <c r="J433">
        <v>0</v>
      </c>
      <c r="K433">
        <v>50648.0078125</v>
      </c>
      <c r="L433">
        <v>1826.4749755859375</v>
      </c>
      <c r="M433">
        <v>15739.31640625</v>
      </c>
      <c r="N433">
        <v>0</v>
      </c>
      <c r="O433">
        <v>0</v>
      </c>
      <c r="P433">
        <v>5187.91796875</v>
      </c>
      <c r="Q433">
        <v>0</v>
      </c>
      <c r="R433">
        <v>0</v>
      </c>
      <c r="S433">
        <v>0</v>
      </c>
      <c r="T433">
        <v>0</v>
      </c>
      <c r="U433">
        <v>172.80720000000002</v>
      </c>
      <c r="V433">
        <v>0</v>
      </c>
      <c r="W433">
        <v>0</v>
      </c>
      <c r="X433">
        <v>172.80720000000002</v>
      </c>
      <c r="Y433" s="13">
        <f t="shared" si="38"/>
        <v>176.56878456054687</v>
      </c>
      <c r="Z433" s="10">
        <v>290.07015991210937</v>
      </c>
      <c r="AA433" s="10">
        <v>-302.98251342773437</v>
      </c>
      <c r="AB433" s="10">
        <v>0</v>
      </c>
      <c r="AC433" s="10">
        <v>0</v>
      </c>
      <c r="AD433" s="10">
        <v>0</v>
      </c>
      <c r="AE433" s="10">
        <v>0</v>
      </c>
      <c r="AG433" s="13">
        <f t="shared" si="39"/>
        <v>176.56878456054687</v>
      </c>
      <c r="AH433" s="3">
        <f t="shared" si="36"/>
        <v>22753.709350585938</v>
      </c>
      <c r="AI433" s="3">
        <f t="shared" si="37"/>
        <v>176.56878456054687</v>
      </c>
    </row>
    <row r="434" spans="2:35" x14ac:dyDescent="0.25">
      <c r="B434" t="s">
        <v>278</v>
      </c>
      <c r="C434" t="s">
        <v>23</v>
      </c>
      <c r="D434" t="s">
        <v>40</v>
      </c>
      <c r="E434">
        <v>14</v>
      </c>
      <c r="F434" t="s">
        <v>106</v>
      </c>
      <c r="G434">
        <v>38.519229888916016</v>
      </c>
      <c r="H434">
        <v>103029.390625</v>
      </c>
      <c r="I434">
        <v>31593.98046875</v>
      </c>
      <c r="J434">
        <v>0</v>
      </c>
      <c r="K434">
        <v>50648.0078125</v>
      </c>
      <c r="L434">
        <v>1648.999267578125</v>
      </c>
      <c r="M434">
        <v>13950.5986328125</v>
      </c>
      <c r="N434">
        <v>0</v>
      </c>
      <c r="O434">
        <v>0</v>
      </c>
      <c r="P434">
        <v>5187.91796875</v>
      </c>
      <c r="Q434">
        <v>0</v>
      </c>
      <c r="R434">
        <v>0</v>
      </c>
      <c r="S434">
        <v>0</v>
      </c>
      <c r="T434">
        <v>0</v>
      </c>
      <c r="U434">
        <v>172.80720000000002</v>
      </c>
      <c r="V434">
        <v>0</v>
      </c>
      <c r="W434">
        <v>0</v>
      </c>
      <c r="X434">
        <v>172.80720000000002</v>
      </c>
      <c r="Y434" s="13">
        <f t="shared" si="38"/>
        <v>161.31112314453125</v>
      </c>
      <c r="Z434" s="10">
        <v>290.07015991210937</v>
      </c>
      <c r="AA434" s="10">
        <v>-302.98251342773437</v>
      </c>
      <c r="AB434" s="10">
        <v>0</v>
      </c>
      <c r="AC434" s="10">
        <v>0</v>
      </c>
      <c r="AD434" s="10">
        <v>0</v>
      </c>
      <c r="AE434" s="10">
        <v>0</v>
      </c>
      <c r="AG434" s="13">
        <f t="shared" si="39"/>
        <v>161.31112314453125</v>
      </c>
      <c r="AH434" s="3">
        <f t="shared" si="36"/>
        <v>20787.515869140625</v>
      </c>
      <c r="AI434" s="3">
        <f t="shared" si="37"/>
        <v>161.31112314453125</v>
      </c>
    </row>
    <row r="435" spans="2:35" x14ac:dyDescent="0.25">
      <c r="B435" t="s">
        <v>279</v>
      </c>
      <c r="C435" t="s">
        <v>28</v>
      </c>
      <c r="D435" t="s">
        <v>40</v>
      </c>
      <c r="E435">
        <v>14</v>
      </c>
      <c r="F435" t="s">
        <v>108</v>
      </c>
      <c r="G435">
        <v>527.74365234375</v>
      </c>
      <c r="H435">
        <v>1842696.5</v>
      </c>
      <c r="I435">
        <v>500422.40625</v>
      </c>
      <c r="J435">
        <v>0</v>
      </c>
      <c r="K435">
        <v>883691.5</v>
      </c>
      <c r="L435">
        <v>401.24728393554687</v>
      </c>
      <c r="M435">
        <v>279394.71875</v>
      </c>
      <c r="N435">
        <v>5795.92431640625</v>
      </c>
      <c r="O435">
        <v>92031.375</v>
      </c>
      <c r="P435">
        <v>80960.2890625</v>
      </c>
      <c r="Q435">
        <v>0</v>
      </c>
      <c r="R435">
        <v>0</v>
      </c>
      <c r="S435">
        <v>0</v>
      </c>
      <c r="T435">
        <v>0</v>
      </c>
      <c r="U435">
        <v>8008.0537600000007</v>
      </c>
      <c r="V435">
        <v>0</v>
      </c>
      <c r="W435">
        <v>5134.9209600000004</v>
      </c>
      <c r="X435">
        <v>2873.1315200000004</v>
      </c>
      <c r="Y435" s="13">
        <f t="shared" si="38"/>
        <v>4027.1241055483397</v>
      </c>
      <c r="Z435" s="10">
        <v>4563.5927734375</v>
      </c>
      <c r="AA435" s="10">
        <v>-8876.0673828125</v>
      </c>
      <c r="AB435" s="10">
        <v>0</v>
      </c>
      <c r="AC435" s="10">
        <v>0</v>
      </c>
      <c r="AD435" s="10">
        <v>0</v>
      </c>
      <c r="AE435" s="10">
        <v>0</v>
      </c>
      <c r="AG435" s="13">
        <f t="shared" si="39"/>
        <v>4027.1241055483397</v>
      </c>
      <c r="AH435" s="3">
        <f t="shared" si="36"/>
        <v>452787.63009643555</v>
      </c>
      <c r="AI435" s="3">
        <f t="shared" si="37"/>
        <v>3513.6320095483397</v>
      </c>
    </row>
    <row r="436" spans="2:35" x14ac:dyDescent="0.25">
      <c r="B436" t="s">
        <v>280</v>
      </c>
      <c r="C436" t="s">
        <v>28</v>
      </c>
      <c r="D436" t="s">
        <v>40</v>
      </c>
      <c r="E436">
        <v>14</v>
      </c>
      <c r="F436" t="s">
        <v>110</v>
      </c>
      <c r="G436">
        <v>496.78152465820312</v>
      </c>
      <c r="H436">
        <v>1776374.375</v>
      </c>
      <c r="I436">
        <v>500422.40625</v>
      </c>
      <c r="J436">
        <v>0</v>
      </c>
      <c r="K436">
        <v>883691.5</v>
      </c>
      <c r="L436">
        <v>895.762451171875</v>
      </c>
      <c r="M436">
        <v>206571.234375</v>
      </c>
      <c r="N436">
        <v>12262.78125</v>
      </c>
      <c r="O436">
        <v>91575.0625</v>
      </c>
      <c r="P436">
        <v>80956.8828125</v>
      </c>
      <c r="Q436">
        <v>0</v>
      </c>
      <c r="R436">
        <v>0</v>
      </c>
      <c r="S436">
        <v>0</v>
      </c>
      <c r="T436">
        <v>0</v>
      </c>
      <c r="U436">
        <v>5890.3283200000005</v>
      </c>
      <c r="V436">
        <v>0</v>
      </c>
      <c r="W436">
        <v>3017.1558400000004</v>
      </c>
      <c r="X436">
        <v>2873.1715200000003</v>
      </c>
      <c r="Y436" s="13">
        <f t="shared" si="38"/>
        <v>3250.5073749960939</v>
      </c>
      <c r="Z436" s="10">
        <v>4563.5927734375</v>
      </c>
      <c r="AA436" s="10">
        <v>-8876.0673828125</v>
      </c>
      <c r="AB436" s="10">
        <v>0</v>
      </c>
      <c r="AC436" s="10">
        <v>0</v>
      </c>
      <c r="AD436" s="10">
        <v>0</v>
      </c>
      <c r="AE436" s="10">
        <v>0</v>
      </c>
      <c r="AG436" s="13">
        <f t="shared" si="39"/>
        <v>3250.5073749960939</v>
      </c>
      <c r="AH436" s="3">
        <f t="shared" si="36"/>
        <v>379998.94213867187</v>
      </c>
      <c r="AI436" s="3">
        <f t="shared" si="37"/>
        <v>2948.7917909960938</v>
      </c>
    </row>
    <row r="437" spans="2:35" x14ac:dyDescent="0.25">
      <c r="B437" t="s">
        <v>281</v>
      </c>
      <c r="C437" t="s">
        <v>28</v>
      </c>
      <c r="D437" t="s">
        <v>40</v>
      </c>
      <c r="E437">
        <v>14</v>
      </c>
      <c r="F437" t="s">
        <v>96</v>
      </c>
      <c r="G437">
        <v>693.43115234375</v>
      </c>
      <c r="H437">
        <v>1820022.75</v>
      </c>
      <c r="I437">
        <v>500422.40625</v>
      </c>
      <c r="J437">
        <v>0</v>
      </c>
      <c r="K437">
        <v>883691.5</v>
      </c>
      <c r="L437">
        <v>15663.08984375</v>
      </c>
      <c r="M437">
        <v>330187.3125</v>
      </c>
      <c r="N437">
        <v>0</v>
      </c>
      <c r="O437">
        <v>213.47686767578125</v>
      </c>
      <c r="P437">
        <v>89846.328125</v>
      </c>
      <c r="Q437">
        <v>0</v>
      </c>
      <c r="R437">
        <v>0</v>
      </c>
      <c r="S437">
        <v>0</v>
      </c>
      <c r="T437">
        <v>0</v>
      </c>
      <c r="U437">
        <v>2872.6659200000004</v>
      </c>
      <c r="V437">
        <v>0</v>
      </c>
      <c r="W437">
        <v>0</v>
      </c>
      <c r="X437">
        <v>2872.6659200000004</v>
      </c>
      <c r="Y437" s="13">
        <f t="shared" si="38"/>
        <v>3382.663208930664</v>
      </c>
      <c r="Z437" s="10">
        <v>4846.2744140625</v>
      </c>
      <c r="AA437" s="10">
        <v>-5062.86669921875</v>
      </c>
      <c r="AB437" s="10">
        <v>0</v>
      </c>
      <c r="AC437" s="10">
        <v>0</v>
      </c>
      <c r="AD437" s="10">
        <v>0</v>
      </c>
      <c r="AE437" s="10">
        <v>0</v>
      </c>
      <c r="AG437" s="13">
        <f t="shared" si="39"/>
        <v>3382.663208930664</v>
      </c>
      <c r="AH437" s="3">
        <f t="shared" si="36"/>
        <v>435910.20733642578</v>
      </c>
      <c r="AI437" s="3">
        <f t="shared" si="37"/>
        <v>3382.663208930664</v>
      </c>
    </row>
    <row r="438" spans="2:35" x14ac:dyDescent="0.25">
      <c r="B438" t="s">
        <v>282</v>
      </c>
      <c r="C438" t="s">
        <v>28</v>
      </c>
      <c r="D438" t="s">
        <v>40</v>
      </c>
      <c r="E438">
        <v>14</v>
      </c>
      <c r="F438" t="s">
        <v>98</v>
      </c>
      <c r="G438">
        <v>629.53741455078125</v>
      </c>
      <c r="H438">
        <v>1759258.375</v>
      </c>
      <c r="I438">
        <v>500422.40625</v>
      </c>
      <c r="J438">
        <v>0</v>
      </c>
      <c r="K438">
        <v>883691.5</v>
      </c>
      <c r="L438">
        <v>13453.486328125</v>
      </c>
      <c r="M438">
        <v>271632.625</v>
      </c>
      <c r="N438">
        <v>0</v>
      </c>
      <c r="O438">
        <v>213.47686767578125</v>
      </c>
      <c r="P438">
        <v>89846.328125</v>
      </c>
      <c r="Q438">
        <v>0</v>
      </c>
      <c r="R438">
        <v>0</v>
      </c>
      <c r="S438">
        <v>0</v>
      </c>
      <c r="T438">
        <v>0</v>
      </c>
      <c r="U438">
        <v>2872.6659200000004</v>
      </c>
      <c r="V438">
        <v>0</v>
      </c>
      <c r="W438">
        <v>0</v>
      </c>
      <c r="X438">
        <v>2872.6659200000004</v>
      </c>
      <c r="Y438" s="13">
        <f t="shared" si="38"/>
        <v>2911.1323106494142</v>
      </c>
      <c r="Z438" s="10">
        <v>4846.2744140625</v>
      </c>
      <c r="AA438" s="10">
        <v>-5062.86669921875</v>
      </c>
      <c r="AB438" s="10">
        <v>0</v>
      </c>
      <c r="AC438" s="10">
        <v>0</v>
      </c>
      <c r="AD438" s="10">
        <v>0</v>
      </c>
      <c r="AE438" s="10">
        <v>0</v>
      </c>
      <c r="AG438" s="13">
        <f t="shared" si="39"/>
        <v>2911.1323106494142</v>
      </c>
      <c r="AH438" s="3">
        <f t="shared" si="36"/>
        <v>375145.91632080078</v>
      </c>
      <c r="AI438" s="3">
        <f t="shared" si="37"/>
        <v>2911.1323106494142</v>
      </c>
    </row>
    <row r="439" spans="2:35" x14ac:dyDescent="0.25">
      <c r="B439" t="s">
        <v>283</v>
      </c>
      <c r="C439" t="s">
        <v>28</v>
      </c>
      <c r="D439" t="s">
        <v>40</v>
      </c>
      <c r="E439">
        <v>14</v>
      </c>
      <c r="F439" t="s">
        <v>100</v>
      </c>
      <c r="G439">
        <v>594.39398193359375</v>
      </c>
      <c r="H439">
        <v>1725780.75</v>
      </c>
      <c r="I439">
        <v>500422.40625</v>
      </c>
      <c r="J439">
        <v>0</v>
      </c>
      <c r="K439">
        <v>883691.5</v>
      </c>
      <c r="L439">
        <v>12160.82421875</v>
      </c>
      <c r="M439">
        <v>239447.90625</v>
      </c>
      <c r="N439">
        <v>0</v>
      </c>
      <c r="O439">
        <v>213.47686767578125</v>
      </c>
      <c r="P439">
        <v>89846.3046875</v>
      </c>
      <c r="Q439">
        <v>0</v>
      </c>
      <c r="R439">
        <v>0</v>
      </c>
      <c r="S439">
        <v>0</v>
      </c>
      <c r="T439">
        <v>0</v>
      </c>
      <c r="U439">
        <v>2872.6659200000004</v>
      </c>
      <c r="V439">
        <v>0</v>
      </c>
      <c r="W439">
        <v>0</v>
      </c>
      <c r="X439">
        <v>2872.6659200000004</v>
      </c>
      <c r="Y439" s="13">
        <f t="shared" si="38"/>
        <v>2651.3476533056642</v>
      </c>
      <c r="Z439" s="10">
        <v>4846.2744140625</v>
      </c>
      <c r="AA439" s="10">
        <v>-5062.86669921875</v>
      </c>
      <c r="AB439" s="10">
        <v>0</v>
      </c>
      <c r="AC439" s="10">
        <v>0</v>
      </c>
      <c r="AD439" s="10">
        <v>0</v>
      </c>
      <c r="AE439" s="10">
        <v>0</v>
      </c>
      <c r="AG439" s="13">
        <f t="shared" si="39"/>
        <v>2651.3476533056642</v>
      </c>
      <c r="AH439" s="3">
        <f t="shared" si="36"/>
        <v>341668.51202392578</v>
      </c>
      <c r="AI439" s="3">
        <f t="shared" si="37"/>
        <v>2651.3476533056642</v>
      </c>
    </row>
    <row r="440" spans="2:35" x14ac:dyDescent="0.25">
      <c r="B440" t="s">
        <v>284</v>
      </c>
      <c r="C440" t="s">
        <v>28</v>
      </c>
      <c r="D440" t="s">
        <v>40</v>
      </c>
      <c r="E440">
        <v>14</v>
      </c>
      <c r="F440" t="s">
        <v>102</v>
      </c>
      <c r="G440">
        <v>694.15948486328125</v>
      </c>
      <c r="H440">
        <v>1805504.375</v>
      </c>
      <c r="I440">
        <v>500422.40625</v>
      </c>
      <c r="J440">
        <v>0</v>
      </c>
      <c r="K440">
        <v>883691.5</v>
      </c>
      <c r="L440">
        <v>13128.5126953125</v>
      </c>
      <c r="M440">
        <v>317759.625</v>
      </c>
      <c r="N440">
        <v>0</v>
      </c>
      <c r="O440">
        <v>213.47686767578125</v>
      </c>
      <c r="P440">
        <v>90289.96875</v>
      </c>
      <c r="Q440">
        <v>0</v>
      </c>
      <c r="R440">
        <v>0</v>
      </c>
      <c r="S440">
        <v>0</v>
      </c>
      <c r="T440">
        <v>0</v>
      </c>
      <c r="U440">
        <v>2872.6448</v>
      </c>
      <c r="V440">
        <v>0</v>
      </c>
      <c r="W440">
        <v>0</v>
      </c>
      <c r="X440">
        <v>2872.6448</v>
      </c>
      <c r="Y440" s="13">
        <f t="shared" si="38"/>
        <v>3269.998686508789</v>
      </c>
      <c r="Z440" s="10">
        <v>4853.990234375</v>
      </c>
      <c r="AA440" s="10">
        <v>-5070.13037109375</v>
      </c>
      <c r="AB440" s="10">
        <v>0</v>
      </c>
      <c r="AC440" s="10">
        <v>0</v>
      </c>
      <c r="AD440" s="10">
        <v>0</v>
      </c>
      <c r="AE440" s="10">
        <v>0</v>
      </c>
      <c r="AG440" s="13">
        <f t="shared" si="39"/>
        <v>3269.998686508789</v>
      </c>
      <c r="AH440" s="3">
        <f t="shared" si="36"/>
        <v>421391.58331298828</v>
      </c>
      <c r="AI440" s="3">
        <f t="shared" si="37"/>
        <v>3269.998686508789</v>
      </c>
    </row>
    <row r="441" spans="2:35" x14ac:dyDescent="0.25">
      <c r="B441" t="s">
        <v>285</v>
      </c>
      <c r="C441" t="s">
        <v>28</v>
      </c>
      <c r="D441" t="s">
        <v>40</v>
      </c>
      <c r="E441">
        <v>14</v>
      </c>
      <c r="F441" t="s">
        <v>104</v>
      </c>
      <c r="G441">
        <v>630.1627197265625</v>
      </c>
      <c r="H441">
        <v>1747130.125</v>
      </c>
      <c r="I441">
        <v>500422.40625</v>
      </c>
      <c r="J441">
        <v>0</v>
      </c>
      <c r="K441">
        <v>883691.5</v>
      </c>
      <c r="L441">
        <v>11205.03125</v>
      </c>
      <c r="M441">
        <v>261309.234375</v>
      </c>
      <c r="N441">
        <v>0</v>
      </c>
      <c r="O441">
        <v>213.47686767578125</v>
      </c>
      <c r="P441">
        <v>90289.9296875</v>
      </c>
      <c r="Q441">
        <v>0</v>
      </c>
      <c r="R441">
        <v>0</v>
      </c>
      <c r="S441">
        <v>0</v>
      </c>
      <c r="T441">
        <v>0</v>
      </c>
      <c r="U441">
        <v>2872.6448</v>
      </c>
      <c r="V441">
        <v>0</v>
      </c>
      <c r="W441">
        <v>0</v>
      </c>
      <c r="X441">
        <v>2872.6448</v>
      </c>
      <c r="Y441" s="13">
        <f t="shared" si="38"/>
        <v>2817.0171361181642</v>
      </c>
      <c r="Z441" s="10">
        <v>4853.990234375</v>
      </c>
      <c r="AA441" s="10">
        <v>-5070.13037109375</v>
      </c>
      <c r="AB441" s="10">
        <v>0</v>
      </c>
      <c r="AC441" s="10">
        <v>0</v>
      </c>
      <c r="AD441" s="10">
        <v>0</v>
      </c>
      <c r="AE441" s="10">
        <v>0</v>
      </c>
      <c r="AG441" s="13">
        <f t="shared" si="39"/>
        <v>2817.0171361181642</v>
      </c>
      <c r="AH441" s="3">
        <f t="shared" si="36"/>
        <v>363017.67218017578</v>
      </c>
      <c r="AI441" s="3">
        <f t="shared" si="37"/>
        <v>2817.0171361181642</v>
      </c>
    </row>
    <row r="442" spans="2:35" x14ac:dyDescent="0.25">
      <c r="B442" t="s">
        <v>286</v>
      </c>
      <c r="C442" t="s">
        <v>28</v>
      </c>
      <c r="D442" t="s">
        <v>40</v>
      </c>
      <c r="E442">
        <v>14</v>
      </c>
      <c r="F442" t="s">
        <v>106</v>
      </c>
      <c r="G442">
        <v>595.036376953125</v>
      </c>
      <c r="H442">
        <v>1715311</v>
      </c>
      <c r="I442">
        <v>500422.40625</v>
      </c>
      <c r="J442">
        <v>0</v>
      </c>
      <c r="K442">
        <v>883691.5</v>
      </c>
      <c r="L442">
        <v>10063.2255859375</v>
      </c>
      <c r="M442">
        <v>230632.078125</v>
      </c>
      <c r="N442">
        <v>0</v>
      </c>
      <c r="O442">
        <v>213.47686767578125</v>
      </c>
      <c r="P442">
        <v>90289.9296875</v>
      </c>
      <c r="Q442">
        <v>0</v>
      </c>
      <c r="R442">
        <v>0</v>
      </c>
      <c r="S442">
        <v>0</v>
      </c>
      <c r="T442">
        <v>0</v>
      </c>
      <c r="U442">
        <v>2872.6448</v>
      </c>
      <c r="V442">
        <v>0</v>
      </c>
      <c r="W442">
        <v>0</v>
      </c>
      <c r="X442">
        <v>2872.6448</v>
      </c>
      <c r="Y442" s="13">
        <f t="shared" si="38"/>
        <v>2570.1019916650389</v>
      </c>
      <c r="Z442" s="10">
        <v>4853.990234375</v>
      </c>
      <c r="AA442" s="10">
        <v>-5070.13037109375</v>
      </c>
      <c r="AB442" s="10">
        <v>0</v>
      </c>
      <c r="AC442" s="10">
        <v>0</v>
      </c>
      <c r="AD442" s="10">
        <v>0</v>
      </c>
      <c r="AE442" s="10">
        <v>0</v>
      </c>
      <c r="AG442" s="13">
        <f t="shared" si="39"/>
        <v>2570.1019916650389</v>
      </c>
      <c r="AH442" s="3">
        <f t="shared" si="36"/>
        <v>331198.71026611328</v>
      </c>
      <c r="AI442" s="3">
        <f t="shared" si="37"/>
        <v>2570.1019916650389</v>
      </c>
    </row>
    <row r="443" spans="2:35" x14ac:dyDescent="0.25">
      <c r="B443" t="s">
        <v>563</v>
      </c>
      <c r="C443" t="s">
        <v>29</v>
      </c>
      <c r="D443" t="s">
        <v>40</v>
      </c>
      <c r="E443">
        <v>14</v>
      </c>
      <c r="F443" t="s">
        <v>90</v>
      </c>
      <c r="G443">
        <v>16.279808044433594</v>
      </c>
      <c r="H443">
        <v>346332.3125</v>
      </c>
      <c r="I443">
        <v>133157.65625</v>
      </c>
      <c r="J443">
        <v>0</v>
      </c>
      <c r="K443">
        <v>99493.7734375</v>
      </c>
      <c r="L443">
        <v>0</v>
      </c>
      <c r="M443">
        <v>52929.8828125</v>
      </c>
      <c r="N443">
        <v>0</v>
      </c>
      <c r="O443">
        <v>0</v>
      </c>
      <c r="P443">
        <v>60751.51171875</v>
      </c>
      <c r="Q443">
        <v>0</v>
      </c>
      <c r="R443">
        <v>0</v>
      </c>
      <c r="S443">
        <v>0</v>
      </c>
      <c r="T443">
        <v>0</v>
      </c>
      <c r="U443">
        <v>10400.39552</v>
      </c>
      <c r="V443">
        <v>110.39444</v>
      </c>
      <c r="W443">
        <v>8157.4828800000005</v>
      </c>
      <c r="X443">
        <v>2132.5196800000003</v>
      </c>
      <c r="Y443" s="13">
        <f t="shared" si="38"/>
        <v>1697.9159095625</v>
      </c>
      <c r="Z443" s="10">
        <v>1782.565673828125</v>
      </c>
      <c r="AA443" s="10">
        <v>-3606.756591796875</v>
      </c>
      <c r="AB443" s="10">
        <v>0</v>
      </c>
      <c r="AC443" s="10">
        <v>0</v>
      </c>
      <c r="AD443" s="10">
        <v>0</v>
      </c>
      <c r="AE443" s="10">
        <v>0</v>
      </c>
      <c r="AG443" s="13">
        <f t="shared" si="39"/>
        <v>1697.9159095625</v>
      </c>
      <c r="AH443" s="3">
        <f t="shared" si="36"/>
        <v>113681.39453125</v>
      </c>
      <c r="AI443" s="3">
        <f t="shared" si="37"/>
        <v>882.16762156250002</v>
      </c>
    </row>
    <row r="444" spans="2:35" x14ac:dyDescent="0.25">
      <c r="B444" t="s">
        <v>751</v>
      </c>
      <c r="C444" t="s">
        <v>29</v>
      </c>
      <c r="D444" t="s">
        <v>40</v>
      </c>
      <c r="E444">
        <v>14</v>
      </c>
      <c r="F444" t="s">
        <v>730</v>
      </c>
      <c r="G444">
        <v>16.279827117919922</v>
      </c>
      <c r="H444">
        <v>351149.53125</v>
      </c>
      <c r="I444">
        <v>133157.65625</v>
      </c>
      <c r="J444">
        <v>0</v>
      </c>
      <c r="K444">
        <v>99493.7734375</v>
      </c>
      <c r="L444">
        <v>0</v>
      </c>
      <c r="M444">
        <v>57746.796875</v>
      </c>
      <c r="N444">
        <v>0</v>
      </c>
      <c r="O444">
        <v>0</v>
      </c>
      <c r="P444">
        <v>60751.7578125</v>
      </c>
      <c r="Q444">
        <v>0</v>
      </c>
      <c r="R444">
        <v>0</v>
      </c>
      <c r="S444">
        <v>0</v>
      </c>
      <c r="T444">
        <v>0</v>
      </c>
      <c r="U444">
        <v>10400.27008</v>
      </c>
      <c r="V444">
        <v>110.39444</v>
      </c>
      <c r="W444">
        <v>8157.3587200000011</v>
      </c>
      <c r="X444">
        <v>2132.5192000000002</v>
      </c>
      <c r="Y444" s="13">
        <f t="shared" si="38"/>
        <v>1735.2846563749999</v>
      </c>
      <c r="Z444" s="10">
        <v>1782.5687255859375</v>
      </c>
      <c r="AA444" s="10">
        <v>-3606.761962890625</v>
      </c>
      <c r="AB444" s="10">
        <v>0</v>
      </c>
      <c r="AC444" s="10">
        <v>0</v>
      </c>
      <c r="AD444" s="10">
        <v>0</v>
      </c>
      <c r="AE444" s="10">
        <v>0</v>
      </c>
      <c r="AG444" s="13">
        <f t="shared" si="39"/>
        <v>1735.2846563749999</v>
      </c>
      <c r="AH444" s="3">
        <f t="shared" si="36"/>
        <v>118498.5546875</v>
      </c>
      <c r="AI444" s="3">
        <f t="shared" si="37"/>
        <v>919.54878437499997</v>
      </c>
    </row>
    <row r="445" spans="2:35" x14ac:dyDescent="0.25">
      <c r="B445" t="s">
        <v>564</v>
      </c>
      <c r="C445" t="s">
        <v>29</v>
      </c>
      <c r="D445" t="s">
        <v>40</v>
      </c>
      <c r="E445">
        <v>14</v>
      </c>
      <c r="F445" t="s">
        <v>92</v>
      </c>
      <c r="G445">
        <v>13.791882514953613</v>
      </c>
      <c r="H445">
        <v>318098.5</v>
      </c>
      <c r="I445">
        <v>133157.65625</v>
      </c>
      <c r="J445">
        <v>0</v>
      </c>
      <c r="K445">
        <v>99493.7734375</v>
      </c>
      <c r="L445">
        <v>0</v>
      </c>
      <c r="M445">
        <v>41619.50390625</v>
      </c>
      <c r="N445">
        <v>0</v>
      </c>
      <c r="O445">
        <v>0</v>
      </c>
      <c r="P445">
        <v>43827.7421875</v>
      </c>
      <c r="Q445">
        <v>0</v>
      </c>
      <c r="R445">
        <v>0</v>
      </c>
      <c r="S445">
        <v>0</v>
      </c>
      <c r="T445">
        <v>0</v>
      </c>
      <c r="U445">
        <v>10525.310720000001</v>
      </c>
      <c r="V445">
        <v>110.39444</v>
      </c>
      <c r="W445">
        <v>8282.24064</v>
      </c>
      <c r="X445">
        <v>2132.6768000000002</v>
      </c>
      <c r="Y445" s="13">
        <f t="shared" si="38"/>
        <v>1491.2946936875001</v>
      </c>
      <c r="Z445" s="10">
        <v>1779.84814453125</v>
      </c>
      <c r="AA445" s="10">
        <v>-3015.696533203125</v>
      </c>
      <c r="AB445" s="10">
        <v>0</v>
      </c>
      <c r="AC445" s="10">
        <v>0</v>
      </c>
      <c r="AD445" s="10">
        <v>0</v>
      </c>
      <c r="AE445" s="10">
        <v>0</v>
      </c>
      <c r="AG445" s="13">
        <f t="shared" si="39"/>
        <v>1491.2946936875001</v>
      </c>
      <c r="AH445" s="3">
        <f t="shared" si="36"/>
        <v>85447.24609375</v>
      </c>
      <c r="AI445" s="3">
        <f t="shared" si="37"/>
        <v>663.07062968749995</v>
      </c>
    </row>
    <row r="446" spans="2:35" x14ac:dyDescent="0.25">
      <c r="B446" t="s">
        <v>710</v>
      </c>
      <c r="C446" t="s">
        <v>29</v>
      </c>
      <c r="D446" t="s">
        <v>40</v>
      </c>
      <c r="E446">
        <v>14</v>
      </c>
      <c r="F446" t="s">
        <v>689</v>
      </c>
      <c r="G446">
        <v>21.979394912719727</v>
      </c>
      <c r="H446">
        <v>352429.84375</v>
      </c>
      <c r="I446">
        <v>133157.65625</v>
      </c>
      <c r="J446">
        <v>0</v>
      </c>
      <c r="K446">
        <v>99493.7734375</v>
      </c>
      <c r="L446">
        <v>0</v>
      </c>
      <c r="M446">
        <v>57389.87890625</v>
      </c>
      <c r="N446">
        <v>0</v>
      </c>
      <c r="O446">
        <v>0</v>
      </c>
      <c r="P446">
        <v>62388.859375</v>
      </c>
      <c r="Q446">
        <v>0</v>
      </c>
      <c r="R446">
        <v>0</v>
      </c>
      <c r="S446">
        <v>0</v>
      </c>
      <c r="T446">
        <v>0</v>
      </c>
      <c r="U446">
        <v>10203.493760000001</v>
      </c>
      <c r="V446">
        <v>110.39444</v>
      </c>
      <c r="W446">
        <v>7960.453120000001</v>
      </c>
      <c r="X446">
        <v>2132.6483200000002</v>
      </c>
      <c r="Y446" s="13">
        <f t="shared" si="38"/>
        <v>1725.5283210625</v>
      </c>
      <c r="Z446" s="10">
        <v>1934.1258544921875</v>
      </c>
      <c r="AA446" s="10">
        <v>-3098.836181640625</v>
      </c>
      <c r="AB446" s="10">
        <v>3.8211692124605179E-2</v>
      </c>
      <c r="AC446" s="10">
        <v>0</v>
      </c>
      <c r="AD446" s="10">
        <v>1</v>
      </c>
      <c r="AE446" s="10">
        <v>0</v>
      </c>
      <c r="AG446" s="13">
        <f t="shared" si="39"/>
        <v>1725.5283210625</v>
      </c>
      <c r="AH446" s="3">
        <f t="shared" si="36"/>
        <v>119778.73828125</v>
      </c>
      <c r="AI446" s="3">
        <f t="shared" si="37"/>
        <v>929.48300906249995</v>
      </c>
    </row>
    <row r="447" spans="2:35" x14ac:dyDescent="0.25">
      <c r="B447" t="s">
        <v>565</v>
      </c>
      <c r="C447" t="s">
        <v>29</v>
      </c>
      <c r="D447" t="s">
        <v>40</v>
      </c>
      <c r="E447">
        <v>14</v>
      </c>
      <c r="F447" t="s">
        <v>94</v>
      </c>
      <c r="G447">
        <v>19.210317611694336</v>
      </c>
      <c r="H447">
        <v>342450.375</v>
      </c>
      <c r="I447">
        <v>133157.65625</v>
      </c>
      <c r="J447">
        <v>0</v>
      </c>
      <c r="K447">
        <v>99493.7734375</v>
      </c>
      <c r="L447">
        <v>0</v>
      </c>
      <c r="M447">
        <v>47410.40625</v>
      </c>
      <c r="N447">
        <v>0</v>
      </c>
      <c r="O447">
        <v>0</v>
      </c>
      <c r="P447">
        <v>62388.859375</v>
      </c>
      <c r="Q447">
        <v>0</v>
      </c>
      <c r="R447">
        <v>0</v>
      </c>
      <c r="S447">
        <v>0</v>
      </c>
      <c r="T447">
        <v>0</v>
      </c>
      <c r="U447">
        <v>10203.493760000001</v>
      </c>
      <c r="V447">
        <v>110.39444</v>
      </c>
      <c r="W447">
        <v>7960.453120000001</v>
      </c>
      <c r="X447">
        <v>2132.6483200000002</v>
      </c>
      <c r="Y447" s="13">
        <f t="shared" si="38"/>
        <v>1648.08761325</v>
      </c>
      <c r="Z447" s="10">
        <v>1934.1258544921875</v>
      </c>
      <c r="AA447" s="10">
        <v>-3098.836181640625</v>
      </c>
      <c r="AB447" s="10">
        <v>3.8211692124605179E-2</v>
      </c>
      <c r="AC447" s="10">
        <v>0</v>
      </c>
      <c r="AD447" s="10">
        <v>1</v>
      </c>
      <c r="AE447" s="10">
        <v>0</v>
      </c>
      <c r="AG447" s="13">
        <f t="shared" si="39"/>
        <v>1648.08761325</v>
      </c>
      <c r="AH447" s="3">
        <f t="shared" si="36"/>
        <v>109799.265625</v>
      </c>
      <c r="AI447" s="3">
        <f t="shared" si="37"/>
        <v>852.04230125000004</v>
      </c>
    </row>
    <row r="448" spans="2:35" x14ac:dyDescent="0.25">
      <c r="B448" t="s">
        <v>566</v>
      </c>
      <c r="C448" t="s">
        <v>29</v>
      </c>
      <c r="D448" t="s">
        <v>40</v>
      </c>
      <c r="E448">
        <v>14</v>
      </c>
      <c r="F448" t="s">
        <v>48</v>
      </c>
      <c r="G448">
        <v>38.363742828369141</v>
      </c>
      <c r="H448">
        <v>352964.21875</v>
      </c>
      <c r="I448">
        <v>133157.65625</v>
      </c>
      <c r="J448">
        <v>0</v>
      </c>
      <c r="K448">
        <v>99493.7734375</v>
      </c>
      <c r="L448">
        <v>220.76718139648437</v>
      </c>
      <c r="M448">
        <v>69011.6015625</v>
      </c>
      <c r="N448">
        <v>0</v>
      </c>
      <c r="O448">
        <v>467.21743774414062</v>
      </c>
      <c r="P448">
        <v>50613.19140625</v>
      </c>
      <c r="Q448">
        <v>0</v>
      </c>
      <c r="R448">
        <v>0</v>
      </c>
      <c r="S448">
        <v>0</v>
      </c>
      <c r="T448">
        <v>0</v>
      </c>
      <c r="U448">
        <v>10471.16416</v>
      </c>
      <c r="V448">
        <v>110.39444</v>
      </c>
      <c r="W448">
        <v>8227.1232</v>
      </c>
      <c r="X448">
        <v>2133.64624</v>
      </c>
      <c r="Y448" s="13">
        <f t="shared" si="38"/>
        <v>1756.3394740820313</v>
      </c>
      <c r="Z448" s="10">
        <v>2201.824462890625</v>
      </c>
      <c r="AA448" s="10">
        <v>-1415.6961669921875</v>
      </c>
      <c r="AB448" s="10">
        <v>0</v>
      </c>
      <c r="AC448" s="10">
        <v>0</v>
      </c>
      <c r="AD448" s="10">
        <v>0</v>
      </c>
      <c r="AE448" s="10">
        <v>0</v>
      </c>
      <c r="AG448" s="13">
        <f t="shared" si="39"/>
        <v>1756.3394740820313</v>
      </c>
      <c r="AH448" s="3">
        <f t="shared" si="36"/>
        <v>120312.77758789063</v>
      </c>
      <c r="AI448" s="3">
        <f t="shared" si="37"/>
        <v>933.62715408203121</v>
      </c>
    </row>
    <row r="449" spans="2:35" x14ac:dyDescent="0.25">
      <c r="B449" t="s">
        <v>567</v>
      </c>
      <c r="C449" t="s">
        <v>29</v>
      </c>
      <c r="D449" t="s">
        <v>40</v>
      </c>
      <c r="E449">
        <v>14</v>
      </c>
      <c r="F449" t="s">
        <v>50</v>
      </c>
      <c r="G449">
        <v>30.146329879760742</v>
      </c>
      <c r="H449">
        <v>335677.15625</v>
      </c>
      <c r="I449">
        <v>133157.65625</v>
      </c>
      <c r="J449">
        <v>0</v>
      </c>
      <c r="K449">
        <v>99493.7734375</v>
      </c>
      <c r="L449">
        <v>427.76760864257812</v>
      </c>
      <c r="M449">
        <v>53122.76171875</v>
      </c>
      <c r="N449">
        <v>0</v>
      </c>
      <c r="O449">
        <v>499.75222778320312</v>
      </c>
      <c r="P449">
        <v>48975.34765625</v>
      </c>
      <c r="Q449">
        <v>0</v>
      </c>
      <c r="R449">
        <v>0</v>
      </c>
      <c r="S449">
        <v>0</v>
      </c>
      <c r="T449">
        <v>0</v>
      </c>
      <c r="U449">
        <v>9949.51296</v>
      </c>
      <c r="V449">
        <v>110.39444</v>
      </c>
      <c r="W449">
        <v>7705.395840000001</v>
      </c>
      <c r="X449">
        <v>2133.7214400000003</v>
      </c>
      <c r="Y449" s="13">
        <f t="shared" si="38"/>
        <v>1570.018466680664</v>
      </c>
      <c r="Z449" s="10">
        <v>2187.322265625</v>
      </c>
      <c r="AA449" s="10">
        <v>-1365.1549072265625</v>
      </c>
      <c r="AB449" s="10">
        <v>0</v>
      </c>
      <c r="AC449" s="10">
        <v>0</v>
      </c>
      <c r="AD449" s="10">
        <v>0</v>
      </c>
      <c r="AE449" s="10">
        <v>0</v>
      </c>
      <c r="AG449" s="13">
        <f t="shared" si="39"/>
        <v>1570.018466680664</v>
      </c>
      <c r="AH449" s="3">
        <f t="shared" si="36"/>
        <v>103025.62921142578</v>
      </c>
      <c r="AI449" s="3">
        <f t="shared" si="37"/>
        <v>799.47888268066401</v>
      </c>
    </row>
    <row r="450" spans="2:35" x14ac:dyDescent="0.25">
      <c r="B450" t="s">
        <v>568</v>
      </c>
      <c r="C450" t="s">
        <v>29</v>
      </c>
      <c r="D450" t="s">
        <v>40</v>
      </c>
      <c r="E450">
        <v>14</v>
      </c>
      <c r="F450" t="s">
        <v>96</v>
      </c>
      <c r="G450">
        <v>15.998245239257812</v>
      </c>
      <c r="H450">
        <v>388574.71875</v>
      </c>
      <c r="I450">
        <v>133157.65625</v>
      </c>
      <c r="J450">
        <v>0</v>
      </c>
      <c r="K450">
        <v>99493.7734375</v>
      </c>
      <c r="L450">
        <v>47821.6328125</v>
      </c>
      <c r="M450">
        <v>56407.95703125</v>
      </c>
      <c r="N450">
        <v>0</v>
      </c>
      <c r="O450">
        <v>0</v>
      </c>
      <c r="P450">
        <v>51693.9296875</v>
      </c>
      <c r="Q450">
        <v>0</v>
      </c>
      <c r="R450">
        <v>0</v>
      </c>
      <c r="S450">
        <v>0</v>
      </c>
      <c r="T450">
        <v>0</v>
      </c>
      <c r="U450">
        <v>2242.6144000000004</v>
      </c>
      <c r="V450">
        <v>110.39444</v>
      </c>
      <c r="W450">
        <v>0</v>
      </c>
      <c r="X450">
        <v>2132.2200000000003</v>
      </c>
      <c r="Y450" s="13">
        <f t="shared" si="38"/>
        <v>1209.9665115625</v>
      </c>
      <c r="Z450" s="10">
        <v>1452.304931640625</v>
      </c>
      <c r="AA450" s="10">
        <v>-1515.787353515625</v>
      </c>
      <c r="AB450" s="10">
        <v>0</v>
      </c>
      <c r="AC450" s="10">
        <v>0</v>
      </c>
      <c r="AD450" s="10">
        <v>0</v>
      </c>
      <c r="AE450" s="10">
        <v>0</v>
      </c>
      <c r="AG450" s="13">
        <f t="shared" si="39"/>
        <v>1209.9665115625</v>
      </c>
      <c r="AH450" s="3">
        <f t="shared" ref="AH450:AH513" si="40">L450+M450+O450+P450+R450</f>
        <v>155923.51953125</v>
      </c>
      <c r="AI450" s="3">
        <f t="shared" ref="AI450:AI513" si="41">AH450*7760/1000000</f>
        <v>1209.9665115625</v>
      </c>
    </row>
    <row r="451" spans="2:35" x14ac:dyDescent="0.25">
      <c r="B451" t="s">
        <v>569</v>
      </c>
      <c r="C451" t="s">
        <v>29</v>
      </c>
      <c r="D451" t="s">
        <v>40</v>
      </c>
      <c r="E451">
        <v>14</v>
      </c>
      <c r="F451" t="s">
        <v>98</v>
      </c>
      <c r="G451">
        <v>14.321685791015625</v>
      </c>
      <c r="H451">
        <v>377554.46875</v>
      </c>
      <c r="I451">
        <v>133157.65625</v>
      </c>
      <c r="J451">
        <v>0</v>
      </c>
      <c r="K451">
        <v>99493.7734375</v>
      </c>
      <c r="L451">
        <v>43427.28515625</v>
      </c>
      <c r="M451">
        <v>49781.859375</v>
      </c>
      <c r="N451">
        <v>0</v>
      </c>
      <c r="O451">
        <v>0</v>
      </c>
      <c r="P451">
        <v>51693.9296875</v>
      </c>
      <c r="Q451">
        <v>0</v>
      </c>
      <c r="R451">
        <v>0</v>
      </c>
      <c r="S451">
        <v>0</v>
      </c>
      <c r="T451">
        <v>0</v>
      </c>
      <c r="U451">
        <v>2242.6144000000004</v>
      </c>
      <c r="V451">
        <v>110.39444</v>
      </c>
      <c r="W451">
        <v>0</v>
      </c>
      <c r="X451">
        <v>2132.2200000000003</v>
      </c>
      <c r="Y451" s="13">
        <f t="shared" ref="Y451:Y514" si="42">AG451</f>
        <v>1124.4478559375</v>
      </c>
      <c r="Z451" s="10">
        <v>1452.304931640625</v>
      </c>
      <c r="AA451" s="10">
        <v>-1515.787353515625</v>
      </c>
      <c r="AB451" s="10">
        <v>0</v>
      </c>
      <c r="AC451" s="10">
        <v>0</v>
      </c>
      <c r="AD451" s="10">
        <v>0</v>
      </c>
      <c r="AE451" s="10">
        <v>0</v>
      </c>
      <c r="AG451" s="13">
        <f t="shared" ref="AG451:AG514" si="43">(AH451*7760+W451*100000)/1000000</f>
        <v>1124.4478559375</v>
      </c>
      <c r="AH451" s="3">
        <f t="shared" si="40"/>
        <v>144903.07421875</v>
      </c>
      <c r="AI451" s="3">
        <f t="shared" si="41"/>
        <v>1124.4478559375</v>
      </c>
    </row>
    <row r="452" spans="2:35" x14ac:dyDescent="0.25">
      <c r="B452" t="s">
        <v>570</v>
      </c>
      <c r="C452" t="s">
        <v>29</v>
      </c>
      <c r="D452" t="s">
        <v>40</v>
      </c>
      <c r="E452">
        <v>14</v>
      </c>
      <c r="F452" t="s">
        <v>100</v>
      </c>
      <c r="G452">
        <v>12.864614486694336</v>
      </c>
      <c r="H452">
        <v>367959.09375</v>
      </c>
      <c r="I452">
        <v>133157.65625</v>
      </c>
      <c r="J452">
        <v>0</v>
      </c>
      <c r="K452">
        <v>99493.7734375</v>
      </c>
      <c r="L452">
        <v>39450.59765625</v>
      </c>
      <c r="M452">
        <v>44163.31640625</v>
      </c>
      <c r="N452">
        <v>0</v>
      </c>
      <c r="O452">
        <v>0</v>
      </c>
      <c r="P452">
        <v>51693.9296875</v>
      </c>
      <c r="Q452">
        <v>0</v>
      </c>
      <c r="R452">
        <v>0</v>
      </c>
      <c r="S452">
        <v>0</v>
      </c>
      <c r="T452">
        <v>0</v>
      </c>
      <c r="U452">
        <v>2242.6144000000004</v>
      </c>
      <c r="V452">
        <v>110.39444</v>
      </c>
      <c r="W452">
        <v>0</v>
      </c>
      <c r="X452">
        <v>2132.2200000000003</v>
      </c>
      <c r="Y452" s="13">
        <f t="shared" si="42"/>
        <v>1049.9888675</v>
      </c>
      <c r="Z452" s="10">
        <v>1452.304931640625</v>
      </c>
      <c r="AA452" s="10">
        <v>-1515.787353515625</v>
      </c>
      <c r="AB452" s="10">
        <v>0</v>
      </c>
      <c r="AC452" s="10">
        <v>0</v>
      </c>
      <c r="AD452" s="10">
        <v>0</v>
      </c>
      <c r="AE452" s="10">
        <v>0</v>
      </c>
      <c r="AG452" s="13">
        <f t="shared" si="43"/>
        <v>1049.9888675</v>
      </c>
      <c r="AH452" s="3">
        <f t="shared" si="40"/>
        <v>135307.84375</v>
      </c>
      <c r="AI452" s="3">
        <f t="shared" si="41"/>
        <v>1049.9888675</v>
      </c>
    </row>
    <row r="453" spans="2:35" x14ac:dyDescent="0.25">
      <c r="B453" t="s">
        <v>571</v>
      </c>
      <c r="C453" t="s">
        <v>29</v>
      </c>
      <c r="D453" t="s">
        <v>40</v>
      </c>
      <c r="E453">
        <v>14</v>
      </c>
      <c r="F453" t="s">
        <v>102</v>
      </c>
      <c r="G453">
        <v>17.176662445068359</v>
      </c>
      <c r="H453">
        <v>377282.875</v>
      </c>
      <c r="I453">
        <v>133157.65625</v>
      </c>
      <c r="J453">
        <v>0</v>
      </c>
      <c r="K453">
        <v>99493.7734375</v>
      </c>
      <c r="L453">
        <v>41209.78125</v>
      </c>
      <c r="M453">
        <v>51823.60546875</v>
      </c>
      <c r="N453">
        <v>0</v>
      </c>
      <c r="O453">
        <v>0</v>
      </c>
      <c r="P453">
        <v>51598.13671875</v>
      </c>
      <c r="Q453">
        <v>0</v>
      </c>
      <c r="R453">
        <v>0</v>
      </c>
      <c r="S453">
        <v>0</v>
      </c>
      <c r="T453">
        <v>0</v>
      </c>
      <c r="U453">
        <v>2242.60592</v>
      </c>
      <c r="V453">
        <v>110.39444</v>
      </c>
      <c r="W453">
        <v>0</v>
      </c>
      <c r="X453">
        <v>2132.2113600000002</v>
      </c>
      <c r="Y453" s="13">
        <f t="shared" si="42"/>
        <v>1122.3406218749999</v>
      </c>
      <c r="Z453" s="10">
        <v>1443.3651123046875</v>
      </c>
      <c r="AA453" s="10">
        <v>-1506.0936279296875</v>
      </c>
      <c r="AB453" s="10">
        <v>0</v>
      </c>
      <c r="AC453" s="10">
        <v>0</v>
      </c>
      <c r="AD453" s="10">
        <v>0</v>
      </c>
      <c r="AE453" s="10">
        <v>0</v>
      </c>
      <c r="AG453" s="13">
        <f t="shared" si="43"/>
        <v>1122.3406218749999</v>
      </c>
      <c r="AH453" s="3">
        <f t="shared" si="40"/>
        <v>144631.5234375</v>
      </c>
      <c r="AI453" s="3">
        <f t="shared" si="41"/>
        <v>1122.3406218749999</v>
      </c>
    </row>
    <row r="454" spans="2:35" x14ac:dyDescent="0.25">
      <c r="B454" t="s">
        <v>572</v>
      </c>
      <c r="C454" t="s">
        <v>29</v>
      </c>
      <c r="D454" t="s">
        <v>40</v>
      </c>
      <c r="E454">
        <v>14</v>
      </c>
      <c r="F454" t="s">
        <v>104</v>
      </c>
      <c r="G454">
        <v>15.44655704498291</v>
      </c>
      <c r="H454">
        <v>367227.09375</v>
      </c>
      <c r="I454">
        <v>133157.65625</v>
      </c>
      <c r="J454">
        <v>0</v>
      </c>
      <c r="K454">
        <v>99493.7734375</v>
      </c>
      <c r="L454">
        <v>37245.30078125</v>
      </c>
      <c r="M454">
        <v>45732.421875</v>
      </c>
      <c r="N454">
        <v>0</v>
      </c>
      <c r="O454">
        <v>0</v>
      </c>
      <c r="P454">
        <v>51598.13671875</v>
      </c>
      <c r="Q454">
        <v>0</v>
      </c>
      <c r="R454">
        <v>0</v>
      </c>
      <c r="S454">
        <v>0</v>
      </c>
      <c r="T454">
        <v>0</v>
      </c>
      <c r="U454">
        <v>2242.60592</v>
      </c>
      <c r="V454">
        <v>110.39444</v>
      </c>
      <c r="W454">
        <v>0</v>
      </c>
      <c r="X454">
        <v>2132.2113600000002</v>
      </c>
      <c r="Y454" s="13">
        <f t="shared" si="42"/>
        <v>1044.3086687499999</v>
      </c>
      <c r="Z454" s="10">
        <v>1443.3651123046875</v>
      </c>
      <c r="AA454" s="10">
        <v>-1506.0936279296875</v>
      </c>
      <c r="AB454" s="10">
        <v>0</v>
      </c>
      <c r="AC454" s="10">
        <v>0</v>
      </c>
      <c r="AD454" s="10">
        <v>0</v>
      </c>
      <c r="AE454" s="10">
        <v>0</v>
      </c>
      <c r="AG454" s="13">
        <f t="shared" si="43"/>
        <v>1044.3086687499999</v>
      </c>
      <c r="AH454" s="3">
        <f t="shared" si="40"/>
        <v>134575.859375</v>
      </c>
      <c r="AI454" s="3">
        <f t="shared" si="41"/>
        <v>1044.3086687499999</v>
      </c>
    </row>
    <row r="455" spans="2:35" x14ac:dyDescent="0.25">
      <c r="B455" t="s">
        <v>573</v>
      </c>
      <c r="C455" t="s">
        <v>29</v>
      </c>
      <c r="D455" t="s">
        <v>40</v>
      </c>
      <c r="E455">
        <v>14</v>
      </c>
      <c r="F455" t="s">
        <v>106</v>
      </c>
      <c r="G455">
        <v>13.942097663879395</v>
      </c>
      <c r="H455">
        <v>358599.6875</v>
      </c>
      <c r="I455">
        <v>133157.65625</v>
      </c>
      <c r="J455">
        <v>0</v>
      </c>
      <c r="K455">
        <v>99493.7734375</v>
      </c>
      <c r="L455">
        <v>33709.046875</v>
      </c>
      <c r="M455">
        <v>40641.23046875</v>
      </c>
      <c r="N455">
        <v>0</v>
      </c>
      <c r="O455">
        <v>0</v>
      </c>
      <c r="P455">
        <v>51598.13671875</v>
      </c>
      <c r="Q455">
        <v>0</v>
      </c>
      <c r="R455">
        <v>0</v>
      </c>
      <c r="S455">
        <v>0</v>
      </c>
      <c r="T455">
        <v>0</v>
      </c>
      <c r="U455">
        <v>2242.60592</v>
      </c>
      <c r="V455">
        <v>110.39444</v>
      </c>
      <c r="W455">
        <v>0</v>
      </c>
      <c r="X455">
        <v>2132.2113600000002</v>
      </c>
      <c r="Y455" s="13">
        <f t="shared" si="42"/>
        <v>977.35969312500004</v>
      </c>
      <c r="Z455" s="10">
        <v>1443.3651123046875</v>
      </c>
      <c r="AA455" s="10">
        <v>-1506.0936279296875</v>
      </c>
      <c r="AB455" s="10">
        <v>0</v>
      </c>
      <c r="AC455" s="10">
        <v>0</v>
      </c>
      <c r="AD455" s="10">
        <v>0</v>
      </c>
      <c r="AE455" s="10">
        <v>0</v>
      </c>
      <c r="AG455" s="13">
        <f t="shared" si="43"/>
        <v>977.35969312500004</v>
      </c>
      <c r="AH455" s="3">
        <f t="shared" si="40"/>
        <v>125948.4140625</v>
      </c>
      <c r="AI455" s="3">
        <f t="shared" si="41"/>
        <v>977.35969312500004</v>
      </c>
    </row>
    <row r="456" spans="2:35" x14ac:dyDescent="0.25">
      <c r="B456" t="s">
        <v>574</v>
      </c>
      <c r="C456" t="s">
        <v>30</v>
      </c>
      <c r="D456" t="s">
        <v>40</v>
      </c>
      <c r="E456">
        <v>14</v>
      </c>
      <c r="F456" t="s">
        <v>108</v>
      </c>
      <c r="G456">
        <v>732.61187744140625</v>
      </c>
      <c r="H456">
        <v>4055676.75</v>
      </c>
      <c r="I456">
        <v>566447.625</v>
      </c>
      <c r="J456">
        <v>0</v>
      </c>
      <c r="K456">
        <v>1692748</v>
      </c>
      <c r="L456">
        <v>9483.306640625</v>
      </c>
      <c r="M456">
        <v>820817.4375</v>
      </c>
      <c r="N456">
        <v>16105.15234375</v>
      </c>
      <c r="O456">
        <v>349229.75</v>
      </c>
      <c r="P456">
        <v>600844.5</v>
      </c>
      <c r="Q456">
        <v>0</v>
      </c>
      <c r="R456">
        <v>0</v>
      </c>
      <c r="S456">
        <v>0</v>
      </c>
      <c r="T456">
        <v>0</v>
      </c>
      <c r="U456">
        <v>158290.39104000002</v>
      </c>
      <c r="V456">
        <v>0</v>
      </c>
      <c r="W456">
        <v>121642.22976000002</v>
      </c>
      <c r="X456">
        <v>36648.151040000004</v>
      </c>
      <c r="Y456" s="13">
        <f t="shared" si="42"/>
        <v>25979.932930531249</v>
      </c>
      <c r="Z456" s="10">
        <v>9526.2236328125</v>
      </c>
      <c r="AA456" s="10">
        <v>-18008.603515625</v>
      </c>
      <c r="AB456" s="10">
        <v>0.92455196380615234</v>
      </c>
      <c r="AC456" s="10">
        <v>0</v>
      </c>
      <c r="AD456" s="10">
        <v>81</v>
      </c>
      <c r="AE456" s="10">
        <v>0</v>
      </c>
      <c r="AG456" s="13">
        <f t="shared" si="43"/>
        <v>25979.932930531249</v>
      </c>
      <c r="AH456" s="3">
        <f t="shared" si="40"/>
        <v>1780374.994140625</v>
      </c>
      <c r="AI456" s="3">
        <f t="shared" si="41"/>
        <v>13815.70995453125</v>
      </c>
    </row>
    <row r="457" spans="2:35" x14ac:dyDescent="0.25">
      <c r="B457" t="s">
        <v>575</v>
      </c>
      <c r="C457" t="s">
        <v>30</v>
      </c>
      <c r="D457" t="s">
        <v>40</v>
      </c>
      <c r="E457">
        <v>14</v>
      </c>
      <c r="F457" t="s">
        <v>110</v>
      </c>
      <c r="G457">
        <v>671.34674072265625</v>
      </c>
      <c r="H457">
        <v>3861678.5</v>
      </c>
      <c r="I457">
        <v>566447.625</v>
      </c>
      <c r="J457">
        <v>0</v>
      </c>
      <c r="K457">
        <v>1692748</v>
      </c>
      <c r="L457">
        <v>22202.8984375</v>
      </c>
      <c r="M457">
        <v>591715.5</v>
      </c>
      <c r="N457">
        <v>36975.875</v>
      </c>
      <c r="O457">
        <v>349297.15625</v>
      </c>
      <c r="P457">
        <v>602290.3125</v>
      </c>
      <c r="Q457">
        <v>0</v>
      </c>
      <c r="R457">
        <v>0</v>
      </c>
      <c r="S457">
        <v>0</v>
      </c>
      <c r="T457">
        <v>0</v>
      </c>
      <c r="U457">
        <v>135883.90912</v>
      </c>
      <c r="V457">
        <v>0</v>
      </c>
      <c r="W457">
        <v>99235.758080000014</v>
      </c>
      <c r="X457">
        <v>36648.166400000002</v>
      </c>
      <c r="Y457" s="13">
        <f t="shared" si="42"/>
        <v>22071.901337374999</v>
      </c>
      <c r="Z457" s="10">
        <v>9526.2236328125</v>
      </c>
      <c r="AA457" s="10">
        <v>-18008.603515625</v>
      </c>
      <c r="AB457" s="10">
        <v>0.92455196380615234</v>
      </c>
      <c r="AC457" s="10">
        <v>0</v>
      </c>
      <c r="AD457" s="10">
        <v>81</v>
      </c>
      <c r="AE457" s="10">
        <v>0</v>
      </c>
      <c r="AG457" s="13">
        <f t="shared" si="43"/>
        <v>22071.901337374999</v>
      </c>
      <c r="AH457" s="3">
        <f t="shared" si="40"/>
        <v>1565505.8671875</v>
      </c>
      <c r="AI457" s="3">
        <f t="shared" si="41"/>
        <v>12148.325529375001</v>
      </c>
    </row>
    <row r="458" spans="2:35" x14ac:dyDescent="0.25">
      <c r="B458" t="s">
        <v>576</v>
      </c>
      <c r="C458" t="s">
        <v>30</v>
      </c>
      <c r="D458" t="s">
        <v>40</v>
      </c>
      <c r="E458">
        <v>14</v>
      </c>
      <c r="F458" t="s">
        <v>96</v>
      </c>
      <c r="G458">
        <v>1004.489013671875</v>
      </c>
      <c r="H458">
        <v>4369382</v>
      </c>
      <c r="I458">
        <v>566447.625</v>
      </c>
      <c r="J458">
        <v>0</v>
      </c>
      <c r="K458">
        <v>1692748</v>
      </c>
      <c r="L458">
        <v>796522.5625</v>
      </c>
      <c r="M458">
        <v>847455.125</v>
      </c>
      <c r="N458">
        <v>0</v>
      </c>
      <c r="O458">
        <v>1121.62158203125</v>
      </c>
      <c r="P458">
        <v>465085.96875</v>
      </c>
      <c r="Q458">
        <v>0</v>
      </c>
      <c r="R458">
        <v>0</v>
      </c>
      <c r="S458">
        <v>0</v>
      </c>
      <c r="T458">
        <v>0</v>
      </c>
      <c r="U458">
        <v>36647.856640000005</v>
      </c>
      <c r="V458">
        <v>0</v>
      </c>
      <c r="W458">
        <v>0</v>
      </c>
      <c r="X458">
        <v>36647.856640000005</v>
      </c>
      <c r="Y458" s="13">
        <f t="shared" si="42"/>
        <v>16375.037755976562</v>
      </c>
      <c r="Z458" s="10">
        <v>8719.7822265625</v>
      </c>
      <c r="AA458" s="10">
        <v>-9056.7490234375</v>
      </c>
      <c r="AB458" s="10">
        <v>5.7071108371019363E-2</v>
      </c>
      <c r="AC458" s="10">
        <v>0</v>
      </c>
      <c r="AD458" s="10">
        <v>5</v>
      </c>
      <c r="AE458" s="10">
        <v>0</v>
      </c>
      <c r="AG458" s="13">
        <f t="shared" si="43"/>
        <v>16375.037755976562</v>
      </c>
      <c r="AH458" s="3">
        <f t="shared" si="40"/>
        <v>2110185.2778320312</v>
      </c>
      <c r="AI458" s="3">
        <f t="shared" si="41"/>
        <v>16375.037755976562</v>
      </c>
    </row>
    <row r="459" spans="2:35" x14ac:dyDescent="0.25">
      <c r="B459" t="s">
        <v>577</v>
      </c>
      <c r="C459" t="s">
        <v>30</v>
      </c>
      <c r="D459" t="s">
        <v>40</v>
      </c>
      <c r="E459">
        <v>14</v>
      </c>
      <c r="F459" t="s">
        <v>98</v>
      </c>
      <c r="G459">
        <v>907.96661376953125</v>
      </c>
      <c r="H459">
        <v>4159700</v>
      </c>
      <c r="I459">
        <v>566447.625</v>
      </c>
      <c r="J459">
        <v>0</v>
      </c>
      <c r="K459">
        <v>1692748</v>
      </c>
      <c r="L459">
        <v>710524.6875</v>
      </c>
      <c r="M459">
        <v>723771.375</v>
      </c>
      <c r="N459">
        <v>0</v>
      </c>
      <c r="O459">
        <v>1121.62158203125</v>
      </c>
      <c r="P459">
        <v>465085.96875</v>
      </c>
      <c r="Q459">
        <v>0</v>
      </c>
      <c r="R459">
        <v>0</v>
      </c>
      <c r="S459">
        <v>0</v>
      </c>
      <c r="T459">
        <v>0</v>
      </c>
      <c r="U459">
        <v>36647.856640000005</v>
      </c>
      <c r="V459">
        <v>0</v>
      </c>
      <c r="W459">
        <v>0</v>
      </c>
      <c r="X459">
        <v>36647.856640000005</v>
      </c>
      <c r="Y459" s="13">
        <f t="shared" si="42"/>
        <v>14747.908345976562</v>
      </c>
      <c r="Z459" s="10">
        <v>8719.7822265625</v>
      </c>
      <c r="AA459" s="10">
        <v>-9056.7490234375</v>
      </c>
      <c r="AB459" s="10">
        <v>5.7071108371019363E-2</v>
      </c>
      <c r="AC459" s="10">
        <v>0</v>
      </c>
      <c r="AD459" s="10">
        <v>5</v>
      </c>
      <c r="AE459" s="10">
        <v>0</v>
      </c>
      <c r="AG459" s="13">
        <f t="shared" si="43"/>
        <v>14747.908345976562</v>
      </c>
      <c r="AH459" s="3">
        <f t="shared" si="40"/>
        <v>1900503.6528320312</v>
      </c>
      <c r="AI459" s="3">
        <f t="shared" si="41"/>
        <v>14747.908345976562</v>
      </c>
    </row>
    <row r="460" spans="2:35" x14ac:dyDescent="0.25">
      <c r="B460" t="s">
        <v>578</v>
      </c>
      <c r="C460" t="s">
        <v>30</v>
      </c>
      <c r="D460" t="s">
        <v>40</v>
      </c>
      <c r="E460">
        <v>14</v>
      </c>
      <c r="F460" t="s">
        <v>100</v>
      </c>
      <c r="G460">
        <v>835.75445556640625</v>
      </c>
      <c r="H460">
        <v>3997685</v>
      </c>
      <c r="I460">
        <v>566447.625</v>
      </c>
      <c r="J460">
        <v>0</v>
      </c>
      <c r="K460">
        <v>1692748</v>
      </c>
      <c r="L460">
        <v>640686.5625</v>
      </c>
      <c r="M460">
        <v>631593.8125</v>
      </c>
      <c r="N460">
        <v>0</v>
      </c>
      <c r="O460">
        <v>1121.62158203125</v>
      </c>
      <c r="P460">
        <v>465085.96875</v>
      </c>
      <c r="Q460">
        <v>0</v>
      </c>
      <c r="R460">
        <v>0</v>
      </c>
      <c r="S460">
        <v>0</v>
      </c>
      <c r="T460">
        <v>0</v>
      </c>
      <c r="U460">
        <v>36647.856640000005</v>
      </c>
      <c r="V460">
        <v>0</v>
      </c>
      <c r="W460">
        <v>0</v>
      </c>
      <c r="X460">
        <v>36647.856640000005</v>
      </c>
      <c r="Y460" s="13">
        <f t="shared" si="42"/>
        <v>13490.666610976563</v>
      </c>
      <c r="Z460" s="10">
        <v>8719.7841796875</v>
      </c>
      <c r="AA460" s="10">
        <v>-9056.7509765625</v>
      </c>
      <c r="AB460" s="10">
        <v>5.7071108371019363E-2</v>
      </c>
      <c r="AC460" s="10">
        <v>0</v>
      </c>
      <c r="AD460" s="10">
        <v>5</v>
      </c>
      <c r="AE460" s="10">
        <v>0</v>
      </c>
      <c r="AG460" s="13">
        <f t="shared" si="43"/>
        <v>13490.666610976563</v>
      </c>
      <c r="AH460" s="3">
        <f t="shared" si="40"/>
        <v>1738487.9653320313</v>
      </c>
      <c r="AI460" s="3">
        <f t="shared" si="41"/>
        <v>13490.666610976563</v>
      </c>
    </row>
    <row r="461" spans="2:35" x14ac:dyDescent="0.25">
      <c r="B461" t="s">
        <v>579</v>
      </c>
      <c r="C461" t="s">
        <v>30</v>
      </c>
      <c r="D461" t="s">
        <v>40</v>
      </c>
      <c r="E461">
        <v>14</v>
      </c>
      <c r="F461" t="s">
        <v>102</v>
      </c>
      <c r="G461">
        <v>981.45416259765625</v>
      </c>
      <c r="H461">
        <v>4257311</v>
      </c>
      <c r="I461">
        <v>566447.625</v>
      </c>
      <c r="J461">
        <v>0</v>
      </c>
      <c r="K461">
        <v>1692748</v>
      </c>
      <c r="L461">
        <v>723035.75</v>
      </c>
      <c r="M461">
        <v>809650.375</v>
      </c>
      <c r="N461">
        <v>0</v>
      </c>
      <c r="O461">
        <v>1121.62158203125</v>
      </c>
      <c r="P461">
        <v>464306.5</v>
      </c>
      <c r="Q461">
        <v>0</v>
      </c>
      <c r="R461">
        <v>0</v>
      </c>
      <c r="S461">
        <v>0</v>
      </c>
      <c r="T461">
        <v>0</v>
      </c>
      <c r="U461">
        <v>36647.782400000004</v>
      </c>
      <c r="V461">
        <v>0</v>
      </c>
      <c r="W461">
        <v>0</v>
      </c>
      <c r="X461">
        <v>36647.782400000004</v>
      </c>
      <c r="Y461" s="13">
        <f t="shared" si="42"/>
        <v>15505.366553476562</v>
      </c>
      <c r="Z461" s="10">
        <v>8748.490234375</v>
      </c>
      <c r="AA461" s="10">
        <v>-9085.96484375</v>
      </c>
      <c r="AB461" s="10">
        <v>0.82182401418685913</v>
      </c>
      <c r="AC461" s="10">
        <v>0</v>
      </c>
      <c r="AD461" s="10">
        <v>66</v>
      </c>
      <c r="AE461" s="10">
        <v>6</v>
      </c>
      <c r="AG461" s="13">
        <f t="shared" si="43"/>
        <v>15505.366553476562</v>
      </c>
      <c r="AH461" s="3">
        <f t="shared" si="40"/>
        <v>1998114.2465820313</v>
      </c>
      <c r="AI461" s="3">
        <f t="shared" si="41"/>
        <v>15505.366553476562</v>
      </c>
    </row>
    <row r="462" spans="2:35" x14ac:dyDescent="0.25">
      <c r="B462" t="s">
        <v>580</v>
      </c>
      <c r="C462" t="s">
        <v>30</v>
      </c>
      <c r="D462" t="s">
        <v>40</v>
      </c>
      <c r="E462">
        <v>14</v>
      </c>
      <c r="F462" t="s">
        <v>104</v>
      </c>
      <c r="G462">
        <v>889.4971923828125</v>
      </c>
      <c r="H462">
        <v>4056874.25</v>
      </c>
      <c r="I462">
        <v>566447.625</v>
      </c>
      <c r="J462">
        <v>0</v>
      </c>
      <c r="K462">
        <v>1692748</v>
      </c>
      <c r="L462">
        <v>641660.6875</v>
      </c>
      <c r="M462">
        <v>690555.9375</v>
      </c>
      <c r="N462">
        <v>0</v>
      </c>
      <c r="O462">
        <v>1121.62158203125</v>
      </c>
      <c r="P462">
        <v>464339.46875</v>
      </c>
      <c r="Q462">
        <v>0</v>
      </c>
      <c r="R462">
        <v>0</v>
      </c>
      <c r="S462">
        <v>0</v>
      </c>
      <c r="T462">
        <v>0</v>
      </c>
      <c r="U462">
        <v>36647.782400000004</v>
      </c>
      <c r="V462">
        <v>0</v>
      </c>
      <c r="W462">
        <v>0</v>
      </c>
      <c r="X462">
        <v>36647.782400000004</v>
      </c>
      <c r="Y462" s="13">
        <f t="shared" si="42"/>
        <v>13949.979070976562</v>
      </c>
      <c r="Z462" s="10">
        <v>8757.14453125</v>
      </c>
      <c r="AA462" s="10">
        <v>-9095.013671875</v>
      </c>
      <c r="AB462" s="10">
        <v>0.8104097843170166</v>
      </c>
      <c r="AC462" s="10">
        <v>0</v>
      </c>
      <c r="AD462" s="10">
        <v>65</v>
      </c>
      <c r="AE462" s="10">
        <v>6</v>
      </c>
      <c r="AG462" s="13">
        <f t="shared" si="43"/>
        <v>13949.979070976562</v>
      </c>
      <c r="AH462" s="3">
        <f t="shared" si="40"/>
        <v>1797677.7153320313</v>
      </c>
      <c r="AI462" s="3">
        <f t="shared" si="41"/>
        <v>13949.979070976562</v>
      </c>
    </row>
    <row r="463" spans="2:35" x14ac:dyDescent="0.25">
      <c r="B463" t="s">
        <v>581</v>
      </c>
      <c r="C463" t="s">
        <v>30</v>
      </c>
      <c r="D463" t="s">
        <v>40</v>
      </c>
      <c r="E463">
        <v>14</v>
      </c>
      <c r="F463" t="s">
        <v>106</v>
      </c>
      <c r="G463">
        <v>819.29425048828125</v>
      </c>
      <c r="H463">
        <v>3902098.75</v>
      </c>
      <c r="I463">
        <v>566447.625</v>
      </c>
      <c r="J463">
        <v>0</v>
      </c>
      <c r="K463">
        <v>1692748</v>
      </c>
      <c r="L463">
        <v>575606.5625</v>
      </c>
      <c r="M463">
        <v>601834.1875</v>
      </c>
      <c r="N463">
        <v>0</v>
      </c>
      <c r="O463">
        <v>1121.62158203125</v>
      </c>
      <c r="P463">
        <v>464339.46875</v>
      </c>
      <c r="Q463">
        <v>0</v>
      </c>
      <c r="R463">
        <v>0</v>
      </c>
      <c r="S463">
        <v>0</v>
      </c>
      <c r="T463">
        <v>0</v>
      </c>
      <c r="U463">
        <v>36647.782400000004</v>
      </c>
      <c r="V463">
        <v>0</v>
      </c>
      <c r="W463">
        <v>0</v>
      </c>
      <c r="X463">
        <v>36647.782400000004</v>
      </c>
      <c r="Y463" s="13">
        <f t="shared" si="42"/>
        <v>12748.918280976563</v>
      </c>
      <c r="Z463" s="10">
        <v>8757.14453125</v>
      </c>
      <c r="AA463" s="10">
        <v>-9095.013671875</v>
      </c>
      <c r="AB463" s="10">
        <v>0.8104097843170166</v>
      </c>
      <c r="AC463" s="10">
        <v>0</v>
      </c>
      <c r="AD463" s="10">
        <v>65</v>
      </c>
      <c r="AE463" s="10">
        <v>6</v>
      </c>
      <c r="AG463" s="13">
        <f t="shared" si="43"/>
        <v>12748.918280976563</v>
      </c>
      <c r="AH463" s="3">
        <f t="shared" si="40"/>
        <v>1642901.8403320312</v>
      </c>
      <c r="AI463" s="3">
        <f t="shared" si="41"/>
        <v>12748.918280976563</v>
      </c>
    </row>
    <row r="464" spans="2:35" x14ac:dyDescent="0.25">
      <c r="B464" t="s">
        <v>287</v>
      </c>
      <c r="C464" t="s">
        <v>23</v>
      </c>
      <c r="D464" t="s">
        <v>41</v>
      </c>
      <c r="E464">
        <v>14</v>
      </c>
      <c r="F464" t="s">
        <v>90</v>
      </c>
      <c r="G464">
        <v>42.034820556640625</v>
      </c>
      <c r="H464">
        <v>105020.34375</v>
      </c>
      <c r="I464">
        <v>31593.98046875</v>
      </c>
      <c r="J464">
        <v>0</v>
      </c>
      <c r="K464">
        <v>50648.0078125</v>
      </c>
      <c r="L464">
        <v>0</v>
      </c>
      <c r="M464">
        <v>12422.9921875</v>
      </c>
      <c r="N464">
        <v>0</v>
      </c>
      <c r="O464">
        <v>0</v>
      </c>
      <c r="P464">
        <v>10355.517578125</v>
      </c>
      <c r="Q464">
        <v>0</v>
      </c>
      <c r="R464">
        <v>0</v>
      </c>
      <c r="S464">
        <v>0</v>
      </c>
      <c r="T464">
        <v>0</v>
      </c>
      <c r="U464">
        <v>417.57852000000003</v>
      </c>
      <c r="V464">
        <v>0</v>
      </c>
      <c r="W464">
        <v>239.80064000000002</v>
      </c>
      <c r="X464">
        <v>177.77782000000002</v>
      </c>
      <c r="Y464" s="13">
        <f t="shared" si="42"/>
        <v>200.74129978125001</v>
      </c>
      <c r="Z464" s="10">
        <v>307.90985107421875</v>
      </c>
      <c r="AA464" s="10">
        <v>-435.88320922851563</v>
      </c>
      <c r="AB464" s="10">
        <v>0</v>
      </c>
      <c r="AC464" s="10">
        <v>0</v>
      </c>
      <c r="AD464" s="10">
        <v>0</v>
      </c>
      <c r="AE464" s="10">
        <v>0</v>
      </c>
      <c r="AG464" s="13">
        <f t="shared" si="43"/>
        <v>200.74129978125001</v>
      </c>
      <c r="AH464" s="3">
        <f t="shared" si="40"/>
        <v>22778.509765625</v>
      </c>
      <c r="AI464" s="3">
        <f t="shared" si="41"/>
        <v>176.76123578125001</v>
      </c>
    </row>
    <row r="465" spans="2:35" x14ac:dyDescent="0.25">
      <c r="B465" t="s">
        <v>752</v>
      </c>
      <c r="C465" t="s">
        <v>23</v>
      </c>
      <c r="D465" t="s">
        <v>41</v>
      </c>
      <c r="E465">
        <v>14</v>
      </c>
      <c r="F465" t="s">
        <v>730</v>
      </c>
      <c r="G465">
        <v>42.03485107421875</v>
      </c>
      <c r="H465">
        <v>108719.0390625</v>
      </c>
      <c r="I465">
        <v>31593.98046875</v>
      </c>
      <c r="J465">
        <v>0</v>
      </c>
      <c r="K465">
        <v>50648.0078125</v>
      </c>
      <c r="L465">
        <v>0</v>
      </c>
      <c r="M465">
        <v>16121.4736328125</v>
      </c>
      <c r="N465">
        <v>0</v>
      </c>
      <c r="O465">
        <v>0</v>
      </c>
      <c r="P465">
        <v>10355.724609375</v>
      </c>
      <c r="Q465">
        <v>0</v>
      </c>
      <c r="R465">
        <v>0</v>
      </c>
      <c r="S465">
        <v>0</v>
      </c>
      <c r="T465">
        <v>0</v>
      </c>
      <c r="U465">
        <v>417.43904000000003</v>
      </c>
      <c r="V465">
        <v>0</v>
      </c>
      <c r="W465">
        <v>239.66208000000003</v>
      </c>
      <c r="X465">
        <v>177.77704000000003</v>
      </c>
      <c r="Y465" s="13">
        <f t="shared" si="42"/>
        <v>229.42926635937499</v>
      </c>
      <c r="Z465" s="10">
        <v>307.90835571289062</v>
      </c>
      <c r="AA465" s="10">
        <v>-435.89340209960937</v>
      </c>
      <c r="AB465" s="10">
        <v>0</v>
      </c>
      <c r="AC465" s="10">
        <v>0</v>
      </c>
      <c r="AD465" s="10">
        <v>0</v>
      </c>
      <c r="AE465" s="10">
        <v>0</v>
      </c>
      <c r="AG465" s="13">
        <f t="shared" si="43"/>
        <v>229.42926635937499</v>
      </c>
      <c r="AH465" s="3">
        <f t="shared" si="40"/>
        <v>26477.1982421875</v>
      </c>
      <c r="AI465" s="3">
        <f t="shared" si="41"/>
        <v>205.463058359375</v>
      </c>
    </row>
    <row r="466" spans="2:35" x14ac:dyDescent="0.25">
      <c r="B466" t="s">
        <v>288</v>
      </c>
      <c r="C466" t="s">
        <v>23</v>
      </c>
      <c r="D466" t="s">
        <v>41</v>
      </c>
      <c r="E466">
        <v>14</v>
      </c>
      <c r="F466" t="s">
        <v>92</v>
      </c>
      <c r="G466">
        <v>36.947227478027344</v>
      </c>
      <c r="H466">
        <v>97285.609375</v>
      </c>
      <c r="I466">
        <v>31593.98046875</v>
      </c>
      <c r="J466">
        <v>0</v>
      </c>
      <c r="K466">
        <v>50648.0078125</v>
      </c>
      <c r="L466">
        <v>0</v>
      </c>
      <c r="M466">
        <v>9719.0712890625</v>
      </c>
      <c r="N466">
        <v>0</v>
      </c>
      <c r="O466">
        <v>0</v>
      </c>
      <c r="P466">
        <v>5324.65234375</v>
      </c>
      <c r="Q466">
        <v>0</v>
      </c>
      <c r="R466">
        <v>0</v>
      </c>
      <c r="S466">
        <v>0</v>
      </c>
      <c r="T466">
        <v>0</v>
      </c>
      <c r="U466">
        <v>450.95124000000004</v>
      </c>
      <c r="V466">
        <v>0</v>
      </c>
      <c r="W466">
        <v>273.1003</v>
      </c>
      <c r="X466">
        <v>177.85094000000001</v>
      </c>
      <c r="Y466" s="13">
        <f t="shared" si="42"/>
        <v>144.049325390625</v>
      </c>
      <c r="Z466" s="10">
        <v>311.79644775390625</v>
      </c>
      <c r="AA466" s="10">
        <v>-341.9820556640625</v>
      </c>
      <c r="AB466" s="10">
        <v>0</v>
      </c>
      <c r="AC466" s="10">
        <v>0</v>
      </c>
      <c r="AD466" s="10">
        <v>0</v>
      </c>
      <c r="AE466" s="10">
        <v>0</v>
      </c>
      <c r="AG466" s="13">
        <f t="shared" si="43"/>
        <v>144.049325390625</v>
      </c>
      <c r="AH466" s="3">
        <f t="shared" si="40"/>
        <v>15043.7236328125</v>
      </c>
      <c r="AI466" s="3">
        <f t="shared" si="41"/>
        <v>116.739295390625</v>
      </c>
    </row>
    <row r="467" spans="2:35" x14ac:dyDescent="0.25">
      <c r="B467" t="s">
        <v>711</v>
      </c>
      <c r="C467" t="s">
        <v>23</v>
      </c>
      <c r="D467" t="s">
        <v>41</v>
      </c>
      <c r="E467">
        <v>14</v>
      </c>
      <c r="F467" t="s">
        <v>689</v>
      </c>
      <c r="G467">
        <v>43.326446533203125</v>
      </c>
      <c r="H467">
        <v>103503.375</v>
      </c>
      <c r="I467">
        <v>31593.98046875</v>
      </c>
      <c r="J467">
        <v>0</v>
      </c>
      <c r="K467">
        <v>50648.0078125</v>
      </c>
      <c r="L467">
        <v>0</v>
      </c>
      <c r="M467">
        <v>13015.6162109375</v>
      </c>
      <c r="N467">
        <v>0</v>
      </c>
      <c r="O467">
        <v>0</v>
      </c>
      <c r="P467">
        <v>8245.880859375</v>
      </c>
      <c r="Q467">
        <v>0</v>
      </c>
      <c r="R467">
        <v>0</v>
      </c>
      <c r="S467">
        <v>0</v>
      </c>
      <c r="T467">
        <v>0</v>
      </c>
      <c r="U467">
        <v>428.96000000000004</v>
      </c>
      <c r="V467">
        <v>0</v>
      </c>
      <c r="W467">
        <v>251.12730000000002</v>
      </c>
      <c r="X467">
        <v>177.83272000000002</v>
      </c>
      <c r="Y467" s="13">
        <f t="shared" si="42"/>
        <v>190.101947265625</v>
      </c>
      <c r="Z467" s="10">
        <v>311.41702270507812</v>
      </c>
      <c r="AA467" s="10">
        <v>-338.20208740234375</v>
      </c>
      <c r="AB467" s="10">
        <v>0</v>
      </c>
      <c r="AC467" s="10">
        <v>0</v>
      </c>
      <c r="AD467" s="10">
        <v>0</v>
      </c>
      <c r="AE467" s="10">
        <v>0</v>
      </c>
      <c r="AG467" s="13">
        <f t="shared" si="43"/>
        <v>190.101947265625</v>
      </c>
      <c r="AH467" s="3">
        <f t="shared" si="40"/>
        <v>21261.4970703125</v>
      </c>
      <c r="AI467" s="3">
        <f t="shared" si="41"/>
        <v>164.989217265625</v>
      </c>
    </row>
    <row r="468" spans="2:35" x14ac:dyDescent="0.25">
      <c r="B468" t="s">
        <v>289</v>
      </c>
      <c r="C468" t="s">
        <v>23</v>
      </c>
      <c r="D468" t="s">
        <v>41</v>
      </c>
      <c r="E468">
        <v>14</v>
      </c>
      <c r="F468" t="s">
        <v>94</v>
      </c>
      <c r="G468">
        <v>39.852077484130859</v>
      </c>
      <c r="H468">
        <v>101240.09375</v>
      </c>
      <c r="I468">
        <v>31593.98046875</v>
      </c>
      <c r="J468">
        <v>0</v>
      </c>
      <c r="K468">
        <v>50648.0078125</v>
      </c>
      <c r="L468">
        <v>0</v>
      </c>
      <c r="M468">
        <v>10752.3408203125</v>
      </c>
      <c r="N468">
        <v>0</v>
      </c>
      <c r="O468">
        <v>0</v>
      </c>
      <c r="P468">
        <v>8245.880859375</v>
      </c>
      <c r="Q468">
        <v>0</v>
      </c>
      <c r="R468">
        <v>0</v>
      </c>
      <c r="S468">
        <v>0</v>
      </c>
      <c r="T468">
        <v>0</v>
      </c>
      <c r="U468">
        <v>428.96000000000004</v>
      </c>
      <c r="V468">
        <v>0</v>
      </c>
      <c r="W468">
        <v>251.12730000000002</v>
      </c>
      <c r="X468">
        <v>177.83272000000002</v>
      </c>
      <c r="Y468" s="13">
        <f t="shared" si="42"/>
        <v>172.53893023437499</v>
      </c>
      <c r="Z468" s="10">
        <v>311.41702270507812</v>
      </c>
      <c r="AA468" s="10">
        <v>-338.20208740234375</v>
      </c>
      <c r="AB468" s="10">
        <v>0</v>
      </c>
      <c r="AC468" s="10">
        <v>0</v>
      </c>
      <c r="AD468" s="10">
        <v>0</v>
      </c>
      <c r="AE468" s="10">
        <v>0</v>
      </c>
      <c r="AG468" s="13">
        <f t="shared" si="43"/>
        <v>172.53893023437499</v>
      </c>
      <c r="AH468" s="3">
        <f t="shared" si="40"/>
        <v>18998.2216796875</v>
      </c>
      <c r="AI468" s="3">
        <f t="shared" si="41"/>
        <v>147.42620023437499</v>
      </c>
    </row>
    <row r="469" spans="2:35" x14ac:dyDescent="0.25">
      <c r="B469" t="s">
        <v>71</v>
      </c>
      <c r="C469" t="s">
        <v>23</v>
      </c>
      <c r="D469" t="s">
        <v>41</v>
      </c>
      <c r="E469">
        <v>14</v>
      </c>
      <c r="F469" t="s">
        <v>48</v>
      </c>
      <c r="G469">
        <v>45.827934265136719</v>
      </c>
      <c r="H469">
        <v>104767.328125</v>
      </c>
      <c r="I469">
        <v>31593.98046875</v>
      </c>
      <c r="J469">
        <v>0</v>
      </c>
      <c r="K469">
        <v>50648.0078125</v>
      </c>
      <c r="L469">
        <v>22.971355438232422</v>
      </c>
      <c r="M469">
        <v>17267.0703125</v>
      </c>
      <c r="N469">
        <v>0</v>
      </c>
      <c r="O469">
        <v>271.85385131835937</v>
      </c>
      <c r="P469">
        <v>4963.501953125</v>
      </c>
      <c r="Q469">
        <v>0</v>
      </c>
      <c r="R469">
        <v>0</v>
      </c>
      <c r="S469">
        <v>0</v>
      </c>
      <c r="T469">
        <v>0</v>
      </c>
      <c r="U469">
        <v>498.85116000000005</v>
      </c>
      <c r="V469">
        <v>0</v>
      </c>
      <c r="W469">
        <v>321.09818000000001</v>
      </c>
      <c r="X469">
        <v>177.75306</v>
      </c>
      <c r="Y469" s="13">
        <f t="shared" si="42"/>
        <v>206.90690238568115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G469" s="13">
        <f t="shared" si="43"/>
        <v>206.90690238568115</v>
      </c>
      <c r="AH469" s="3">
        <f t="shared" si="40"/>
        <v>22525.397472381592</v>
      </c>
      <c r="AI469" s="3">
        <f t="shared" si="41"/>
        <v>174.79708438568116</v>
      </c>
    </row>
    <row r="470" spans="2:35" x14ac:dyDescent="0.25">
      <c r="B470" t="s">
        <v>72</v>
      </c>
      <c r="C470" t="s">
        <v>23</v>
      </c>
      <c r="D470" t="s">
        <v>41</v>
      </c>
      <c r="E470">
        <v>14</v>
      </c>
      <c r="F470" t="s">
        <v>50</v>
      </c>
      <c r="G470">
        <v>40.126667022705078</v>
      </c>
      <c r="H470">
        <v>100638.96875</v>
      </c>
      <c r="I470">
        <v>31593.98046875</v>
      </c>
      <c r="J470">
        <v>0</v>
      </c>
      <c r="K470">
        <v>50648.0078125</v>
      </c>
      <c r="L470">
        <v>44.207195281982422</v>
      </c>
      <c r="M470">
        <v>13055.3837890625</v>
      </c>
      <c r="N470">
        <v>0</v>
      </c>
      <c r="O470">
        <v>273.03561401367187</v>
      </c>
      <c r="P470">
        <v>5024.4140625</v>
      </c>
      <c r="Q470">
        <v>0</v>
      </c>
      <c r="R470">
        <v>0</v>
      </c>
      <c r="S470">
        <v>0</v>
      </c>
      <c r="T470">
        <v>0</v>
      </c>
      <c r="U470">
        <v>406.47516000000002</v>
      </c>
      <c r="V470">
        <v>0</v>
      </c>
      <c r="W470">
        <v>228.72230000000002</v>
      </c>
      <c r="X470">
        <v>177.7527</v>
      </c>
      <c r="Y470" s="13">
        <f t="shared" si="42"/>
        <v>165.63326552825927</v>
      </c>
      <c r="Z470" s="10">
        <v>0</v>
      </c>
      <c r="AA470" s="10">
        <v>0</v>
      </c>
      <c r="AB470" s="10">
        <v>2.9993999749422073E-2</v>
      </c>
      <c r="AC470" s="10">
        <v>0</v>
      </c>
      <c r="AD470" s="10">
        <v>0</v>
      </c>
      <c r="AE470" s="10">
        <v>1</v>
      </c>
      <c r="AG470" s="13">
        <f t="shared" si="43"/>
        <v>165.63326552825927</v>
      </c>
      <c r="AH470" s="3">
        <f t="shared" si="40"/>
        <v>18397.040660858154</v>
      </c>
      <c r="AI470" s="3">
        <f t="shared" si="41"/>
        <v>142.76103552825927</v>
      </c>
    </row>
    <row r="471" spans="2:35" x14ac:dyDescent="0.25">
      <c r="B471" t="s">
        <v>290</v>
      </c>
      <c r="C471" t="s">
        <v>23</v>
      </c>
      <c r="D471" t="s">
        <v>41</v>
      </c>
      <c r="E471">
        <v>14</v>
      </c>
      <c r="F471" t="s">
        <v>96</v>
      </c>
      <c r="G471">
        <v>40.729663848876953</v>
      </c>
      <c r="H471">
        <v>104677.6796875</v>
      </c>
      <c r="I471">
        <v>31593.98046875</v>
      </c>
      <c r="J471">
        <v>0</v>
      </c>
      <c r="K471">
        <v>50648.0078125</v>
      </c>
      <c r="L471">
        <v>2281.252197265625</v>
      </c>
      <c r="M471">
        <v>15103.7900390625</v>
      </c>
      <c r="N471">
        <v>0</v>
      </c>
      <c r="O471">
        <v>0</v>
      </c>
      <c r="P471">
        <v>5050.7783203125</v>
      </c>
      <c r="Q471">
        <v>0</v>
      </c>
      <c r="R471">
        <v>0</v>
      </c>
      <c r="S471">
        <v>0</v>
      </c>
      <c r="T471">
        <v>0</v>
      </c>
      <c r="U471">
        <v>177.76704000000001</v>
      </c>
      <c r="V471">
        <v>0</v>
      </c>
      <c r="W471">
        <v>0</v>
      </c>
      <c r="X471">
        <v>177.76704000000001</v>
      </c>
      <c r="Y471" s="13">
        <f t="shared" si="42"/>
        <v>174.10196751953126</v>
      </c>
      <c r="Z471" s="10">
        <v>287.11636352539062</v>
      </c>
      <c r="AA471" s="10">
        <v>-300.3909912109375</v>
      </c>
      <c r="AB471" s="10">
        <v>0</v>
      </c>
      <c r="AC471" s="10">
        <v>0</v>
      </c>
      <c r="AD471" s="10">
        <v>0</v>
      </c>
      <c r="AE471" s="10">
        <v>0</v>
      </c>
      <c r="AG471" s="13">
        <f t="shared" si="43"/>
        <v>174.10196751953126</v>
      </c>
      <c r="AH471" s="3">
        <f t="shared" si="40"/>
        <v>22435.820556640625</v>
      </c>
      <c r="AI471" s="3">
        <f t="shared" si="41"/>
        <v>174.10196751953126</v>
      </c>
    </row>
    <row r="472" spans="2:35" x14ac:dyDescent="0.25">
      <c r="B472" t="s">
        <v>291</v>
      </c>
      <c r="C472" t="s">
        <v>23</v>
      </c>
      <c r="D472" t="s">
        <v>41</v>
      </c>
      <c r="E472">
        <v>14</v>
      </c>
      <c r="F472" t="s">
        <v>98</v>
      </c>
      <c r="G472">
        <v>38.470684051513672</v>
      </c>
      <c r="H472">
        <v>102660.3046875</v>
      </c>
      <c r="I472">
        <v>31593.98046875</v>
      </c>
      <c r="J472">
        <v>0</v>
      </c>
      <c r="K472">
        <v>50648.0078125</v>
      </c>
      <c r="L472">
        <v>2061.947509765625</v>
      </c>
      <c r="M472">
        <v>13305.73046875</v>
      </c>
      <c r="N472">
        <v>0</v>
      </c>
      <c r="O472">
        <v>0</v>
      </c>
      <c r="P472">
        <v>5050.7783203125</v>
      </c>
      <c r="Q472">
        <v>0</v>
      </c>
      <c r="R472">
        <v>0</v>
      </c>
      <c r="S472">
        <v>0</v>
      </c>
      <c r="T472">
        <v>0</v>
      </c>
      <c r="U472">
        <v>177.76704000000001</v>
      </c>
      <c r="V472">
        <v>0</v>
      </c>
      <c r="W472">
        <v>0</v>
      </c>
      <c r="X472">
        <v>177.76704000000001</v>
      </c>
      <c r="Y472" s="13">
        <f t="shared" si="42"/>
        <v>158.44722087890625</v>
      </c>
      <c r="Z472" s="10">
        <v>287.11636352539062</v>
      </c>
      <c r="AA472" s="10">
        <v>-300.3909912109375</v>
      </c>
      <c r="AB472" s="10">
        <v>0</v>
      </c>
      <c r="AC472" s="10">
        <v>0</v>
      </c>
      <c r="AD472" s="10">
        <v>0</v>
      </c>
      <c r="AE472" s="10">
        <v>0</v>
      </c>
      <c r="AG472" s="13">
        <f t="shared" si="43"/>
        <v>158.44722087890625</v>
      </c>
      <c r="AH472" s="3">
        <f t="shared" si="40"/>
        <v>20418.456298828125</v>
      </c>
      <c r="AI472" s="3">
        <f t="shared" si="41"/>
        <v>158.44722087890625</v>
      </c>
    </row>
    <row r="473" spans="2:35" x14ac:dyDescent="0.25">
      <c r="B473" t="s">
        <v>292</v>
      </c>
      <c r="C473" t="s">
        <v>23</v>
      </c>
      <c r="D473" t="s">
        <v>41</v>
      </c>
      <c r="E473">
        <v>14</v>
      </c>
      <c r="F473" t="s">
        <v>100</v>
      </c>
      <c r="G473">
        <v>36.575984954833984</v>
      </c>
      <c r="H473">
        <v>100969.1796875</v>
      </c>
      <c r="I473">
        <v>31593.98046875</v>
      </c>
      <c r="J473">
        <v>0</v>
      </c>
      <c r="K473">
        <v>50648.0078125</v>
      </c>
      <c r="L473">
        <v>1866.9873046875</v>
      </c>
      <c r="M473">
        <v>11809.5341796875</v>
      </c>
      <c r="N473">
        <v>0</v>
      </c>
      <c r="O473">
        <v>0</v>
      </c>
      <c r="P473">
        <v>5050.7783203125</v>
      </c>
      <c r="Q473">
        <v>0</v>
      </c>
      <c r="R473">
        <v>0</v>
      </c>
      <c r="S473">
        <v>0</v>
      </c>
      <c r="T473">
        <v>0</v>
      </c>
      <c r="U473">
        <v>177.76704000000001</v>
      </c>
      <c r="V473">
        <v>0</v>
      </c>
      <c r="W473">
        <v>0</v>
      </c>
      <c r="X473">
        <v>177.76704000000001</v>
      </c>
      <c r="Y473" s="13">
        <f t="shared" si="42"/>
        <v>145.323846484375</v>
      </c>
      <c r="Z473" s="10">
        <v>287.11636352539062</v>
      </c>
      <c r="AA473" s="10">
        <v>-300.3909912109375</v>
      </c>
      <c r="AB473" s="10">
        <v>0</v>
      </c>
      <c r="AC473" s="10">
        <v>0</v>
      </c>
      <c r="AD473" s="10">
        <v>0</v>
      </c>
      <c r="AE473" s="10">
        <v>0</v>
      </c>
      <c r="AG473" s="13">
        <f t="shared" si="43"/>
        <v>145.323846484375</v>
      </c>
      <c r="AH473" s="3">
        <f t="shared" si="40"/>
        <v>18727.2998046875</v>
      </c>
      <c r="AI473" s="3">
        <f t="shared" si="41"/>
        <v>145.323846484375</v>
      </c>
    </row>
    <row r="474" spans="2:35" x14ac:dyDescent="0.25">
      <c r="B474" t="s">
        <v>293</v>
      </c>
      <c r="C474" t="s">
        <v>23</v>
      </c>
      <c r="D474" t="s">
        <v>41</v>
      </c>
      <c r="E474">
        <v>14</v>
      </c>
      <c r="F474" t="s">
        <v>102</v>
      </c>
      <c r="G474">
        <v>39.881099700927734</v>
      </c>
      <c r="H474">
        <v>103269.1875</v>
      </c>
      <c r="I474">
        <v>31593.98046875</v>
      </c>
      <c r="J474">
        <v>0</v>
      </c>
      <c r="K474">
        <v>50648.0078125</v>
      </c>
      <c r="L474">
        <v>1911.353271484375</v>
      </c>
      <c r="M474">
        <v>14057.8837890625</v>
      </c>
      <c r="N474">
        <v>0</v>
      </c>
      <c r="O474">
        <v>0</v>
      </c>
      <c r="P474">
        <v>5058.0712890625</v>
      </c>
      <c r="Q474">
        <v>0</v>
      </c>
      <c r="R474">
        <v>0</v>
      </c>
      <c r="S474">
        <v>0</v>
      </c>
      <c r="T474">
        <v>0</v>
      </c>
      <c r="U474">
        <v>177.75046</v>
      </c>
      <c r="V474">
        <v>0</v>
      </c>
      <c r="W474">
        <v>0</v>
      </c>
      <c r="X474">
        <v>177.75046</v>
      </c>
      <c r="Y474" s="13">
        <f t="shared" si="42"/>
        <v>163.17191279296875</v>
      </c>
      <c r="Z474" s="10">
        <v>287.26327514648437</v>
      </c>
      <c r="AA474" s="10">
        <v>-300.4697265625</v>
      </c>
      <c r="AB474" s="10">
        <v>0</v>
      </c>
      <c r="AC474" s="10">
        <v>0</v>
      </c>
      <c r="AD474" s="10">
        <v>0</v>
      </c>
      <c r="AE474" s="10">
        <v>0</v>
      </c>
      <c r="AG474" s="13">
        <f t="shared" si="43"/>
        <v>163.17191279296875</v>
      </c>
      <c r="AH474" s="3">
        <f t="shared" si="40"/>
        <v>21027.308349609375</v>
      </c>
      <c r="AI474" s="3">
        <f t="shared" si="41"/>
        <v>163.17191279296875</v>
      </c>
    </row>
    <row r="475" spans="2:35" x14ac:dyDescent="0.25">
      <c r="B475" t="s">
        <v>294</v>
      </c>
      <c r="C475" t="s">
        <v>23</v>
      </c>
      <c r="D475" t="s">
        <v>41</v>
      </c>
      <c r="E475">
        <v>14</v>
      </c>
      <c r="F475" t="s">
        <v>104</v>
      </c>
      <c r="G475">
        <v>37.727558135986328</v>
      </c>
      <c r="H475">
        <v>101410.6015625</v>
      </c>
      <c r="I475">
        <v>31593.98046875</v>
      </c>
      <c r="J475">
        <v>0</v>
      </c>
      <c r="K475">
        <v>50648.0078125</v>
      </c>
      <c r="L475">
        <v>1719.5836181640625</v>
      </c>
      <c r="M475">
        <v>12391.07421875</v>
      </c>
      <c r="N475">
        <v>0</v>
      </c>
      <c r="O475">
        <v>0</v>
      </c>
      <c r="P475">
        <v>5058.0712890625</v>
      </c>
      <c r="Q475">
        <v>0</v>
      </c>
      <c r="R475">
        <v>0</v>
      </c>
      <c r="S475">
        <v>0</v>
      </c>
      <c r="T475">
        <v>0</v>
      </c>
      <c r="U475">
        <v>177.75046</v>
      </c>
      <c r="V475">
        <v>0</v>
      </c>
      <c r="W475">
        <v>0</v>
      </c>
      <c r="X475">
        <v>177.75046</v>
      </c>
      <c r="Y475" s="13">
        <f t="shared" si="42"/>
        <v>148.74933801757811</v>
      </c>
      <c r="Z475" s="10">
        <v>287.26327514648437</v>
      </c>
      <c r="AA475" s="10">
        <v>-300.4697265625</v>
      </c>
      <c r="AB475" s="10">
        <v>0</v>
      </c>
      <c r="AC475" s="10">
        <v>0</v>
      </c>
      <c r="AD475" s="10">
        <v>0</v>
      </c>
      <c r="AE475" s="10">
        <v>0</v>
      </c>
      <c r="AG475" s="13">
        <f t="shared" si="43"/>
        <v>148.74933801757811</v>
      </c>
      <c r="AH475" s="3">
        <f t="shared" si="40"/>
        <v>19168.729125976563</v>
      </c>
      <c r="AI475" s="3">
        <f t="shared" si="41"/>
        <v>148.74933801757811</v>
      </c>
    </row>
    <row r="476" spans="2:35" x14ac:dyDescent="0.25">
      <c r="B476" t="s">
        <v>295</v>
      </c>
      <c r="C476" t="s">
        <v>23</v>
      </c>
      <c r="D476" t="s">
        <v>41</v>
      </c>
      <c r="E476">
        <v>14</v>
      </c>
      <c r="F476" t="s">
        <v>106</v>
      </c>
      <c r="G476">
        <v>35.920646667480469</v>
      </c>
      <c r="H476">
        <v>99837.25</v>
      </c>
      <c r="I476">
        <v>31593.98046875</v>
      </c>
      <c r="J476">
        <v>0</v>
      </c>
      <c r="K476">
        <v>50648.0078125</v>
      </c>
      <c r="L476">
        <v>1554.5767822265625</v>
      </c>
      <c r="M476">
        <v>10982.71875</v>
      </c>
      <c r="N476">
        <v>0</v>
      </c>
      <c r="O476">
        <v>0</v>
      </c>
      <c r="P476">
        <v>5058.0712890625</v>
      </c>
      <c r="Q476">
        <v>0</v>
      </c>
      <c r="R476">
        <v>0</v>
      </c>
      <c r="S476">
        <v>0</v>
      </c>
      <c r="T476">
        <v>0</v>
      </c>
      <c r="U476">
        <v>177.75046</v>
      </c>
      <c r="V476">
        <v>0</v>
      </c>
      <c r="W476">
        <v>0</v>
      </c>
      <c r="X476">
        <v>177.75046</v>
      </c>
      <c r="Y476" s="13">
        <f t="shared" si="42"/>
        <v>136.54004653320314</v>
      </c>
      <c r="Z476" s="10">
        <v>287.26327514648437</v>
      </c>
      <c r="AA476" s="10">
        <v>-300.4697265625</v>
      </c>
      <c r="AB476" s="10">
        <v>0</v>
      </c>
      <c r="AC476" s="10">
        <v>0</v>
      </c>
      <c r="AD476" s="10">
        <v>0</v>
      </c>
      <c r="AE476" s="10">
        <v>0</v>
      </c>
      <c r="AG476" s="13">
        <f t="shared" si="43"/>
        <v>136.54004653320314</v>
      </c>
      <c r="AH476" s="3">
        <f t="shared" si="40"/>
        <v>17595.366821289063</v>
      </c>
      <c r="AI476" s="3">
        <f t="shared" si="41"/>
        <v>136.54004653320314</v>
      </c>
    </row>
    <row r="477" spans="2:35" x14ac:dyDescent="0.25">
      <c r="B477" t="s">
        <v>296</v>
      </c>
      <c r="C477" t="s">
        <v>28</v>
      </c>
      <c r="D477" t="s">
        <v>41</v>
      </c>
      <c r="E477">
        <v>14</v>
      </c>
      <c r="F477" t="s">
        <v>108</v>
      </c>
      <c r="G477">
        <v>527.68975830078125</v>
      </c>
      <c r="H477">
        <v>1824632.375</v>
      </c>
      <c r="I477">
        <v>500422.40625</v>
      </c>
      <c r="J477">
        <v>0</v>
      </c>
      <c r="K477">
        <v>883691.5</v>
      </c>
      <c r="L477">
        <v>335.58523559570312</v>
      </c>
      <c r="M477">
        <v>268106.3125</v>
      </c>
      <c r="N477">
        <v>4472.9287109375</v>
      </c>
      <c r="O477">
        <v>92632.21875</v>
      </c>
      <c r="P477">
        <v>74972.578125</v>
      </c>
      <c r="Q477">
        <v>0</v>
      </c>
      <c r="R477">
        <v>0</v>
      </c>
      <c r="S477">
        <v>0</v>
      </c>
      <c r="T477">
        <v>0</v>
      </c>
      <c r="U477">
        <v>7293.1238400000002</v>
      </c>
      <c r="V477">
        <v>0</v>
      </c>
      <c r="W477">
        <v>4329.0272000000004</v>
      </c>
      <c r="X477">
        <v>2964.0960000000005</v>
      </c>
      <c r="Y477" s="13">
        <f t="shared" si="42"/>
        <v>3816.6250701782228</v>
      </c>
      <c r="Z477" s="10">
        <v>4114.61181640625</v>
      </c>
      <c r="AA477" s="10">
        <v>-7917.37109375</v>
      </c>
      <c r="AB477" s="10">
        <v>0</v>
      </c>
      <c r="AC477" s="10">
        <v>0</v>
      </c>
      <c r="AD477" s="10">
        <v>0</v>
      </c>
      <c r="AE477" s="10">
        <v>0</v>
      </c>
      <c r="AG477" s="13">
        <f t="shared" si="43"/>
        <v>3816.6250701782228</v>
      </c>
      <c r="AH477" s="3">
        <f t="shared" si="40"/>
        <v>436046.6946105957</v>
      </c>
      <c r="AI477" s="3">
        <f t="shared" si="41"/>
        <v>3383.7223501782228</v>
      </c>
    </row>
    <row r="478" spans="2:35" x14ac:dyDescent="0.25">
      <c r="B478" t="s">
        <v>297</v>
      </c>
      <c r="C478" t="s">
        <v>28</v>
      </c>
      <c r="D478" t="s">
        <v>41</v>
      </c>
      <c r="E478">
        <v>14</v>
      </c>
      <c r="F478" t="s">
        <v>110</v>
      </c>
      <c r="G478">
        <v>498.310791015625</v>
      </c>
      <c r="H478">
        <v>1757293</v>
      </c>
      <c r="I478">
        <v>500422.40625</v>
      </c>
      <c r="J478">
        <v>0</v>
      </c>
      <c r="K478">
        <v>883691.5</v>
      </c>
      <c r="L478">
        <v>736.161376953125</v>
      </c>
      <c r="M478">
        <v>193229.6875</v>
      </c>
      <c r="N478">
        <v>12018.84375</v>
      </c>
      <c r="O478">
        <v>92258.6796875</v>
      </c>
      <c r="P478">
        <v>74936.96875</v>
      </c>
      <c r="Q478">
        <v>0</v>
      </c>
      <c r="R478">
        <v>0</v>
      </c>
      <c r="S478">
        <v>0</v>
      </c>
      <c r="T478">
        <v>0</v>
      </c>
      <c r="U478">
        <v>5521.1091200000001</v>
      </c>
      <c r="V478">
        <v>0</v>
      </c>
      <c r="W478">
        <v>2556.9696000000004</v>
      </c>
      <c r="X478">
        <v>2964.1385600000003</v>
      </c>
      <c r="Y478" s="13">
        <f t="shared" si="42"/>
        <v>3058.3101791601562</v>
      </c>
      <c r="Z478" s="10">
        <v>4114.61181640625</v>
      </c>
      <c r="AA478" s="10">
        <v>-7917.37109375</v>
      </c>
      <c r="AB478" s="10">
        <v>0</v>
      </c>
      <c r="AC478" s="10">
        <v>0</v>
      </c>
      <c r="AD478" s="10">
        <v>0</v>
      </c>
      <c r="AE478" s="10">
        <v>0</v>
      </c>
      <c r="AG478" s="13">
        <f t="shared" si="43"/>
        <v>3058.3101791601562</v>
      </c>
      <c r="AH478" s="3">
        <f t="shared" si="40"/>
        <v>361161.49731445313</v>
      </c>
      <c r="AI478" s="3">
        <f t="shared" si="41"/>
        <v>2802.6132191601564</v>
      </c>
    </row>
    <row r="479" spans="2:35" x14ac:dyDescent="0.25">
      <c r="B479" t="s">
        <v>298</v>
      </c>
      <c r="C479" t="s">
        <v>28</v>
      </c>
      <c r="D479" t="s">
        <v>41</v>
      </c>
      <c r="E479">
        <v>14</v>
      </c>
      <c r="F479" t="s">
        <v>96</v>
      </c>
      <c r="G479">
        <v>662.73193359375</v>
      </c>
      <c r="H479">
        <v>1770493.125</v>
      </c>
      <c r="I479">
        <v>500422.40625</v>
      </c>
      <c r="J479">
        <v>0</v>
      </c>
      <c r="K479">
        <v>883691.5</v>
      </c>
      <c r="L479">
        <v>13773.36328125</v>
      </c>
      <c r="M479">
        <v>282457.25</v>
      </c>
      <c r="N479">
        <v>0</v>
      </c>
      <c r="O479">
        <v>213.47686767578125</v>
      </c>
      <c r="P479">
        <v>89936.3671875</v>
      </c>
      <c r="Q479">
        <v>0</v>
      </c>
      <c r="R479">
        <v>0</v>
      </c>
      <c r="S479">
        <v>0</v>
      </c>
      <c r="T479">
        <v>0</v>
      </c>
      <c r="U479">
        <v>2963.6566400000002</v>
      </c>
      <c r="V479">
        <v>0</v>
      </c>
      <c r="W479">
        <v>0</v>
      </c>
      <c r="X479">
        <v>2963.6566400000002</v>
      </c>
      <c r="Y479" s="13">
        <f t="shared" si="42"/>
        <v>2998.312348930664</v>
      </c>
      <c r="Z479" s="10">
        <v>4887.00341796875</v>
      </c>
      <c r="AA479" s="10">
        <v>-5112.30517578125</v>
      </c>
      <c r="AB479" s="10">
        <v>0</v>
      </c>
      <c r="AC479" s="10">
        <v>0</v>
      </c>
      <c r="AD479" s="10">
        <v>0</v>
      </c>
      <c r="AE479" s="10">
        <v>0</v>
      </c>
      <c r="AG479" s="13">
        <f t="shared" si="43"/>
        <v>2998.312348930664</v>
      </c>
      <c r="AH479" s="3">
        <f t="shared" si="40"/>
        <v>386380.45733642578</v>
      </c>
      <c r="AI479" s="3">
        <f t="shared" si="41"/>
        <v>2998.312348930664</v>
      </c>
    </row>
    <row r="480" spans="2:35" x14ac:dyDescent="0.25">
      <c r="B480" t="s">
        <v>299</v>
      </c>
      <c r="C480" t="s">
        <v>28</v>
      </c>
      <c r="D480" t="s">
        <v>41</v>
      </c>
      <c r="E480">
        <v>14</v>
      </c>
      <c r="F480" t="s">
        <v>98</v>
      </c>
      <c r="G480">
        <v>604.6043701171875</v>
      </c>
      <c r="H480">
        <v>1718477.75</v>
      </c>
      <c r="I480">
        <v>500422.40625</v>
      </c>
      <c r="J480">
        <v>0</v>
      </c>
      <c r="K480">
        <v>883691.5</v>
      </c>
      <c r="L480">
        <v>11815.458984375</v>
      </c>
      <c r="M480">
        <v>232400.046875</v>
      </c>
      <c r="N480">
        <v>0</v>
      </c>
      <c r="O480">
        <v>213.47686767578125</v>
      </c>
      <c r="P480">
        <v>89936.3671875</v>
      </c>
      <c r="Q480">
        <v>0</v>
      </c>
      <c r="R480">
        <v>0</v>
      </c>
      <c r="S480">
        <v>0</v>
      </c>
      <c r="T480">
        <v>0</v>
      </c>
      <c r="U480">
        <v>2963.6566400000002</v>
      </c>
      <c r="V480">
        <v>0</v>
      </c>
      <c r="W480">
        <v>0</v>
      </c>
      <c r="X480">
        <v>2963.6566400000002</v>
      </c>
      <c r="Y480" s="13">
        <f t="shared" si="42"/>
        <v>2594.6751153369141</v>
      </c>
      <c r="Z480" s="10">
        <v>4887.00341796875</v>
      </c>
      <c r="AA480" s="10">
        <v>-5112.30517578125</v>
      </c>
      <c r="AB480" s="10">
        <v>0</v>
      </c>
      <c r="AC480" s="10">
        <v>0</v>
      </c>
      <c r="AD480" s="10">
        <v>0</v>
      </c>
      <c r="AE480" s="10">
        <v>0</v>
      </c>
      <c r="AG480" s="13">
        <f t="shared" si="43"/>
        <v>2594.6751153369141</v>
      </c>
      <c r="AH480" s="3">
        <f t="shared" si="40"/>
        <v>334365.34991455078</v>
      </c>
      <c r="AI480" s="3">
        <f t="shared" si="41"/>
        <v>2594.6751153369141</v>
      </c>
    </row>
    <row r="481" spans="2:35" x14ac:dyDescent="0.25">
      <c r="B481" t="s">
        <v>300</v>
      </c>
      <c r="C481" t="s">
        <v>28</v>
      </c>
      <c r="D481" t="s">
        <v>41</v>
      </c>
      <c r="E481">
        <v>14</v>
      </c>
      <c r="F481" t="s">
        <v>100</v>
      </c>
      <c r="G481">
        <v>572.60247802734375</v>
      </c>
      <c r="H481">
        <v>1689773.5</v>
      </c>
      <c r="I481">
        <v>500422.40625</v>
      </c>
      <c r="J481">
        <v>0</v>
      </c>
      <c r="K481">
        <v>883691.5</v>
      </c>
      <c r="L481">
        <v>10721.873046875</v>
      </c>
      <c r="M481">
        <v>204789.21875</v>
      </c>
      <c r="N481">
        <v>0</v>
      </c>
      <c r="O481">
        <v>213.47686767578125</v>
      </c>
      <c r="P481">
        <v>89936.3671875</v>
      </c>
      <c r="Q481">
        <v>0</v>
      </c>
      <c r="R481">
        <v>0</v>
      </c>
      <c r="S481">
        <v>0</v>
      </c>
      <c r="T481">
        <v>0</v>
      </c>
      <c r="U481">
        <v>2963.6566400000002</v>
      </c>
      <c r="V481">
        <v>0</v>
      </c>
      <c r="W481">
        <v>0</v>
      </c>
      <c r="X481">
        <v>2963.6566400000002</v>
      </c>
      <c r="Y481" s="13">
        <f t="shared" si="42"/>
        <v>2371.9288622119138</v>
      </c>
      <c r="Z481" s="10">
        <v>4887.00341796875</v>
      </c>
      <c r="AA481" s="10">
        <v>-5112.30517578125</v>
      </c>
      <c r="AB481" s="10">
        <v>0</v>
      </c>
      <c r="AC481" s="10">
        <v>0</v>
      </c>
      <c r="AD481" s="10">
        <v>0</v>
      </c>
      <c r="AE481" s="10">
        <v>0</v>
      </c>
      <c r="AG481" s="13">
        <f t="shared" si="43"/>
        <v>2371.9288622119138</v>
      </c>
      <c r="AH481" s="3">
        <f t="shared" si="40"/>
        <v>305660.93585205078</v>
      </c>
      <c r="AI481" s="3">
        <f t="shared" si="41"/>
        <v>2371.9288622119138</v>
      </c>
    </row>
    <row r="482" spans="2:35" x14ac:dyDescent="0.25">
      <c r="B482" t="s">
        <v>301</v>
      </c>
      <c r="C482" t="s">
        <v>28</v>
      </c>
      <c r="D482" t="s">
        <v>41</v>
      </c>
      <c r="E482">
        <v>14</v>
      </c>
      <c r="F482" t="s">
        <v>102</v>
      </c>
      <c r="G482">
        <v>641.94232177734375</v>
      </c>
      <c r="H482">
        <v>1749842.75</v>
      </c>
      <c r="I482">
        <v>500422.40625</v>
      </c>
      <c r="J482">
        <v>0</v>
      </c>
      <c r="K482">
        <v>883691.5</v>
      </c>
      <c r="L482">
        <v>11616.3720703125</v>
      </c>
      <c r="M482">
        <v>262150.0625</v>
      </c>
      <c r="N482">
        <v>0</v>
      </c>
      <c r="O482">
        <v>213.47686767578125</v>
      </c>
      <c r="P482">
        <v>91750.5</v>
      </c>
      <c r="Q482">
        <v>0</v>
      </c>
      <c r="R482">
        <v>0</v>
      </c>
      <c r="S482">
        <v>0</v>
      </c>
      <c r="T482">
        <v>0</v>
      </c>
      <c r="U482">
        <v>2963.6377600000001</v>
      </c>
      <c r="V482">
        <v>0</v>
      </c>
      <c r="W482">
        <v>0</v>
      </c>
      <c r="X482">
        <v>2963.6377600000001</v>
      </c>
      <c r="Y482" s="13">
        <f t="shared" si="42"/>
        <v>2838.0679927587889</v>
      </c>
      <c r="Z482" s="10">
        <v>5047.77099609375</v>
      </c>
      <c r="AA482" s="10">
        <v>-5280.8212890625</v>
      </c>
      <c r="AB482" s="10">
        <v>0</v>
      </c>
      <c r="AC482" s="10">
        <v>0</v>
      </c>
      <c r="AD482" s="10">
        <v>0</v>
      </c>
      <c r="AE482" s="10">
        <v>0</v>
      </c>
      <c r="AG482" s="13">
        <f t="shared" si="43"/>
        <v>2838.0679927587889</v>
      </c>
      <c r="AH482" s="3">
        <f t="shared" si="40"/>
        <v>365730.41143798828</v>
      </c>
      <c r="AI482" s="3">
        <f t="shared" si="41"/>
        <v>2838.0679927587889</v>
      </c>
    </row>
    <row r="483" spans="2:35" x14ac:dyDescent="0.25">
      <c r="B483" t="s">
        <v>302</v>
      </c>
      <c r="C483" t="s">
        <v>28</v>
      </c>
      <c r="D483" t="s">
        <v>41</v>
      </c>
      <c r="E483">
        <v>14</v>
      </c>
      <c r="F483" t="s">
        <v>104</v>
      </c>
      <c r="G483">
        <v>587.75360107421875</v>
      </c>
      <c r="H483">
        <v>1701565.75</v>
      </c>
      <c r="I483">
        <v>500422.40625</v>
      </c>
      <c r="J483">
        <v>0</v>
      </c>
      <c r="K483">
        <v>883691.5</v>
      </c>
      <c r="L483">
        <v>9919.455078125</v>
      </c>
      <c r="M483">
        <v>215570.015625</v>
      </c>
      <c r="N483">
        <v>0</v>
      </c>
      <c r="O483">
        <v>213.47686767578125</v>
      </c>
      <c r="P483">
        <v>91750.5</v>
      </c>
      <c r="Q483">
        <v>0</v>
      </c>
      <c r="R483">
        <v>0</v>
      </c>
      <c r="S483">
        <v>0</v>
      </c>
      <c r="T483">
        <v>0</v>
      </c>
      <c r="U483">
        <v>2963.6377600000001</v>
      </c>
      <c r="V483">
        <v>0</v>
      </c>
      <c r="W483">
        <v>0</v>
      </c>
      <c r="X483">
        <v>2963.6377600000001</v>
      </c>
      <c r="Y483" s="13">
        <f t="shared" si="42"/>
        <v>2463.438753149414</v>
      </c>
      <c r="Z483" s="10">
        <v>5047.77099609375</v>
      </c>
      <c r="AA483" s="10">
        <v>-5280.8212890625</v>
      </c>
      <c r="AB483" s="10">
        <v>0</v>
      </c>
      <c r="AC483" s="10">
        <v>0</v>
      </c>
      <c r="AD483" s="10">
        <v>0</v>
      </c>
      <c r="AE483" s="10">
        <v>0</v>
      </c>
      <c r="AG483" s="13">
        <f t="shared" si="43"/>
        <v>2463.438753149414</v>
      </c>
      <c r="AH483" s="3">
        <f t="shared" si="40"/>
        <v>317453.44757080078</v>
      </c>
      <c r="AI483" s="3">
        <f t="shared" si="41"/>
        <v>2463.438753149414</v>
      </c>
    </row>
    <row r="484" spans="2:35" x14ac:dyDescent="0.25">
      <c r="B484" t="s">
        <v>303</v>
      </c>
      <c r="C484" t="s">
        <v>28</v>
      </c>
      <c r="D484" t="s">
        <v>41</v>
      </c>
      <c r="E484">
        <v>14</v>
      </c>
      <c r="F484" t="s">
        <v>106</v>
      </c>
      <c r="G484">
        <v>557.94873046875</v>
      </c>
      <c r="H484">
        <v>1675156.625</v>
      </c>
      <c r="I484">
        <v>500422.40625</v>
      </c>
      <c r="J484">
        <v>0</v>
      </c>
      <c r="K484">
        <v>883691.5</v>
      </c>
      <c r="L484">
        <v>8931.037109375</v>
      </c>
      <c r="M484">
        <v>190149.59375</v>
      </c>
      <c r="N484">
        <v>0</v>
      </c>
      <c r="O484">
        <v>213.47686767578125</v>
      </c>
      <c r="P484">
        <v>91750.5</v>
      </c>
      <c r="Q484">
        <v>0</v>
      </c>
      <c r="R484">
        <v>0</v>
      </c>
      <c r="S484">
        <v>0</v>
      </c>
      <c r="T484">
        <v>0</v>
      </c>
      <c r="U484">
        <v>2963.6377600000001</v>
      </c>
      <c r="V484">
        <v>0</v>
      </c>
      <c r="W484">
        <v>0</v>
      </c>
      <c r="X484">
        <v>2963.6377600000001</v>
      </c>
      <c r="Y484" s="13">
        <f t="shared" si="42"/>
        <v>2258.5061559619139</v>
      </c>
      <c r="Z484" s="10">
        <v>5047.77099609375</v>
      </c>
      <c r="AA484" s="10">
        <v>-5280.8212890625</v>
      </c>
      <c r="AB484" s="10">
        <v>0</v>
      </c>
      <c r="AC484" s="10">
        <v>0</v>
      </c>
      <c r="AD484" s="10">
        <v>0</v>
      </c>
      <c r="AE484" s="10">
        <v>0</v>
      </c>
      <c r="AG484" s="13">
        <f t="shared" si="43"/>
        <v>2258.5061559619139</v>
      </c>
      <c r="AH484" s="3">
        <f t="shared" si="40"/>
        <v>291044.60772705078</v>
      </c>
      <c r="AI484" s="3">
        <f t="shared" si="41"/>
        <v>2258.5061559619139</v>
      </c>
    </row>
    <row r="485" spans="2:35" x14ac:dyDescent="0.25">
      <c r="B485" t="s">
        <v>582</v>
      </c>
      <c r="C485" t="s">
        <v>29</v>
      </c>
      <c r="D485" t="s">
        <v>41</v>
      </c>
      <c r="E485">
        <v>14</v>
      </c>
      <c r="F485" t="s">
        <v>90</v>
      </c>
      <c r="G485">
        <v>5.774409294128418</v>
      </c>
      <c r="H485">
        <v>332329.09375</v>
      </c>
      <c r="I485">
        <v>133157.65625</v>
      </c>
      <c r="J485">
        <v>0</v>
      </c>
      <c r="K485">
        <v>99493.7734375</v>
      </c>
      <c r="L485">
        <v>0</v>
      </c>
      <c r="M485">
        <v>41307.8359375</v>
      </c>
      <c r="N485">
        <v>0</v>
      </c>
      <c r="O485">
        <v>0</v>
      </c>
      <c r="P485">
        <v>58369.90625</v>
      </c>
      <c r="Q485">
        <v>0</v>
      </c>
      <c r="R485">
        <v>0</v>
      </c>
      <c r="S485">
        <v>0</v>
      </c>
      <c r="T485">
        <v>0</v>
      </c>
      <c r="U485">
        <v>10297.481600000001</v>
      </c>
      <c r="V485">
        <v>110.39444</v>
      </c>
      <c r="W485">
        <v>7997.3024000000005</v>
      </c>
      <c r="X485">
        <v>2189.7846400000003</v>
      </c>
      <c r="Y485" s="13">
        <f t="shared" si="42"/>
        <v>1573.2295193750001</v>
      </c>
      <c r="Z485">
        <v>1702.955322265625</v>
      </c>
      <c r="AA485">
        <v>-3539.180908203125</v>
      </c>
      <c r="AB485">
        <v>0</v>
      </c>
      <c r="AC485">
        <v>0</v>
      </c>
      <c r="AD485">
        <v>0</v>
      </c>
      <c r="AE485">
        <v>0</v>
      </c>
      <c r="AG485" s="13">
        <f t="shared" si="43"/>
        <v>1573.2295193750001</v>
      </c>
      <c r="AH485" s="3">
        <f t="shared" si="40"/>
        <v>99677.7421875</v>
      </c>
      <c r="AI485" s="3">
        <f t="shared" si="41"/>
        <v>773.49927937500001</v>
      </c>
    </row>
    <row r="486" spans="2:35" x14ac:dyDescent="0.25">
      <c r="B486" t="s">
        <v>753</v>
      </c>
      <c r="C486" t="s">
        <v>29</v>
      </c>
      <c r="D486" t="s">
        <v>41</v>
      </c>
      <c r="E486">
        <v>14</v>
      </c>
      <c r="F486" t="s">
        <v>730</v>
      </c>
      <c r="G486">
        <v>5.7744417190551758</v>
      </c>
      <c r="H486">
        <v>337428.875</v>
      </c>
      <c r="I486">
        <v>133157.65625</v>
      </c>
      <c r="J486">
        <v>0</v>
      </c>
      <c r="K486">
        <v>99493.7734375</v>
      </c>
      <c r="L486">
        <v>0</v>
      </c>
      <c r="M486">
        <v>46407.3359375</v>
      </c>
      <c r="N486">
        <v>0</v>
      </c>
      <c r="O486">
        <v>0</v>
      </c>
      <c r="P486">
        <v>58370.03125</v>
      </c>
      <c r="Q486">
        <v>0</v>
      </c>
      <c r="R486">
        <v>0</v>
      </c>
      <c r="S486">
        <v>0</v>
      </c>
      <c r="T486">
        <v>0</v>
      </c>
      <c r="U486">
        <v>10297.217920000001</v>
      </c>
      <c r="V486">
        <v>110.39444</v>
      </c>
      <c r="W486">
        <v>7997.0393600000007</v>
      </c>
      <c r="X486">
        <v>2189.7841600000002</v>
      </c>
      <c r="Y486" s="13">
        <f t="shared" si="42"/>
        <v>1612.776305375</v>
      </c>
      <c r="Z486">
        <v>1702.96630859375</v>
      </c>
      <c r="AA486">
        <v>-3539.2021484375</v>
      </c>
      <c r="AB486">
        <v>0</v>
      </c>
      <c r="AC486">
        <v>0</v>
      </c>
      <c r="AD486">
        <v>0</v>
      </c>
      <c r="AE486">
        <v>0</v>
      </c>
      <c r="AG486" s="13">
        <f t="shared" si="43"/>
        <v>1612.776305375</v>
      </c>
      <c r="AH486" s="3">
        <f t="shared" si="40"/>
        <v>104777.3671875</v>
      </c>
      <c r="AI486" s="3">
        <f t="shared" si="41"/>
        <v>813.07236937499999</v>
      </c>
    </row>
    <row r="487" spans="2:35" x14ac:dyDescent="0.25">
      <c r="B487" t="s">
        <v>583</v>
      </c>
      <c r="C487" t="s">
        <v>29</v>
      </c>
      <c r="D487" t="s">
        <v>41</v>
      </c>
      <c r="E487">
        <v>14</v>
      </c>
      <c r="F487" t="s">
        <v>92</v>
      </c>
      <c r="G487">
        <v>5.0026006698608398</v>
      </c>
      <c r="H487">
        <v>307145.3125</v>
      </c>
      <c r="I487">
        <v>133157.65625</v>
      </c>
      <c r="J487">
        <v>0</v>
      </c>
      <c r="K487">
        <v>99493.7734375</v>
      </c>
      <c r="L487">
        <v>0</v>
      </c>
      <c r="M487">
        <v>32589.185546875</v>
      </c>
      <c r="N487">
        <v>0</v>
      </c>
      <c r="O487">
        <v>0</v>
      </c>
      <c r="P487">
        <v>41904.6875</v>
      </c>
      <c r="Q487">
        <v>0</v>
      </c>
      <c r="R487">
        <v>0</v>
      </c>
      <c r="S487">
        <v>0</v>
      </c>
      <c r="T487">
        <v>0</v>
      </c>
      <c r="U487">
        <v>10417.079680000001</v>
      </c>
      <c r="V487">
        <v>110.39444</v>
      </c>
      <c r="W487">
        <v>8116.736640000001</v>
      </c>
      <c r="X487">
        <v>2189.94544</v>
      </c>
      <c r="Y487" s="13">
        <f t="shared" si="42"/>
        <v>1389.7461188437501</v>
      </c>
      <c r="Z487">
        <v>1673.405517578125</v>
      </c>
      <c r="AA487">
        <v>-2921.933837890625</v>
      </c>
      <c r="AB487">
        <v>0</v>
      </c>
      <c r="AC487">
        <v>0</v>
      </c>
      <c r="AD487">
        <v>0</v>
      </c>
      <c r="AE487">
        <v>0</v>
      </c>
      <c r="AG487" s="13">
        <f t="shared" si="43"/>
        <v>1389.7461188437501</v>
      </c>
      <c r="AH487" s="3">
        <f t="shared" si="40"/>
        <v>74493.873046875</v>
      </c>
      <c r="AI487" s="3">
        <f t="shared" si="41"/>
        <v>578.07245484375005</v>
      </c>
    </row>
    <row r="488" spans="2:35" x14ac:dyDescent="0.25">
      <c r="B488" t="s">
        <v>712</v>
      </c>
      <c r="C488" t="s">
        <v>29</v>
      </c>
      <c r="D488" t="s">
        <v>41</v>
      </c>
      <c r="E488">
        <v>14</v>
      </c>
      <c r="F488" t="s">
        <v>689</v>
      </c>
      <c r="G488">
        <v>7.7039098739624023</v>
      </c>
      <c r="H488">
        <v>334985.15625</v>
      </c>
      <c r="I488">
        <v>133157.65625</v>
      </c>
      <c r="J488">
        <v>0</v>
      </c>
      <c r="K488">
        <v>99493.7734375</v>
      </c>
      <c r="L488">
        <v>0</v>
      </c>
      <c r="M488">
        <v>44730.37890625</v>
      </c>
      <c r="N488">
        <v>0</v>
      </c>
      <c r="O488">
        <v>0</v>
      </c>
      <c r="P488">
        <v>57603.4453125</v>
      </c>
      <c r="Q488">
        <v>0</v>
      </c>
      <c r="R488">
        <v>0</v>
      </c>
      <c r="S488">
        <v>0</v>
      </c>
      <c r="T488">
        <v>0</v>
      </c>
      <c r="U488">
        <v>10130.587520000001</v>
      </c>
      <c r="V488">
        <v>110.39444</v>
      </c>
      <c r="W488">
        <v>7830.2745600000007</v>
      </c>
      <c r="X488">
        <v>2189.9193600000003</v>
      </c>
      <c r="Y488" s="13">
        <f t="shared" si="42"/>
        <v>1577.1379319375001</v>
      </c>
      <c r="Z488">
        <v>1726.72509765625</v>
      </c>
      <c r="AA488">
        <v>-2994.464599609375</v>
      </c>
      <c r="AB488">
        <v>0</v>
      </c>
      <c r="AC488">
        <v>0</v>
      </c>
      <c r="AD488">
        <v>0</v>
      </c>
      <c r="AE488">
        <v>0</v>
      </c>
      <c r="AG488" s="13">
        <f t="shared" si="43"/>
        <v>1577.1379319375001</v>
      </c>
      <c r="AH488" s="3">
        <f t="shared" si="40"/>
        <v>102333.82421875</v>
      </c>
      <c r="AI488" s="3">
        <f t="shared" si="41"/>
        <v>794.11047593750004</v>
      </c>
    </row>
    <row r="489" spans="2:35" x14ac:dyDescent="0.25">
      <c r="B489" t="s">
        <v>584</v>
      </c>
      <c r="C489" t="s">
        <v>29</v>
      </c>
      <c r="D489" t="s">
        <v>41</v>
      </c>
      <c r="E489">
        <v>14</v>
      </c>
      <c r="F489" t="s">
        <v>94</v>
      </c>
      <c r="G489">
        <v>6.8970479965209961</v>
      </c>
      <c r="H489">
        <v>327207.03125</v>
      </c>
      <c r="I489">
        <v>133157.65625</v>
      </c>
      <c r="J489">
        <v>0</v>
      </c>
      <c r="K489">
        <v>99493.7734375</v>
      </c>
      <c r="L489">
        <v>0</v>
      </c>
      <c r="M489">
        <v>36952.25</v>
      </c>
      <c r="N489">
        <v>0</v>
      </c>
      <c r="O489">
        <v>0</v>
      </c>
      <c r="P489">
        <v>57603.4453125</v>
      </c>
      <c r="Q489">
        <v>0</v>
      </c>
      <c r="R489">
        <v>0</v>
      </c>
      <c r="S489">
        <v>0</v>
      </c>
      <c r="T489">
        <v>0</v>
      </c>
      <c r="U489">
        <v>10130.587520000001</v>
      </c>
      <c r="V489">
        <v>110.39444</v>
      </c>
      <c r="W489">
        <v>7830.2745600000007</v>
      </c>
      <c r="X489">
        <v>2189.9193600000003</v>
      </c>
      <c r="Y489" s="13">
        <f t="shared" si="42"/>
        <v>1516.779651625</v>
      </c>
      <c r="Z489">
        <v>1726.72509765625</v>
      </c>
      <c r="AA489">
        <v>-2994.464599609375</v>
      </c>
      <c r="AB489">
        <v>0</v>
      </c>
      <c r="AC489">
        <v>0</v>
      </c>
      <c r="AD489">
        <v>0</v>
      </c>
      <c r="AE489">
        <v>0</v>
      </c>
      <c r="AG489" s="13">
        <f t="shared" si="43"/>
        <v>1516.779651625</v>
      </c>
      <c r="AH489" s="3">
        <f t="shared" si="40"/>
        <v>94555.6953125</v>
      </c>
      <c r="AI489" s="3">
        <f t="shared" si="41"/>
        <v>733.75219562500001</v>
      </c>
    </row>
    <row r="490" spans="2:35" x14ac:dyDescent="0.25">
      <c r="B490" t="s">
        <v>585</v>
      </c>
      <c r="C490" t="s">
        <v>29</v>
      </c>
      <c r="D490" t="s">
        <v>41</v>
      </c>
      <c r="E490">
        <v>14</v>
      </c>
      <c r="F490" t="s">
        <v>48</v>
      </c>
      <c r="G490">
        <v>17.583700180053711</v>
      </c>
      <c r="H490">
        <v>332526.65625</v>
      </c>
      <c r="I490">
        <v>133157.65625</v>
      </c>
      <c r="J490">
        <v>0</v>
      </c>
      <c r="K490">
        <v>99493.7734375</v>
      </c>
      <c r="L490">
        <v>216.73391723632812</v>
      </c>
      <c r="M490">
        <v>52763.50390625</v>
      </c>
      <c r="N490">
        <v>0</v>
      </c>
      <c r="O490">
        <v>474.74053955078125</v>
      </c>
      <c r="P490">
        <v>46420.13671875</v>
      </c>
      <c r="Q490">
        <v>0</v>
      </c>
      <c r="R490">
        <v>0</v>
      </c>
      <c r="S490">
        <v>0</v>
      </c>
      <c r="T490">
        <v>0</v>
      </c>
      <c r="U490">
        <v>10423.441920000001</v>
      </c>
      <c r="V490">
        <v>110.39444</v>
      </c>
      <c r="W490">
        <v>8122.2406400000009</v>
      </c>
      <c r="X490">
        <v>2190.80944</v>
      </c>
      <c r="Y490" s="13">
        <f t="shared" si="42"/>
        <v>1587.254957034668</v>
      </c>
      <c r="Z490">
        <v>1780.20068359375</v>
      </c>
      <c r="AA490">
        <v>-1347.5128173828125</v>
      </c>
      <c r="AB490">
        <v>0</v>
      </c>
      <c r="AC490">
        <v>0</v>
      </c>
      <c r="AD490">
        <v>0</v>
      </c>
      <c r="AE490">
        <v>0</v>
      </c>
      <c r="AG490" s="13">
        <f t="shared" si="43"/>
        <v>1587.254957034668</v>
      </c>
      <c r="AH490" s="3">
        <f t="shared" si="40"/>
        <v>99875.115081787109</v>
      </c>
      <c r="AI490" s="3">
        <f t="shared" si="41"/>
        <v>775.030893034668</v>
      </c>
    </row>
    <row r="491" spans="2:35" x14ac:dyDescent="0.25">
      <c r="B491" t="s">
        <v>586</v>
      </c>
      <c r="C491" t="s">
        <v>29</v>
      </c>
      <c r="D491" t="s">
        <v>41</v>
      </c>
      <c r="E491">
        <v>14</v>
      </c>
      <c r="F491" t="s">
        <v>50</v>
      </c>
      <c r="G491">
        <v>14.338826179504395</v>
      </c>
      <c r="H491">
        <v>319093.96875</v>
      </c>
      <c r="I491">
        <v>133157.65625</v>
      </c>
      <c r="J491">
        <v>0</v>
      </c>
      <c r="K491">
        <v>99493.7734375</v>
      </c>
      <c r="L491">
        <v>422.462646484375</v>
      </c>
      <c r="M491">
        <v>40682.2890625</v>
      </c>
      <c r="N491">
        <v>0</v>
      </c>
      <c r="O491">
        <v>477.59356689453125</v>
      </c>
      <c r="P491">
        <v>44860.1875</v>
      </c>
      <c r="Q491">
        <v>0</v>
      </c>
      <c r="R491">
        <v>0</v>
      </c>
      <c r="S491">
        <v>0</v>
      </c>
      <c r="T491">
        <v>0</v>
      </c>
      <c r="U491">
        <v>9901.0944</v>
      </c>
      <c r="V491">
        <v>110.39444</v>
      </c>
      <c r="W491">
        <v>7599.8131200000007</v>
      </c>
      <c r="X491">
        <v>2190.88832</v>
      </c>
      <c r="Y491" s="13">
        <f t="shared" si="42"/>
        <v>1430.7753663408203</v>
      </c>
      <c r="Z491">
        <v>1766.357421875</v>
      </c>
      <c r="AA491">
        <v>-1304.8782958984375</v>
      </c>
      <c r="AB491">
        <v>0</v>
      </c>
      <c r="AC491">
        <v>0</v>
      </c>
      <c r="AD491">
        <v>0</v>
      </c>
      <c r="AE491">
        <v>0</v>
      </c>
      <c r="AG491" s="13">
        <f t="shared" si="43"/>
        <v>1430.7753663408203</v>
      </c>
      <c r="AH491" s="3">
        <f t="shared" si="40"/>
        <v>86442.532775878906</v>
      </c>
      <c r="AI491" s="3">
        <f t="shared" si="41"/>
        <v>670.79405434082037</v>
      </c>
    </row>
    <row r="492" spans="2:35" x14ac:dyDescent="0.25">
      <c r="B492" t="s">
        <v>587</v>
      </c>
      <c r="C492" t="s">
        <v>29</v>
      </c>
      <c r="D492" t="s">
        <v>41</v>
      </c>
      <c r="E492">
        <v>14</v>
      </c>
      <c r="F492" t="s">
        <v>96</v>
      </c>
      <c r="G492">
        <v>6.0217866897583008</v>
      </c>
      <c r="H492">
        <v>374748.15625</v>
      </c>
      <c r="I492">
        <v>133157.65625</v>
      </c>
      <c r="J492">
        <v>0</v>
      </c>
      <c r="K492">
        <v>99493.7734375</v>
      </c>
      <c r="L492">
        <v>46183.65625</v>
      </c>
      <c r="M492">
        <v>44572.63671875</v>
      </c>
      <c r="N492">
        <v>0</v>
      </c>
      <c r="O492">
        <v>0</v>
      </c>
      <c r="P492">
        <v>51340.4453125</v>
      </c>
      <c r="Q492">
        <v>0</v>
      </c>
      <c r="R492">
        <v>0</v>
      </c>
      <c r="S492">
        <v>0</v>
      </c>
      <c r="T492">
        <v>0</v>
      </c>
      <c r="U492">
        <v>2299.8864000000003</v>
      </c>
      <c r="V492">
        <v>110.39444</v>
      </c>
      <c r="W492">
        <v>0</v>
      </c>
      <c r="X492">
        <v>2189.4916800000001</v>
      </c>
      <c r="Y492" s="13">
        <f t="shared" si="42"/>
        <v>1102.6706890625001</v>
      </c>
      <c r="Z492">
        <v>1431.6334228515625</v>
      </c>
      <c r="AA492">
        <v>-1497.322998046875</v>
      </c>
      <c r="AB492">
        <v>0</v>
      </c>
      <c r="AC492">
        <v>0</v>
      </c>
      <c r="AD492">
        <v>0</v>
      </c>
      <c r="AE492">
        <v>0</v>
      </c>
      <c r="AG492" s="13">
        <f t="shared" si="43"/>
        <v>1102.6706890625001</v>
      </c>
      <c r="AH492" s="3">
        <f t="shared" si="40"/>
        <v>142096.73828125</v>
      </c>
      <c r="AI492" s="3">
        <f t="shared" si="41"/>
        <v>1102.6706890625001</v>
      </c>
    </row>
    <row r="493" spans="2:35" x14ac:dyDescent="0.25">
      <c r="B493" t="s">
        <v>588</v>
      </c>
      <c r="C493" t="s">
        <v>29</v>
      </c>
      <c r="D493" t="s">
        <v>41</v>
      </c>
      <c r="E493">
        <v>14</v>
      </c>
      <c r="F493" t="s">
        <v>98</v>
      </c>
      <c r="G493">
        <v>5.5019268989562988</v>
      </c>
      <c r="H493">
        <v>365158</v>
      </c>
      <c r="I493">
        <v>133157.65625</v>
      </c>
      <c r="J493">
        <v>0</v>
      </c>
      <c r="K493">
        <v>99493.7734375</v>
      </c>
      <c r="L493">
        <v>41822.60546875</v>
      </c>
      <c r="M493">
        <v>39343.48828125</v>
      </c>
      <c r="N493">
        <v>0</v>
      </c>
      <c r="O493">
        <v>0</v>
      </c>
      <c r="P493">
        <v>51340.4453125</v>
      </c>
      <c r="Q493">
        <v>0</v>
      </c>
      <c r="R493">
        <v>0</v>
      </c>
      <c r="S493">
        <v>0</v>
      </c>
      <c r="T493">
        <v>0</v>
      </c>
      <c r="U493">
        <v>2299.8864000000003</v>
      </c>
      <c r="V493">
        <v>110.39444</v>
      </c>
      <c r="W493">
        <v>0</v>
      </c>
      <c r="X493">
        <v>2189.4916800000001</v>
      </c>
      <c r="Y493" s="13">
        <f t="shared" si="42"/>
        <v>1028.2507431250001</v>
      </c>
      <c r="Z493">
        <v>1431.6334228515625</v>
      </c>
      <c r="AA493">
        <v>-1497.322998046875</v>
      </c>
      <c r="AB493">
        <v>0</v>
      </c>
      <c r="AC493">
        <v>0</v>
      </c>
      <c r="AD493">
        <v>0</v>
      </c>
      <c r="AE493">
        <v>0</v>
      </c>
      <c r="AG493" s="13">
        <f t="shared" si="43"/>
        <v>1028.2507431250001</v>
      </c>
      <c r="AH493" s="3">
        <f t="shared" si="40"/>
        <v>132506.5390625</v>
      </c>
      <c r="AI493" s="3">
        <f t="shared" si="41"/>
        <v>1028.2507431250001</v>
      </c>
    </row>
    <row r="494" spans="2:35" x14ac:dyDescent="0.25">
      <c r="B494" t="s">
        <v>589</v>
      </c>
      <c r="C494" t="s">
        <v>29</v>
      </c>
      <c r="D494" t="s">
        <v>41</v>
      </c>
      <c r="E494">
        <v>14</v>
      </c>
      <c r="F494" t="s">
        <v>100</v>
      </c>
      <c r="G494">
        <v>5.081031322479248</v>
      </c>
      <c r="H494">
        <v>356953.8125</v>
      </c>
      <c r="I494">
        <v>133157.65625</v>
      </c>
      <c r="J494">
        <v>0</v>
      </c>
      <c r="K494">
        <v>99493.7734375</v>
      </c>
      <c r="L494">
        <v>37982.54296875</v>
      </c>
      <c r="M494">
        <v>34979.4375</v>
      </c>
      <c r="N494">
        <v>0</v>
      </c>
      <c r="O494">
        <v>0</v>
      </c>
      <c r="P494">
        <v>51340.4453125</v>
      </c>
      <c r="Q494">
        <v>0</v>
      </c>
      <c r="R494">
        <v>0</v>
      </c>
      <c r="S494">
        <v>0</v>
      </c>
      <c r="T494">
        <v>0</v>
      </c>
      <c r="U494">
        <v>2299.8864000000003</v>
      </c>
      <c r="V494">
        <v>110.39444</v>
      </c>
      <c r="W494">
        <v>0</v>
      </c>
      <c r="X494">
        <v>2189.4916800000001</v>
      </c>
      <c r="Y494" s="13">
        <f t="shared" si="42"/>
        <v>964.5868240625</v>
      </c>
      <c r="Z494">
        <v>1431.6334228515625</v>
      </c>
      <c r="AA494">
        <v>-1497.322998046875</v>
      </c>
      <c r="AB494">
        <v>0</v>
      </c>
      <c r="AC494">
        <v>0</v>
      </c>
      <c r="AD494">
        <v>0</v>
      </c>
      <c r="AE494">
        <v>0</v>
      </c>
      <c r="AG494" s="13">
        <f t="shared" si="43"/>
        <v>964.5868240625</v>
      </c>
      <c r="AH494" s="3">
        <f t="shared" si="40"/>
        <v>124302.42578125</v>
      </c>
      <c r="AI494" s="3">
        <f t="shared" si="41"/>
        <v>964.5868240625</v>
      </c>
    </row>
    <row r="495" spans="2:35" x14ac:dyDescent="0.25">
      <c r="B495" t="s">
        <v>590</v>
      </c>
      <c r="C495" t="s">
        <v>29</v>
      </c>
      <c r="D495" t="s">
        <v>41</v>
      </c>
      <c r="E495">
        <v>14</v>
      </c>
      <c r="F495" t="s">
        <v>102</v>
      </c>
      <c r="G495">
        <v>6.5979790687561035</v>
      </c>
      <c r="H495">
        <v>363983.9375</v>
      </c>
      <c r="I495">
        <v>133157.65625</v>
      </c>
      <c r="J495">
        <v>0</v>
      </c>
      <c r="K495">
        <v>99493.7734375</v>
      </c>
      <c r="L495">
        <v>39821.89453125</v>
      </c>
      <c r="M495">
        <v>40242.57421875</v>
      </c>
      <c r="N495">
        <v>0</v>
      </c>
      <c r="O495">
        <v>0</v>
      </c>
      <c r="P495">
        <v>51268.21875</v>
      </c>
      <c r="Q495">
        <v>0</v>
      </c>
      <c r="R495">
        <v>0</v>
      </c>
      <c r="S495">
        <v>0</v>
      </c>
      <c r="T495">
        <v>0</v>
      </c>
      <c r="U495">
        <v>2299.8779200000004</v>
      </c>
      <c r="V495">
        <v>110.39444</v>
      </c>
      <c r="W495">
        <v>0</v>
      </c>
      <c r="X495">
        <v>2189.4838400000003</v>
      </c>
      <c r="Y495" s="13">
        <f t="shared" si="42"/>
        <v>1019.141655</v>
      </c>
      <c r="Z495">
        <v>1420.859130859375</v>
      </c>
      <c r="AA495">
        <v>-1485.352783203125</v>
      </c>
      <c r="AB495">
        <v>0</v>
      </c>
      <c r="AC495">
        <v>0</v>
      </c>
      <c r="AD495">
        <v>0</v>
      </c>
      <c r="AE495">
        <v>0</v>
      </c>
      <c r="AG495" s="13">
        <f t="shared" si="43"/>
        <v>1019.141655</v>
      </c>
      <c r="AH495" s="3">
        <f t="shared" si="40"/>
        <v>131332.6875</v>
      </c>
      <c r="AI495" s="3">
        <f t="shared" si="41"/>
        <v>1019.141655</v>
      </c>
    </row>
    <row r="496" spans="2:35" x14ac:dyDescent="0.25">
      <c r="B496" t="s">
        <v>591</v>
      </c>
      <c r="C496" t="s">
        <v>29</v>
      </c>
      <c r="D496" t="s">
        <v>41</v>
      </c>
      <c r="E496">
        <v>14</v>
      </c>
      <c r="F496" t="s">
        <v>104</v>
      </c>
      <c r="G496">
        <v>6.0128641128540039</v>
      </c>
      <c r="H496">
        <v>355474.875</v>
      </c>
      <c r="I496">
        <v>133157.65625</v>
      </c>
      <c r="J496">
        <v>0</v>
      </c>
      <c r="K496">
        <v>99493.7734375</v>
      </c>
      <c r="L496">
        <v>35953.35546875</v>
      </c>
      <c r="M496">
        <v>35602.015625</v>
      </c>
      <c r="N496">
        <v>0</v>
      </c>
      <c r="O496">
        <v>0</v>
      </c>
      <c r="P496">
        <v>51268.21875</v>
      </c>
      <c r="Q496">
        <v>0</v>
      </c>
      <c r="R496">
        <v>0</v>
      </c>
      <c r="S496">
        <v>0</v>
      </c>
      <c r="T496">
        <v>0</v>
      </c>
      <c r="U496">
        <v>2299.8779200000004</v>
      </c>
      <c r="V496">
        <v>110.39444</v>
      </c>
      <c r="W496">
        <v>0</v>
      </c>
      <c r="X496">
        <v>2189.4838400000003</v>
      </c>
      <c r="Y496" s="13">
        <f t="shared" si="42"/>
        <v>953.11105718750002</v>
      </c>
      <c r="Z496">
        <v>1420.859130859375</v>
      </c>
      <c r="AA496">
        <v>-1485.352783203125</v>
      </c>
      <c r="AB496">
        <v>0</v>
      </c>
      <c r="AC496">
        <v>0</v>
      </c>
      <c r="AD496">
        <v>0</v>
      </c>
      <c r="AE496">
        <v>0</v>
      </c>
      <c r="AG496" s="13">
        <f t="shared" si="43"/>
        <v>953.11105718750002</v>
      </c>
      <c r="AH496" s="3">
        <f t="shared" si="40"/>
        <v>122823.58984375</v>
      </c>
      <c r="AI496" s="3">
        <f t="shared" si="41"/>
        <v>953.11105718750002</v>
      </c>
    </row>
    <row r="497" spans="2:35" x14ac:dyDescent="0.25">
      <c r="B497" t="s">
        <v>592</v>
      </c>
      <c r="C497" t="s">
        <v>29</v>
      </c>
      <c r="D497" t="s">
        <v>41</v>
      </c>
      <c r="E497">
        <v>14</v>
      </c>
      <c r="F497" t="s">
        <v>106</v>
      </c>
      <c r="G497">
        <v>5.5355696678161621</v>
      </c>
      <c r="H497">
        <v>348131.3125</v>
      </c>
      <c r="I497">
        <v>133157.65625</v>
      </c>
      <c r="J497">
        <v>0</v>
      </c>
      <c r="K497">
        <v>99493.7734375</v>
      </c>
      <c r="L497">
        <v>32554.017578125</v>
      </c>
      <c r="M497">
        <v>31657.830078125</v>
      </c>
      <c r="N497">
        <v>0</v>
      </c>
      <c r="O497">
        <v>0</v>
      </c>
      <c r="P497">
        <v>51268.21875</v>
      </c>
      <c r="Q497">
        <v>0</v>
      </c>
      <c r="R497">
        <v>0</v>
      </c>
      <c r="S497">
        <v>0</v>
      </c>
      <c r="T497">
        <v>0</v>
      </c>
      <c r="U497">
        <v>2299.8779200000004</v>
      </c>
      <c r="V497">
        <v>110.39444</v>
      </c>
      <c r="W497">
        <v>0</v>
      </c>
      <c r="X497">
        <v>2189.4838400000003</v>
      </c>
      <c r="Y497" s="13">
        <f t="shared" si="42"/>
        <v>896.12531531249999</v>
      </c>
      <c r="Z497">
        <v>1420.859130859375</v>
      </c>
      <c r="AA497">
        <v>-1485.352783203125</v>
      </c>
      <c r="AB497">
        <v>0</v>
      </c>
      <c r="AC497">
        <v>0</v>
      </c>
      <c r="AD497">
        <v>0</v>
      </c>
      <c r="AE497">
        <v>0</v>
      </c>
      <c r="AG497" s="13">
        <f t="shared" si="43"/>
        <v>896.12531531249999</v>
      </c>
      <c r="AH497" s="3">
        <f t="shared" si="40"/>
        <v>115480.06640625</v>
      </c>
      <c r="AI497" s="3">
        <f t="shared" si="41"/>
        <v>896.12531531249999</v>
      </c>
    </row>
    <row r="498" spans="2:35" x14ac:dyDescent="0.25">
      <c r="B498" t="s">
        <v>593</v>
      </c>
      <c r="C498" t="s">
        <v>30</v>
      </c>
      <c r="D498" t="s">
        <v>41</v>
      </c>
      <c r="E498">
        <v>14</v>
      </c>
      <c r="F498" t="s">
        <v>108</v>
      </c>
      <c r="G498">
        <v>721.2080078125</v>
      </c>
      <c r="H498">
        <v>3976225</v>
      </c>
      <c r="I498">
        <v>566447.625</v>
      </c>
      <c r="J498">
        <v>0</v>
      </c>
      <c r="K498">
        <v>1692748</v>
      </c>
      <c r="L498">
        <v>9888.5927734375</v>
      </c>
      <c r="M498">
        <v>725293.4375</v>
      </c>
      <c r="N498">
        <v>10499.1748046875</v>
      </c>
      <c r="O498">
        <v>336759.8125</v>
      </c>
      <c r="P498">
        <v>634587.625</v>
      </c>
      <c r="Q498">
        <v>0</v>
      </c>
      <c r="R498">
        <v>0</v>
      </c>
      <c r="S498">
        <v>0</v>
      </c>
      <c r="T498">
        <v>0</v>
      </c>
      <c r="U498">
        <v>164604.95872000002</v>
      </c>
      <c r="V498">
        <v>0</v>
      </c>
      <c r="W498">
        <v>126356.21376000001</v>
      </c>
      <c r="X498">
        <v>38248.744960000004</v>
      </c>
      <c r="Y498" s="13">
        <f t="shared" si="42"/>
        <v>25878.290045921876</v>
      </c>
      <c r="Z498">
        <v>9795.1103515625</v>
      </c>
      <c r="AA498">
        <v>-18880.72265625</v>
      </c>
      <c r="AB498">
        <v>6.8485334515571594E-2</v>
      </c>
      <c r="AC498">
        <v>0</v>
      </c>
      <c r="AD498">
        <v>6</v>
      </c>
      <c r="AE498">
        <v>0</v>
      </c>
      <c r="AG498" s="13">
        <f t="shared" si="43"/>
        <v>25878.290045921876</v>
      </c>
      <c r="AH498" s="3">
        <f t="shared" si="40"/>
        <v>1706529.4677734375</v>
      </c>
      <c r="AI498" s="3">
        <f t="shared" si="41"/>
        <v>13242.668669921875</v>
      </c>
    </row>
    <row r="499" spans="2:35" x14ac:dyDescent="0.25">
      <c r="B499" t="s">
        <v>594</v>
      </c>
      <c r="C499" t="s">
        <v>30</v>
      </c>
      <c r="D499" t="s">
        <v>41</v>
      </c>
      <c r="E499">
        <v>14</v>
      </c>
      <c r="F499" t="s">
        <v>110</v>
      </c>
      <c r="G499">
        <v>667.48309326171875</v>
      </c>
      <c r="H499">
        <v>3796598.25</v>
      </c>
      <c r="I499">
        <v>566447.625</v>
      </c>
      <c r="J499">
        <v>0</v>
      </c>
      <c r="K499">
        <v>1692748</v>
      </c>
      <c r="L499">
        <v>25618.83203125</v>
      </c>
      <c r="M499">
        <v>507992.46875</v>
      </c>
      <c r="N499">
        <v>31296.1015625</v>
      </c>
      <c r="O499">
        <v>336769.28125</v>
      </c>
      <c r="P499">
        <v>635724.5</v>
      </c>
      <c r="Q499">
        <v>0</v>
      </c>
      <c r="R499">
        <v>0</v>
      </c>
      <c r="S499">
        <v>0</v>
      </c>
      <c r="T499">
        <v>0</v>
      </c>
      <c r="U499">
        <v>139254.52800000002</v>
      </c>
      <c r="V499">
        <v>0</v>
      </c>
      <c r="W499">
        <v>101005.73184000001</v>
      </c>
      <c r="X499">
        <v>38248.75776</v>
      </c>
      <c r="Y499" s="13">
        <f t="shared" si="42"/>
        <v>21787.9486205625</v>
      </c>
      <c r="Z499">
        <v>9795.1103515625</v>
      </c>
      <c r="AA499">
        <v>-18880.72265625</v>
      </c>
      <c r="AB499">
        <v>6.8485334515571594E-2</v>
      </c>
      <c r="AC499">
        <v>0</v>
      </c>
      <c r="AD499">
        <v>6</v>
      </c>
      <c r="AE499">
        <v>0</v>
      </c>
      <c r="AG499" s="13">
        <f t="shared" si="43"/>
        <v>21787.9486205625</v>
      </c>
      <c r="AH499" s="3">
        <f t="shared" si="40"/>
        <v>1506105.08203125</v>
      </c>
      <c r="AI499" s="3">
        <f t="shared" si="41"/>
        <v>11687.375436562501</v>
      </c>
    </row>
    <row r="500" spans="2:35" x14ac:dyDescent="0.25">
      <c r="B500" t="s">
        <v>595</v>
      </c>
      <c r="C500" t="s">
        <v>30</v>
      </c>
      <c r="D500" t="s">
        <v>41</v>
      </c>
      <c r="E500">
        <v>14</v>
      </c>
      <c r="F500" t="s">
        <v>96</v>
      </c>
      <c r="G500">
        <v>907.02679443359375</v>
      </c>
      <c r="H500">
        <v>4132330.5</v>
      </c>
      <c r="I500">
        <v>566447.625</v>
      </c>
      <c r="J500">
        <v>0</v>
      </c>
      <c r="K500">
        <v>1692748</v>
      </c>
      <c r="L500">
        <v>783935.8125</v>
      </c>
      <c r="M500">
        <v>622924.9375</v>
      </c>
      <c r="N500">
        <v>0</v>
      </c>
      <c r="O500">
        <v>1121.62158203125</v>
      </c>
      <c r="P500">
        <v>465152.25</v>
      </c>
      <c r="Q500">
        <v>0</v>
      </c>
      <c r="R500">
        <v>0</v>
      </c>
      <c r="S500">
        <v>0</v>
      </c>
      <c r="T500">
        <v>0</v>
      </c>
      <c r="U500">
        <v>38248.842240000005</v>
      </c>
      <c r="V500">
        <v>0</v>
      </c>
      <c r="W500">
        <v>0</v>
      </c>
      <c r="X500">
        <v>38248.842240000005</v>
      </c>
      <c r="Y500" s="13">
        <f t="shared" si="42"/>
        <v>14535.524663476563</v>
      </c>
      <c r="Z500">
        <v>8281.2705078125</v>
      </c>
      <c r="AA500">
        <v>-8613.1435546875</v>
      </c>
      <c r="AB500">
        <v>2.2828442975878716E-2</v>
      </c>
      <c r="AC500">
        <v>0</v>
      </c>
      <c r="AD500">
        <v>2</v>
      </c>
      <c r="AE500">
        <v>0</v>
      </c>
      <c r="AG500" s="13">
        <f t="shared" si="43"/>
        <v>14535.524663476563</v>
      </c>
      <c r="AH500" s="3">
        <f t="shared" si="40"/>
        <v>1873134.6215820312</v>
      </c>
      <c r="AI500" s="3">
        <f t="shared" si="41"/>
        <v>14535.524663476563</v>
      </c>
    </row>
    <row r="501" spans="2:35" x14ac:dyDescent="0.25">
      <c r="B501" t="s">
        <v>596</v>
      </c>
      <c r="C501" t="s">
        <v>30</v>
      </c>
      <c r="D501" t="s">
        <v>41</v>
      </c>
      <c r="E501">
        <v>14</v>
      </c>
      <c r="F501" t="s">
        <v>98</v>
      </c>
      <c r="G501">
        <v>826.30047607421875</v>
      </c>
      <c r="H501">
        <v>3957195</v>
      </c>
      <c r="I501">
        <v>566447.625</v>
      </c>
      <c r="J501">
        <v>0</v>
      </c>
      <c r="K501">
        <v>1692748</v>
      </c>
      <c r="L501">
        <v>700383</v>
      </c>
      <c r="M501">
        <v>531342.5625</v>
      </c>
      <c r="N501">
        <v>0</v>
      </c>
      <c r="O501">
        <v>1121.62158203125</v>
      </c>
      <c r="P501">
        <v>465152.25</v>
      </c>
      <c r="Q501">
        <v>0</v>
      </c>
      <c r="R501">
        <v>0</v>
      </c>
      <c r="S501">
        <v>0</v>
      </c>
      <c r="T501">
        <v>0</v>
      </c>
      <c r="U501">
        <v>38248.842240000005</v>
      </c>
      <c r="V501">
        <v>0</v>
      </c>
      <c r="W501">
        <v>0</v>
      </c>
      <c r="X501">
        <v>38248.842240000005</v>
      </c>
      <c r="Y501" s="13">
        <f t="shared" si="42"/>
        <v>13176.475608476563</v>
      </c>
      <c r="Z501">
        <v>8281.2705078125</v>
      </c>
      <c r="AA501">
        <v>-8613.1435546875</v>
      </c>
      <c r="AB501">
        <v>2.2828442975878716E-2</v>
      </c>
      <c r="AC501">
        <v>0</v>
      </c>
      <c r="AD501">
        <v>2</v>
      </c>
      <c r="AE501">
        <v>0</v>
      </c>
      <c r="AG501" s="13">
        <f t="shared" si="43"/>
        <v>13176.475608476563</v>
      </c>
      <c r="AH501" s="3">
        <f t="shared" si="40"/>
        <v>1697999.4340820313</v>
      </c>
      <c r="AI501" s="3">
        <f t="shared" si="41"/>
        <v>13176.475608476563</v>
      </c>
    </row>
    <row r="502" spans="2:35" x14ac:dyDescent="0.25">
      <c r="B502" t="s">
        <v>597</v>
      </c>
      <c r="C502" t="s">
        <v>30</v>
      </c>
      <c r="D502" t="s">
        <v>41</v>
      </c>
      <c r="E502">
        <v>14</v>
      </c>
      <c r="F502" t="s">
        <v>100</v>
      </c>
      <c r="G502">
        <v>764.70941162109375</v>
      </c>
      <c r="H502">
        <v>3819950.25</v>
      </c>
      <c r="I502">
        <v>566447.625</v>
      </c>
      <c r="J502">
        <v>0</v>
      </c>
      <c r="K502">
        <v>1692748</v>
      </c>
      <c r="L502">
        <v>630959.25</v>
      </c>
      <c r="M502">
        <v>463521.40625</v>
      </c>
      <c r="N502">
        <v>0</v>
      </c>
      <c r="O502">
        <v>1121.62158203125</v>
      </c>
      <c r="P502">
        <v>465152.28125</v>
      </c>
      <c r="Q502">
        <v>0</v>
      </c>
      <c r="R502">
        <v>0</v>
      </c>
      <c r="S502">
        <v>0</v>
      </c>
      <c r="T502">
        <v>0</v>
      </c>
      <c r="U502">
        <v>38248.842240000005</v>
      </c>
      <c r="V502">
        <v>0</v>
      </c>
      <c r="W502">
        <v>0</v>
      </c>
      <c r="X502">
        <v>38248.842240000005</v>
      </c>
      <c r="Y502" s="13">
        <f t="shared" si="42"/>
        <v>12111.455378476563</v>
      </c>
      <c r="Z502">
        <v>8281.2734375</v>
      </c>
      <c r="AA502">
        <v>-8613.1455078125</v>
      </c>
      <c r="AB502">
        <v>2.2828442975878716E-2</v>
      </c>
      <c r="AC502">
        <v>0</v>
      </c>
      <c r="AD502">
        <v>2</v>
      </c>
      <c r="AE502">
        <v>0</v>
      </c>
      <c r="AG502" s="13">
        <f t="shared" si="43"/>
        <v>12111.455378476563</v>
      </c>
      <c r="AH502" s="3">
        <f t="shared" si="40"/>
        <v>1560754.5590820313</v>
      </c>
      <c r="AI502" s="3">
        <f t="shared" si="41"/>
        <v>12111.455378476563</v>
      </c>
    </row>
    <row r="503" spans="2:35" x14ac:dyDescent="0.25">
      <c r="B503" t="s">
        <v>598</v>
      </c>
      <c r="C503" t="s">
        <v>30</v>
      </c>
      <c r="D503" t="s">
        <v>41</v>
      </c>
      <c r="E503">
        <v>14</v>
      </c>
      <c r="F503" t="s">
        <v>102</v>
      </c>
      <c r="G503">
        <v>873.8115234375</v>
      </c>
      <c r="H503">
        <v>4022644.25</v>
      </c>
      <c r="I503">
        <v>566447.625</v>
      </c>
      <c r="J503">
        <v>0</v>
      </c>
      <c r="K503">
        <v>1692748</v>
      </c>
      <c r="L503">
        <v>707025</v>
      </c>
      <c r="M503">
        <v>593021.125</v>
      </c>
      <c r="N503">
        <v>0</v>
      </c>
      <c r="O503">
        <v>1121.62158203125</v>
      </c>
      <c r="P503">
        <v>462280.6875</v>
      </c>
      <c r="Q503">
        <v>0</v>
      </c>
      <c r="R503">
        <v>0</v>
      </c>
      <c r="S503">
        <v>0</v>
      </c>
      <c r="T503">
        <v>0</v>
      </c>
      <c r="U503">
        <v>38248.791040000004</v>
      </c>
      <c r="V503">
        <v>0</v>
      </c>
      <c r="W503">
        <v>0</v>
      </c>
      <c r="X503">
        <v>38248.791040000004</v>
      </c>
      <c r="Y503" s="13">
        <f t="shared" si="42"/>
        <v>13684.359848476563</v>
      </c>
      <c r="Z503">
        <v>8239.72265625</v>
      </c>
      <c r="AA503">
        <v>-8567.1142578125</v>
      </c>
      <c r="AB503">
        <v>1.1071795225143433</v>
      </c>
      <c r="AC503">
        <v>0</v>
      </c>
      <c r="AD503">
        <v>95</v>
      </c>
      <c r="AE503">
        <v>2</v>
      </c>
      <c r="AG503" s="13">
        <f t="shared" si="43"/>
        <v>13684.359848476563</v>
      </c>
      <c r="AH503" s="3">
        <f t="shared" si="40"/>
        <v>1763448.4340820313</v>
      </c>
      <c r="AI503" s="3">
        <f t="shared" si="41"/>
        <v>13684.359848476563</v>
      </c>
    </row>
    <row r="504" spans="2:35" x14ac:dyDescent="0.25">
      <c r="B504" t="s">
        <v>599</v>
      </c>
      <c r="C504" t="s">
        <v>30</v>
      </c>
      <c r="D504" t="s">
        <v>41</v>
      </c>
      <c r="E504">
        <v>14</v>
      </c>
      <c r="F504" t="s">
        <v>104</v>
      </c>
      <c r="G504">
        <v>798.311279296875</v>
      </c>
      <c r="H504">
        <v>3856527.5</v>
      </c>
      <c r="I504">
        <v>566447.625</v>
      </c>
      <c r="J504">
        <v>0</v>
      </c>
      <c r="K504">
        <v>1692748</v>
      </c>
      <c r="L504">
        <v>628776.75</v>
      </c>
      <c r="M504">
        <v>505181.125</v>
      </c>
      <c r="N504">
        <v>0</v>
      </c>
      <c r="O504">
        <v>1121.62158203125</v>
      </c>
      <c r="P504">
        <v>462252.0625</v>
      </c>
      <c r="Q504">
        <v>0</v>
      </c>
      <c r="R504">
        <v>0</v>
      </c>
      <c r="S504">
        <v>0</v>
      </c>
      <c r="T504">
        <v>0</v>
      </c>
      <c r="U504">
        <v>38248.791040000004</v>
      </c>
      <c r="V504">
        <v>0</v>
      </c>
      <c r="W504">
        <v>0</v>
      </c>
      <c r="X504">
        <v>38248.791040000004</v>
      </c>
      <c r="Y504" s="13">
        <f t="shared" si="42"/>
        <v>12395.292898476562</v>
      </c>
      <c r="Z504">
        <v>8243.1708984375</v>
      </c>
      <c r="AA504">
        <v>-8570.7490234375</v>
      </c>
      <c r="AB504">
        <v>1.0957653522491455</v>
      </c>
      <c r="AC504">
        <v>0</v>
      </c>
      <c r="AD504">
        <v>94</v>
      </c>
      <c r="AE504">
        <v>2</v>
      </c>
      <c r="AG504" s="13">
        <f t="shared" si="43"/>
        <v>12395.292898476562</v>
      </c>
      <c r="AH504" s="3">
        <f t="shared" si="40"/>
        <v>1597331.5590820313</v>
      </c>
      <c r="AI504" s="3">
        <f t="shared" si="41"/>
        <v>12395.292898476562</v>
      </c>
    </row>
    <row r="505" spans="2:35" x14ac:dyDescent="0.25">
      <c r="B505" t="s">
        <v>600</v>
      </c>
      <c r="C505" t="s">
        <v>30</v>
      </c>
      <c r="D505" t="s">
        <v>41</v>
      </c>
      <c r="E505">
        <v>14</v>
      </c>
      <c r="F505" t="s">
        <v>106</v>
      </c>
      <c r="G505">
        <v>741.451171875</v>
      </c>
      <c r="H505">
        <v>3726462</v>
      </c>
      <c r="I505">
        <v>566447.625</v>
      </c>
      <c r="J505">
        <v>0</v>
      </c>
      <c r="K505">
        <v>1692748</v>
      </c>
      <c r="L505">
        <v>563883.875</v>
      </c>
      <c r="M505">
        <v>440007.78125</v>
      </c>
      <c r="N505">
        <v>0</v>
      </c>
      <c r="O505">
        <v>1121.62158203125</v>
      </c>
      <c r="P505">
        <v>462252.0625</v>
      </c>
      <c r="Q505">
        <v>0</v>
      </c>
      <c r="R505">
        <v>0</v>
      </c>
      <c r="S505">
        <v>0</v>
      </c>
      <c r="T505">
        <v>0</v>
      </c>
      <c r="U505">
        <v>38248.791040000004</v>
      </c>
      <c r="V505">
        <v>0</v>
      </c>
      <c r="W505">
        <v>0</v>
      </c>
      <c r="X505">
        <v>38248.791040000004</v>
      </c>
      <c r="Y505" s="13">
        <f t="shared" si="42"/>
        <v>11385.979040976563</v>
      </c>
      <c r="Z505">
        <v>8243.1708984375</v>
      </c>
      <c r="AA505">
        <v>-8570.7490234375</v>
      </c>
      <c r="AB505">
        <v>1.0957653522491455</v>
      </c>
      <c r="AC505">
        <v>0</v>
      </c>
      <c r="AD505">
        <v>94</v>
      </c>
      <c r="AE505">
        <v>2</v>
      </c>
      <c r="AG505" s="13">
        <f t="shared" si="43"/>
        <v>11385.979040976563</v>
      </c>
      <c r="AH505" s="3">
        <f t="shared" si="40"/>
        <v>1467265.3403320313</v>
      </c>
      <c r="AI505" s="3">
        <f t="shared" si="41"/>
        <v>11385.979040976563</v>
      </c>
    </row>
    <row r="506" spans="2:35" x14ac:dyDescent="0.25">
      <c r="B506" t="s">
        <v>304</v>
      </c>
      <c r="C506" t="s">
        <v>23</v>
      </c>
      <c r="D506" t="s">
        <v>42</v>
      </c>
      <c r="E506">
        <v>14</v>
      </c>
      <c r="F506" t="s">
        <v>90</v>
      </c>
      <c r="G506">
        <v>42.684226989746094</v>
      </c>
      <c r="H506">
        <v>109891.6640625</v>
      </c>
      <c r="I506">
        <v>31593.98046875</v>
      </c>
      <c r="J506">
        <v>0</v>
      </c>
      <c r="K506">
        <v>50648.0078125</v>
      </c>
      <c r="L506">
        <v>0</v>
      </c>
      <c r="M506">
        <v>17196.6015625</v>
      </c>
      <c r="N506">
        <v>0</v>
      </c>
      <c r="O506">
        <v>0</v>
      </c>
      <c r="P506">
        <v>10453.166015625</v>
      </c>
      <c r="Q506">
        <v>0</v>
      </c>
      <c r="R506">
        <v>0</v>
      </c>
      <c r="S506">
        <v>0</v>
      </c>
      <c r="T506">
        <v>0</v>
      </c>
      <c r="U506">
        <v>403.51560000000001</v>
      </c>
      <c r="V506">
        <v>0</v>
      </c>
      <c r="W506">
        <v>232.56846000000002</v>
      </c>
      <c r="X506">
        <v>170.94710000000001</v>
      </c>
      <c r="Y506" s="13">
        <f t="shared" si="42"/>
        <v>237.81904240624999</v>
      </c>
      <c r="Z506">
        <v>305.51760864257812</v>
      </c>
      <c r="AA506">
        <v>-408.0205078125</v>
      </c>
      <c r="AB506">
        <v>0</v>
      </c>
      <c r="AC506">
        <v>0</v>
      </c>
      <c r="AD506">
        <v>0</v>
      </c>
      <c r="AE506">
        <v>0</v>
      </c>
      <c r="AG506" s="13">
        <f t="shared" si="43"/>
        <v>237.81904240624999</v>
      </c>
      <c r="AH506" s="3">
        <f t="shared" si="40"/>
        <v>27649.767578125</v>
      </c>
      <c r="AI506" s="3">
        <f t="shared" si="41"/>
        <v>214.56219640625</v>
      </c>
    </row>
    <row r="507" spans="2:35" x14ac:dyDescent="0.25">
      <c r="B507" t="s">
        <v>754</v>
      </c>
      <c r="C507" t="s">
        <v>23</v>
      </c>
      <c r="D507" t="s">
        <v>42</v>
      </c>
      <c r="E507">
        <v>14</v>
      </c>
      <c r="F507" t="s">
        <v>730</v>
      </c>
      <c r="G507">
        <v>42.684535980224609</v>
      </c>
      <c r="H507">
        <v>113101.5234375</v>
      </c>
      <c r="I507">
        <v>31593.98046875</v>
      </c>
      <c r="J507">
        <v>0</v>
      </c>
      <c r="K507">
        <v>50648.0078125</v>
      </c>
      <c r="L507">
        <v>0</v>
      </c>
      <c r="M507">
        <v>20406.912109375</v>
      </c>
      <c r="N507">
        <v>0</v>
      </c>
      <c r="O507">
        <v>0</v>
      </c>
      <c r="P507">
        <v>10452.7470703125</v>
      </c>
      <c r="Q507">
        <v>0</v>
      </c>
      <c r="R507">
        <v>0</v>
      </c>
      <c r="S507">
        <v>0</v>
      </c>
      <c r="T507">
        <v>0</v>
      </c>
      <c r="U507">
        <v>403.40656000000001</v>
      </c>
      <c r="V507">
        <v>0</v>
      </c>
      <c r="W507">
        <v>232.46028000000001</v>
      </c>
      <c r="X507">
        <v>170.94630000000001</v>
      </c>
      <c r="Y507" s="13">
        <f t="shared" si="42"/>
        <v>262.71698323437499</v>
      </c>
      <c r="Z507">
        <v>305.52548217773438</v>
      </c>
      <c r="AA507">
        <v>-408.00698852539062</v>
      </c>
      <c r="AB507">
        <v>0</v>
      </c>
      <c r="AC507">
        <v>0</v>
      </c>
      <c r="AD507">
        <v>0</v>
      </c>
      <c r="AE507">
        <v>0</v>
      </c>
      <c r="AG507" s="13">
        <f t="shared" si="43"/>
        <v>262.71698323437499</v>
      </c>
      <c r="AH507" s="3">
        <f t="shared" si="40"/>
        <v>30859.6591796875</v>
      </c>
      <c r="AI507" s="3">
        <f t="shared" si="41"/>
        <v>239.470955234375</v>
      </c>
    </row>
    <row r="508" spans="2:35" x14ac:dyDescent="0.25">
      <c r="B508" t="s">
        <v>305</v>
      </c>
      <c r="C508" t="s">
        <v>23</v>
      </c>
      <c r="D508" t="s">
        <v>42</v>
      </c>
      <c r="E508">
        <v>14</v>
      </c>
      <c r="F508" t="s">
        <v>92</v>
      </c>
      <c r="G508">
        <v>37.826107025146484</v>
      </c>
      <c r="H508">
        <v>101299.71875</v>
      </c>
      <c r="I508">
        <v>31593.98046875</v>
      </c>
      <c r="J508">
        <v>0</v>
      </c>
      <c r="K508">
        <v>50648.0078125</v>
      </c>
      <c r="L508">
        <v>0</v>
      </c>
      <c r="M508">
        <v>13617.0439453125</v>
      </c>
      <c r="N508">
        <v>0</v>
      </c>
      <c r="O508">
        <v>0</v>
      </c>
      <c r="P508">
        <v>5440.76953125</v>
      </c>
      <c r="Q508">
        <v>0</v>
      </c>
      <c r="R508">
        <v>0</v>
      </c>
      <c r="S508">
        <v>0</v>
      </c>
      <c r="T508">
        <v>0</v>
      </c>
      <c r="U508">
        <v>438.94928000000004</v>
      </c>
      <c r="V508">
        <v>0</v>
      </c>
      <c r="W508">
        <v>267.92916000000002</v>
      </c>
      <c r="X508">
        <v>171.02010000000001</v>
      </c>
      <c r="Y508" s="13">
        <f t="shared" si="42"/>
        <v>174.68154857812499</v>
      </c>
      <c r="Z508">
        <v>309.87142944335937</v>
      </c>
      <c r="AA508">
        <v>-359.80902099609375</v>
      </c>
      <c r="AB508">
        <v>0</v>
      </c>
      <c r="AC508">
        <v>0</v>
      </c>
      <c r="AD508">
        <v>0</v>
      </c>
      <c r="AE508">
        <v>0</v>
      </c>
      <c r="AG508" s="13">
        <f t="shared" si="43"/>
        <v>174.68154857812499</v>
      </c>
      <c r="AH508" s="3">
        <f t="shared" si="40"/>
        <v>19057.8134765625</v>
      </c>
      <c r="AI508" s="3">
        <f t="shared" si="41"/>
        <v>147.888632578125</v>
      </c>
    </row>
    <row r="509" spans="2:35" x14ac:dyDescent="0.25">
      <c r="B509" t="s">
        <v>713</v>
      </c>
      <c r="C509" t="s">
        <v>23</v>
      </c>
      <c r="D509" t="s">
        <v>42</v>
      </c>
      <c r="E509">
        <v>14</v>
      </c>
      <c r="F509" t="s">
        <v>689</v>
      </c>
      <c r="G509">
        <v>44.383056640625</v>
      </c>
      <c r="H509">
        <v>109142.5078125</v>
      </c>
      <c r="I509">
        <v>31593.98046875</v>
      </c>
      <c r="J509">
        <v>0</v>
      </c>
      <c r="K509">
        <v>50648.0078125</v>
      </c>
      <c r="L509">
        <v>0</v>
      </c>
      <c r="M509">
        <v>18228.82421875</v>
      </c>
      <c r="N509">
        <v>0</v>
      </c>
      <c r="O509">
        <v>0</v>
      </c>
      <c r="P509">
        <v>8671.8046875</v>
      </c>
      <c r="Q509">
        <v>0</v>
      </c>
      <c r="R509">
        <v>0</v>
      </c>
      <c r="S509">
        <v>0</v>
      </c>
      <c r="T509">
        <v>0</v>
      </c>
      <c r="U509">
        <v>418.46532000000002</v>
      </c>
      <c r="V509">
        <v>0</v>
      </c>
      <c r="W509">
        <v>247.46432000000001</v>
      </c>
      <c r="X509">
        <v>171.00092000000001</v>
      </c>
      <c r="Y509" s="13">
        <f t="shared" si="42"/>
        <v>233.4953123125</v>
      </c>
      <c r="Z509">
        <v>310.27200317382812</v>
      </c>
      <c r="AA509">
        <v>-355.65594482421875</v>
      </c>
      <c r="AB509">
        <v>0</v>
      </c>
      <c r="AC509">
        <v>0</v>
      </c>
      <c r="AD509">
        <v>0</v>
      </c>
      <c r="AE509">
        <v>0</v>
      </c>
      <c r="AG509" s="13">
        <f t="shared" si="43"/>
        <v>233.4953123125</v>
      </c>
      <c r="AH509" s="3">
        <f t="shared" si="40"/>
        <v>26900.62890625</v>
      </c>
      <c r="AI509" s="3">
        <f t="shared" si="41"/>
        <v>208.74888031250001</v>
      </c>
    </row>
    <row r="510" spans="2:35" x14ac:dyDescent="0.25">
      <c r="B510" t="s">
        <v>306</v>
      </c>
      <c r="C510" t="s">
        <v>23</v>
      </c>
      <c r="D510" t="s">
        <v>42</v>
      </c>
      <c r="E510">
        <v>14</v>
      </c>
      <c r="F510" t="s">
        <v>94</v>
      </c>
      <c r="G510">
        <v>40.771209716796875</v>
      </c>
      <c r="H510">
        <v>105972.703125</v>
      </c>
      <c r="I510">
        <v>31593.98046875</v>
      </c>
      <c r="J510">
        <v>0</v>
      </c>
      <c r="K510">
        <v>50648.0078125</v>
      </c>
      <c r="L510">
        <v>0</v>
      </c>
      <c r="M510">
        <v>15059.0224609375</v>
      </c>
      <c r="N510">
        <v>0</v>
      </c>
      <c r="O510">
        <v>0</v>
      </c>
      <c r="P510">
        <v>8671.8046875</v>
      </c>
      <c r="Q510">
        <v>0</v>
      </c>
      <c r="R510">
        <v>0</v>
      </c>
      <c r="S510">
        <v>0</v>
      </c>
      <c r="T510">
        <v>0</v>
      </c>
      <c r="U510">
        <v>418.46532000000002</v>
      </c>
      <c r="V510">
        <v>0</v>
      </c>
      <c r="W510">
        <v>247.46432000000001</v>
      </c>
      <c r="X510">
        <v>171.00092000000001</v>
      </c>
      <c r="Y510" s="13">
        <f t="shared" si="42"/>
        <v>208.897650671875</v>
      </c>
      <c r="Z510">
        <v>310.27200317382812</v>
      </c>
      <c r="AA510">
        <v>-355.65594482421875</v>
      </c>
      <c r="AB510">
        <v>0</v>
      </c>
      <c r="AC510">
        <v>0</v>
      </c>
      <c r="AD510">
        <v>0</v>
      </c>
      <c r="AE510">
        <v>0</v>
      </c>
      <c r="AG510" s="13">
        <f t="shared" si="43"/>
        <v>208.897650671875</v>
      </c>
      <c r="AH510" s="3">
        <f t="shared" si="40"/>
        <v>23730.8271484375</v>
      </c>
      <c r="AI510" s="3">
        <f t="shared" si="41"/>
        <v>184.151218671875</v>
      </c>
    </row>
    <row r="511" spans="2:35" x14ac:dyDescent="0.25">
      <c r="B511" t="s">
        <v>73</v>
      </c>
      <c r="C511" t="s">
        <v>23</v>
      </c>
      <c r="D511" t="s">
        <v>42</v>
      </c>
      <c r="E511">
        <v>14</v>
      </c>
      <c r="F511" t="s">
        <v>48</v>
      </c>
      <c r="G511">
        <v>46.9530029296875</v>
      </c>
      <c r="H511">
        <v>110938.78125</v>
      </c>
      <c r="I511">
        <v>31593.98046875</v>
      </c>
      <c r="J511">
        <v>0</v>
      </c>
      <c r="K511">
        <v>50648.0078125</v>
      </c>
      <c r="L511">
        <v>20.634157180786133</v>
      </c>
      <c r="M511">
        <v>22754.734375</v>
      </c>
      <c r="N511">
        <v>0</v>
      </c>
      <c r="O511">
        <v>256.5853271484375</v>
      </c>
      <c r="P511">
        <v>5664.89306640625</v>
      </c>
      <c r="Q511">
        <v>0</v>
      </c>
      <c r="R511">
        <v>0</v>
      </c>
      <c r="S511">
        <v>0</v>
      </c>
      <c r="T511">
        <v>0</v>
      </c>
      <c r="U511">
        <v>462.66508000000005</v>
      </c>
      <c r="V511">
        <v>0</v>
      </c>
      <c r="W511">
        <v>291.63616000000002</v>
      </c>
      <c r="X511">
        <v>171.02908000000002</v>
      </c>
      <c r="Y511" s="13">
        <f t="shared" si="42"/>
        <v>251.85114814370726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G511" s="13">
        <f t="shared" si="43"/>
        <v>251.85114814370726</v>
      </c>
      <c r="AH511" s="3">
        <f t="shared" si="40"/>
        <v>28696.846925735474</v>
      </c>
      <c r="AI511" s="3">
        <f t="shared" si="41"/>
        <v>222.68753214370727</v>
      </c>
    </row>
    <row r="512" spans="2:35" x14ac:dyDescent="0.25">
      <c r="B512" t="s">
        <v>74</v>
      </c>
      <c r="C512" t="s">
        <v>23</v>
      </c>
      <c r="D512" t="s">
        <v>42</v>
      </c>
      <c r="E512">
        <v>14</v>
      </c>
      <c r="F512" t="s">
        <v>50</v>
      </c>
      <c r="G512">
        <v>41.014999389648438</v>
      </c>
      <c r="H512">
        <v>105446.15625</v>
      </c>
      <c r="I512">
        <v>31593.98046875</v>
      </c>
      <c r="J512">
        <v>0</v>
      </c>
      <c r="K512">
        <v>50648.0078125</v>
      </c>
      <c r="L512">
        <v>38.496227264404297</v>
      </c>
      <c r="M512">
        <v>17210.982421875</v>
      </c>
      <c r="N512">
        <v>0</v>
      </c>
      <c r="O512">
        <v>258.1268310546875</v>
      </c>
      <c r="P512">
        <v>5696.6005859375</v>
      </c>
      <c r="Q512">
        <v>0</v>
      </c>
      <c r="R512">
        <v>0</v>
      </c>
      <c r="S512">
        <v>0</v>
      </c>
      <c r="T512">
        <v>0</v>
      </c>
      <c r="U512">
        <v>382.76028000000002</v>
      </c>
      <c r="V512">
        <v>0</v>
      </c>
      <c r="W512">
        <v>211.72948000000002</v>
      </c>
      <c r="X512">
        <v>171.03078000000002</v>
      </c>
      <c r="Y512" s="13">
        <f t="shared" si="42"/>
        <v>201.23758707318115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G512" s="13">
        <f t="shared" si="43"/>
        <v>201.23758707318115</v>
      </c>
      <c r="AH512" s="3">
        <f t="shared" si="40"/>
        <v>23204.206066131592</v>
      </c>
      <c r="AI512" s="3">
        <f t="shared" si="41"/>
        <v>180.06463907318116</v>
      </c>
    </row>
    <row r="513" spans="2:35" x14ac:dyDescent="0.25">
      <c r="B513" t="s">
        <v>307</v>
      </c>
      <c r="C513" t="s">
        <v>23</v>
      </c>
      <c r="D513" t="s">
        <v>42</v>
      </c>
      <c r="E513">
        <v>14</v>
      </c>
      <c r="F513" t="s">
        <v>96</v>
      </c>
      <c r="G513">
        <v>42.277996063232422</v>
      </c>
      <c r="H513">
        <v>109466.25</v>
      </c>
      <c r="I513">
        <v>31593.98046875</v>
      </c>
      <c r="J513">
        <v>0</v>
      </c>
      <c r="K513">
        <v>50648.0078125</v>
      </c>
      <c r="L513">
        <v>2166.598876953125</v>
      </c>
      <c r="M513">
        <v>19733.763671875</v>
      </c>
      <c r="N513">
        <v>0</v>
      </c>
      <c r="O513">
        <v>0</v>
      </c>
      <c r="P513">
        <v>5324.00390625</v>
      </c>
      <c r="Q513">
        <v>0</v>
      </c>
      <c r="R513">
        <v>0</v>
      </c>
      <c r="S513">
        <v>0</v>
      </c>
      <c r="T513">
        <v>0</v>
      </c>
      <c r="U513">
        <v>170.91966000000002</v>
      </c>
      <c r="V513">
        <v>0</v>
      </c>
      <c r="W513">
        <v>0</v>
      </c>
      <c r="X513">
        <v>170.91966000000002</v>
      </c>
      <c r="Y513" s="13">
        <f t="shared" si="42"/>
        <v>211.26108369140624</v>
      </c>
      <c r="Z513">
        <v>309.02474975585937</v>
      </c>
      <c r="AA513">
        <v>-323.04061889648437</v>
      </c>
      <c r="AB513">
        <v>0</v>
      </c>
      <c r="AC513">
        <v>0</v>
      </c>
      <c r="AD513">
        <v>0</v>
      </c>
      <c r="AE513">
        <v>0</v>
      </c>
      <c r="AG513" s="13">
        <f t="shared" si="43"/>
        <v>211.26108369140624</v>
      </c>
      <c r="AH513" s="3">
        <f t="shared" si="40"/>
        <v>27224.366455078125</v>
      </c>
      <c r="AI513" s="3">
        <f t="shared" si="41"/>
        <v>211.26108369140624</v>
      </c>
    </row>
    <row r="514" spans="2:35" x14ac:dyDescent="0.25">
      <c r="B514" t="s">
        <v>308</v>
      </c>
      <c r="C514" t="s">
        <v>23</v>
      </c>
      <c r="D514" t="s">
        <v>42</v>
      </c>
      <c r="E514">
        <v>14</v>
      </c>
      <c r="F514" t="s">
        <v>98</v>
      </c>
      <c r="G514">
        <v>39.839557647705078</v>
      </c>
      <c r="H514">
        <v>106920.3125</v>
      </c>
      <c r="I514">
        <v>31593.98046875</v>
      </c>
      <c r="J514">
        <v>0</v>
      </c>
      <c r="K514">
        <v>50648.0078125</v>
      </c>
      <c r="L514">
        <v>1958.4715576171875</v>
      </c>
      <c r="M514">
        <v>17395.9453125</v>
      </c>
      <c r="N514">
        <v>0</v>
      </c>
      <c r="O514">
        <v>0</v>
      </c>
      <c r="P514">
        <v>5324.00390625</v>
      </c>
      <c r="Q514">
        <v>0</v>
      </c>
      <c r="R514">
        <v>0</v>
      </c>
      <c r="S514">
        <v>0</v>
      </c>
      <c r="T514">
        <v>0</v>
      </c>
      <c r="U514">
        <v>170.91966000000002</v>
      </c>
      <c r="V514">
        <v>0</v>
      </c>
      <c r="W514">
        <v>0</v>
      </c>
      <c r="X514">
        <v>170.91966000000002</v>
      </c>
      <c r="Y514" s="13">
        <f t="shared" si="42"/>
        <v>191.50454522460939</v>
      </c>
      <c r="Z514">
        <v>309.02474975585937</v>
      </c>
      <c r="AA514">
        <v>-323.04061889648437</v>
      </c>
      <c r="AB514">
        <v>0</v>
      </c>
      <c r="AC514">
        <v>0</v>
      </c>
      <c r="AD514">
        <v>0</v>
      </c>
      <c r="AE514">
        <v>0</v>
      </c>
      <c r="AG514" s="13">
        <f t="shared" si="43"/>
        <v>191.50454522460939</v>
      </c>
      <c r="AH514" s="3">
        <f t="shared" ref="AH514:AH577" si="44">L514+M514+O514+P514+R514</f>
        <v>24678.420776367188</v>
      </c>
      <c r="AI514" s="3">
        <f t="shared" ref="AI514:AI577" si="45">AH514*7760/1000000</f>
        <v>191.50454522460939</v>
      </c>
    </row>
    <row r="515" spans="2:35" x14ac:dyDescent="0.25">
      <c r="B515" t="s">
        <v>309</v>
      </c>
      <c r="C515" t="s">
        <v>23</v>
      </c>
      <c r="D515" t="s">
        <v>42</v>
      </c>
      <c r="E515">
        <v>14</v>
      </c>
      <c r="F515" t="s">
        <v>100</v>
      </c>
      <c r="G515">
        <v>37.795970916748047</v>
      </c>
      <c r="H515">
        <v>104766.578125</v>
      </c>
      <c r="I515">
        <v>31593.98046875</v>
      </c>
      <c r="J515">
        <v>0</v>
      </c>
      <c r="K515">
        <v>50648.0078125</v>
      </c>
      <c r="L515">
        <v>1774.744873046875</v>
      </c>
      <c r="M515">
        <v>15425.927734375</v>
      </c>
      <c r="N515">
        <v>0</v>
      </c>
      <c r="O515">
        <v>0</v>
      </c>
      <c r="P515">
        <v>5324.00390625</v>
      </c>
      <c r="Q515">
        <v>0</v>
      </c>
      <c r="R515">
        <v>0</v>
      </c>
      <c r="S515">
        <v>0</v>
      </c>
      <c r="T515">
        <v>0</v>
      </c>
      <c r="U515">
        <v>170.91966000000002</v>
      </c>
      <c r="V515">
        <v>0</v>
      </c>
      <c r="W515">
        <v>0</v>
      </c>
      <c r="X515">
        <v>170.91966000000002</v>
      </c>
      <c r="Y515" s="13">
        <f t="shared" ref="Y515:Y578" si="46">AG515</f>
        <v>174.79148974609376</v>
      </c>
      <c r="Z515">
        <v>309.02474975585937</v>
      </c>
      <c r="AA515">
        <v>-323.04061889648437</v>
      </c>
      <c r="AB515">
        <v>0</v>
      </c>
      <c r="AC515">
        <v>0</v>
      </c>
      <c r="AD515">
        <v>0</v>
      </c>
      <c r="AE515">
        <v>0</v>
      </c>
      <c r="AG515" s="13">
        <f t="shared" ref="AG515:AG578" si="47">(AH515*7760+W515*100000)/1000000</f>
        <v>174.79148974609376</v>
      </c>
      <c r="AH515" s="3">
        <f t="shared" si="44"/>
        <v>22524.676513671875</v>
      </c>
      <c r="AI515" s="3">
        <f t="shared" si="45"/>
        <v>174.79148974609376</v>
      </c>
    </row>
    <row r="516" spans="2:35" x14ac:dyDescent="0.25">
      <c r="B516" t="s">
        <v>310</v>
      </c>
      <c r="C516" t="s">
        <v>23</v>
      </c>
      <c r="D516" t="s">
        <v>42</v>
      </c>
      <c r="E516">
        <v>14</v>
      </c>
      <c r="F516" t="s">
        <v>102</v>
      </c>
      <c r="G516">
        <v>41.440227508544922</v>
      </c>
      <c r="H516">
        <v>107779.640625</v>
      </c>
      <c r="I516">
        <v>31593.98046875</v>
      </c>
      <c r="J516">
        <v>0</v>
      </c>
      <c r="K516">
        <v>50648.0078125</v>
      </c>
      <c r="L516">
        <v>1829.264404296875</v>
      </c>
      <c r="M516">
        <v>18383.416015625</v>
      </c>
      <c r="N516">
        <v>0</v>
      </c>
      <c r="O516">
        <v>0</v>
      </c>
      <c r="P516">
        <v>5325.07470703125</v>
      </c>
      <c r="Q516">
        <v>0</v>
      </c>
      <c r="R516">
        <v>0</v>
      </c>
      <c r="S516">
        <v>0</v>
      </c>
      <c r="T516">
        <v>0</v>
      </c>
      <c r="U516">
        <v>170.90192000000002</v>
      </c>
      <c r="V516">
        <v>0</v>
      </c>
      <c r="W516">
        <v>0</v>
      </c>
      <c r="X516">
        <v>170.90192000000002</v>
      </c>
      <c r="Y516" s="13">
        <f t="shared" si="46"/>
        <v>198.17297978515626</v>
      </c>
      <c r="Z516">
        <v>308.19866943359375</v>
      </c>
      <c r="AA516">
        <v>-322.19430541992187</v>
      </c>
      <c r="AB516">
        <v>0</v>
      </c>
      <c r="AC516">
        <v>0</v>
      </c>
      <c r="AD516">
        <v>0</v>
      </c>
      <c r="AE516">
        <v>0</v>
      </c>
      <c r="AG516" s="13">
        <f t="shared" si="47"/>
        <v>198.17297978515626</v>
      </c>
      <c r="AH516" s="3">
        <f t="shared" si="44"/>
        <v>25537.755126953125</v>
      </c>
      <c r="AI516" s="3">
        <f t="shared" si="45"/>
        <v>198.17297978515626</v>
      </c>
    </row>
    <row r="517" spans="2:35" x14ac:dyDescent="0.25">
      <c r="B517" t="s">
        <v>311</v>
      </c>
      <c r="C517" t="s">
        <v>23</v>
      </c>
      <c r="D517" t="s">
        <v>42</v>
      </c>
      <c r="E517">
        <v>14</v>
      </c>
      <c r="F517" t="s">
        <v>104</v>
      </c>
      <c r="G517">
        <v>39.108089447021484</v>
      </c>
      <c r="H517">
        <v>105410.984375</v>
      </c>
      <c r="I517">
        <v>31593.98046875</v>
      </c>
      <c r="J517">
        <v>0</v>
      </c>
      <c r="K517">
        <v>50648.0078125</v>
      </c>
      <c r="L517">
        <v>1644.068603515625</v>
      </c>
      <c r="M517">
        <v>16199.9423828125</v>
      </c>
      <c r="N517">
        <v>0</v>
      </c>
      <c r="O517">
        <v>0</v>
      </c>
      <c r="P517">
        <v>5325.07470703125</v>
      </c>
      <c r="Q517">
        <v>0</v>
      </c>
      <c r="R517">
        <v>0</v>
      </c>
      <c r="S517">
        <v>0</v>
      </c>
      <c r="T517">
        <v>0</v>
      </c>
      <c r="U517">
        <v>170.90192000000002</v>
      </c>
      <c r="V517">
        <v>0</v>
      </c>
      <c r="W517">
        <v>0</v>
      </c>
      <c r="X517">
        <v>170.90192000000002</v>
      </c>
      <c r="Y517" s="13">
        <f t="shared" si="46"/>
        <v>179.79210498046876</v>
      </c>
      <c r="Z517">
        <v>308.19866943359375</v>
      </c>
      <c r="AA517">
        <v>-322.19430541992187</v>
      </c>
      <c r="AB517">
        <v>0</v>
      </c>
      <c r="AC517">
        <v>0</v>
      </c>
      <c r="AD517">
        <v>0</v>
      </c>
      <c r="AE517">
        <v>0</v>
      </c>
      <c r="AG517" s="13">
        <f t="shared" si="47"/>
        <v>179.79210498046876</v>
      </c>
      <c r="AH517" s="3">
        <f t="shared" si="44"/>
        <v>23169.085693359375</v>
      </c>
      <c r="AI517" s="3">
        <f t="shared" si="45"/>
        <v>179.79210498046876</v>
      </c>
    </row>
    <row r="518" spans="2:35" x14ac:dyDescent="0.25">
      <c r="B518" t="s">
        <v>312</v>
      </c>
      <c r="C518" t="s">
        <v>23</v>
      </c>
      <c r="D518" t="s">
        <v>42</v>
      </c>
      <c r="E518">
        <v>14</v>
      </c>
      <c r="F518" t="s">
        <v>106</v>
      </c>
      <c r="G518">
        <v>37.151813507080078</v>
      </c>
      <c r="H518">
        <v>103411.8515625</v>
      </c>
      <c r="I518">
        <v>31593.98046875</v>
      </c>
      <c r="J518">
        <v>0</v>
      </c>
      <c r="K518">
        <v>50648.0078125</v>
      </c>
      <c r="L518">
        <v>1484.223388671875</v>
      </c>
      <c r="M518">
        <v>14360.64453125</v>
      </c>
      <c r="N518">
        <v>0</v>
      </c>
      <c r="O518">
        <v>0</v>
      </c>
      <c r="P518">
        <v>5325.07470703125</v>
      </c>
      <c r="Q518">
        <v>0</v>
      </c>
      <c r="R518">
        <v>0</v>
      </c>
      <c r="S518">
        <v>0</v>
      </c>
      <c r="T518">
        <v>0</v>
      </c>
      <c r="U518">
        <v>170.90192000000002</v>
      </c>
      <c r="V518">
        <v>0</v>
      </c>
      <c r="W518">
        <v>0</v>
      </c>
      <c r="X518">
        <v>170.90192000000002</v>
      </c>
      <c r="Y518" s="13">
        <f t="shared" si="46"/>
        <v>164.27875478515625</v>
      </c>
      <c r="Z518">
        <v>308.19866943359375</v>
      </c>
      <c r="AA518">
        <v>-322.19430541992187</v>
      </c>
      <c r="AB518">
        <v>0</v>
      </c>
      <c r="AC518">
        <v>0</v>
      </c>
      <c r="AD518">
        <v>0</v>
      </c>
      <c r="AE518">
        <v>0</v>
      </c>
      <c r="AG518" s="13">
        <f t="shared" si="47"/>
        <v>164.27875478515625</v>
      </c>
      <c r="AH518" s="3">
        <f t="shared" si="44"/>
        <v>21169.942626953125</v>
      </c>
      <c r="AI518" s="3">
        <f t="shared" si="45"/>
        <v>164.27875478515625</v>
      </c>
    </row>
    <row r="519" spans="2:35" x14ac:dyDescent="0.25">
      <c r="B519" t="s">
        <v>313</v>
      </c>
      <c r="C519" t="s">
        <v>28</v>
      </c>
      <c r="D519" t="s">
        <v>42</v>
      </c>
      <c r="E519">
        <v>14</v>
      </c>
      <c r="F519" t="s">
        <v>108</v>
      </c>
      <c r="G519">
        <v>533.27813720703125</v>
      </c>
      <c r="H519">
        <v>1846115</v>
      </c>
      <c r="I519">
        <v>500422.40625</v>
      </c>
      <c r="J519">
        <v>0</v>
      </c>
      <c r="K519">
        <v>883691.5</v>
      </c>
      <c r="L519">
        <v>283.306884765625</v>
      </c>
      <c r="M519">
        <v>285963.75</v>
      </c>
      <c r="N519">
        <v>5661.93701171875</v>
      </c>
      <c r="O519">
        <v>93040.5390625</v>
      </c>
      <c r="P519">
        <v>77052.3984375</v>
      </c>
      <c r="Q519">
        <v>0</v>
      </c>
      <c r="R519">
        <v>0</v>
      </c>
      <c r="S519">
        <v>0</v>
      </c>
      <c r="T519">
        <v>0</v>
      </c>
      <c r="U519">
        <v>6496.7084800000002</v>
      </c>
      <c r="V519">
        <v>0</v>
      </c>
      <c r="W519">
        <v>3658.5580800000002</v>
      </c>
      <c r="X519">
        <v>2838.1510400000002</v>
      </c>
      <c r="Y519" s="13">
        <f t="shared" si="46"/>
        <v>3907.0541644257814</v>
      </c>
      <c r="Z519">
        <v>4035.933349609375</v>
      </c>
      <c r="AA519">
        <v>-7631.7021484375</v>
      </c>
      <c r="AB519">
        <v>0</v>
      </c>
      <c r="AC519">
        <v>0</v>
      </c>
      <c r="AD519">
        <v>0</v>
      </c>
      <c r="AE519">
        <v>0</v>
      </c>
      <c r="AG519" s="13">
        <f t="shared" si="47"/>
        <v>3907.0541644257814</v>
      </c>
      <c r="AH519" s="3">
        <f t="shared" si="44"/>
        <v>456339.99438476563</v>
      </c>
      <c r="AI519" s="3">
        <f t="shared" si="45"/>
        <v>3541.1983564257812</v>
      </c>
    </row>
    <row r="520" spans="2:35" x14ac:dyDescent="0.25">
      <c r="B520" t="s">
        <v>314</v>
      </c>
      <c r="C520" t="s">
        <v>28</v>
      </c>
      <c r="D520" t="s">
        <v>42</v>
      </c>
      <c r="E520">
        <v>14</v>
      </c>
      <c r="F520" t="s">
        <v>110</v>
      </c>
      <c r="G520">
        <v>505.06878662109375</v>
      </c>
      <c r="H520">
        <v>1779468.875</v>
      </c>
      <c r="I520">
        <v>500422.40625</v>
      </c>
      <c r="J520">
        <v>0</v>
      </c>
      <c r="K520">
        <v>883691.5</v>
      </c>
      <c r="L520">
        <v>618.9249267578125</v>
      </c>
      <c r="M520">
        <v>211315.78125</v>
      </c>
      <c r="N520">
        <v>13846.552734375</v>
      </c>
      <c r="O520">
        <v>92566.2578125</v>
      </c>
      <c r="P520">
        <v>77008.8984375</v>
      </c>
      <c r="Q520">
        <v>0</v>
      </c>
      <c r="R520">
        <v>0</v>
      </c>
      <c r="S520">
        <v>0</v>
      </c>
      <c r="T520">
        <v>0</v>
      </c>
      <c r="U520">
        <v>5082.0854400000007</v>
      </c>
      <c r="V520">
        <v>0</v>
      </c>
      <c r="W520">
        <v>2243.8979200000003</v>
      </c>
      <c r="X520">
        <v>2838.1872000000003</v>
      </c>
      <c r="Y520" s="13">
        <f t="shared" si="46"/>
        <v>3184.9063244316408</v>
      </c>
      <c r="Z520">
        <v>4035.933349609375</v>
      </c>
      <c r="AA520">
        <v>-7631.7021484375</v>
      </c>
      <c r="AB520">
        <v>0</v>
      </c>
      <c r="AC520">
        <v>0</v>
      </c>
      <c r="AD520">
        <v>0</v>
      </c>
      <c r="AE520">
        <v>0</v>
      </c>
      <c r="AG520" s="13">
        <f t="shared" si="47"/>
        <v>3184.9063244316408</v>
      </c>
      <c r="AH520" s="3">
        <f t="shared" si="44"/>
        <v>381509.86242675781</v>
      </c>
      <c r="AI520" s="3">
        <f t="shared" si="45"/>
        <v>2960.5165324316408</v>
      </c>
    </row>
    <row r="521" spans="2:35" x14ac:dyDescent="0.25">
      <c r="B521" t="s">
        <v>315</v>
      </c>
      <c r="C521" t="s">
        <v>28</v>
      </c>
      <c r="D521" t="s">
        <v>42</v>
      </c>
      <c r="E521">
        <v>14</v>
      </c>
      <c r="F521" t="s">
        <v>96</v>
      </c>
      <c r="G521">
        <v>678.7822265625</v>
      </c>
      <c r="H521">
        <v>1835242.375</v>
      </c>
      <c r="I521">
        <v>500422.40625</v>
      </c>
      <c r="J521">
        <v>0</v>
      </c>
      <c r="K521">
        <v>883691.5</v>
      </c>
      <c r="L521">
        <v>13710.419921875</v>
      </c>
      <c r="M521">
        <v>347289.5625</v>
      </c>
      <c r="N521">
        <v>0</v>
      </c>
      <c r="O521">
        <v>213.47686767578125</v>
      </c>
      <c r="P521">
        <v>89915.546875</v>
      </c>
      <c r="Q521">
        <v>0</v>
      </c>
      <c r="R521">
        <v>0</v>
      </c>
      <c r="S521">
        <v>0</v>
      </c>
      <c r="T521">
        <v>0</v>
      </c>
      <c r="U521">
        <v>2837.6886400000003</v>
      </c>
      <c r="V521">
        <v>0</v>
      </c>
      <c r="W521">
        <v>0</v>
      </c>
      <c r="X521">
        <v>2837.6886400000003</v>
      </c>
      <c r="Y521" s="13">
        <f t="shared" si="46"/>
        <v>3500.7610878369142</v>
      </c>
      <c r="Z521">
        <v>4863.58154296875</v>
      </c>
      <c r="AA521">
        <v>-5082.8466796875</v>
      </c>
      <c r="AB521">
        <v>0</v>
      </c>
      <c r="AC521">
        <v>0</v>
      </c>
      <c r="AD521">
        <v>0</v>
      </c>
      <c r="AE521">
        <v>0</v>
      </c>
      <c r="AG521" s="13">
        <f t="shared" si="47"/>
        <v>3500.7610878369142</v>
      </c>
      <c r="AH521" s="3">
        <f t="shared" si="44"/>
        <v>451129.00616455078</v>
      </c>
      <c r="AI521" s="3">
        <f t="shared" si="45"/>
        <v>3500.7610878369142</v>
      </c>
    </row>
    <row r="522" spans="2:35" x14ac:dyDescent="0.25">
      <c r="B522" t="s">
        <v>316</v>
      </c>
      <c r="C522" t="s">
        <v>28</v>
      </c>
      <c r="D522" t="s">
        <v>42</v>
      </c>
      <c r="E522">
        <v>14</v>
      </c>
      <c r="F522" t="s">
        <v>98</v>
      </c>
      <c r="G522">
        <v>617.7265625</v>
      </c>
      <c r="H522">
        <v>1771809.5</v>
      </c>
      <c r="I522">
        <v>500422.40625</v>
      </c>
      <c r="J522">
        <v>0</v>
      </c>
      <c r="K522">
        <v>883691.5</v>
      </c>
      <c r="L522">
        <v>11787.1806640625</v>
      </c>
      <c r="M522">
        <v>285780.5625</v>
      </c>
      <c r="N522">
        <v>0</v>
      </c>
      <c r="O522">
        <v>213.47686767578125</v>
      </c>
      <c r="P522">
        <v>89915.6171875</v>
      </c>
      <c r="Q522">
        <v>0</v>
      </c>
      <c r="R522">
        <v>0</v>
      </c>
      <c r="S522">
        <v>0</v>
      </c>
      <c r="T522">
        <v>0</v>
      </c>
      <c r="U522">
        <v>2837.6886400000003</v>
      </c>
      <c r="V522">
        <v>0</v>
      </c>
      <c r="W522">
        <v>0</v>
      </c>
      <c r="X522">
        <v>2837.6886400000003</v>
      </c>
      <c r="Y522" s="13">
        <f t="shared" si="46"/>
        <v>3008.527456821289</v>
      </c>
      <c r="Z522">
        <v>4863.58154296875</v>
      </c>
      <c r="AA522">
        <v>-5082.8466796875</v>
      </c>
      <c r="AB522">
        <v>0</v>
      </c>
      <c r="AC522">
        <v>0</v>
      </c>
      <c r="AD522">
        <v>0</v>
      </c>
      <c r="AE522">
        <v>0</v>
      </c>
      <c r="AG522" s="13">
        <f t="shared" si="47"/>
        <v>3008.527456821289</v>
      </c>
      <c r="AH522" s="3">
        <f t="shared" si="44"/>
        <v>387696.83721923828</v>
      </c>
      <c r="AI522" s="3">
        <f t="shared" si="45"/>
        <v>3008.527456821289</v>
      </c>
    </row>
    <row r="523" spans="2:35" x14ac:dyDescent="0.25">
      <c r="B523" t="s">
        <v>317</v>
      </c>
      <c r="C523" t="s">
        <v>28</v>
      </c>
      <c r="D523" t="s">
        <v>42</v>
      </c>
      <c r="E523">
        <v>14</v>
      </c>
      <c r="F523" t="s">
        <v>100</v>
      </c>
      <c r="G523">
        <v>584.1790771484375</v>
      </c>
      <c r="H523">
        <v>1736744</v>
      </c>
      <c r="I523">
        <v>500422.40625</v>
      </c>
      <c r="J523">
        <v>0</v>
      </c>
      <c r="K523">
        <v>883691.5</v>
      </c>
      <c r="L523">
        <v>10650.90625</v>
      </c>
      <c r="M523">
        <v>251851.375</v>
      </c>
      <c r="N523">
        <v>0</v>
      </c>
      <c r="O523">
        <v>213.47686767578125</v>
      </c>
      <c r="P523">
        <v>89915.6328125</v>
      </c>
      <c r="Q523">
        <v>0</v>
      </c>
      <c r="R523">
        <v>0</v>
      </c>
      <c r="S523">
        <v>0</v>
      </c>
      <c r="T523">
        <v>0</v>
      </c>
      <c r="U523">
        <v>2837.6886400000003</v>
      </c>
      <c r="V523">
        <v>0</v>
      </c>
      <c r="W523">
        <v>0</v>
      </c>
      <c r="X523">
        <v>2837.6886400000003</v>
      </c>
      <c r="Y523" s="13">
        <f t="shared" si="46"/>
        <v>2736.4195936181641</v>
      </c>
      <c r="Z523">
        <v>4863.58154296875</v>
      </c>
      <c r="AA523">
        <v>-5082.8466796875</v>
      </c>
      <c r="AB523">
        <v>0</v>
      </c>
      <c r="AC523">
        <v>0</v>
      </c>
      <c r="AD523">
        <v>0</v>
      </c>
      <c r="AE523">
        <v>0</v>
      </c>
      <c r="AG523" s="13">
        <f t="shared" si="47"/>
        <v>2736.4195936181641</v>
      </c>
      <c r="AH523" s="3">
        <f t="shared" si="44"/>
        <v>352631.39093017578</v>
      </c>
      <c r="AI523" s="3">
        <f t="shared" si="45"/>
        <v>2736.4195936181641</v>
      </c>
    </row>
    <row r="524" spans="2:35" x14ac:dyDescent="0.25">
      <c r="B524" t="s">
        <v>318</v>
      </c>
      <c r="C524" t="s">
        <v>28</v>
      </c>
      <c r="D524" t="s">
        <v>42</v>
      </c>
      <c r="E524">
        <v>14</v>
      </c>
      <c r="F524" t="s">
        <v>102</v>
      </c>
      <c r="G524">
        <v>658.86773681640625</v>
      </c>
      <c r="H524">
        <v>1812517</v>
      </c>
      <c r="I524">
        <v>500422.40625</v>
      </c>
      <c r="J524">
        <v>0</v>
      </c>
      <c r="K524">
        <v>883691.5</v>
      </c>
      <c r="L524">
        <v>11333.3232421875</v>
      </c>
      <c r="M524">
        <v>322973.28125</v>
      </c>
      <c r="N524">
        <v>0</v>
      </c>
      <c r="O524">
        <v>213.47686767578125</v>
      </c>
      <c r="P524">
        <v>93884.109375</v>
      </c>
      <c r="Q524">
        <v>0</v>
      </c>
      <c r="R524">
        <v>0</v>
      </c>
      <c r="S524">
        <v>0</v>
      </c>
      <c r="T524">
        <v>0</v>
      </c>
      <c r="U524">
        <v>2837.6851200000001</v>
      </c>
      <c r="V524">
        <v>0</v>
      </c>
      <c r="W524">
        <v>0</v>
      </c>
      <c r="X524">
        <v>2837.6851200000001</v>
      </c>
      <c r="Y524" s="13">
        <f t="shared" si="46"/>
        <v>3324.4165201025389</v>
      </c>
      <c r="Z524">
        <v>5214.443359375</v>
      </c>
      <c r="AA524">
        <v>-5449.4453125</v>
      </c>
      <c r="AB524">
        <v>0</v>
      </c>
      <c r="AC524">
        <v>0</v>
      </c>
      <c r="AD524">
        <v>0</v>
      </c>
      <c r="AE524">
        <v>0</v>
      </c>
      <c r="AG524" s="13">
        <f t="shared" si="47"/>
        <v>3324.4165201025389</v>
      </c>
      <c r="AH524" s="3">
        <f t="shared" si="44"/>
        <v>428404.19073486328</v>
      </c>
      <c r="AI524" s="3">
        <f t="shared" si="45"/>
        <v>3324.4165201025389</v>
      </c>
    </row>
    <row r="525" spans="2:35" x14ac:dyDescent="0.25">
      <c r="B525" t="s">
        <v>319</v>
      </c>
      <c r="C525" t="s">
        <v>28</v>
      </c>
      <c r="D525" t="s">
        <v>42</v>
      </c>
      <c r="E525">
        <v>14</v>
      </c>
      <c r="F525" t="s">
        <v>104</v>
      </c>
      <c r="G525">
        <v>601.6907958984375</v>
      </c>
      <c r="H525">
        <v>1753513.125</v>
      </c>
      <c r="I525">
        <v>500422.40625</v>
      </c>
      <c r="J525">
        <v>0</v>
      </c>
      <c r="K525">
        <v>883691.5</v>
      </c>
      <c r="L525">
        <v>9653.5703125</v>
      </c>
      <c r="M525">
        <v>265649.71875</v>
      </c>
      <c r="N525">
        <v>0</v>
      </c>
      <c r="O525">
        <v>213.47686767578125</v>
      </c>
      <c r="P525">
        <v>93884.109375</v>
      </c>
      <c r="Q525">
        <v>0</v>
      </c>
      <c r="R525">
        <v>0</v>
      </c>
      <c r="S525">
        <v>0</v>
      </c>
      <c r="T525">
        <v>0</v>
      </c>
      <c r="U525">
        <v>2837.6851200000001</v>
      </c>
      <c r="V525">
        <v>0</v>
      </c>
      <c r="W525">
        <v>0</v>
      </c>
      <c r="X525">
        <v>2837.6851200000001</v>
      </c>
      <c r="Y525" s="13">
        <f t="shared" si="46"/>
        <v>2866.5507923681639</v>
      </c>
      <c r="Z525">
        <v>5214.443359375</v>
      </c>
      <c r="AA525">
        <v>-5449.4453125</v>
      </c>
      <c r="AB525">
        <v>0</v>
      </c>
      <c r="AC525">
        <v>0</v>
      </c>
      <c r="AD525">
        <v>0</v>
      </c>
      <c r="AE525">
        <v>0</v>
      </c>
      <c r="AG525" s="13">
        <f t="shared" si="47"/>
        <v>2866.5507923681639</v>
      </c>
      <c r="AH525" s="3">
        <f t="shared" si="44"/>
        <v>369400.87530517578</v>
      </c>
      <c r="AI525" s="3">
        <f t="shared" si="45"/>
        <v>2866.5507923681639</v>
      </c>
    </row>
    <row r="526" spans="2:35" x14ac:dyDescent="0.25">
      <c r="B526" t="s">
        <v>320</v>
      </c>
      <c r="C526" t="s">
        <v>28</v>
      </c>
      <c r="D526" t="s">
        <v>42</v>
      </c>
      <c r="E526">
        <v>14</v>
      </c>
      <c r="F526" t="s">
        <v>106</v>
      </c>
      <c r="G526">
        <v>570.2557373046875</v>
      </c>
      <c r="H526">
        <v>1721284.875</v>
      </c>
      <c r="I526">
        <v>500422.40625</v>
      </c>
      <c r="J526">
        <v>0</v>
      </c>
      <c r="K526">
        <v>883691.5</v>
      </c>
      <c r="L526">
        <v>8678.0458984375</v>
      </c>
      <c r="M526">
        <v>234396.921875</v>
      </c>
      <c r="N526">
        <v>0</v>
      </c>
      <c r="O526">
        <v>213.47686767578125</v>
      </c>
      <c r="P526">
        <v>93884.109375</v>
      </c>
      <c r="Q526">
        <v>0</v>
      </c>
      <c r="R526">
        <v>0</v>
      </c>
      <c r="S526">
        <v>0</v>
      </c>
      <c r="T526">
        <v>0</v>
      </c>
      <c r="U526">
        <v>2837.6851200000001</v>
      </c>
      <c r="V526">
        <v>0</v>
      </c>
      <c r="W526">
        <v>0</v>
      </c>
      <c r="X526">
        <v>2837.6851200000001</v>
      </c>
      <c r="Y526" s="13">
        <f t="shared" si="46"/>
        <v>2616.4590191650391</v>
      </c>
      <c r="Z526">
        <v>5214.443359375</v>
      </c>
      <c r="AA526">
        <v>-5449.4453125</v>
      </c>
      <c r="AB526">
        <v>0</v>
      </c>
      <c r="AC526">
        <v>0</v>
      </c>
      <c r="AD526">
        <v>0</v>
      </c>
      <c r="AE526">
        <v>0</v>
      </c>
      <c r="AG526" s="13">
        <f t="shared" si="47"/>
        <v>2616.4590191650391</v>
      </c>
      <c r="AH526" s="3">
        <f t="shared" si="44"/>
        <v>337172.55401611328</v>
      </c>
      <c r="AI526" s="3">
        <f t="shared" si="45"/>
        <v>2616.4590191650391</v>
      </c>
    </row>
    <row r="527" spans="2:35" x14ac:dyDescent="0.25">
      <c r="B527" t="s">
        <v>601</v>
      </c>
      <c r="C527" t="s">
        <v>29</v>
      </c>
      <c r="D527" t="s">
        <v>42</v>
      </c>
      <c r="E527">
        <v>14</v>
      </c>
      <c r="F527" t="s">
        <v>90</v>
      </c>
      <c r="G527">
        <v>14.604482650756836</v>
      </c>
      <c r="H527">
        <v>349502.1875</v>
      </c>
      <c r="I527">
        <v>133157.65625</v>
      </c>
      <c r="J527">
        <v>0</v>
      </c>
      <c r="K527">
        <v>99493.7734375</v>
      </c>
      <c r="L527">
        <v>0</v>
      </c>
      <c r="M527">
        <v>58208.078125</v>
      </c>
      <c r="N527">
        <v>0</v>
      </c>
      <c r="O527">
        <v>0</v>
      </c>
      <c r="P527">
        <v>58642.80078125</v>
      </c>
      <c r="Q527">
        <v>0</v>
      </c>
      <c r="R527">
        <v>0</v>
      </c>
      <c r="S527">
        <v>0</v>
      </c>
      <c r="T527">
        <v>0</v>
      </c>
      <c r="U527">
        <v>9547.11744</v>
      </c>
      <c r="V527">
        <v>110.39444</v>
      </c>
      <c r="W527">
        <v>7331.0035200000002</v>
      </c>
      <c r="X527">
        <v>2105.7185600000003</v>
      </c>
      <c r="Y527" s="13">
        <f t="shared" si="46"/>
        <v>1639.8631723125</v>
      </c>
      <c r="Z527">
        <v>1697.198486328125</v>
      </c>
      <c r="AA527">
        <v>-3373.9501953125</v>
      </c>
      <c r="AB527">
        <v>0.15284676849842072</v>
      </c>
      <c r="AC527">
        <v>0</v>
      </c>
      <c r="AD527">
        <v>4</v>
      </c>
      <c r="AE527">
        <v>0</v>
      </c>
      <c r="AG527" s="13">
        <f t="shared" si="47"/>
        <v>1639.8631723125</v>
      </c>
      <c r="AH527" s="3">
        <f t="shared" si="44"/>
        <v>116850.87890625</v>
      </c>
      <c r="AI527" s="3">
        <f t="shared" si="45"/>
        <v>906.76282031250003</v>
      </c>
    </row>
    <row r="528" spans="2:35" x14ac:dyDescent="0.25">
      <c r="B528" t="s">
        <v>755</v>
      </c>
      <c r="C528" t="s">
        <v>29</v>
      </c>
      <c r="D528" t="s">
        <v>42</v>
      </c>
      <c r="E528">
        <v>14</v>
      </c>
      <c r="F528" t="s">
        <v>730</v>
      </c>
      <c r="G528">
        <v>14.604447364807129</v>
      </c>
      <c r="H528">
        <v>354663.5</v>
      </c>
      <c r="I528">
        <v>133157.65625</v>
      </c>
      <c r="J528">
        <v>0</v>
      </c>
      <c r="K528">
        <v>99493.7734375</v>
      </c>
      <c r="L528">
        <v>0</v>
      </c>
      <c r="M528">
        <v>63369.109375</v>
      </c>
      <c r="N528">
        <v>0</v>
      </c>
      <c r="O528">
        <v>0</v>
      </c>
      <c r="P528">
        <v>58643.42578125</v>
      </c>
      <c r="Q528">
        <v>0</v>
      </c>
      <c r="R528">
        <v>0</v>
      </c>
      <c r="S528">
        <v>0</v>
      </c>
      <c r="T528">
        <v>0</v>
      </c>
      <c r="U528">
        <v>9546.9817600000006</v>
      </c>
      <c r="V528">
        <v>110.39444</v>
      </c>
      <c r="W528">
        <v>7330.868480000001</v>
      </c>
      <c r="X528">
        <v>2105.7180800000001</v>
      </c>
      <c r="Y528" s="13">
        <f t="shared" si="46"/>
        <v>1679.9041208125</v>
      </c>
      <c r="Z528">
        <v>1697.2021484375</v>
      </c>
      <c r="AA528">
        <v>-3373.956787109375</v>
      </c>
      <c r="AB528">
        <v>0.15284676849842072</v>
      </c>
      <c r="AC528">
        <v>0</v>
      </c>
      <c r="AD528">
        <v>4</v>
      </c>
      <c r="AE528">
        <v>0</v>
      </c>
      <c r="AG528" s="13">
        <f t="shared" si="47"/>
        <v>1679.9041208125</v>
      </c>
      <c r="AH528" s="3">
        <f t="shared" si="44"/>
        <v>122012.53515625</v>
      </c>
      <c r="AI528" s="3">
        <f t="shared" si="45"/>
        <v>946.81727281250005</v>
      </c>
    </row>
    <row r="529" spans="2:35" x14ac:dyDescent="0.25">
      <c r="B529" t="s">
        <v>602</v>
      </c>
      <c r="C529" t="s">
        <v>29</v>
      </c>
      <c r="D529" t="s">
        <v>42</v>
      </c>
      <c r="E529">
        <v>14</v>
      </c>
      <c r="F529" t="s">
        <v>92</v>
      </c>
      <c r="G529">
        <v>12.197484016418457</v>
      </c>
      <c r="H529">
        <v>321351.5</v>
      </c>
      <c r="I529">
        <v>133157.65625</v>
      </c>
      <c r="J529">
        <v>0</v>
      </c>
      <c r="K529">
        <v>99493.7734375</v>
      </c>
      <c r="L529">
        <v>0</v>
      </c>
      <c r="M529">
        <v>46329.125</v>
      </c>
      <c r="N529">
        <v>0</v>
      </c>
      <c r="O529">
        <v>0</v>
      </c>
      <c r="P529">
        <v>42371.1484375</v>
      </c>
      <c r="Q529">
        <v>0</v>
      </c>
      <c r="R529">
        <v>0</v>
      </c>
      <c r="S529">
        <v>0</v>
      </c>
      <c r="T529">
        <v>0</v>
      </c>
      <c r="U529">
        <v>9668.6035200000006</v>
      </c>
      <c r="V529">
        <v>110.39444</v>
      </c>
      <c r="W529">
        <v>7452.3302400000002</v>
      </c>
      <c r="X529">
        <v>2105.8777600000003</v>
      </c>
      <c r="Y529" s="13">
        <f t="shared" si="46"/>
        <v>1433.5471458750001</v>
      </c>
      <c r="Z529">
        <v>1677.5025634765625</v>
      </c>
      <c r="AA529">
        <v>-2836.0947265625</v>
      </c>
      <c r="AB529">
        <v>7.6423384249210358E-2</v>
      </c>
      <c r="AC529">
        <v>0</v>
      </c>
      <c r="AD529">
        <v>2</v>
      </c>
      <c r="AE529">
        <v>0</v>
      </c>
      <c r="AG529" s="13">
        <f t="shared" si="47"/>
        <v>1433.5471458750001</v>
      </c>
      <c r="AH529" s="3">
        <f t="shared" si="44"/>
        <v>88700.2734375</v>
      </c>
      <c r="AI529" s="3">
        <f t="shared" si="45"/>
        <v>688.31412187499996</v>
      </c>
    </row>
    <row r="530" spans="2:35" x14ac:dyDescent="0.25">
      <c r="B530" t="s">
        <v>714</v>
      </c>
      <c r="C530" t="s">
        <v>29</v>
      </c>
      <c r="D530" t="s">
        <v>42</v>
      </c>
      <c r="E530">
        <v>14</v>
      </c>
      <c r="F530" t="s">
        <v>689</v>
      </c>
      <c r="G530">
        <v>19.225690841674805</v>
      </c>
      <c r="H530">
        <v>355574.34375</v>
      </c>
      <c r="I530">
        <v>133157.65625</v>
      </c>
      <c r="J530">
        <v>0</v>
      </c>
      <c r="K530">
        <v>99493.7734375</v>
      </c>
      <c r="L530">
        <v>0</v>
      </c>
      <c r="M530">
        <v>63795.33203125</v>
      </c>
      <c r="N530">
        <v>0</v>
      </c>
      <c r="O530">
        <v>0</v>
      </c>
      <c r="P530">
        <v>59127.7109375</v>
      </c>
      <c r="Q530">
        <v>0</v>
      </c>
      <c r="R530">
        <v>0</v>
      </c>
      <c r="S530">
        <v>0</v>
      </c>
      <c r="T530">
        <v>0</v>
      </c>
      <c r="U530">
        <v>9408.25216</v>
      </c>
      <c r="V530">
        <v>110.39444</v>
      </c>
      <c r="W530">
        <v>7192.0070400000004</v>
      </c>
      <c r="X530">
        <v>2105.8497600000001</v>
      </c>
      <c r="Y530" s="13">
        <f t="shared" si="46"/>
        <v>1673.0835174374999</v>
      </c>
      <c r="Z530">
        <v>1742.0263671875</v>
      </c>
      <c r="AA530">
        <v>-2896.578369140625</v>
      </c>
      <c r="AB530">
        <v>0.26748186349868774</v>
      </c>
      <c r="AC530">
        <v>0</v>
      </c>
      <c r="AD530">
        <v>7</v>
      </c>
      <c r="AE530">
        <v>0</v>
      </c>
      <c r="AG530" s="13">
        <f t="shared" si="47"/>
        <v>1673.0835174374999</v>
      </c>
      <c r="AH530" s="3">
        <f t="shared" si="44"/>
        <v>122923.04296875</v>
      </c>
      <c r="AI530" s="3">
        <f t="shared" si="45"/>
        <v>953.88281343749998</v>
      </c>
    </row>
    <row r="531" spans="2:35" x14ac:dyDescent="0.25">
      <c r="B531" t="s">
        <v>603</v>
      </c>
      <c r="C531" t="s">
        <v>29</v>
      </c>
      <c r="D531" t="s">
        <v>42</v>
      </c>
      <c r="E531">
        <v>14</v>
      </c>
      <c r="F531" t="s">
        <v>94</v>
      </c>
      <c r="G531">
        <v>16.808792114257813</v>
      </c>
      <c r="H531">
        <v>344481.03125</v>
      </c>
      <c r="I531">
        <v>133157.65625</v>
      </c>
      <c r="J531">
        <v>0</v>
      </c>
      <c r="K531">
        <v>99493.7734375</v>
      </c>
      <c r="L531">
        <v>0</v>
      </c>
      <c r="M531">
        <v>52702</v>
      </c>
      <c r="N531">
        <v>0</v>
      </c>
      <c r="O531">
        <v>0</v>
      </c>
      <c r="P531">
        <v>59127.7109375</v>
      </c>
      <c r="Q531">
        <v>0</v>
      </c>
      <c r="R531">
        <v>0</v>
      </c>
      <c r="S531">
        <v>0</v>
      </c>
      <c r="T531">
        <v>0</v>
      </c>
      <c r="U531">
        <v>9408.25216</v>
      </c>
      <c r="V531">
        <v>110.39444</v>
      </c>
      <c r="W531">
        <v>7192.0070400000004</v>
      </c>
      <c r="X531">
        <v>2105.8497600000001</v>
      </c>
      <c r="Y531" s="13">
        <f t="shared" si="46"/>
        <v>1586.9992608749999</v>
      </c>
      <c r="Z531">
        <v>1742.0263671875</v>
      </c>
      <c r="AA531">
        <v>-2896.578369140625</v>
      </c>
      <c r="AB531">
        <v>0.26748186349868774</v>
      </c>
      <c r="AC531">
        <v>0</v>
      </c>
      <c r="AD531">
        <v>7</v>
      </c>
      <c r="AE531">
        <v>0</v>
      </c>
      <c r="AG531" s="13">
        <f t="shared" si="47"/>
        <v>1586.9992608749999</v>
      </c>
      <c r="AH531" s="3">
        <f t="shared" si="44"/>
        <v>111829.7109375</v>
      </c>
      <c r="AI531" s="3">
        <f t="shared" si="45"/>
        <v>867.79855687500003</v>
      </c>
    </row>
    <row r="532" spans="2:35" x14ac:dyDescent="0.25">
      <c r="B532" t="s">
        <v>604</v>
      </c>
      <c r="C532" t="s">
        <v>29</v>
      </c>
      <c r="D532" t="s">
        <v>42</v>
      </c>
      <c r="E532">
        <v>14</v>
      </c>
      <c r="F532" t="s">
        <v>48</v>
      </c>
      <c r="G532">
        <v>34.087486267089844</v>
      </c>
      <c r="H532">
        <v>354694.53125</v>
      </c>
      <c r="I532">
        <v>133157.65625</v>
      </c>
      <c r="J532">
        <v>0</v>
      </c>
      <c r="K532">
        <v>99493.7734375</v>
      </c>
      <c r="L532">
        <v>193.258056640625</v>
      </c>
      <c r="M532">
        <v>73751.34375</v>
      </c>
      <c r="N532">
        <v>0</v>
      </c>
      <c r="O532">
        <v>409.68789672851563</v>
      </c>
      <c r="P532">
        <v>47688.77734375</v>
      </c>
      <c r="Q532">
        <v>0</v>
      </c>
      <c r="R532">
        <v>0</v>
      </c>
      <c r="S532">
        <v>0</v>
      </c>
      <c r="T532">
        <v>0</v>
      </c>
      <c r="U532">
        <v>9606.7468800000006</v>
      </c>
      <c r="V532">
        <v>110.39444</v>
      </c>
      <c r="W532">
        <v>7389.5168000000003</v>
      </c>
      <c r="X532">
        <v>2106.8344000000002</v>
      </c>
      <c r="Y532" s="13">
        <f t="shared" si="46"/>
        <v>1686.0058802856445</v>
      </c>
      <c r="Z532">
        <v>1771.3770751953125</v>
      </c>
      <c r="AA532">
        <v>-1256.11865234375</v>
      </c>
      <c r="AB532">
        <v>0.15284676849842072</v>
      </c>
      <c r="AC532">
        <v>0</v>
      </c>
      <c r="AD532">
        <v>4</v>
      </c>
      <c r="AE532">
        <v>0</v>
      </c>
      <c r="AG532" s="13">
        <f t="shared" si="47"/>
        <v>1686.0058802856445</v>
      </c>
      <c r="AH532" s="3">
        <f t="shared" si="44"/>
        <v>122043.06704711914</v>
      </c>
      <c r="AI532" s="3">
        <f t="shared" si="45"/>
        <v>947.05420028564458</v>
      </c>
    </row>
    <row r="533" spans="2:35" x14ac:dyDescent="0.25">
      <c r="B533" t="s">
        <v>605</v>
      </c>
      <c r="C533" t="s">
        <v>29</v>
      </c>
      <c r="D533" t="s">
        <v>42</v>
      </c>
      <c r="E533">
        <v>14</v>
      </c>
      <c r="F533" t="s">
        <v>50</v>
      </c>
      <c r="G533">
        <v>28.092573165893555</v>
      </c>
      <c r="H533">
        <v>336529.1875</v>
      </c>
      <c r="I533">
        <v>133157.65625</v>
      </c>
      <c r="J533">
        <v>0</v>
      </c>
      <c r="K533">
        <v>99493.7734375</v>
      </c>
      <c r="L533">
        <v>365.6512451171875</v>
      </c>
      <c r="M533">
        <v>56786.30859375</v>
      </c>
      <c r="N533">
        <v>0</v>
      </c>
      <c r="O533">
        <v>424.57684326171875</v>
      </c>
      <c r="P533">
        <v>46301.19140625</v>
      </c>
      <c r="Q533">
        <v>0</v>
      </c>
      <c r="R533">
        <v>0</v>
      </c>
      <c r="S533">
        <v>0</v>
      </c>
      <c r="T533">
        <v>0</v>
      </c>
      <c r="U533">
        <v>9124.3328000000001</v>
      </c>
      <c r="V533">
        <v>110.39444</v>
      </c>
      <c r="W533">
        <v>6907.0464000000002</v>
      </c>
      <c r="X533">
        <v>2106.8936000000003</v>
      </c>
      <c r="Y533" s="13">
        <f t="shared" si="46"/>
        <v>1496.7958099658204</v>
      </c>
      <c r="Z533">
        <v>1756.3533935546875</v>
      </c>
      <c r="AA533">
        <v>-1222.2919921875</v>
      </c>
      <c r="AB533">
        <v>0</v>
      </c>
      <c r="AC533">
        <v>0</v>
      </c>
      <c r="AD533">
        <v>0</v>
      </c>
      <c r="AE533">
        <v>0</v>
      </c>
      <c r="AG533" s="13">
        <f t="shared" si="47"/>
        <v>1496.7958099658204</v>
      </c>
      <c r="AH533" s="3">
        <f t="shared" si="44"/>
        <v>103877.72808837891</v>
      </c>
      <c r="AI533" s="3">
        <f t="shared" si="45"/>
        <v>806.09116996582031</v>
      </c>
    </row>
    <row r="534" spans="2:35" x14ac:dyDescent="0.25">
      <c r="B534" t="s">
        <v>606</v>
      </c>
      <c r="C534" t="s">
        <v>29</v>
      </c>
      <c r="D534" t="s">
        <v>42</v>
      </c>
      <c r="E534">
        <v>14</v>
      </c>
      <c r="F534" t="s">
        <v>96</v>
      </c>
      <c r="G534">
        <v>15.394548416137695</v>
      </c>
      <c r="H534">
        <v>390094.9375</v>
      </c>
      <c r="I534">
        <v>133157.65625</v>
      </c>
      <c r="J534">
        <v>0</v>
      </c>
      <c r="K534">
        <v>99493.7734375</v>
      </c>
      <c r="L534">
        <v>42415.015625</v>
      </c>
      <c r="M534">
        <v>62915.421875</v>
      </c>
      <c r="N534">
        <v>0</v>
      </c>
      <c r="O534">
        <v>0</v>
      </c>
      <c r="P534">
        <v>52113.3125</v>
      </c>
      <c r="Q534">
        <v>0</v>
      </c>
      <c r="R534">
        <v>0</v>
      </c>
      <c r="S534">
        <v>0</v>
      </c>
      <c r="T534">
        <v>0</v>
      </c>
      <c r="U534">
        <v>2215.7872000000002</v>
      </c>
      <c r="V534">
        <v>110.39444</v>
      </c>
      <c r="W534">
        <v>0</v>
      </c>
      <c r="X534">
        <v>2105.3929600000001</v>
      </c>
      <c r="Y534" s="13">
        <f t="shared" si="46"/>
        <v>1221.7635</v>
      </c>
      <c r="Z534">
        <v>1505.2593994140625</v>
      </c>
      <c r="AA534">
        <v>-1572.318359375</v>
      </c>
      <c r="AB534">
        <v>0</v>
      </c>
      <c r="AC534">
        <v>0</v>
      </c>
      <c r="AD534">
        <v>0</v>
      </c>
      <c r="AE534">
        <v>0</v>
      </c>
      <c r="AG534" s="13">
        <f t="shared" si="47"/>
        <v>1221.7635</v>
      </c>
      <c r="AH534" s="3">
        <f t="shared" si="44"/>
        <v>157443.75</v>
      </c>
      <c r="AI534" s="3">
        <f t="shared" si="45"/>
        <v>1221.7635</v>
      </c>
    </row>
    <row r="535" spans="2:35" x14ac:dyDescent="0.25">
      <c r="B535" t="s">
        <v>607</v>
      </c>
      <c r="C535" t="s">
        <v>29</v>
      </c>
      <c r="D535" t="s">
        <v>42</v>
      </c>
      <c r="E535">
        <v>14</v>
      </c>
      <c r="F535" t="s">
        <v>98</v>
      </c>
      <c r="G535">
        <v>13.93266487121582</v>
      </c>
      <c r="H535">
        <v>378599</v>
      </c>
      <c r="I535">
        <v>133157.65625</v>
      </c>
      <c r="J535">
        <v>0</v>
      </c>
      <c r="K535">
        <v>99493.7734375</v>
      </c>
      <c r="L535">
        <v>38378.28125</v>
      </c>
      <c r="M535">
        <v>55456.296875</v>
      </c>
      <c r="N535">
        <v>0</v>
      </c>
      <c r="O535">
        <v>0</v>
      </c>
      <c r="P535">
        <v>52113.20703125</v>
      </c>
      <c r="Q535">
        <v>0</v>
      </c>
      <c r="R535">
        <v>0</v>
      </c>
      <c r="S535">
        <v>0</v>
      </c>
      <c r="T535">
        <v>0</v>
      </c>
      <c r="U535">
        <v>2215.7872000000002</v>
      </c>
      <c r="V535">
        <v>110.39444</v>
      </c>
      <c r="W535">
        <v>0</v>
      </c>
      <c r="X535">
        <v>2105.3929600000001</v>
      </c>
      <c r="Y535" s="13">
        <f t="shared" si="46"/>
        <v>1132.5548128124999</v>
      </c>
      <c r="Z535">
        <v>1505.2593994140625</v>
      </c>
      <c r="AA535">
        <v>-1572.318359375</v>
      </c>
      <c r="AB535">
        <v>0</v>
      </c>
      <c r="AC535">
        <v>0</v>
      </c>
      <c r="AD535">
        <v>0</v>
      </c>
      <c r="AE535">
        <v>0</v>
      </c>
      <c r="AG535" s="13">
        <f t="shared" si="47"/>
        <v>1132.5548128124999</v>
      </c>
      <c r="AH535" s="3">
        <f t="shared" si="44"/>
        <v>145947.78515625</v>
      </c>
      <c r="AI535" s="3">
        <f t="shared" si="45"/>
        <v>1132.5548128124999</v>
      </c>
    </row>
    <row r="536" spans="2:35" x14ac:dyDescent="0.25">
      <c r="B536" t="s">
        <v>608</v>
      </c>
      <c r="C536" t="s">
        <v>29</v>
      </c>
      <c r="D536" t="s">
        <v>42</v>
      </c>
      <c r="E536">
        <v>14</v>
      </c>
      <c r="F536" t="s">
        <v>100</v>
      </c>
      <c r="G536">
        <v>12.724631309509277</v>
      </c>
      <c r="H536">
        <v>368770</v>
      </c>
      <c r="I536">
        <v>133157.65625</v>
      </c>
      <c r="J536">
        <v>0</v>
      </c>
      <c r="K536">
        <v>99493.7734375</v>
      </c>
      <c r="L536">
        <v>34815.6875</v>
      </c>
      <c r="M536">
        <v>49189.8671875</v>
      </c>
      <c r="N536">
        <v>0</v>
      </c>
      <c r="O536">
        <v>0</v>
      </c>
      <c r="P536">
        <v>52113.19140625</v>
      </c>
      <c r="Q536">
        <v>0</v>
      </c>
      <c r="R536">
        <v>0</v>
      </c>
      <c r="S536">
        <v>0</v>
      </c>
      <c r="T536">
        <v>0</v>
      </c>
      <c r="U536">
        <v>2215.7872000000002</v>
      </c>
      <c r="V536">
        <v>110.39444</v>
      </c>
      <c r="W536">
        <v>0</v>
      </c>
      <c r="X536">
        <v>2105.3929600000001</v>
      </c>
      <c r="Y536" s="13">
        <f t="shared" si="46"/>
        <v>1056.2814696875</v>
      </c>
      <c r="Z536">
        <v>1505.2593994140625</v>
      </c>
      <c r="AA536">
        <v>-1572.318359375</v>
      </c>
      <c r="AB536">
        <v>0</v>
      </c>
      <c r="AC536">
        <v>0</v>
      </c>
      <c r="AD536">
        <v>0</v>
      </c>
      <c r="AE536">
        <v>0</v>
      </c>
      <c r="AG536" s="13">
        <f t="shared" si="47"/>
        <v>1056.2814696875</v>
      </c>
      <c r="AH536" s="3">
        <f t="shared" si="44"/>
        <v>136118.74609375</v>
      </c>
      <c r="AI536" s="3">
        <f t="shared" si="45"/>
        <v>1056.2814696875</v>
      </c>
    </row>
    <row r="537" spans="2:35" x14ac:dyDescent="0.25">
      <c r="B537" t="s">
        <v>609</v>
      </c>
      <c r="C537" t="s">
        <v>29</v>
      </c>
      <c r="D537" t="s">
        <v>42</v>
      </c>
      <c r="E537">
        <v>14</v>
      </c>
      <c r="F537" t="s">
        <v>102</v>
      </c>
      <c r="G537">
        <v>16.903827667236328</v>
      </c>
      <c r="H537">
        <v>378728.875</v>
      </c>
      <c r="I537">
        <v>133157.65625</v>
      </c>
      <c r="J537">
        <v>0</v>
      </c>
      <c r="K537">
        <v>99493.7734375</v>
      </c>
      <c r="L537">
        <v>36517.45703125</v>
      </c>
      <c r="M537">
        <v>57576.6796875</v>
      </c>
      <c r="N537">
        <v>0</v>
      </c>
      <c r="O537">
        <v>0</v>
      </c>
      <c r="P537">
        <v>51983.48046875</v>
      </c>
      <c r="Q537">
        <v>0</v>
      </c>
      <c r="R537">
        <v>0</v>
      </c>
      <c r="S537">
        <v>0</v>
      </c>
      <c r="T537">
        <v>0</v>
      </c>
      <c r="U537">
        <v>2215.77648</v>
      </c>
      <c r="V537">
        <v>110.39444</v>
      </c>
      <c r="W537">
        <v>0</v>
      </c>
      <c r="X537">
        <v>2105.3819200000003</v>
      </c>
      <c r="Y537" s="13">
        <f t="shared" si="46"/>
        <v>1133.562309375</v>
      </c>
      <c r="Z537">
        <v>1487.620849609375</v>
      </c>
      <c r="AA537">
        <v>-1553.8656005859375</v>
      </c>
      <c r="AB537">
        <v>7.6423384249210358E-2</v>
      </c>
      <c r="AC537">
        <v>0</v>
      </c>
      <c r="AD537">
        <v>2</v>
      </c>
      <c r="AE537">
        <v>0</v>
      </c>
      <c r="AG537" s="13">
        <f t="shared" si="47"/>
        <v>1133.562309375</v>
      </c>
      <c r="AH537" s="3">
        <f t="shared" si="44"/>
        <v>146077.6171875</v>
      </c>
      <c r="AI537" s="3">
        <f t="shared" si="45"/>
        <v>1133.562309375</v>
      </c>
    </row>
    <row r="538" spans="2:35" x14ac:dyDescent="0.25">
      <c r="B538" t="s">
        <v>610</v>
      </c>
      <c r="C538" t="s">
        <v>29</v>
      </c>
      <c r="D538" t="s">
        <v>42</v>
      </c>
      <c r="E538">
        <v>14</v>
      </c>
      <c r="F538" t="s">
        <v>104</v>
      </c>
      <c r="G538">
        <v>15.216816902160645</v>
      </c>
      <c r="H538">
        <v>368326.9375</v>
      </c>
      <c r="I538">
        <v>133157.65625</v>
      </c>
      <c r="J538">
        <v>0</v>
      </c>
      <c r="K538">
        <v>99493.7734375</v>
      </c>
      <c r="L538">
        <v>32969.6484375</v>
      </c>
      <c r="M538">
        <v>50722.55859375</v>
      </c>
      <c r="N538">
        <v>0</v>
      </c>
      <c r="O538">
        <v>0</v>
      </c>
      <c r="P538">
        <v>51983.48046875</v>
      </c>
      <c r="Q538">
        <v>0</v>
      </c>
      <c r="R538">
        <v>0</v>
      </c>
      <c r="S538">
        <v>0</v>
      </c>
      <c r="T538">
        <v>0</v>
      </c>
      <c r="U538">
        <v>2215.77648</v>
      </c>
      <c r="V538">
        <v>110.39444</v>
      </c>
      <c r="W538">
        <v>0</v>
      </c>
      <c r="X538">
        <v>2105.3819200000003</v>
      </c>
      <c r="Y538" s="13">
        <f t="shared" si="46"/>
        <v>1052.843335</v>
      </c>
      <c r="Z538">
        <v>1487.620849609375</v>
      </c>
      <c r="AA538">
        <v>-1553.8656005859375</v>
      </c>
      <c r="AB538">
        <v>7.6423384249210358E-2</v>
      </c>
      <c r="AC538">
        <v>0</v>
      </c>
      <c r="AD538">
        <v>2</v>
      </c>
      <c r="AE538">
        <v>0</v>
      </c>
      <c r="AG538" s="13">
        <f t="shared" si="47"/>
        <v>1052.843335</v>
      </c>
      <c r="AH538" s="3">
        <f t="shared" si="44"/>
        <v>135675.6875</v>
      </c>
      <c r="AI538" s="3">
        <f t="shared" si="45"/>
        <v>1052.843335</v>
      </c>
    </row>
    <row r="539" spans="2:35" x14ac:dyDescent="0.25">
      <c r="B539" t="s">
        <v>611</v>
      </c>
      <c r="C539" t="s">
        <v>29</v>
      </c>
      <c r="D539" t="s">
        <v>42</v>
      </c>
      <c r="E539">
        <v>14</v>
      </c>
      <c r="F539" t="s">
        <v>106</v>
      </c>
      <c r="G539">
        <v>13.798677444458008</v>
      </c>
      <c r="H539">
        <v>359527.75</v>
      </c>
      <c r="I539">
        <v>133157.65625</v>
      </c>
      <c r="J539">
        <v>0</v>
      </c>
      <c r="K539">
        <v>99493.7734375</v>
      </c>
      <c r="L539">
        <v>29876.04296875</v>
      </c>
      <c r="M539">
        <v>45017.07421875</v>
      </c>
      <c r="N539">
        <v>0</v>
      </c>
      <c r="O539">
        <v>0</v>
      </c>
      <c r="P539">
        <v>51983.48046875</v>
      </c>
      <c r="Q539">
        <v>0</v>
      </c>
      <c r="R539">
        <v>0</v>
      </c>
      <c r="S539">
        <v>0</v>
      </c>
      <c r="T539">
        <v>0</v>
      </c>
      <c r="U539">
        <v>2215.77648</v>
      </c>
      <c r="V539">
        <v>110.39444</v>
      </c>
      <c r="W539">
        <v>0</v>
      </c>
      <c r="X539">
        <v>2105.3819200000003</v>
      </c>
      <c r="Y539" s="13">
        <f t="shared" si="46"/>
        <v>984.56239781249997</v>
      </c>
      <c r="Z539">
        <v>1487.620849609375</v>
      </c>
      <c r="AA539">
        <v>-1553.8656005859375</v>
      </c>
      <c r="AB539">
        <v>7.6423384249210358E-2</v>
      </c>
      <c r="AC539">
        <v>0</v>
      </c>
      <c r="AD539">
        <v>2</v>
      </c>
      <c r="AE539">
        <v>0</v>
      </c>
      <c r="AG539" s="13">
        <f t="shared" si="47"/>
        <v>984.56239781249997</v>
      </c>
      <c r="AH539" s="3">
        <f t="shared" si="44"/>
        <v>126876.59765625</v>
      </c>
      <c r="AI539" s="3">
        <f t="shared" si="45"/>
        <v>984.56239781249997</v>
      </c>
    </row>
    <row r="540" spans="2:35" x14ac:dyDescent="0.25">
      <c r="B540" t="s">
        <v>612</v>
      </c>
      <c r="C540" t="s">
        <v>30</v>
      </c>
      <c r="D540" t="s">
        <v>42</v>
      </c>
      <c r="E540">
        <v>14</v>
      </c>
      <c r="F540" t="s">
        <v>108</v>
      </c>
      <c r="G540">
        <v>716.04144287109375</v>
      </c>
      <c r="H540">
        <v>4071144</v>
      </c>
      <c r="I540">
        <v>566447.625</v>
      </c>
      <c r="J540">
        <v>0</v>
      </c>
      <c r="K540">
        <v>1692748</v>
      </c>
      <c r="L540">
        <v>8627.1484375</v>
      </c>
      <c r="M540">
        <v>835297.6875</v>
      </c>
      <c r="N540">
        <v>15367.6982421875</v>
      </c>
      <c r="O540">
        <v>331602.75</v>
      </c>
      <c r="P540">
        <v>621051.9375</v>
      </c>
      <c r="Q540">
        <v>0</v>
      </c>
      <c r="R540">
        <v>0</v>
      </c>
      <c r="S540">
        <v>0</v>
      </c>
      <c r="T540">
        <v>0</v>
      </c>
      <c r="U540">
        <v>146351.43168000001</v>
      </c>
      <c r="V540">
        <v>0</v>
      </c>
      <c r="W540">
        <v>110318.57152000001</v>
      </c>
      <c r="X540">
        <v>36032.89344</v>
      </c>
      <c r="Y540" s="13">
        <f t="shared" si="46"/>
        <v>24973.314253875</v>
      </c>
      <c r="Z540">
        <v>9518.4853515625</v>
      </c>
      <c r="AA540">
        <v>-17949.0390625</v>
      </c>
      <c r="AB540">
        <v>0.54788267612457275</v>
      </c>
      <c r="AC540">
        <v>0</v>
      </c>
      <c r="AD540">
        <v>48</v>
      </c>
      <c r="AE540">
        <v>0</v>
      </c>
      <c r="AG540" s="13">
        <f t="shared" si="47"/>
        <v>24973.314253875</v>
      </c>
      <c r="AH540" s="3">
        <f t="shared" si="44"/>
        <v>1796579.5234375</v>
      </c>
      <c r="AI540" s="3">
        <f t="shared" si="45"/>
        <v>13941.457101874999</v>
      </c>
    </row>
    <row r="541" spans="2:35" x14ac:dyDescent="0.25">
      <c r="B541" t="s">
        <v>613</v>
      </c>
      <c r="C541" t="s">
        <v>30</v>
      </c>
      <c r="D541" t="s">
        <v>42</v>
      </c>
      <c r="E541">
        <v>14</v>
      </c>
      <c r="F541" t="s">
        <v>110</v>
      </c>
      <c r="G541">
        <v>666.59991455078125</v>
      </c>
      <c r="H541">
        <v>3878770.75</v>
      </c>
      <c r="I541">
        <v>566447.625</v>
      </c>
      <c r="J541">
        <v>0</v>
      </c>
      <c r="K541">
        <v>1692748</v>
      </c>
      <c r="L541">
        <v>21040.25390625</v>
      </c>
      <c r="M541">
        <v>604889.5625</v>
      </c>
      <c r="N541">
        <v>40383.59375</v>
      </c>
      <c r="O541">
        <v>331101.125</v>
      </c>
      <c r="P541">
        <v>622160.375</v>
      </c>
      <c r="Q541">
        <v>0</v>
      </c>
      <c r="R541">
        <v>0</v>
      </c>
      <c r="S541">
        <v>0</v>
      </c>
      <c r="T541">
        <v>0</v>
      </c>
      <c r="U541">
        <v>125158.05184000001</v>
      </c>
      <c r="V541">
        <v>0</v>
      </c>
      <c r="W541">
        <v>89125.160960000008</v>
      </c>
      <c r="X541">
        <v>36032.908800000005</v>
      </c>
      <c r="Y541" s="13">
        <f t="shared" si="46"/>
        <v>21167.0407113125</v>
      </c>
      <c r="Z541">
        <v>9518.4853515625</v>
      </c>
      <c r="AA541">
        <v>-17949.0390625</v>
      </c>
      <c r="AB541">
        <v>0.54788267612457275</v>
      </c>
      <c r="AC541">
        <v>0</v>
      </c>
      <c r="AD541">
        <v>48</v>
      </c>
      <c r="AE541">
        <v>0</v>
      </c>
      <c r="AG541" s="13">
        <f t="shared" si="47"/>
        <v>21167.0407113125</v>
      </c>
      <c r="AH541" s="3">
        <f t="shared" si="44"/>
        <v>1579191.31640625</v>
      </c>
      <c r="AI541" s="3">
        <f t="shared" si="45"/>
        <v>12254.524615312501</v>
      </c>
    </row>
    <row r="542" spans="2:35" x14ac:dyDescent="0.25">
      <c r="B542" t="s">
        <v>614</v>
      </c>
      <c r="C542" t="s">
        <v>30</v>
      </c>
      <c r="D542" t="s">
        <v>42</v>
      </c>
      <c r="E542">
        <v>14</v>
      </c>
      <c r="F542" t="s">
        <v>96</v>
      </c>
      <c r="G542">
        <v>916.68359375</v>
      </c>
      <c r="H542">
        <v>4321205</v>
      </c>
      <c r="I542">
        <v>566447.625</v>
      </c>
      <c r="J542">
        <v>0</v>
      </c>
      <c r="K542">
        <v>1692748</v>
      </c>
      <c r="L542">
        <v>702105.6875</v>
      </c>
      <c r="M542">
        <v>886185.5625</v>
      </c>
      <c r="N542">
        <v>0</v>
      </c>
      <c r="O542">
        <v>1121.62158203125</v>
      </c>
      <c r="P542">
        <v>472595.375</v>
      </c>
      <c r="Q542">
        <v>0</v>
      </c>
      <c r="R542">
        <v>0</v>
      </c>
      <c r="S542">
        <v>0</v>
      </c>
      <c r="T542">
        <v>0</v>
      </c>
      <c r="U542">
        <v>36032.437760000001</v>
      </c>
      <c r="V542">
        <v>0</v>
      </c>
      <c r="W542">
        <v>0</v>
      </c>
      <c r="X542">
        <v>36032.437760000001</v>
      </c>
      <c r="Y542" s="13">
        <f t="shared" si="46"/>
        <v>16001.183993476563</v>
      </c>
      <c r="Z542">
        <v>8257.77734375</v>
      </c>
      <c r="AA542">
        <v>-8580.9267578125</v>
      </c>
      <c r="AB542">
        <v>1.1414221487939358E-2</v>
      </c>
      <c r="AC542">
        <v>0</v>
      </c>
      <c r="AD542">
        <v>1</v>
      </c>
      <c r="AE542">
        <v>0</v>
      </c>
      <c r="AG542" s="13">
        <f t="shared" si="47"/>
        <v>16001.183993476563</v>
      </c>
      <c r="AH542" s="3">
        <f t="shared" si="44"/>
        <v>2062008.2465820313</v>
      </c>
      <c r="AI542" s="3">
        <f t="shared" si="45"/>
        <v>16001.183993476563</v>
      </c>
    </row>
    <row r="543" spans="2:35" x14ac:dyDescent="0.25">
      <c r="B543" t="s">
        <v>615</v>
      </c>
      <c r="C543" t="s">
        <v>30</v>
      </c>
      <c r="D543" t="s">
        <v>42</v>
      </c>
      <c r="E543">
        <v>14</v>
      </c>
      <c r="F543" t="s">
        <v>98</v>
      </c>
      <c r="G543">
        <v>833.80517578125</v>
      </c>
      <c r="H543">
        <v>4115847.5</v>
      </c>
      <c r="I543">
        <v>566447.625</v>
      </c>
      <c r="J543">
        <v>0</v>
      </c>
      <c r="K543">
        <v>1692748</v>
      </c>
      <c r="L543">
        <v>626026.25</v>
      </c>
      <c r="M543">
        <v>756907.6875</v>
      </c>
      <c r="N543">
        <v>0</v>
      </c>
      <c r="O543">
        <v>1121.62158203125</v>
      </c>
      <c r="P543">
        <v>472595.21875</v>
      </c>
      <c r="Q543">
        <v>0</v>
      </c>
      <c r="R543">
        <v>0</v>
      </c>
      <c r="S543">
        <v>0</v>
      </c>
      <c r="T543">
        <v>0</v>
      </c>
      <c r="U543">
        <v>36032.437760000001</v>
      </c>
      <c r="V543">
        <v>0</v>
      </c>
      <c r="W543">
        <v>0</v>
      </c>
      <c r="X543">
        <v>36032.437760000001</v>
      </c>
      <c r="Y543" s="13">
        <f t="shared" si="46"/>
        <v>14407.610035976562</v>
      </c>
      <c r="Z543">
        <v>8257.77734375</v>
      </c>
      <c r="AA543">
        <v>-8580.9267578125</v>
      </c>
      <c r="AB543">
        <v>1.1414221487939358E-2</v>
      </c>
      <c r="AC543">
        <v>0</v>
      </c>
      <c r="AD543">
        <v>1</v>
      </c>
      <c r="AE543">
        <v>0</v>
      </c>
      <c r="AG543" s="13">
        <f t="shared" si="47"/>
        <v>14407.610035976562</v>
      </c>
      <c r="AH543" s="3">
        <f t="shared" si="44"/>
        <v>1856650.7778320313</v>
      </c>
      <c r="AI543" s="3">
        <f t="shared" si="45"/>
        <v>14407.610035976562</v>
      </c>
    </row>
    <row r="544" spans="2:35" x14ac:dyDescent="0.25">
      <c r="B544" t="s">
        <v>616</v>
      </c>
      <c r="C544" t="s">
        <v>30</v>
      </c>
      <c r="D544" t="s">
        <v>42</v>
      </c>
      <c r="E544">
        <v>14</v>
      </c>
      <c r="F544" t="s">
        <v>100</v>
      </c>
      <c r="G544">
        <v>770.87664794921875</v>
      </c>
      <c r="H544">
        <v>3958058</v>
      </c>
      <c r="I544">
        <v>566447.625</v>
      </c>
      <c r="J544">
        <v>0</v>
      </c>
      <c r="K544">
        <v>1692748</v>
      </c>
      <c r="L544">
        <v>564551</v>
      </c>
      <c r="M544">
        <v>660594.375</v>
      </c>
      <c r="N544">
        <v>0</v>
      </c>
      <c r="O544">
        <v>1121.62158203125</v>
      </c>
      <c r="P544">
        <v>472595.21875</v>
      </c>
      <c r="Q544">
        <v>0</v>
      </c>
      <c r="R544">
        <v>0</v>
      </c>
      <c r="S544">
        <v>0</v>
      </c>
      <c r="T544">
        <v>0</v>
      </c>
      <c r="U544">
        <v>36032.437760000001</v>
      </c>
      <c r="V544">
        <v>0</v>
      </c>
      <c r="W544">
        <v>0</v>
      </c>
      <c r="X544">
        <v>36032.437760000001</v>
      </c>
      <c r="Y544" s="13">
        <f t="shared" si="46"/>
        <v>13183.170790976563</v>
      </c>
      <c r="Z544">
        <v>8257.7802734375</v>
      </c>
      <c r="AA544">
        <v>-8580.9296875</v>
      </c>
      <c r="AB544">
        <v>1.1414221487939358E-2</v>
      </c>
      <c r="AC544">
        <v>0</v>
      </c>
      <c r="AD544">
        <v>1</v>
      </c>
      <c r="AE544">
        <v>0</v>
      </c>
      <c r="AG544" s="13">
        <f t="shared" si="47"/>
        <v>13183.170790976563</v>
      </c>
      <c r="AH544" s="3">
        <f t="shared" si="44"/>
        <v>1698862.2153320313</v>
      </c>
      <c r="AI544" s="3">
        <f t="shared" si="45"/>
        <v>13183.170790976563</v>
      </c>
    </row>
    <row r="545" spans="2:35" x14ac:dyDescent="0.25">
      <c r="B545" t="s">
        <v>617</v>
      </c>
      <c r="C545" t="s">
        <v>30</v>
      </c>
      <c r="D545" t="s">
        <v>42</v>
      </c>
      <c r="E545">
        <v>14</v>
      </c>
      <c r="F545" t="s">
        <v>102</v>
      </c>
      <c r="G545">
        <v>890.2174072265625</v>
      </c>
      <c r="H545">
        <v>4206312</v>
      </c>
      <c r="I545">
        <v>566447.625</v>
      </c>
      <c r="J545">
        <v>0</v>
      </c>
      <c r="K545">
        <v>1692748</v>
      </c>
      <c r="L545">
        <v>633913.3125</v>
      </c>
      <c r="M545">
        <v>842259.125</v>
      </c>
      <c r="N545">
        <v>0</v>
      </c>
      <c r="O545">
        <v>1121.62158203125</v>
      </c>
      <c r="P545">
        <v>469821.53125</v>
      </c>
      <c r="Q545">
        <v>0</v>
      </c>
      <c r="R545">
        <v>0</v>
      </c>
      <c r="S545">
        <v>0</v>
      </c>
      <c r="T545">
        <v>0</v>
      </c>
      <c r="U545">
        <v>36032.358400000005</v>
      </c>
      <c r="V545">
        <v>0</v>
      </c>
      <c r="W545">
        <v>0</v>
      </c>
      <c r="X545">
        <v>36032.358400000005</v>
      </c>
      <c r="Y545" s="13">
        <f t="shared" si="46"/>
        <v>15109.616980976563</v>
      </c>
      <c r="Z545">
        <v>8189.2529296875</v>
      </c>
      <c r="AA545">
        <v>-8508.8408203125</v>
      </c>
      <c r="AB545">
        <v>0.63919645547866821</v>
      </c>
      <c r="AC545">
        <v>0</v>
      </c>
      <c r="AD545">
        <v>56</v>
      </c>
      <c r="AE545">
        <v>0</v>
      </c>
      <c r="AG545" s="13">
        <f t="shared" si="47"/>
        <v>15109.616980976563</v>
      </c>
      <c r="AH545" s="3">
        <f t="shared" si="44"/>
        <v>1947115.5903320313</v>
      </c>
      <c r="AI545" s="3">
        <f t="shared" si="45"/>
        <v>15109.616980976563</v>
      </c>
    </row>
    <row r="546" spans="2:35" x14ac:dyDescent="0.25">
      <c r="B546" t="s">
        <v>618</v>
      </c>
      <c r="C546" t="s">
        <v>30</v>
      </c>
      <c r="D546" t="s">
        <v>42</v>
      </c>
      <c r="E546">
        <v>14</v>
      </c>
      <c r="F546" t="s">
        <v>104</v>
      </c>
      <c r="G546">
        <v>811.995849609375</v>
      </c>
      <c r="H546">
        <v>4010617</v>
      </c>
      <c r="I546">
        <v>566447.625</v>
      </c>
      <c r="J546">
        <v>0</v>
      </c>
      <c r="K546">
        <v>1692748</v>
      </c>
      <c r="L546">
        <v>562222.875</v>
      </c>
      <c r="M546">
        <v>718254.4375</v>
      </c>
      <c r="N546">
        <v>0</v>
      </c>
      <c r="O546">
        <v>1121.62158203125</v>
      </c>
      <c r="P546">
        <v>469821.53125</v>
      </c>
      <c r="Q546">
        <v>0</v>
      </c>
      <c r="R546">
        <v>0</v>
      </c>
      <c r="S546">
        <v>0</v>
      </c>
      <c r="T546">
        <v>0</v>
      </c>
      <c r="U546">
        <v>36032.358400000005</v>
      </c>
      <c r="V546">
        <v>0</v>
      </c>
      <c r="W546">
        <v>0</v>
      </c>
      <c r="X546">
        <v>36032.358400000005</v>
      </c>
      <c r="Y546" s="13">
        <f t="shared" si="46"/>
        <v>13591.022810976563</v>
      </c>
      <c r="Z546">
        <v>8189.2529296875</v>
      </c>
      <c r="AA546">
        <v>-8508.8408203125</v>
      </c>
      <c r="AB546">
        <v>0.63919645547866821</v>
      </c>
      <c r="AC546">
        <v>0</v>
      </c>
      <c r="AD546">
        <v>56</v>
      </c>
      <c r="AE546">
        <v>0</v>
      </c>
      <c r="AG546" s="13">
        <f t="shared" si="47"/>
        <v>13591.022810976563</v>
      </c>
      <c r="AH546" s="3">
        <f t="shared" si="44"/>
        <v>1751420.4653320313</v>
      </c>
      <c r="AI546" s="3">
        <f t="shared" si="45"/>
        <v>13591.022810976563</v>
      </c>
    </row>
    <row r="547" spans="2:35" x14ac:dyDescent="0.25">
      <c r="B547" t="s">
        <v>619</v>
      </c>
      <c r="C547" t="s">
        <v>30</v>
      </c>
      <c r="D547" t="s">
        <v>42</v>
      </c>
      <c r="E547">
        <v>14</v>
      </c>
      <c r="F547" t="s">
        <v>106</v>
      </c>
      <c r="G547">
        <v>752.2950439453125</v>
      </c>
      <c r="H547">
        <v>3861139.25</v>
      </c>
      <c r="I547">
        <v>566447.625</v>
      </c>
      <c r="J547">
        <v>0</v>
      </c>
      <c r="K547">
        <v>1692748</v>
      </c>
      <c r="L547">
        <v>504632.9375</v>
      </c>
      <c r="M547">
        <v>626326.9375</v>
      </c>
      <c r="N547">
        <v>0</v>
      </c>
      <c r="O547">
        <v>1121.62158203125</v>
      </c>
      <c r="P547">
        <v>469860.53125</v>
      </c>
      <c r="Q547">
        <v>0</v>
      </c>
      <c r="R547">
        <v>0</v>
      </c>
      <c r="S547">
        <v>0</v>
      </c>
      <c r="T547">
        <v>0</v>
      </c>
      <c r="U547">
        <v>36032.358400000005</v>
      </c>
      <c r="V547">
        <v>0</v>
      </c>
      <c r="W547">
        <v>0</v>
      </c>
      <c r="X547">
        <v>36032.358400000005</v>
      </c>
      <c r="Y547" s="13">
        <f t="shared" si="46"/>
        <v>12431.070135976563</v>
      </c>
      <c r="Z547">
        <v>8194.3173828125</v>
      </c>
      <c r="AA547">
        <v>-8514.14453125</v>
      </c>
      <c r="AB547">
        <v>0.63919645547866821</v>
      </c>
      <c r="AC547">
        <v>0</v>
      </c>
      <c r="AD547">
        <v>56</v>
      </c>
      <c r="AE547">
        <v>0</v>
      </c>
      <c r="AG547" s="13">
        <f t="shared" si="47"/>
        <v>12431.070135976563</v>
      </c>
      <c r="AH547" s="3">
        <f t="shared" si="44"/>
        <v>1601942.0278320312</v>
      </c>
      <c r="AI547" s="3">
        <f t="shared" si="45"/>
        <v>12431.070135976563</v>
      </c>
    </row>
    <row r="548" spans="2:35" x14ac:dyDescent="0.25">
      <c r="B548" t="s">
        <v>321</v>
      </c>
      <c r="C548" t="s">
        <v>23</v>
      </c>
      <c r="D548" t="s">
        <v>24</v>
      </c>
      <c r="E548">
        <v>14</v>
      </c>
      <c r="F548" t="s">
        <v>90</v>
      </c>
      <c r="G548">
        <v>43.67254638671875</v>
      </c>
      <c r="H548">
        <v>110081.8046875</v>
      </c>
      <c r="I548">
        <v>31593.98046875</v>
      </c>
      <c r="J548">
        <v>0</v>
      </c>
      <c r="K548">
        <v>50648.0078125</v>
      </c>
      <c r="L548">
        <v>0</v>
      </c>
      <c r="M548">
        <v>17738.931640625</v>
      </c>
      <c r="N548">
        <v>0</v>
      </c>
      <c r="O548">
        <v>0</v>
      </c>
      <c r="P548">
        <v>10101.01953125</v>
      </c>
      <c r="Q548">
        <v>0</v>
      </c>
      <c r="R548">
        <v>0</v>
      </c>
      <c r="S548">
        <v>0</v>
      </c>
      <c r="T548">
        <v>0</v>
      </c>
      <c r="U548">
        <v>424.16864000000004</v>
      </c>
      <c r="V548">
        <v>0</v>
      </c>
      <c r="W548">
        <v>250.18534000000002</v>
      </c>
      <c r="X548">
        <v>173.98330000000001</v>
      </c>
      <c r="Y548" s="13">
        <f t="shared" si="46"/>
        <v>241.05655509375001</v>
      </c>
      <c r="Z548">
        <v>298.83401489257812</v>
      </c>
      <c r="AA548">
        <v>-435.45590209960937</v>
      </c>
      <c r="AB548">
        <v>2.9993999749422073E-2</v>
      </c>
      <c r="AC548">
        <v>0</v>
      </c>
      <c r="AD548">
        <v>1</v>
      </c>
      <c r="AE548">
        <v>0</v>
      </c>
      <c r="AG548" s="13">
        <f t="shared" si="47"/>
        <v>241.05655509375001</v>
      </c>
      <c r="AH548" s="3">
        <f t="shared" si="44"/>
        <v>27839.951171875</v>
      </c>
      <c r="AI548" s="3">
        <f t="shared" si="45"/>
        <v>216.03802109374999</v>
      </c>
    </row>
    <row r="549" spans="2:35" x14ac:dyDescent="0.25">
      <c r="B549" t="s">
        <v>756</v>
      </c>
      <c r="C549" t="s">
        <v>23</v>
      </c>
      <c r="D549" t="s">
        <v>24</v>
      </c>
      <c r="E549">
        <v>14</v>
      </c>
      <c r="F549" t="s">
        <v>730</v>
      </c>
      <c r="G549">
        <v>43.673206329345703</v>
      </c>
      <c r="H549">
        <v>113138.46875</v>
      </c>
      <c r="I549">
        <v>31593.98046875</v>
      </c>
      <c r="J549">
        <v>0</v>
      </c>
      <c r="K549">
        <v>50648.0078125</v>
      </c>
      <c r="L549">
        <v>0</v>
      </c>
      <c r="M549">
        <v>20795.5859375</v>
      </c>
      <c r="N549">
        <v>0</v>
      </c>
      <c r="O549">
        <v>0</v>
      </c>
      <c r="P549">
        <v>10101.03125</v>
      </c>
      <c r="Q549">
        <v>0</v>
      </c>
      <c r="R549">
        <v>0</v>
      </c>
      <c r="S549">
        <v>0</v>
      </c>
      <c r="T549">
        <v>0</v>
      </c>
      <c r="U549">
        <v>423.96452000000005</v>
      </c>
      <c r="V549">
        <v>0</v>
      </c>
      <c r="W549">
        <v>249.98212000000001</v>
      </c>
      <c r="X549">
        <v>173.98234000000002</v>
      </c>
      <c r="Y549" s="13">
        <f t="shared" si="46"/>
        <v>264.75596137500003</v>
      </c>
      <c r="Z549">
        <v>298.83563232421875</v>
      </c>
      <c r="AA549">
        <v>-435.45602416992187</v>
      </c>
      <c r="AB549">
        <v>2.9993999749422073E-2</v>
      </c>
      <c r="AC549">
        <v>0</v>
      </c>
      <c r="AD549">
        <v>1</v>
      </c>
      <c r="AE549">
        <v>0</v>
      </c>
      <c r="AG549" s="13">
        <f t="shared" si="47"/>
        <v>264.75596137500003</v>
      </c>
      <c r="AH549" s="3">
        <f t="shared" si="44"/>
        <v>30896.6171875</v>
      </c>
      <c r="AI549" s="3">
        <f t="shared" si="45"/>
        <v>239.757749375</v>
      </c>
    </row>
    <row r="550" spans="2:35" x14ac:dyDescent="0.25">
      <c r="B550" t="s">
        <v>322</v>
      </c>
      <c r="C550" t="s">
        <v>23</v>
      </c>
      <c r="D550" t="s">
        <v>24</v>
      </c>
      <c r="E550">
        <v>14</v>
      </c>
      <c r="F550" t="s">
        <v>92</v>
      </c>
      <c r="G550">
        <v>39.033420562744141</v>
      </c>
      <c r="H550">
        <v>101384.328125</v>
      </c>
      <c r="I550">
        <v>31593.98046875</v>
      </c>
      <c r="J550">
        <v>0</v>
      </c>
      <c r="K550">
        <v>50648.0078125</v>
      </c>
      <c r="L550">
        <v>0</v>
      </c>
      <c r="M550">
        <v>13913.732421875</v>
      </c>
      <c r="N550">
        <v>0</v>
      </c>
      <c r="O550">
        <v>0</v>
      </c>
      <c r="P550">
        <v>5228.6982421875</v>
      </c>
      <c r="Q550">
        <v>0</v>
      </c>
      <c r="R550">
        <v>0</v>
      </c>
      <c r="S550">
        <v>0</v>
      </c>
      <c r="T550">
        <v>0</v>
      </c>
      <c r="U550">
        <v>451.28740000000005</v>
      </c>
      <c r="V550">
        <v>0</v>
      </c>
      <c r="W550">
        <v>277.23288000000002</v>
      </c>
      <c r="X550">
        <v>174.05446000000001</v>
      </c>
      <c r="Y550" s="13">
        <f t="shared" si="46"/>
        <v>176.26854995312499</v>
      </c>
      <c r="Z550">
        <v>300.39276123046875</v>
      </c>
      <c r="AA550">
        <v>-354.56884765625</v>
      </c>
      <c r="AB550">
        <v>2.9993999749422073E-2</v>
      </c>
      <c r="AC550">
        <v>0</v>
      </c>
      <c r="AD550">
        <v>1</v>
      </c>
      <c r="AE550">
        <v>0</v>
      </c>
      <c r="AG550" s="13">
        <f t="shared" si="47"/>
        <v>176.26854995312499</v>
      </c>
      <c r="AH550" s="3">
        <f t="shared" si="44"/>
        <v>19142.4306640625</v>
      </c>
      <c r="AI550" s="3">
        <f t="shared" si="45"/>
        <v>148.54526195312499</v>
      </c>
    </row>
    <row r="551" spans="2:35" x14ac:dyDescent="0.25">
      <c r="B551" t="s">
        <v>715</v>
      </c>
      <c r="C551" t="s">
        <v>23</v>
      </c>
      <c r="D551" t="s">
        <v>24</v>
      </c>
      <c r="E551">
        <v>14</v>
      </c>
      <c r="F551" t="s">
        <v>689</v>
      </c>
      <c r="G551">
        <v>45.508937835693359</v>
      </c>
      <c r="H551">
        <v>109194.7421875</v>
      </c>
      <c r="I551">
        <v>31593.98046875</v>
      </c>
      <c r="J551">
        <v>0</v>
      </c>
      <c r="K551">
        <v>50648.0078125</v>
      </c>
      <c r="L551">
        <v>0</v>
      </c>
      <c r="M551">
        <v>18726.943359375</v>
      </c>
      <c r="N551">
        <v>0</v>
      </c>
      <c r="O551">
        <v>0</v>
      </c>
      <c r="P551">
        <v>8225.875</v>
      </c>
      <c r="Q551">
        <v>0</v>
      </c>
      <c r="R551">
        <v>0</v>
      </c>
      <c r="S551">
        <v>0</v>
      </c>
      <c r="T551">
        <v>0</v>
      </c>
      <c r="U551">
        <v>432.70752000000005</v>
      </c>
      <c r="V551">
        <v>0</v>
      </c>
      <c r="W551">
        <v>258.66990000000004</v>
      </c>
      <c r="X551">
        <v>174.03776000000002</v>
      </c>
      <c r="Y551" s="13">
        <f t="shared" si="46"/>
        <v>235.02086046874999</v>
      </c>
      <c r="Z551">
        <v>301.26953125</v>
      </c>
      <c r="AA551">
        <v>-350.74481201171875</v>
      </c>
      <c r="AB551">
        <v>5.9987999498844147E-2</v>
      </c>
      <c r="AC551">
        <v>0</v>
      </c>
      <c r="AD551">
        <v>2</v>
      </c>
      <c r="AE551">
        <v>0</v>
      </c>
      <c r="AG551" s="13">
        <f t="shared" si="47"/>
        <v>235.02086046874999</v>
      </c>
      <c r="AH551" s="3">
        <f t="shared" si="44"/>
        <v>26952.818359375</v>
      </c>
      <c r="AI551" s="3">
        <f t="shared" si="45"/>
        <v>209.15387046875</v>
      </c>
    </row>
    <row r="552" spans="2:35" x14ac:dyDescent="0.25">
      <c r="B552" t="s">
        <v>323</v>
      </c>
      <c r="C552" t="s">
        <v>23</v>
      </c>
      <c r="D552" t="s">
        <v>24</v>
      </c>
      <c r="E552">
        <v>14</v>
      </c>
      <c r="F552" t="s">
        <v>94</v>
      </c>
      <c r="G552">
        <v>41.690959930419922</v>
      </c>
      <c r="H552">
        <v>105938.3046875</v>
      </c>
      <c r="I552">
        <v>31593.98046875</v>
      </c>
      <c r="J552">
        <v>0</v>
      </c>
      <c r="K552">
        <v>50648.0078125</v>
      </c>
      <c r="L552">
        <v>0</v>
      </c>
      <c r="M552">
        <v>15470.5283203125</v>
      </c>
      <c r="N552">
        <v>0</v>
      </c>
      <c r="O552">
        <v>0</v>
      </c>
      <c r="P552">
        <v>8225.875</v>
      </c>
      <c r="Q552">
        <v>0</v>
      </c>
      <c r="R552">
        <v>0</v>
      </c>
      <c r="S552">
        <v>0</v>
      </c>
      <c r="T552">
        <v>0</v>
      </c>
      <c r="U552">
        <v>432.70752000000005</v>
      </c>
      <c r="V552">
        <v>0</v>
      </c>
      <c r="W552">
        <v>258.66990000000004</v>
      </c>
      <c r="X552">
        <v>174.03776000000002</v>
      </c>
      <c r="Y552" s="13">
        <f t="shared" si="46"/>
        <v>209.75107976562501</v>
      </c>
      <c r="Z552">
        <v>301.26953125</v>
      </c>
      <c r="AA552">
        <v>-350.74481201171875</v>
      </c>
      <c r="AB552">
        <v>5.9987999498844147E-2</v>
      </c>
      <c r="AC552">
        <v>0</v>
      </c>
      <c r="AD552">
        <v>2</v>
      </c>
      <c r="AE552">
        <v>0</v>
      </c>
      <c r="AG552" s="13">
        <f t="shared" si="47"/>
        <v>209.75107976562501</v>
      </c>
      <c r="AH552" s="3">
        <f t="shared" si="44"/>
        <v>23696.4033203125</v>
      </c>
      <c r="AI552" s="3">
        <f t="shared" si="45"/>
        <v>183.88408976562499</v>
      </c>
    </row>
    <row r="553" spans="2:35" x14ac:dyDescent="0.25">
      <c r="B553" t="s">
        <v>75</v>
      </c>
      <c r="C553" t="s">
        <v>23</v>
      </c>
      <c r="D553" t="s">
        <v>24</v>
      </c>
      <c r="E553">
        <v>14</v>
      </c>
      <c r="F553" t="s">
        <v>48</v>
      </c>
      <c r="G553">
        <v>47.756179809570313</v>
      </c>
      <c r="H553">
        <v>111291.1484375</v>
      </c>
      <c r="I553">
        <v>31593.98046875</v>
      </c>
      <c r="J553">
        <v>0</v>
      </c>
      <c r="K553">
        <v>50648.0078125</v>
      </c>
      <c r="L553">
        <v>22.573341369628906</v>
      </c>
      <c r="M553">
        <v>23155.568359375</v>
      </c>
      <c r="N553">
        <v>0</v>
      </c>
      <c r="O553">
        <v>302.63656616210937</v>
      </c>
      <c r="P553">
        <v>5568.43115234375</v>
      </c>
      <c r="Q553">
        <v>0</v>
      </c>
      <c r="R553">
        <v>0</v>
      </c>
      <c r="S553">
        <v>0</v>
      </c>
      <c r="T553">
        <v>0</v>
      </c>
      <c r="U553">
        <v>495.95200000000006</v>
      </c>
      <c r="V553">
        <v>0</v>
      </c>
      <c r="W553">
        <v>321.92406000000005</v>
      </c>
      <c r="X553">
        <v>174.02784000000003</v>
      </c>
      <c r="Y553" s="13">
        <f t="shared" si="46"/>
        <v>257.61427109338376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G553" s="13">
        <f t="shared" si="47"/>
        <v>257.61427109338376</v>
      </c>
      <c r="AH553" s="3">
        <f t="shared" si="44"/>
        <v>29049.209419250488</v>
      </c>
      <c r="AI553" s="3">
        <f t="shared" si="45"/>
        <v>225.42186509338379</v>
      </c>
    </row>
    <row r="554" spans="2:35" x14ac:dyDescent="0.25">
      <c r="B554" t="s">
        <v>76</v>
      </c>
      <c r="C554" t="s">
        <v>23</v>
      </c>
      <c r="D554" t="s">
        <v>24</v>
      </c>
      <c r="E554">
        <v>14</v>
      </c>
      <c r="F554" t="s">
        <v>50</v>
      </c>
      <c r="G554">
        <v>41.681125640869141</v>
      </c>
      <c r="H554">
        <v>105697.7265625</v>
      </c>
      <c r="I554">
        <v>31593.98046875</v>
      </c>
      <c r="J554">
        <v>0</v>
      </c>
      <c r="K554">
        <v>50648.0078125</v>
      </c>
      <c r="L554">
        <v>42.007164001464844</v>
      </c>
      <c r="M554">
        <v>17520.134765625</v>
      </c>
      <c r="N554">
        <v>0</v>
      </c>
      <c r="O554">
        <v>303.85446166992187</v>
      </c>
      <c r="P554">
        <v>5589.7763671875</v>
      </c>
      <c r="Q554">
        <v>0</v>
      </c>
      <c r="R554">
        <v>0</v>
      </c>
      <c r="S554">
        <v>0</v>
      </c>
      <c r="T554">
        <v>0</v>
      </c>
      <c r="U554">
        <v>399.42056000000002</v>
      </c>
      <c r="V554">
        <v>0</v>
      </c>
      <c r="W554">
        <v>225.38982000000001</v>
      </c>
      <c r="X554">
        <v>174.03074000000001</v>
      </c>
      <c r="Y554" s="13">
        <f t="shared" si="46"/>
        <v>204.55577860583497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G554" s="13">
        <f t="shared" si="47"/>
        <v>204.55577860583497</v>
      </c>
      <c r="AH554" s="3">
        <f t="shared" si="44"/>
        <v>23455.772758483887</v>
      </c>
      <c r="AI554" s="3">
        <f t="shared" si="45"/>
        <v>182.01679660583497</v>
      </c>
    </row>
    <row r="555" spans="2:35" x14ac:dyDescent="0.25">
      <c r="B555" t="s">
        <v>324</v>
      </c>
      <c r="C555" t="s">
        <v>23</v>
      </c>
      <c r="D555" t="s">
        <v>24</v>
      </c>
      <c r="E555">
        <v>14</v>
      </c>
      <c r="F555" t="s">
        <v>96</v>
      </c>
      <c r="G555">
        <v>42.985462188720703</v>
      </c>
      <c r="H555">
        <v>109859.5859375</v>
      </c>
      <c r="I555">
        <v>31593.98046875</v>
      </c>
      <c r="J555">
        <v>0</v>
      </c>
      <c r="K555">
        <v>50648.0078125</v>
      </c>
      <c r="L555">
        <v>2322.43994140625</v>
      </c>
      <c r="M555">
        <v>20070.921875</v>
      </c>
      <c r="N555">
        <v>0</v>
      </c>
      <c r="O555">
        <v>0</v>
      </c>
      <c r="P555">
        <v>5224.3603515625</v>
      </c>
      <c r="Q555">
        <v>0</v>
      </c>
      <c r="R555">
        <v>0</v>
      </c>
      <c r="S555">
        <v>0</v>
      </c>
      <c r="T555">
        <v>0</v>
      </c>
      <c r="U555">
        <v>173.95046000000002</v>
      </c>
      <c r="V555">
        <v>0</v>
      </c>
      <c r="W555">
        <v>0</v>
      </c>
      <c r="X555">
        <v>173.95046000000002</v>
      </c>
      <c r="Y555" s="13">
        <f t="shared" si="46"/>
        <v>214.31352402343751</v>
      </c>
      <c r="Z555">
        <v>298.7489013671875</v>
      </c>
      <c r="AA555">
        <v>-309.11074829101562</v>
      </c>
      <c r="AB555">
        <v>0</v>
      </c>
      <c r="AC555">
        <v>0</v>
      </c>
      <c r="AD555">
        <v>0</v>
      </c>
      <c r="AE555">
        <v>0</v>
      </c>
      <c r="AG555" s="13">
        <f t="shared" si="47"/>
        <v>214.31352402343751</v>
      </c>
      <c r="AH555" s="3">
        <f t="shared" si="44"/>
        <v>27617.72216796875</v>
      </c>
      <c r="AI555" s="3">
        <f t="shared" si="45"/>
        <v>214.31352402343751</v>
      </c>
    </row>
    <row r="556" spans="2:35" x14ac:dyDescent="0.25">
      <c r="B556" t="s">
        <v>325</v>
      </c>
      <c r="C556" t="s">
        <v>23</v>
      </c>
      <c r="D556" t="s">
        <v>24</v>
      </c>
      <c r="E556">
        <v>14</v>
      </c>
      <c r="F556" t="s">
        <v>98</v>
      </c>
      <c r="G556">
        <v>40.378948211669922</v>
      </c>
      <c r="H556">
        <v>107254.90625</v>
      </c>
      <c r="I556">
        <v>31593.98046875</v>
      </c>
      <c r="J556">
        <v>0</v>
      </c>
      <c r="K556">
        <v>50648.0078125</v>
      </c>
      <c r="L556">
        <v>2109.91455078125</v>
      </c>
      <c r="M556">
        <v>17678.763671875</v>
      </c>
      <c r="N556">
        <v>0</v>
      </c>
      <c r="O556">
        <v>0</v>
      </c>
      <c r="P556">
        <v>5224.3505859375</v>
      </c>
      <c r="Q556">
        <v>0</v>
      </c>
      <c r="R556">
        <v>0</v>
      </c>
      <c r="S556">
        <v>0</v>
      </c>
      <c r="T556">
        <v>0</v>
      </c>
      <c r="U556">
        <v>173.95046000000002</v>
      </c>
      <c r="V556">
        <v>0</v>
      </c>
      <c r="W556">
        <v>0</v>
      </c>
      <c r="X556">
        <v>173.95046000000002</v>
      </c>
      <c r="Y556" s="13">
        <f t="shared" si="46"/>
        <v>194.10110355468751</v>
      </c>
      <c r="Z556">
        <v>298.7489013671875</v>
      </c>
      <c r="AA556">
        <v>-309.11074829101562</v>
      </c>
      <c r="AB556">
        <v>0</v>
      </c>
      <c r="AC556">
        <v>0</v>
      </c>
      <c r="AD556">
        <v>0</v>
      </c>
      <c r="AE556">
        <v>0</v>
      </c>
      <c r="AG556" s="13">
        <f t="shared" si="47"/>
        <v>194.10110355468751</v>
      </c>
      <c r="AH556" s="3">
        <f t="shared" si="44"/>
        <v>25013.02880859375</v>
      </c>
      <c r="AI556" s="3">
        <f t="shared" si="45"/>
        <v>194.10110355468751</v>
      </c>
    </row>
    <row r="557" spans="2:35" x14ac:dyDescent="0.25">
      <c r="B557" t="s">
        <v>326</v>
      </c>
      <c r="C557" t="s">
        <v>23</v>
      </c>
      <c r="D557" t="s">
        <v>24</v>
      </c>
      <c r="E557">
        <v>14</v>
      </c>
      <c r="F557" t="s">
        <v>100</v>
      </c>
      <c r="G557">
        <v>38.226993560791016</v>
      </c>
      <c r="H557">
        <v>105067.1953125</v>
      </c>
      <c r="I557">
        <v>31593.98046875</v>
      </c>
      <c r="J557">
        <v>0</v>
      </c>
      <c r="K557">
        <v>50648.0078125</v>
      </c>
      <c r="L557">
        <v>1923.618896484375</v>
      </c>
      <c r="M557">
        <v>15677.341796875</v>
      </c>
      <c r="N557">
        <v>0</v>
      </c>
      <c r="O557">
        <v>0</v>
      </c>
      <c r="P557">
        <v>5224.3505859375</v>
      </c>
      <c r="Q557">
        <v>0</v>
      </c>
      <c r="R557">
        <v>0</v>
      </c>
      <c r="S557">
        <v>0</v>
      </c>
      <c r="T557">
        <v>0</v>
      </c>
      <c r="U557">
        <v>173.95046000000002</v>
      </c>
      <c r="V557">
        <v>0</v>
      </c>
      <c r="W557">
        <v>0</v>
      </c>
      <c r="X557">
        <v>173.95046000000002</v>
      </c>
      <c r="Y557" s="13">
        <f t="shared" si="46"/>
        <v>177.12441552734376</v>
      </c>
      <c r="Z557">
        <v>298.7489013671875</v>
      </c>
      <c r="AA557">
        <v>-309.11074829101562</v>
      </c>
      <c r="AB557">
        <v>0</v>
      </c>
      <c r="AC557">
        <v>0</v>
      </c>
      <c r="AD557">
        <v>0</v>
      </c>
      <c r="AE557">
        <v>0</v>
      </c>
      <c r="AG557" s="13">
        <f t="shared" si="47"/>
        <v>177.12441552734376</v>
      </c>
      <c r="AH557" s="3">
        <f t="shared" si="44"/>
        <v>22825.311279296875</v>
      </c>
      <c r="AI557" s="3">
        <f t="shared" si="45"/>
        <v>177.12441552734376</v>
      </c>
    </row>
    <row r="558" spans="2:35" x14ac:dyDescent="0.25">
      <c r="B558" t="s">
        <v>327</v>
      </c>
      <c r="C558" t="s">
        <v>23</v>
      </c>
      <c r="D558" t="s">
        <v>24</v>
      </c>
      <c r="E558">
        <v>14</v>
      </c>
      <c r="F558" t="s">
        <v>102</v>
      </c>
      <c r="G558">
        <v>42.548553466796875</v>
      </c>
      <c r="H558">
        <v>108056.9140625</v>
      </c>
      <c r="I558">
        <v>31593.98046875</v>
      </c>
      <c r="J558">
        <v>0</v>
      </c>
      <c r="K558">
        <v>50648.0078125</v>
      </c>
      <c r="L558">
        <v>1879.6297607421875</v>
      </c>
      <c r="M558">
        <v>18727.005859375</v>
      </c>
      <c r="N558">
        <v>0</v>
      </c>
      <c r="O558">
        <v>0</v>
      </c>
      <c r="P558">
        <v>5208.4208984375</v>
      </c>
      <c r="Q558">
        <v>0</v>
      </c>
      <c r="R558">
        <v>0</v>
      </c>
      <c r="S558">
        <v>0</v>
      </c>
      <c r="T558">
        <v>0</v>
      </c>
      <c r="U558">
        <v>173.93206000000001</v>
      </c>
      <c r="V558">
        <v>0</v>
      </c>
      <c r="W558">
        <v>0</v>
      </c>
      <c r="X558">
        <v>173.93206000000001</v>
      </c>
      <c r="Y558" s="13">
        <f t="shared" si="46"/>
        <v>200.32483858398439</v>
      </c>
      <c r="Z558">
        <v>296.38671875</v>
      </c>
      <c r="AA558">
        <v>-306.7601318359375</v>
      </c>
      <c r="AB558">
        <v>0</v>
      </c>
      <c r="AC558">
        <v>0</v>
      </c>
      <c r="AD558">
        <v>0</v>
      </c>
      <c r="AE558">
        <v>0</v>
      </c>
      <c r="AG558" s="13">
        <f t="shared" si="47"/>
        <v>200.32483858398439</v>
      </c>
      <c r="AH558" s="3">
        <f t="shared" si="44"/>
        <v>25815.056518554688</v>
      </c>
      <c r="AI558" s="3">
        <f t="shared" si="45"/>
        <v>200.32483858398439</v>
      </c>
    </row>
    <row r="559" spans="2:35" x14ac:dyDescent="0.25">
      <c r="B559" t="s">
        <v>328</v>
      </c>
      <c r="C559" t="s">
        <v>23</v>
      </c>
      <c r="D559" t="s">
        <v>24</v>
      </c>
      <c r="E559">
        <v>14</v>
      </c>
      <c r="F559" t="s">
        <v>104</v>
      </c>
      <c r="G559">
        <v>40.080799102783203</v>
      </c>
      <c r="H559">
        <v>105644.828125</v>
      </c>
      <c r="I559">
        <v>31593.98046875</v>
      </c>
      <c r="J559">
        <v>0</v>
      </c>
      <c r="K559">
        <v>50648.0078125</v>
      </c>
      <c r="L559">
        <v>1694.9462890625</v>
      </c>
      <c r="M559">
        <v>16499.583984375</v>
      </c>
      <c r="N559">
        <v>0</v>
      </c>
      <c r="O559">
        <v>0</v>
      </c>
      <c r="P559">
        <v>5208.4208984375</v>
      </c>
      <c r="Q559">
        <v>0</v>
      </c>
      <c r="R559">
        <v>0</v>
      </c>
      <c r="S559">
        <v>0</v>
      </c>
      <c r="T559">
        <v>0</v>
      </c>
      <c r="U559">
        <v>173.93206000000001</v>
      </c>
      <c r="V559">
        <v>0</v>
      </c>
      <c r="W559">
        <v>0</v>
      </c>
      <c r="X559">
        <v>173.93206000000001</v>
      </c>
      <c r="Y559" s="13">
        <f t="shared" si="46"/>
        <v>181.60690109375</v>
      </c>
      <c r="Z559">
        <v>296.38671875</v>
      </c>
      <c r="AA559">
        <v>-306.7601318359375</v>
      </c>
      <c r="AB559">
        <v>0</v>
      </c>
      <c r="AC559">
        <v>0</v>
      </c>
      <c r="AD559">
        <v>0</v>
      </c>
      <c r="AE559">
        <v>0</v>
      </c>
      <c r="AG559" s="13">
        <f t="shared" si="47"/>
        <v>181.60690109375</v>
      </c>
      <c r="AH559" s="3">
        <f t="shared" si="44"/>
        <v>23402.951171875</v>
      </c>
      <c r="AI559" s="3">
        <f t="shared" si="45"/>
        <v>181.60690109375</v>
      </c>
    </row>
    <row r="560" spans="2:35" x14ac:dyDescent="0.25">
      <c r="B560" t="s">
        <v>329</v>
      </c>
      <c r="C560" t="s">
        <v>23</v>
      </c>
      <c r="D560" t="s">
        <v>24</v>
      </c>
      <c r="E560">
        <v>14</v>
      </c>
      <c r="F560" t="s">
        <v>106</v>
      </c>
      <c r="G560">
        <v>37.826194763183594</v>
      </c>
      <c r="H560">
        <v>103595.7265625</v>
      </c>
      <c r="I560">
        <v>31593.98046875</v>
      </c>
      <c r="J560">
        <v>0</v>
      </c>
      <c r="K560">
        <v>50648.0078125</v>
      </c>
      <c r="L560">
        <v>1535.499755859375</v>
      </c>
      <c r="M560">
        <v>14610.0791015625</v>
      </c>
      <c r="N560">
        <v>0</v>
      </c>
      <c r="O560">
        <v>0</v>
      </c>
      <c r="P560">
        <v>5208.27099609375</v>
      </c>
      <c r="Q560">
        <v>0</v>
      </c>
      <c r="R560">
        <v>0</v>
      </c>
      <c r="S560">
        <v>0</v>
      </c>
      <c r="T560">
        <v>0</v>
      </c>
      <c r="U560">
        <v>173.93208000000001</v>
      </c>
      <c r="V560">
        <v>0</v>
      </c>
      <c r="W560">
        <v>0</v>
      </c>
      <c r="X560">
        <v>173.93208000000001</v>
      </c>
      <c r="Y560" s="13">
        <f t="shared" si="46"/>
        <v>165.70587486328125</v>
      </c>
      <c r="Z560">
        <v>296.38671875</v>
      </c>
      <c r="AA560">
        <v>-306.7601318359375</v>
      </c>
      <c r="AB560">
        <v>0</v>
      </c>
      <c r="AC560">
        <v>0</v>
      </c>
      <c r="AD560">
        <v>0</v>
      </c>
      <c r="AE560">
        <v>0</v>
      </c>
      <c r="AG560" s="13">
        <f t="shared" si="47"/>
        <v>165.70587486328125</v>
      </c>
      <c r="AH560" s="3">
        <f t="shared" si="44"/>
        <v>21353.849853515625</v>
      </c>
      <c r="AI560" s="3">
        <f t="shared" si="45"/>
        <v>165.70587486328125</v>
      </c>
    </row>
    <row r="561" spans="2:35" x14ac:dyDescent="0.25">
      <c r="B561" t="s">
        <v>330</v>
      </c>
      <c r="C561" t="s">
        <v>28</v>
      </c>
      <c r="D561" t="s">
        <v>24</v>
      </c>
      <c r="E561">
        <v>14</v>
      </c>
      <c r="F561" t="s">
        <v>108</v>
      </c>
      <c r="G561">
        <v>522.646728515625</v>
      </c>
      <c r="H561">
        <v>1853594.125</v>
      </c>
      <c r="I561">
        <v>500422.40625</v>
      </c>
      <c r="J561">
        <v>0</v>
      </c>
      <c r="K561">
        <v>883691.5</v>
      </c>
      <c r="L561">
        <v>358.81402587890625</v>
      </c>
      <c r="M561">
        <v>292445.625</v>
      </c>
      <c r="N561">
        <v>4745.7939453125</v>
      </c>
      <c r="O561">
        <v>95052.953125</v>
      </c>
      <c r="P561">
        <v>76878.28125</v>
      </c>
      <c r="Q561">
        <v>0</v>
      </c>
      <c r="R561">
        <v>0</v>
      </c>
      <c r="S561">
        <v>0</v>
      </c>
      <c r="T561">
        <v>0</v>
      </c>
      <c r="U561">
        <v>7575.8604800000003</v>
      </c>
      <c r="V561">
        <v>0</v>
      </c>
      <c r="W561">
        <v>4681.5283200000003</v>
      </c>
      <c r="X561">
        <v>2894.3318400000003</v>
      </c>
      <c r="Y561" s="13">
        <f t="shared" si="46"/>
        <v>4074.5016575908203</v>
      </c>
      <c r="Z561">
        <v>3754.8486328125</v>
      </c>
      <c r="AA561">
        <v>-7699.86962890625</v>
      </c>
      <c r="AB561">
        <v>0</v>
      </c>
      <c r="AC561">
        <v>0</v>
      </c>
      <c r="AD561">
        <v>0</v>
      </c>
      <c r="AE561">
        <v>0</v>
      </c>
      <c r="AG561" s="13">
        <f t="shared" si="47"/>
        <v>4074.5016575908203</v>
      </c>
      <c r="AH561" s="3">
        <f t="shared" si="44"/>
        <v>464735.67340087891</v>
      </c>
      <c r="AI561" s="3">
        <f t="shared" si="45"/>
        <v>3606.3488255908205</v>
      </c>
    </row>
    <row r="562" spans="2:35" x14ac:dyDescent="0.25">
      <c r="B562" t="s">
        <v>331</v>
      </c>
      <c r="C562" t="s">
        <v>28</v>
      </c>
      <c r="D562" t="s">
        <v>24</v>
      </c>
      <c r="E562">
        <v>14</v>
      </c>
      <c r="F562" t="s">
        <v>110</v>
      </c>
      <c r="G562">
        <v>491.177001953125</v>
      </c>
      <c r="H562">
        <v>1781529.625</v>
      </c>
      <c r="I562">
        <v>500422.40625</v>
      </c>
      <c r="J562">
        <v>0</v>
      </c>
      <c r="K562">
        <v>883691.5</v>
      </c>
      <c r="L562">
        <v>764.799072265625</v>
      </c>
      <c r="M562">
        <v>213962.28125</v>
      </c>
      <c r="N562">
        <v>11145.4111328125</v>
      </c>
      <c r="O562">
        <v>94794.328125</v>
      </c>
      <c r="P562">
        <v>76750.3984375</v>
      </c>
      <c r="Q562">
        <v>0</v>
      </c>
      <c r="R562">
        <v>0</v>
      </c>
      <c r="S562">
        <v>0</v>
      </c>
      <c r="T562">
        <v>0</v>
      </c>
      <c r="U562">
        <v>5812.4172800000006</v>
      </c>
      <c r="V562">
        <v>0</v>
      </c>
      <c r="W562">
        <v>2918.0371200000004</v>
      </c>
      <c r="X562">
        <v>2894.3814400000001</v>
      </c>
      <c r="Y562" s="13">
        <f t="shared" si="46"/>
        <v>3289.272933425781</v>
      </c>
      <c r="Z562">
        <v>3754.8486328125</v>
      </c>
      <c r="AA562">
        <v>-7699.86962890625</v>
      </c>
      <c r="AB562">
        <v>0</v>
      </c>
      <c r="AC562">
        <v>0</v>
      </c>
      <c r="AD562">
        <v>0</v>
      </c>
      <c r="AE562">
        <v>0</v>
      </c>
      <c r="AG562" s="13">
        <f t="shared" si="47"/>
        <v>3289.272933425781</v>
      </c>
      <c r="AH562" s="3">
        <f t="shared" si="44"/>
        <v>386271.80688476562</v>
      </c>
      <c r="AI562" s="3">
        <f t="shared" si="45"/>
        <v>2997.4692214257811</v>
      </c>
    </row>
    <row r="563" spans="2:35" x14ac:dyDescent="0.25">
      <c r="B563" t="s">
        <v>332</v>
      </c>
      <c r="C563" t="s">
        <v>28</v>
      </c>
      <c r="D563" t="s">
        <v>24</v>
      </c>
      <c r="E563">
        <v>14</v>
      </c>
      <c r="F563" t="s">
        <v>96</v>
      </c>
      <c r="G563">
        <v>686.7354736328125</v>
      </c>
      <c r="H563">
        <v>1852394</v>
      </c>
      <c r="I563">
        <v>500422.40625</v>
      </c>
      <c r="J563">
        <v>0</v>
      </c>
      <c r="K563">
        <v>883691.5</v>
      </c>
      <c r="L563">
        <v>17951.46875</v>
      </c>
      <c r="M563">
        <v>357067.1875</v>
      </c>
      <c r="N563">
        <v>0</v>
      </c>
      <c r="O563">
        <v>213.47686767578125</v>
      </c>
      <c r="P563">
        <v>93049.140625</v>
      </c>
      <c r="Q563">
        <v>0</v>
      </c>
      <c r="R563">
        <v>0</v>
      </c>
      <c r="S563">
        <v>0</v>
      </c>
      <c r="T563">
        <v>0</v>
      </c>
      <c r="U563">
        <v>2893.9673600000001</v>
      </c>
      <c r="V563">
        <v>0</v>
      </c>
      <c r="W563">
        <v>0</v>
      </c>
      <c r="X563">
        <v>2893.9673600000001</v>
      </c>
      <c r="Y563" s="13">
        <f t="shared" si="46"/>
        <v>3633.862684243164</v>
      </c>
      <c r="Z563">
        <v>5130.728515625</v>
      </c>
      <c r="AA563">
        <v>-5309.53759765625</v>
      </c>
      <c r="AB563">
        <v>0</v>
      </c>
      <c r="AC563">
        <v>0</v>
      </c>
      <c r="AD563">
        <v>0</v>
      </c>
      <c r="AE563">
        <v>0</v>
      </c>
      <c r="AG563" s="13">
        <f t="shared" si="47"/>
        <v>3633.862684243164</v>
      </c>
      <c r="AH563" s="3">
        <f t="shared" si="44"/>
        <v>468281.27374267578</v>
      </c>
      <c r="AI563" s="3">
        <f t="shared" si="45"/>
        <v>3633.862684243164</v>
      </c>
    </row>
    <row r="564" spans="2:35" x14ac:dyDescent="0.25">
      <c r="B564" t="s">
        <v>333</v>
      </c>
      <c r="C564" t="s">
        <v>28</v>
      </c>
      <c r="D564" t="s">
        <v>24</v>
      </c>
      <c r="E564">
        <v>14</v>
      </c>
      <c r="F564" t="s">
        <v>98</v>
      </c>
      <c r="G564">
        <v>623.88836669921875</v>
      </c>
      <c r="H564">
        <v>1786588.875</v>
      </c>
      <c r="I564">
        <v>500422.40625</v>
      </c>
      <c r="J564">
        <v>0</v>
      </c>
      <c r="K564">
        <v>883691.5</v>
      </c>
      <c r="L564">
        <v>15519.76953125</v>
      </c>
      <c r="M564">
        <v>293693.8125</v>
      </c>
      <c r="N564">
        <v>0</v>
      </c>
      <c r="O564">
        <v>213.47686767578125</v>
      </c>
      <c r="P564">
        <v>93049.2109375</v>
      </c>
      <c r="Q564">
        <v>0</v>
      </c>
      <c r="R564">
        <v>0</v>
      </c>
      <c r="S564">
        <v>0</v>
      </c>
      <c r="T564">
        <v>0</v>
      </c>
      <c r="U564">
        <v>2893.9673600000001</v>
      </c>
      <c r="V564">
        <v>0</v>
      </c>
      <c r="W564">
        <v>0</v>
      </c>
      <c r="X564">
        <v>2893.9673600000001</v>
      </c>
      <c r="Y564" s="13">
        <f t="shared" si="46"/>
        <v>3123.2158539306643</v>
      </c>
      <c r="Z564">
        <v>5130.728515625</v>
      </c>
      <c r="AA564">
        <v>-5309.53759765625</v>
      </c>
      <c r="AB564">
        <v>0</v>
      </c>
      <c r="AC564">
        <v>0</v>
      </c>
      <c r="AD564">
        <v>0</v>
      </c>
      <c r="AE564">
        <v>0</v>
      </c>
      <c r="AG564" s="13">
        <f t="shared" si="47"/>
        <v>3123.2158539306643</v>
      </c>
      <c r="AH564" s="3">
        <f t="shared" si="44"/>
        <v>402476.26983642578</v>
      </c>
      <c r="AI564" s="3">
        <f t="shared" si="45"/>
        <v>3123.2158539306643</v>
      </c>
    </row>
    <row r="565" spans="2:35" x14ac:dyDescent="0.25">
      <c r="B565" t="s">
        <v>334</v>
      </c>
      <c r="C565" t="s">
        <v>28</v>
      </c>
      <c r="D565" t="s">
        <v>24</v>
      </c>
      <c r="E565">
        <v>14</v>
      </c>
      <c r="F565" t="s">
        <v>100</v>
      </c>
      <c r="G565">
        <v>589.31524658203125</v>
      </c>
      <c r="H565">
        <v>1750221.125</v>
      </c>
      <c r="I565">
        <v>500422.40625</v>
      </c>
      <c r="J565">
        <v>0</v>
      </c>
      <c r="K565">
        <v>883691.5</v>
      </c>
      <c r="L565">
        <v>14082.052734375</v>
      </c>
      <c r="M565">
        <v>258765.453125</v>
      </c>
      <c r="N565">
        <v>0</v>
      </c>
      <c r="O565">
        <v>213.47686767578125</v>
      </c>
      <c r="P565">
        <v>93048.15625</v>
      </c>
      <c r="Q565">
        <v>0</v>
      </c>
      <c r="R565">
        <v>0</v>
      </c>
      <c r="S565">
        <v>0</v>
      </c>
      <c r="T565">
        <v>0</v>
      </c>
      <c r="U565">
        <v>2893.9673600000001</v>
      </c>
      <c r="V565">
        <v>0</v>
      </c>
      <c r="W565">
        <v>0</v>
      </c>
      <c r="X565">
        <v>2893.9673600000001</v>
      </c>
      <c r="Y565" s="13">
        <f t="shared" si="46"/>
        <v>2841.0069184619142</v>
      </c>
      <c r="Z565">
        <v>5130.728515625</v>
      </c>
      <c r="AA565">
        <v>-5309.53759765625</v>
      </c>
      <c r="AB565">
        <v>0</v>
      </c>
      <c r="AC565">
        <v>0</v>
      </c>
      <c r="AD565">
        <v>0</v>
      </c>
      <c r="AE565">
        <v>0</v>
      </c>
      <c r="AG565" s="13">
        <f t="shared" si="47"/>
        <v>2841.0069184619142</v>
      </c>
      <c r="AH565" s="3">
        <f t="shared" si="44"/>
        <v>366109.13897705078</v>
      </c>
      <c r="AI565" s="3">
        <f t="shared" si="45"/>
        <v>2841.0069184619142</v>
      </c>
    </row>
    <row r="566" spans="2:35" x14ac:dyDescent="0.25">
      <c r="B566" t="s">
        <v>335</v>
      </c>
      <c r="C566" t="s">
        <v>28</v>
      </c>
      <c r="D566" t="s">
        <v>24</v>
      </c>
      <c r="E566">
        <v>14</v>
      </c>
      <c r="F566" t="s">
        <v>102</v>
      </c>
      <c r="G566">
        <v>675.80035400390625</v>
      </c>
      <c r="H566">
        <v>1827628.875</v>
      </c>
      <c r="I566">
        <v>500422.40625</v>
      </c>
      <c r="J566">
        <v>0</v>
      </c>
      <c r="K566">
        <v>883691.5</v>
      </c>
      <c r="L566">
        <v>14496.615234375</v>
      </c>
      <c r="M566">
        <v>335208.5625</v>
      </c>
      <c r="N566">
        <v>0</v>
      </c>
      <c r="O566">
        <v>213.47686767578125</v>
      </c>
      <c r="P566">
        <v>93597.328125</v>
      </c>
      <c r="Q566">
        <v>0</v>
      </c>
      <c r="R566">
        <v>0</v>
      </c>
      <c r="S566">
        <v>0</v>
      </c>
      <c r="T566">
        <v>0</v>
      </c>
      <c r="U566">
        <v>2893.9404800000002</v>
      </c>
      <c r="V566">
        <v>0</v>
      </c>
      <c r="W566">
        <v>0</v>
      </c>
      <c r="X566">
        <v>2893.9404800000002</v>
      </c>
      <c r="Y566" s="13">
        <f t="shared" si="46"/>
        <v>3441.6840259619139</v>
      </c>
      <c r="Z566">
        <v>5175.87158203125</v>
      </c>
      <c r="AA566">
        <v>-5355.19091796875</v>
      </c>
      <c r="AB566">
        <v>0</v>
      </c>
      <c r="AC566">
        <v>0</v>
      </c>
      <c r="AD566">
        <v>0</v>
      </c>
      <c r="AE566">
        <v>0</v>
      </c>
      <c r="AG566" s="13">
        <f t="shared" si="47"/>
        <v>3441.6840259619139</v>
      </c>
      <c r="AH566" s="3">
        <f t="shared" si="44"/>
        <v>443515.98272705078</v>
      </c>
      <c r="AI566" s="3">
        <f t="shared" si="45"/>
        <v>3441.6840259619139</v>
      </c>
    </row>
    <row r="567" spans="2:35" x14ac:dyDescent="0.25">
      <c r="B567" t="s">
        <v>336</v>
      </c>
      <c r="C567" t="s">
        <v>28</v>
      </c>
      <c r="D567" t="s">
        <v>24</v>
      </c>
      <c r="E567">
        <v>14</v>
      </c>
      <c r="F567" t="s">
        <v>104</v>
      </c>
      <c r="G567">
        <v>615.207275390625</v>
      </c>
      <c r="H567">
        <v>1766305.75</v>
      </c>
      <c r="I567">
        <v>500422.40625</v>
      </c>
      <c r="J567">
        <v>0</v>
      </c>
      <c r="K567">
        <v>883691.5</v>
      </c>
      <c r="L567">
        <v>12381.9404296875</v>
      </c>
      <c r="M567">
        <v>276001.0625</v>
      </c>
      <c r="N567">
        <v>0</v>
      </c>
      <c r="O567">
        <v>213.47686767578125</v>
      </c>
      <c r="P567">
        <v>93596.59375</v>
      </c>
      <c r="Q567">
        <v>0</v>
      </c>
      <c r="R567">
        <v>0</v>
      </c>
      <c r="S567">
        <v>0</v>
      </c>
      <c r="T567">
        <v>0</v>
      </c>
      <c r="U567">
        <v>2893.9404800000002</v>
      </c>
      <c r="V567">
        <v>0</v>
      </c>
      <c r="W567">
        <v>0</v>
      </c>
      <c r="X567">
        <v>2893.9404800000002</v>
      </c>
      <c r="Y567" s="13">
        <f t="shared" si="46"/>
        <v>2965.8182507275392</v>
      </c>
      <c r="Z567">
        <v>5175.87158203125</v>
      </c>
      <c r="AA567">
        <v>-5355.19091796875</v>
      </c>
      <c r="AB567">
        <v>0</v>
      </c>
      <c r="AC567">
        <v>0</v>
      </c>
      <c r="AD567">
        <v>0</v>
      </c>
      <c r="AE567">
        <v>0</v>
      </c>
      <c r="AG567" s="13">
        <f t="shared" si="47"/>
        <v>2965.8182507275392</v>
      </c>
      <c r="AH567" s="3">
        <f t="shared" si="44"/>
        <v>382193.07354736328</v>
      </c>
      <c r="AI567" s="3">
        <f t="shared" si="45"/>
        <v>2965.8182507275392</v>
      </c>
    </row>
    <row r="568" spans="2:35" x14ac:dyDescent="0.25">
      <c r="B568" t="s">
        <v>337</v>
      </c>
      <c r="C568" t="s">
        <v>28</v>
      </c>
      <c r="D568" t="s">
        <v>24</v>
      </c>
      <c r="E568">
        <v>14</v>
      </c>
      <c r="F568" t="s">
        <v>106</v>
      </c>
      <c r="G568">
        <v>581.70660400390625</v>
      </c>
      <c r="H568">
        <v>1732262.25</v>
      </c>
      <c r="I568">
        <v>500422.40625</v>
      </c>
      <c r="J568">
        <v>0</v>
      </c>
      <c r="K568">
        <v>883691.5</v>
      </c>
      <c r="L568">
        <v>11191.025390625</v>
      </c>
      <c r="M568">
        <v>243149.421875</v>
      </c>
      <c r="N568">
        <v>0</v>
      </c>
      <c r="O568">
        <v>213.47686767578125</v>
      </c>
      <c r="P568">
        <v>93596.1328125</v>
      </c>
      <c r="Q568">
        <v>0</v>
      </c>
      <c r="R568">
        <v>0</v>
      </c>
      <c r="S568">
        <v>0</v>
      </c>
      <c r="T568">
        <v>0</v>
      </c>
      <c r="U568">
        <v>2893.9404800000002</v>
      </c>
      <c r="V568">
        <v>0</v>
      </c>
      <c r="W568">
        <v>0</v>
      </c>
      <c r="X568">
        <v>2893.9404800000002</v>
      </c>
      <c r="Y568" s="13">
        <f t="shared" si="46"/>
        <v>2701.6444418994142</v>
      </c>
      <c r="Z568">
        <v>5175.87158203125</v>
      </c>
      <c r="AA568">
        <v>-5355.19091796875</v>
      </c>
      <c r="AB568">
        <v>0</v>
      </c>
      <c r="AC568">
        <v>0</v>
      </c>
      <c r="AD568">
        <v>0</v>
      </c>
      <c r="AE568">
        <v>0</v>
      </c>
      <c r="AG568" s="13">
        <f t="shared" si="47"/>
        <v>2701.6444418994142</v>
      </c>
      <c r="AH568" s="3">
        <f t="shared" si="44"/>
        <v>348150.05694580078</v>
      </c>
      <c r="AI568" s="3">
        <f t="shared" si="45"/>
        <v>2701.6444418994142</v>
      </c>
    </row>
    <row r="569" spans="2:35" x14ac:dyDescent="0.25">
      <c r="B569" t="s">
        <v>620</v>
      </c>
      <c r="C569" t="s">
        <v>29</v>
      </c>
      <c r="D569" t="s">
        <v>24</v>
      </c>
      <c r="E569">
        <v>14</v>
      </c>
      <c r="F569" t="s">
        <v>90</v>
      </c>
      <c r="G569">
        <v>224.6312255859375</v>
      </c>
      <c r="H569">
        <v>359812</v>
      </c>
      <c r="I569">
        <v>133157.65625</v>
      </c>
      <c r="J569">
        <v>0</v>
      </c>
      <c r="K569">
        <v>99493.7734375</v>
      </c>
      <c r="L569">
        <v>0</v>
      </c>
      <c r="M569">
        <v>61683.8359375</v>
      </c>
      <c r="N569">
        <v>0</v>
      </c>
      <c r="O569">
        <v>0</v>
      </c>
      <c r="P569">
        <v>65476.7265625</v>
      </c>
      <c r="Q569">
        <v>0</v>
      </c>
      <c r="R569">
        <v>0</v>
      </c>
      <c r="S569">
        <v>0</v>
      </c>
      <c r="T569">
        <v>0</v>
      </c>
      <c r="U569">
        <v>10526.179840000001</v>
      </c>
      <c r="V569">
        <v>110.39444</v>
      </c>
      <c r="W569">
        <v>8267.5168000000012</v>
      </c>
      <c r="X569">
        <v>2148.2691200000004</v>
      </c>
      <c r="Y569" s="13">
        <f t="shared" si="46"/>
        <v>1813.5176449999999</v>
      </c>
      <c r="Z569">
        <v>1968.474609375</v>
      </c>
      <c r="AA569">
        <v>-4336.93408203125</v>
      </c>
      <c r="AB569">
        <v>0.22927014529705048</v>
      </c>
      <c r="AC569">
        <v>0</v>
      </c>
      <c r="AD569">
        <v>6</v>
      </c>
      <c r="AE569">
        <v>0</v>
      </c>
      <c r="AG569" s="13">
        <f t="shared" si="47"/>
        <v>1813.5176449999999</v>
      </c>
      <c r="AH569" s="3">
        <f t="shared" si="44"/>
        <v>127160.5625</v>
      </c>
      <c r="AI569" s="3">
        <f t="shared" si="45"/>
        <v>986.76596500000005</v>
      </c>
    </row>
    <row r="570" spans="2:35" x14ac:dyDescent="0.25">
      <c r="B570" t="s">
        <v>757</v>
      </c>
      <c r="C570" t="s">
        <v>29</v>
      </c>
      <c r="D570" t="s">
        <v>24</v>
      </c>
      <c r="E570">
        <v>14</v>
      </c>
      <c r="F570" t="s">
        <v>730</v>
      </c>
      <c r="G570">
        <v>224.63177490234375</v>
      </c>
      <c r="H570">
        <v>365205.65625</v>
      </c>
      <c r="I570">
        <v>133157.65625</v>
      </c>
      <c r="J570">
        <v>0</v>
      </c>
      <c r="K570">
        <v>99493.7734375</v>
      </c>
      <c r="L570">
        <v>0</v>
      </c>
      <c r="M570">
        <v>67077.375</v>
      </c>
      <c r="N570">
        <v>0</v>
      </c>
      <c r="O570">
        <v>0</v>
      </c>
      <c r="P570">
        <v>65476.859375</v>
      </c>
      <c r="Q570">
        <v>0</v>
      </c>
      <c r="R570">
        <v>0</v>
      </c>
      <c r="S570">
        <v>0</v>
      </c>
      <c r="T570">
        <v>0</v>
      </c>
      <c r="U570">
        <v>10526.055680000001</v>
      </c>
      <c r="V570">
        <v>110.39444</v>
      </c>
      <c r="W570">
        <v>8267.3939200000004</v>
      </c>
      <c r="X570">
        <v>2148.2686400000002</v>
      </c>
      <c r="Y570" s="13">
        <f t="shared" si="46"/>
        <v>1855.36025075</v>
      </c>
      <c r="Z570">
        <v>1968.474853515625</v>
      </c>
      <c r="AA570">
        <v>-4336.9345703125</v>
      </c>
      <c r="AB570">
        <v>0.22927014529705048</v>
      </c>
      <c r="AC570">
        <v>0</v>
      </c>
      <c r="AD570">
        <v>6</v>
      </c>
      <c r="AE570">
        <v>0</v>
      </c>
      <c r="AG570" s="13">
        <f t="shared" si="47"/>
        <v>1855.36025075</v>
      </c>
      <c r="AH570" s="3">
        <f t="shared" si="44"/>
        <v>132554.234375</v>
      </c>
      <c r="AI570" s="3">
        <f t="shared" si="45"/>
        <v>1028.62085875</v>
      </c>
    </row>
    <row r="571" spans="2:35" x14ac:dyDescent="0.25">
      <c r="B571" t="s">
        <v>621</v>
      </c>
      <c r="C571" t="s">
        <v>29</v>
      </c>
      <c r="D571" t="s">
        <v>24</v>
      </c>
      <c r="E571">
        <v>14</v>
      </c>
      <c r="F571" t="s">
        <v>92</v>
      </c>
      <c r="G571">
        <v>194.80914306640625</v>
      </c>
      <c r="H571">
        <v>327148.40625</v>
      </c>
      <c r="I571">
        <v>133157.65625</v>
      </c>
      <c r="J571">
        <v>0</v>
      </c>
      <c r="K571">
        <v>99493.7734375</v>
      </c>
      <c r="L571">
        <v>0</v>
      </c>
      <c r="M571">
        <v>48161.58984375</v>
      </c>
      <c r="N571">
        <v>0</v>
      </c>
      <c r="O571">
        <v>0</v>
      </c>
      <c r="P571">
        <v>46335.625</v>
      </c>
      <c r="Q571">
        <v>0</v>
      </c>
      <c r="R571">
        <v>0</v>
      </c>
      <c r="S571">
        <v>0</v>
      </c>
      <c r="T571">
        <v>0</v>
      </c>
      <c r="U571">
        <v>10583.322880000002</v>
      </c>
      <c r="V571">
        <v>110.39444</v>
      </c>
      <c r="W571">
        <v>8324.4972800000014</v>
      </c>
      <c r="X571">
        <v>2148.4304000000002</v>
      </c>
      <c r="Y571" s="13">
        <f t="shared" si="46"/>
        <v>1565.7481151874999</v>
      </c>
      <c r="Z571">
        <v>1948.0224609375</v>
      </c>
      <c r="AA571">
        <v>-3406.886474609375</v>
      </c>
      <c r="AB571">
        <v>0.15284676849842072</v>
      </c>
      <c r="AC571">
        <v>0</v>
      </c>
      <c r="AD571">
        <v>4</v>
      </c>
      <c r="AE571">
        <v>0</v>
      </c>
      <c r="AG571" s="13">
        <f t="shared" si="47"/>
        <v>1565.7481151874999</v>
      </c>
      <c r="AH571" s="3">
        <f t="shared" si="44"/>
        <v>94497.21484375</v>
      </c>
      <c r="AI571" s="3">
        <f t="shared" si="45"/>
        <v>733.2983871875</v>
      </c>
    </row>
    <row r="572" spans="2:35" x14ac:dyDescent="0.25">
      <c r="B572" t="s">
        <v>716</v>
      </c>
      <c r="C572" t="s">
        <v>29</v>
      </c>
      <c r="D572" t="s">
        <v>24</v>
      </c>
      <c r="E572">
        <v>14</v>
      </c>
      <c r="F572" t="s">
        <v>689</v>
      </c>
      <c r="G572">
        <v>241.30339050292969</v>
      </c>
      <c r="H572">
        <v>363268.34375</v>
      </c>
      <c r="I572">
        <v>133157.65625</v>
      </c>
      <c r="J572">
        <v>0</v>
      </c>
      <c r="K572">
        <v>99493.7734375</v>
      </c>
      <c r="L572">
        <v>0</v>
      </c>
      <c r="M572">
        <v>66530.0234375</v>
      </c>
      <c r="N572">
        <v>0</v>
      </c>
      <c r="O572">
        <v>0</v>
      </c>
      <c r="P572">
        <v>64087.16015625</v>
      </c>
      <c r="Q572">
        <v>0</v>
      </c>
      <c r="R572">
        <v>0</v>
      </c>
      <c r="S572">
        <v>0</v>
      </c>
      <c r="T572">
        <v>0</v>
      </c>
      <c r="U572">
        <v>10286.341760000001</v>
      </c>
      <c r="V572">
        <v>110.39444</v>
      </c>
      <c r="W572">
        <v>8027.5353600000008</v>
      </c>
      <c r="X572">
        <v>2148.4072000000001</v>
      </c>
      <c r="Y572" s="13">
        <f t="shared" si="46"/>
        <v>1816.3428806874999</v>
      </c>
      <c r="Z572">
        <v>1991.6568603515625</v>
      </c>
      <c r="AA572">
        <v>-3472.485595703125</v>
      </c>
      <c r="AB572">
        <v>0.26748186349868774</v>
      </c>
      <c r="AC572">
        <v>0</v>
      </c>
      <c r="AD572">
        <v>7</v>
      </c>
      <c r="AE572">
        <v>0</v>
      </c>
      <c r="AG572" s="13">
        <f t="shared" si="47"/>
        <v>1816.3428806874999</v>
      </c>
      <c r="AH572" s="3">
        <f t="shared" si="44"/>
        <v>130617.18359375</v>
      </c>
      <c r="AI572" s="3">
        <f t="shared" si="45"/>
        <v>1013.5893446875</v>
      </c>
    </row>
    <row r="573" spans="2:35" x14ac:dyDescent="0.25">
      <c r="B573" t="s">
        <v>622</v>
      </c>
      <c r="C573" t="s">
        <v>29</v>
      </c>
      <c r="D573" t="s">
        <v>24</v>
      </c>
      <c r="E573">
        <v>14</v>
      </c>
      <c r="F573" t="s">
        <v>94</v>
      </c>
      <c r="G573">
        <v>216.45719909667969</v>
      </c>
      <c r="H573">
        <v>351699.5</v>
      </c>
      <c r="I573">
        <v>133157.65625</v>
      </c>
      <c r="J573">
        <v>0</v>
      </c>
      <c r="K573">
        <v>99493.7734375</v>
      </c>
      <c r="L573">
        <v>0</v>
      </c>
      <c r="M573">
        <v>54961.16015625</v>
      </c>
      <c r="N573">
        <v>0</v>
      </c>
      <c r="O573">
        <v>0</v>
      </c>
      <c r="P573">
        <v>64087.16015625</v>
      </c>
      <c r="Q573">
        <v>0</v>
      </c>
      <c r="R573">
        <v>0</v>
      </c>
      <c r="S573">
        <v>0</v>
      </c>
      <c r="T573">
        <v>0</v>
      </c>
      <c r="U573">
        <v>10286.341760000001</v>
      </c>
      <c r="V573">
        <v>110.39444</v>
      </c>
      <c r="W573">
        <v>8027.5353600000008</v>
      </c>
      <c r="X573">
        <v>2148.4072000000001</v>
      </c>
      <c r="Y573" s="13">
        <f t="shared" si="46"/>
        <v>1726.568501625</v>
      </c>
      <c r="Z573">
        <v>1991.6568603515625</v>
      </c>
      <c r="AA573">
        <v>-3472.485595703125</v>
      </c>
      <c r="AB573">
        <v>0.26748186349868774</v>
      </c>
      <c r="AC573">
        <v>0</v>
      </c>
      <c r="AD573">
        <v>7</v>
      </c>
      <c r="AE573">
        <v>0</v>
      </c>
      <c r="AG573" s="13">
        <f t="shared" si="47"/>
        <v>1726.568501625</v>
      </c>
      <c r="AH573" s="3">
        <f t="shared" si="44"/>
        <v>119048.3203125</v>
      </c>
      <c r="AI573" s="3">
        <f t="shared" si="45"/>
        <v>923.81496562500001</v>
      </c>
    </row>
    <row r="574" spans="2:35" x14ac:dyDescent="0.25">
      <c r="B574" t="s">
        <v>623</v>
      </c>
      <c r="C574" t="s">
        <v>29</v>
      </c>
      <c r="D574" t="s">
        <v>24</v>
      </c>
      <c r="E574">
        <v>14</v>
      </c>
      <c r="F574" t="s">
        <v>48</v>
      </c>
      <c r="G574">
        <v>238.69549560546875</v>
      </c>
      <c r="H574">
        <v>361713.1875</v>
      </c>
      <c r="I574">
        <v>133157.65625</v>
      </c>
      <c r="J574">
        <v>0</v>
      </c>
      <c r="K574">
        <v>99493.7734375</v>
      </c>
      <c r="L574">
        <v>227.83967590332031</v>
      </c>
      <c r="M574">
        <v>77379.109375</v>
      </c>
      <c r="N574">
        <v>0</v>
      </c>
      <c r="O574">
        <v>516.4290771484375</v>
      </c>
      <c r="P574">
        <v>50938.28125</v>
      </c>
      <c r="Q574">
        <v>0</v>
      </c>
      <c r="R574">
        <v>0</v>
      </c>
      <c r="S574">
        <v>0</v>
      </c>
      <c r="T574">
        <v>0</v>
      </c>
      <c r="U574">
        <v>10590.30528</v>
      </c>
      <c r="V574">
        <v>110.39444</v>
      </c>
      <c r="W574">
        <v>8330.5222400000002</v>
      </c>
      <c r="X574">
        <v>2149.3876800000003</v>
      </c>
      <c r="Y574" s="13">
        <f t="shared" si="46"/>
        <v>1834.5707007736817</v>
      </c>
      <c r="Z574">
        <v>2063.2412109375</v>
      </c>
      <c r="AA574">
        <v>-1658.564697265625</v>
      </c>
      <c r="AB574">
        <v>0.22927014529705048</v>
      </c>
      <c r="AC574">
        <v>0</v>
      </c>
      <c r="AD574">
        <v>6</v>
      </c>
      <c r="AE574">
        <v>0</v>
      </c>
      <c r="AG574" s="13">
        <f t="shared" si="47"/>
        <v>1834.5707007736817</v>
      </c>
      <c r="AH574" s="3">
        <f t="shared" si="44"/>
        <v>129061.65937805176</v>
      </c>
      <c r="AI574" s="3">
        <f t="shared" si="45"/>
        <v>1001.5184767736816</v>
      </c>
    </row>
    <row r="575" spans="2:35" x14ac:dyDescent="0.25">
      <c r="B575" t="s">
        <v>624</v>
      </c>
      <c r="C575" t="s">
        <v>29</v>
      </c>
      <c r="D575" t="s">
        <v>24</v>
      </c>
      <c r="E575">
        <v>14</v>
      </c>
      <c r="F575" t="s">
        <v>50</v>
      </c>
      <c r="G575">
        <v>203.96162414550781</v>
      </c>
      <c r="H575">
        <v>342584.53125</v>
      </c>
      <c r="I575">
        <v>133157.65625</v>
      </c>
      <c r="J575">
        <v>0</v>
      </c>
      <c r="K575">
        <v>99493.7734375</v>
      </c>
      <c r="L575">
        <v>446.35064697265625</v>
      </c>
      <c r="M575">
        <v>59526.7109375</v>
      </c>
      <c r="N575">
        <v>0</v>
      </c>
      <c r="O575">
        <v>535.7421875</v>
      </c>
      <c r="P575">
        <v>49424.2109375</v>
      </c>
      <c r="Q575">
        <v>0</v>
      </c>
      <c r="R575">
        <v>0</v>
      </c>
      <c r="S575">
        <v>0</v>
      </c>
      <c r="T575">
        <v>0</v>
      </c>
      <c r="U575">
        <v>10022.90624</v>
      </c>
      <c r="V575">
        <v>110.39444</v>
      </c>
      <c r="W575">
        <v>7763.0348800000011</v>
      </c>
      <c r="X575">
        <v>2149.4768000000004</v>
      </c>
      <c r="Y575" s="13">
        <f t="shared" si="46"/>
        <v>1629.3836821455079</v>
      </c>
      <c r="Z575">
        <v>2058.76025390625</v>
      </c>
      <c r="AA575">
        <v>-1620.565673828125</v>
      </c>
      <c r="AB575">
        <v>0.15284676849842072</v>
      </c>
      <c r="AC575">
        <v>0</v>
      </c>
      <c r="AD575">
        <v>3</v>
      </c>
      <c r="AE575">
        <v>1</v>
      </c>
      <c r="AG575" s="13">
        <f t="shared" si="47"/>
        <v>1629.3836821455079</v>
      </c>
      <c r="AH575" s="3">
        <f t="shared" si="44"/>
        <v>109933.01470947266</v>
      </c>
      <c r="AI575" s="3">
        <f t="shared" si="45"/>
        <v>853.08019414550779</v>
      </c>
    </row>
    <row r="576" spans="2:35" x14ac:dyDescent="0.25">
      <c r="B576" t="s">
        <v>625</v>
      </c>
      <c r="C576" t="s">
        <v>29</v>
      </c>
      <c r="D576" t="s">
        <v>24</v>
      </c>
      <c r="E576">
        <v>14</v>
      </c>
      <c r="F576" t="s">
        <v>96</v>
      </c>
      <c r="G576">
        <v>223.77767944335937</v>
      </c>
      <c r="H576">
        <v>399336.9375</v>
      </c>
      <c r="I576">
        <v>133157.65625</v>
      </c>
      <c r="J576">
        <v>0</v>
      </c>
      <c r="K576">
        <v>99493.7734375</v>
      </c>
      <c r="L576">
        <v>48931.70703125</v>
      </c>
      <c r="M576">
        <v>64941.609375</v>
      </c>
      <c r="N576">
        <v>0</v>
      </c>
      <c r="O576">
        <v>0</v>
      </c>
      <c r="P576">
        <v>52812.1015625</v>
      </c>
      <c r="Q576">
        <v>0</v>
      </c>
      <c r="R576">
        <v>0</v>
      </c>
      <c r="S576">
        <v>0</v>
      </c>
      <c r="T576">
        <v>0</v>
      </c>
      <c r="U576">
        <v>2258.3732800000002</v>
      </c>
      <c r="V576">
        <v>110.39444</v>
      </c>
      <c r="W576">
        <v>0</v>
      </c>
      <c r="X576">
        <v>2147.9790400000002</v>
      </c>
      <c r="Y576" s="13">
        <f t="shared" si="46"/>
        <v>1293.4788434375</v>
      </c>
      <c r="Z576">
        <v>1600.3125</v>
      </c>
      <c r="AA576">
        <v>-1655.2232666015625</v>
      </c>
      <c r="AB576">
        <v>0.1910584568977356</v>
      </c>
      <c r="AC576">
        <v>0</v>
      </c>
      <c r="AD576">
        <v>5</v>
      </c>
      <c r="AE576">
        <v>0</v>
      </c>
      <c r="AG576" s="13">
        <f t="shared" si="47"/>
        <v>1293.4788434375</v>
      </c>
      <c r="AH576" s="3">
        <f t="shared" si="44"/>
        <v>166685.41796875</v>
      </c>
      <c r="AI576" s="3">
        <f t="shared" si="45"/>
        <v>1293.4788434375</v>
      </c>
    </row>
    <row r="577" spans="2:35" x14ac:dyDescent="0.25">
      <c r="B577" t="s">
        <v>626</v>
      </c>
      <c r="C577" t="s">
        <v>29</v>
      </c>
      <c r="D577" t="s">
        <v>24</v>
      </c>
      <c r="E577">
        <v>14</v>
      </c>
      <c r="F577" t="s">
        <v>98</v>
      </c>
      <c r="G577">
        <v>208.027099609375</v>
      </c>
      <c r="H577">
        <v>387144.78125</v>
      </c>
      <c r="I577">
        <v>133157.65625</v>
      </c>
      <c r="J577">
        <v>0</v>
      </c>
      <c r="K577">
        <v>99493.7734375</v>
      </c>
      <c r="L577">
        <v>44394.8828125</v>
      </c>
      <c r="M577">
        <v>57286.375</v>
      </c>
      <c r="N577">
        <v>0</v>
      </c>
      <c r="O577">
        <v>0</v>
      </c>
      <c r="P577">
        <v>52812.1015625</v>
      </c>
      <c r="Q577">
        <v>0</v>
      </c>
      <c r="R577">
        <v>0</v>
      </c>
      <c r="S577">
        <v>0</v>
      </c>
      <c r="T577">
        <v>0</v>
      </c>
      <c r="U577">
        <v>2258.3732800000002</v>
      </c>
      <c r="V577">
        <v>110.39444</v>
      </c>
      <c r="W577">
        <v>0</v>
      </c>
      <c r="X577">
        <v>2147.9790400000002</v>
      </c>
      <c r="Y577" s="13">
        <f t="shared" si="46"/>
        <v>1198.8684687499999</v>
      </c>
      <c r="Z577">
        <v>1600.3125</v>
      </c>
      <c r="AA577">
        <v>-1655.2232666015625</v>
      </c>
      <c r="AB577">
        <v>0.1910584568977356</v>
      </c>
      <c r="AC577">
        <v>0</v>
      </c>
      <c r="AD577">
        <v>5</v>
      </c>
      <c r="AE577">
        <v>0</v>
      </c>
      <c r="AG577" s="13">
        <f t="shared" si="47"/>
        <v>1198.8684687499999</v>
      </c>
      <c r="AH577" s="3">
        <f t="shared" si="44"/>
        <v>154493.359375</v>
      </c>
      <c r="AI577" s="3">
        <f t="shared" si="45"/>
        <v>1198.8684687499999</v>
      </c>
    </row>
    <row r="578" spans="2:35" x14ac:dyDescent="0.25">
      <c r="B578" t="s">
        <v>627</v>
      </c>
      <c r="C578" t="s">
        <v>29</v>
      </c>
      <c r="D578" t="s">
        <v>24</v>
      </c>
      <c r="E578">
        <v>14</v>
      </c>
      <c r="F578" t="s">
        <v>100</v>
      </c>
      <c r="G578">
        <v>195.11090087890625</v>
      </c>
      <c r="H578">
        <v>376766.4375</v>
      </c>
      <c r="I578">
        <v>133157.65625</v>
      </c>
      <c r="J578">
        <v>0</v>
      </c>
      <c r="K578">
        <v>99493.7734375</v>
      </c>
      <c r="L578">
        <v>40368.80078125</v>
      </c>
      <c r="M578">
        <v>50948.69140625</v>
      </c>
      <c r="N578">
        <v>0</v>
      </c>
      <c r="O578">
        <v>0</v>
      </c>
      <c r="P578">
        <v>52797.69140625</v>
      </c>
      <c r="Q578">
        <v>0</v>
      </c>
      <c r="R578">
        <v>0</v>
      </c>
      <c r="S578">
        <v>0</v>
      </c>
      <c r="T578">
        <v>0</v>
      </c>
      <c r="U578">
        <v>2258.3732800000002</v>
      </c>
      <c r="V578">
        <v>110.39444</v>
      </c>
      <c r="W578">
        <v>0</v>
      </c>
      <c r="X578">
        <v>2147.9790400000002</v>
      </c>
      <c r="Y578" s="13">
        <f t="shared" si="46"/>
        <v>1118.3338246875001</v>
      </c>
      <c r="Z578">
        <v>1598.984375</v>
      </c>
      <c r="AA578">
        <v>-1653.8470458984375</v>
      </c>
      <c r="AB578">
        <v>0.1910584568977356</v>
      </c>
      <c r="AC578">
        <v>0</v>
      </c>
      <c r="AD578">
        <v>5</v>
      </c>
      <c r="AE578">
        <v>0</v>
      </c>
      <c r="AG578" s="13">
        <f t="shared" si="47"/>
        <v>1118.3338246875001</v>
      </c>
      <c r="AH578" s="3">
        <f t="shared" ref="AH578:AH609" si="48">L578+M578+O578+P578+R578</f>
        <v>144115.18359375</v>
      </c>
      <c r="AI578" s="3">
        <f t="shared" ref="AI578:AI609" si="49">AH578*7760/1000000</f>
        <v>1118.3338246875001</v>
      </c>
    </row>
    <row r="579" spans="2:35" x14ac:dyDescent="0.25">
      <c r="B579" t="s">
        <v>628</v>
      </c>
      <c r="C579" t="s">
        <v>29</v>
      </c>
      <c r="D579" t="s">
        <v>24</v>
      </c>
      <c r="E579">
        <v>14</v>
      </c>
      <c r="F579" t="s">
        <v>102</v>
      </c>
      <c r="G579">
        <v>211.99166870117187</v>
      </c>
      <c r="H579">
        <v>386677.9375</v>
      </c>
      <c r="I579">
        <v>133157.65625</v>
      </c>
      <c r="J579">
        <v>0</v>
      </c>
      <c r="K579">
        <v>99493.7734375</v>
      </c>
      <c r="L579">
        <v>42206.1796875</v>
      </c>
      <c r="M579">
        <v>59179.4921875</v>
      </c>
      <c r="N579">
        <v>0</v>
      </c>
      <c r="O579">
        <v>0</v>
      </c>
      <c r="P579">
        <v>52640.73046875</v>
      </c>
      <c r="Q579">
        <v>0</v>
      </c>
      <c r="R579">
        <v>0</v>
      </c>
      <c r="S579">
        <v>0</v>
      </c>
      <c r="T579">
        <v>0</v>
      </c>
      <c r="U579">
        <v>2258.3632000000002</v>
      </c>
      <c r="V579">
        <v>110.39444</v>
      </c>
      <c r="W579">
        <v>0</v>
      </c>
      <c r="X579">
        <v>2147.9689600000002</v>
      </c>
      <c r="Y579" s="13">
        <f t="shared" ref="Y579:Y642" si="50">AG579</f>
        <v>1195.2448821875</v>
      </c>
      <c r="Z579">
        <v>1589.5098876953125</v>
      </c>
      <c r="AA579">
        <v>-1643.95361328125</v>
      </c>
      <c r="AB579">
        <v>0.22927014529705048</v>
      </c>
      <c r="AC579">
        <v>0</v>
      </c>
      <c r="AD579">
        <v>6</v>
      </c>
      <c r="AE579">
        <v>0</v>
      </c>
      <c r="AG579" s="13">
        <f t="shared" ref="AG579:AG641" si="51">(AH579*7760+W579*100000)/1000000</f>
        <v>1195.2448821875</v>
      </c>
      <c r="AH579" s="3">
        <f t="shared" si="48"/>
        <v>154026.40234375</v>
      </c>
      <c r="AI579" s="3">
        <f t="shared" si="49"/>
        <v>1195.2448821875</v>
      </c>
    </row>
    <row r="580" spans="2:35" x14ac:dyDescent="0.25">
      <c r="B580" t="s">
        <v>629</v>
      </c>
      <c r="C580" t="s">
        <v>29</v>
      </c>
      <c r="D580" t="s">
        <v>24</v>
      </c>
      <c r="E580">
        <v>14</v>
      </c>
      <c r="F580" t="s">
        <v>104</v>
      </c>
      <c r="G580">
        <v>197.97599792480469</v>
      </c>
      <c r="H580">
        <v>375673.25</v>
      </c>
      <c r="I580">
        <v>133157.65625</v>
      </c>
      <c r="J580">
        <v>0</v>
      </c>
      <c r="K580">
        <v>99493.7734375</v>
      </c>
      <c r="L580">
        <v>38190.015625</v>
      </c>
      <c r="M580">
        <v>52280.04296875</v>
      </c>
      <c r="N580">
        <v>0</v>
      </c>
      <c r="O580">
        <v>0</v>
      </c>
      <c r="P580">
        <v>52551.95703125</v>
      </c>
      <c r="Q580">
        <v>0</v>
      </c>
      <c r="R580">
        <v>0</v>
      </c>
      <c r="S580">
        <v>0</v>
      </c>
      <c r="T580">
        <v>0</v>
      </c>
      <c r="U580">
        <v>2258.3632000000002</v>
      </c>
      <c r="V580">
        <v>110.39444</v>
      </c>
      <c r="W580">
        <v>0</v>
      </c>
      <c r="X580">
        <v>2147.9689600000002</v>
      </c>
      <c r="Y580" s="13">
        <f t="shared" si="50"/>
        <v>1109.85084125</v>
      </c>
      <c r="Z580">
        <v>1583.9095458984375</v>
      </c>
      <c r="AA580">
        <v>-1638.125</v>
      </c>
      <c r="AB580">
        <v>0.22927014529705048</v>
      </c>
      <c r="AC580">
        <v>0</v>
      </c>
      <c r="AD580">
        <v>6</v>
      </c>
      <c r="AE580">
        <v>0</v>
      </c>
      <c r="AG580" s="13">
        <f t="shared" si="51"/>
        <v>1109.85084125</v>
      </c>
      <c r="AH580" s="3">
        <f t="shared" si="48"/>
        <v>143022.015625</v>
      </c>
      <c r="AI580" s="3">
        <f t="shared" si="49"/>
        <v>1109.85084125</v>
      </c>
    </row>
    <row r="581" spans="2:35" x14ac:dyDescent="0.25">
      <c r="B581" t="s">
        <v>630</v>
      </c>
      <c r="C581" t="s">
        <v>29</v>
      </c>
      <c r="D581" t="s">
        <v>24</v>
      </c>
      <c r="E581">
        <v>14</v>
      </c>
      <c r="F581" t="s">
        <v>106</v>
      </c>
      <c r="G581">
        <v>186.36427307128906</v>
      </c>
      <c r="H581">
        <v>366304.8125</v>
      </c>
      <c r="I581">
        <v>133157.65625</v>
      </c>
      <c r="J581">
        <v>0</v>
      </c>
      <c r="K581">
        <v>99493.7734375</v>
      </c>
      <c r="L581">
        <v>34640.3984375</v>
      </c>
      <c r="M581">
        <v>46461.203125</v>
      </c>
      <c r="N581">
        <v>0</v>
      </c>
      <c r="O581">
        <v>0</v>
      </c>
      <c r="P581">
        <v>52551.95703125</v>
      </c>
      <c r="Q581">
        <v>0</v>
      </c>
      <c r="R581">
        <v>0</v>
      </c>
      <c r="S581">
        <v>0</v>
      </c>
      <c r="T581">
        <v>0</v>
      </c>
      <c r="U581">
        <v>2258.3632000000002</v>
      </c>
      <c r="V581">
        <v>110.39444</v>
      </c>
      <c r="W581">
        <v>0</v>
      </c>
      <c r="X581">
        <v>2147.9689600000002</v>
      </c>
      <c r="Y581" s="13">
        <f t="shared" si="50"/>
        <v>1037.1516146874999</v>
      </c>
      <c r="Z581">
        <v>1583.9095458984375</v>
      </c>
      <c r="AA581">
        <v>-1638.125</v>
      </c>
      <c r="AB581">
        <v>0.22927014529705048</v>
      </c>
      <c r="AC581">
        <v>0</v>
      </c>
      <c r="AD581">
        <v>6</v>
      </c>
      <c r="AE581">
        <v>0</v>
      </c>
      <c r="AG581" s="13">
        <f t="shared" si="51"/>
        <v>1037.1516146874999</v>
      </c>
      <c r="AH581" s="3">
        <f t="shared" si="48"/>
        <v>133653.55859375</v>
      </c>
      <c r="AI581" s="3">
        <f t="shared" si="49"/>
        <v>1037.1516146874999</v>
      </c>
    </row>
    <row r="582" spans="2:35" x14ac:dyDescent="0.25">
      <c r="B582" t="s">
        <v>631</v>
      </c>
      <c r="C582" t="s">
        <v>30</v>
      </c>
      <c r="D582" t="s">
        <v>24</v>
      </c>
      <c r="E582">
        <v>14</v>
      </c>
      <c r="F582" t="s">
        <v>108</v>
      </c>
      <c r="G582">
        <v>720.6107177734375</v>
      </c>
      <c r="H582">
        <v>3993126.5</v>
      </c>
      <c r="I582">
        <v>566447.625</v>
      </c>
      <c r="J582">
        <v>0</v>
      </c>
      <c r="K582">
        <v>1692748</v>
      </c>
      <c r="L582">
        <v>9986.50390625</v>
      </c>
      <c r="M582">
        <v>805305.9375</v>
      </c>
      <c r="N582">
        <v>11591.716796875</v>
      </c>
      <c r="O582">
        <v>314071.5</v>
      </c>
      <c r="P582">
        <v>592975.1875</v>
      </c>
      <c r="Q582">
        <v>0</v>
      </c>
      <c r="R582">
        <v>0</v>
      </c>
      <c r="S582">
        <v>0</v>
      </c>
      <c r="T582">
        <v>0</v>
      </c>
      <c r="U582">
        <v>166317.44512000002</v>
      </c>
      <c r="V582">
        <v>0</v>
      </c>
      <c r="W582">
        <v>129295.72864000002</v>
      </c>
      <c r="X582">
        <v>37021.7984</v>
      </c>
      <c r="Y582" s="13">
        <f t="shared" si="50"/>
        <v>26294.924504312501</v>
      </c>
      <c r="Z582">
        <v>9192.6376953125</v>
      </c>
      <c r="AA582">
        <v>-18363.23828125</v>
      </c>
      <c r="AB582">
        <v>0.10272800177335739</v>
      </c>
      <c r="AC582">
        <v>0</v>
      </c>
      <c r="AD582">
        <v>9</v>
      </c>
      <c r="AE582">
        <v>0</v>
      </c>
      <c r="AG582" s="13">
        <f t="shared" si="51"/>
        <v>26294.924504312501</v>
      </c>
      <c r="AH582" s="3">
        <f t="shared" si="48"/>
        <v>1722339.12890625</v>
      </c>
      <c r="AI582" s="3">
        <f t="shared" si="49"/>
        <v>13365.3516403125</v>
      </c>
    </row>
    <row r="583" spans="2:35" x14ac:dyDescent="0.25">
      <c r="B583" t="s">
        <v>632</v>
      </c>
      <c r="C583" t="s">
        <v>30</v>
      </c>
      <c r="D583" t="s">
        <v>24</v>
      </c>
      <c r="E583">
        <v>14</v>
      </c>
      <c r="F583" t="s">
        <v>110</v>
      </c>
      <c r="G583">
        <v>660.2392578125</v>
      </c>
      <c r="H583">
        <v>3796550.25</v>
      </c>
      <c r="I583">
        <v>566447.625</v>
      </c>
      <c r="J583">
        <v>0</v>
      </c>
      <c r="K583">
        <v>1692748</v>
      </c>
      <c r="L583">
        <v>22878.453125</v>
      </c>
      <c r="M583">
        <v>576440.75</v>
      </c>
      <c r="N583">
        <v>29205.3046875</v>
      </c>
      <c r="O583">
        <v>313796.78125</v>
      </c>
      <c r="P583">
        <v>595033.25</v>
      </c>
      <c r="Q583">
        <v>0</v>
      </c>
      <c r="R583">
        <v>0</v>
      </c>
      <c r="S583">
        <v>0</v>
      </c>
      <c r="T583">
        <v>0</v>
      </c>
      <c r="U583">
        <v>143005.54240000001</v>
      </c>
      <c r="V583">
        <v>0</v>
      </c>
      <c r="W583">
        <v>105983.70304000001</v>
      </c>
      <c r="X583">
        <v>37021.84448</v>
      </c>
      <c r="Y583" s="13">
        <f t="shared" si="50"/>
        <v>22301.608362750001</v>
      </c>
      <c r="Z583">
        <v>9192.6376953125</v>
      </c>
      <c r="AA583">
        <v>-18363.23828125</v>
      </c>
      <c r="AB583">
        <v>0.11414221674203873</v>
      </c>
      <c r="AC583">
        <v>0</v>
      </c>
      <c r="AD583">
        <v>9</v>
      </c>
      <c r="AE583">
        <v>1</v>
      </c>
      <c r="AG583" s="13">
        <f t="shared" si="51"/>
        <v>22301.608362750001</v>
      </c>
      <c r="AH583" s="3">
        <f t="shared" si="48"/>
        <v>1508149.234375</v>
      </c>
      <c r="AI583" s="3">
        <f t="shared" si="49"/>
        <v>11703.238058749999</v>
      </c>
    </row>
    <row r="584" spans="2:35" x14ac:dyDescent="0.25">
      <c r="B584" t="s">
        <v>633</v>
      </c>
      <c r="C584" t="s">
        <v>30</v>
      </c>
      <c r="D584" t="s">
        <v>24</v>
      </c>
      <c r="E584">
        <v>14</v>
      </c>
      <c r="F584" t="s">
        <v>96</v>
      </c>
      <c r="G584">
        <v>969.88494873046875</v>
      </c>
      <c r="H584">
        <v>4450075</v>
      </c>
      <c r="I584">
        <v>566447.625</v>
      </c>
      <c r="J584">
        <v>0</v>
      </c>
      <c r="K584">
        <v>1692748</v>
      </c>
      <c r="L584">
        <v>861551</v>
      </c>
      <c r="M584">
        <v>855370.5625</v>
      </c>
      <c r="N584">
        <v>0</v>
      </c>
      <c r="O584">
        <v>1121.62158203125</v>
      </c>
      <c r="P584">
        <v>472836.09375</v>
      </c>
      <c r="Q584">
        <v>0</v>
      </c>
      <c r="R584">
        <v>0</v>
      </c>
      <c r="S584">
        <v>0</v>
      </c>
      <c r="T584">
        <v>0</v>
      </c>
      <c r="U584">
        <v>37021.667840000002</v>
      </c>
      <c r="V584">
        <v>0</v>
      </c>
      <c r="W584">
        <v>0</v>
      </c>
      <c r="X584">
        <v>37021.667840000002</v>
      </c>
      <c r="Y584" s="13">
        <f t="shared" si="50"/>
        <v>17001.223195976563</v>
      </c>
      <c r="Z584">
        <v>8326.5029296875</v>
      </c>
      <c r="AA584">
        <v>-8564.9306640625</v>
      </c>
      <c r="AB584">
        <v>0.60495376586914063</v>
      </c>
      <c r="AC584">
        <v>0</v>
      </c>
      <c r="AD584">
        <v>53</v>
      </c>
      <c r="AE584">
        <v>0</v>
      </c>
      <c r="AG584" s="13">
        <f t="shared" si="51"/>
        <v>17001.223195976563</v>
      </c>
      <c r="AH584" s="3">
        <f t="shared" si="48"/>
        <v>2190879.2778320312</v>
      </c>
      <c r="AI584" s="3">
        <f t="shared" si="49"/>
        <v>17001.223195976563</v>
      </c>
    </row>
    <row r="585" spans="2:35" x14ac:dyDescent="0.25">
      <c r="B585" t="s">
        <v>634</v>
      </c>
      <c r="C585" t="s">
        <v>30</v>
      </c>
      <c r="D585" t="s">
        <v>24</v>
      </c>
      <c r="E585">
        <v>14</v>
      </c>
      <c r="F585" t="s">
        <v>98</v>
      </c>
      <c r="G585">
        <v>881.82305908203125</v>
      </c>
      <c r="H585">
        <v>4234600.5</v>
      </c>
      <c r="I585">
        <v>566447.625</v>
      </c>
      <c r="J585">
        <v>0</v>
      </c>
      <c r="K585">
        <v>1692748</v>
      </c>
      <c r="L585">
        <v>769925.125</v>
      </c>
      <c r="M585">
        <v>731521.5</v>
      </c>
      <c r="N585">
        <v>0</v>
      </c>
      <c r="O585">
        <v>1121.62158203125</v>
      </c>
      <c r="P585">
        <v>472836.09375</v>
      </c>
      <c r="Q585">
        <v>0</v>
      </c>
      <c r="R585">
        <v>0</v>
      </c>
      <c r="S585">
        <v>0</v>
      </c>
      <c r="T585">
        <v>0</v>
      </c>
      <c r="U585">
        <v>37021.667840000002</v>
      </c>
      <c r="V585">
        <v>0</v>
      </c>
      <c r="W585">
        <v>0</v>
      </c>
      <c r="X585">
        <v>37021.667840000002</v>
      </c>
      <c r="Y585" s="13">
        <f t="shared" si="50"/>
        <v>15329.137680976562</v>
      </c>
      <c r="Z585">
        <v>8326.5</v>
      </c>
      <c r="AA585">
        <v>-8564.9287109375</v>
      </c>
      <c r="AB585">
        <v>0.60495376586914063</v>
      </c>
      <c r="AC585">
        <v>0</v>
      </c>
      <c r="AD585">
        <v>53</v>
      </c>
      <c r="AE585">
        <v>0</v>
      </c>
      <c r="AG585" s="13">
        <f t="shared" si="51"/>
        <v>15329.137680976562</v>
      </c>
      <c r="AH585" s="3">
        <f t="shared" si="48"/>
        <v>1975404.3403320313</v>
      </c>
      <c r="AI585" s="3">
        <f t="shared" si="49"/>
        <v>15329.137680976562</v>
      </c>
    </row>
    <row r="586" spans="2:35" x14ac:dyDescent="0.25">
      <c r="B586" t="s">
        <v>635</v>
      </c>
      <c r="C586" t="s">
        <v>30</v>
      </c>
      <c r="D586" t="s">
        <v>24</v>
      </c>
      <c r="E586">
        <v>14</v>
      </c>
      <c r="F586" t="s">
        <v>100</v>
      </c>
      <c r="G586">
        <v>815.5020751953125</v>
      </c>
      <c r="H586">
        <v>4066605</v>
      </c>
      <c r="I586">
        <v>566447.625</v>
      </c>
      <c r="J586">
        <v>0</v>
      </c>
      <c r="K586">
        <v>1692748</v>
      </c>
      <c r="L586">
        <v>694884.125</v>
      </c>
      <c r="M586">
        <v>638567.8125</v>
      </c>
      <c r="N586">
        <v>0</v>
      </c>
      <c r="O586">
        <v>1121.62158203125</v>
      </c>
      <c r="P586">
        <v>472836.09375</v>
      </c>
      <c r="Q586">
        <v>0</v>
      </c>
      <c r="R586">
        <v>0</v>
      </c>
      <c r="S586">
        <v>0</v>
      </c>
      <c r="T586">
        <v>0</v>
      </c>
      <c r="U586">
        <v>37021.667840000002</v>
      </c>
      <c r="V586">
        <v>0</v>
      </c>
      <c r="W586">
        <v>0</v>
      </c>
      <c r="X586">
        <v>37021.667840000002</v>
      </c>
      <c r="Y586" s="13">
        <f t="shared" si="50"/>
        <v>14025.498905976563</v>
      </c>
      <c r="Z586">
        <v>8326.50390625</v>
      </c>
      <c r="AA586">
        <v>-8564.9326171875</v>
      </c>
      <c r="AB586">
        <v>0.60495376586914063</v>
      </c>
      <c r="AC586">
        <v>0</v>
      </c>
      <c r="AD586">
        <v>53</v>
      </c>
      <c r="AE586">
        <v>0</v>
      </c>
      <c r="AG586" s="13">
        <f t="shared" si="51"/>
        <v>14025.498905976563</v>
      </c>
      <c r="AH586" s="3">
        <f t="shared" si="48"/>
        <v>1807409.6528320313</v>
      </c>
      <c r="AI586" s="3">
        <f t="shared" si="49"/>
        <v>14025.498905976563</v>
      </c>
    </row>
    <row r="587" spans="2:35" x14ac:dyDescent="0.25">
      <c r="B587" t="s">
        <v>636</v>
      </c>
      <c r="C587" t="s">
        <v>30</v>
      </c>
      <c r="D587" t="s">
        <v>24</v>
      </c>
      <c r="E587">
        <v>14</v>
      </c>
      <c r="F587" t="s">
        <v>102</v>
      </c>
      <c r="G587">
        <v>953.07861328125</v>
      </c>
      <c r="H587">
        <v>4302436.5</v>
      </c>
      <c r="I587">
        <v>566447.625</v>
      </c>
      <c r="J587">
        <v>0</v>
      </c>
      <c r="K587">
        <v>1692748</v>
      </c>
      <c r="L587">
        <v>770307.125</v>
      </c>
      <c r="M587">
        <v>800802.75</v>
      </c>
      <c r="N587">
        <v>0</v>
      </c>
      <c r="O587">
        <v>1121.62158203125</v>
      </c>
      <c r="P587">
        <v>471008.71875</v>
      </c>
      <c r="Q587">
        <v>0</v>
      </c>
      <c r="R587">
        <v>0</v>
      </c>
      <c r="S587">
        <v>0</v>
      </c>
      <c r="T587">
        <v>0</v>
      </c>
      <c r="U587">
        <v>37021.591040000007</v>
      </c>
      <c r="V587">
        <v>0</v>
      </c>
      <c r="W587">
        <v>0</v>
      </c>
      <c r="X587">
        <v>37021.591040000007</v>
      </c>
      <c r="Y587" s="13">
        <f t="shared" si="50"/>
        <v>15855.544070976563</v>
      </c>
      <c r="Z587">
        <v>8253.021484375</v>
      </c>
      <c r="AA587">
        <v>-8488.33203125</v>
      </c>
      <c r="AB587">
        <v>1.0272799730300903</v>
      </c>
      <c r="AC587">
        <v>0</v>
      </c>
      <c r="AD587">
        <v>85</v>
      </c>
      <c r="AE587">
        <v>5</v>
      </c>
      <c r="AG587" s="13">
        <f t="shared" si="51"/>
        <v>15855.544070976563</v>
      </c>
      <c r="AH587" s="3">
        <f t="shared" si="48"/>
        <v>2043240.2153320313</v>
      </c>
      <c r="AI587" s="3">
        <f t="shared" si="49"/>
        <v>15855.544070976563</v>
      </c>
    </row>
    <row r="588" spans="2:35" x14ac:dyDescent="0.25">
      <c r="B588" t="s">
        <v>637</v>
      </c>
      <c r="C588" t="s">
        <v>30</v>
      </c>
      <c r="D588" t="s">
        <v>24</v>
      </c>
      <c r="E588">
        <v>14</v>
      </c>
      <c r="F588" t="s">
        <v>104</v>
      </c>
      <c r="G588">
        <v>865.8883056640625</v>
      </c>
      <c r="H588">
        <v>4100431</v>
      </c>
      <c r="I588">
        <v>566447.625</v>
      </c>
      <c r="J588">
        <v>0</v>
      </c>
      <c r="K588">
        <v>1692748</v>
      </c>
      <c r="L588">
        <v>686159.1875</v>
      </c>
      <c r="M588">
        <v>682940.4375</v>
      </c>
      <c r="N588">
        <v>0</v>
      </c>
      <c r="O588">
        <v>1121.62158203125</v>
      </c>
      <c r="P588">
        <v>471013.1875</v>
      </c>
      <c r="Q588">
        <v>0</v>
      </c>
      <c r="R588">
        <v>0</v>
      </c>
      <c r="S588">
        <v>0</v>
      </c>
      <c r="T588">
        <v>0</v>
      </c>
      <c r="U588">
        <v>37021.591040000007</v>
      </c>
      <c r="V588">
        <v>0</v>
      </c>
      <c r="W588">
        <v>0</v>
      </c>
      <c r="X588">
        <v>37021.591040000007</v>
      </c>
      <c r="Y588" s="13">
        <f t="shared" si="50"/>
        <v>14287.979208476563</v>
      </c>
      <c r="Z588">
        <v>8244.3515625</v>
      </c>
      <c r="AA588">
        <v>-8479.337890625</v>
      </c>
      <c r="AB588">
        <v>1.0272799730300903</v>
      </c>
      <c r="AC588">
        <v>0</v>
      </c>
      <c r="AD588">
        <v>85</v>
      </c>
      <c r="AE588">
        <v>5</v>
      </c>
      <c r="AG588" s="13">
        <f t="shared" si="51"/>
        <v>14287.979208476563</v>
      </c>
      <c r="AH588" s="3">
        <f t="shared" si="48"/>
        <v>1841234.4340820312</v>
      </c>
      <c r="AI588" s="3">
        <f t="shared" si="49"/>
        <v>14287.979208476563</v>
      </c>
    </row>
    <row r="589" spans="2:35" x14ac:dyDescent="0.25">
      <c r="B589" t="s">
        <v>638</v>
      </c>
      <c r="C589" t="s">
        <v>30</v>
      </c>
      <c r="D589" t="s">
        <v>24</v>
      </c>
      <c r="E589">
        <v>14</v>
      </c>
      <c r="F589" t="s">
        <v>106</v>
      </c>
      <c r="G589">
        <v>800.2811279296875</v>
      </c>
      <c r="H589">
        <v>3943810</v>
      </c>
      <c r="I589">
        <v>566447.625</v>
      </c>
      <c r="J589">
        <v>0</v>
      </c>
      <c r="K589">
        <v>1692748</v>
      </c>
      <c r="L589">
        <v>616578.9375</v>
      </c>
      <c r="M589">
        <v>595898.375</v>
      </c>
      <c r="N589">
        <v>0</v>
      </c>
      <c r="O589">
        <v>1121.62158203125</v>
      </c>
      <c r="P589">
        <v>471014.625</v>
      </c>
      <c r="Q589">
        <v>0</v>
      </c>
      <c r="R589">
        <v>0</v>
      </c>
      <c r="S589">
        <v>0</v>
      </c>
      <c r="T589">
        <v>0</v>
      </c>
      <c r="U589">
        <v>37021.591040000007</v>
      </c>
      <c r="V589">
        <v>0</v>
      </c>
      <c r="W589">
        <v>0</v>
      </c>
      <c r="X589">
        <v>37021.591040000007</v>
      </c>
      <c r="Y589" s="13">
        <f t="shared" si="50"/>
        <v>13072.601218476562</v>
      </c>
      <c r="Z589">
        <v>8241.94140625</v>
      </c>
      <c r="AA589">
        <v>-8476.837890625</v>
      </c>
      <c r="AB589">
        <v>1.0272799730300903</v>
      </c>
      <c r="AC589">
        <v>0</v>
      </c>
      <c r="AD589">
        <v>85</v>
      </c>
      <c r="AE589">
        <v>5</v>
      </c>
      <c r="AG589" s="13">
        <f t="shared" si="51"/>
        <v>13072.601218476562</v>
      </c>
      <c r="AH589" s="3">
        <f t="shared" si="48"/>
        <v>1684613.5590820313</v>
      </c>
      <c r="AI589" s="3">
        <f t="shared" si="49"/>
        <v>13072.601218476562</v>
      </c>
    </row>
    <row r="590" spans="2:35" x14ac:dyDescent="0.25">
      <c r="B590" t="s">
        <v>338</v>
      </c>
      <c r="C590" t="s">
        <v>23</v>
      </c>
      <c r="D590" t="s">
        <v>43</v>
      </c>
      <c r="E590">
        <v>14</v>
      </c>
      <c r="F590" t="s">
        <v>90</v>
      </c>
      <c r="G590">
        <v>51.503284454345703</v>
      </c>
      <c r="H590">
        <v>131345.171875</v>
      </c>
      <c r="I590">
        <v>31593.98046875</v>
      </c>
      <c r="J590">
        <v>0</v>
      </c>
      <c r="K590">
        <v>50648.0078125</v>
      </c>
      <c r="L590">
        <v>0</v>
      </c>
      <c r="M590">
        <v>35157.26953125</v>
      </c>
      <c r="N590">
        <v>0</v>
      </c>
      <c r="O590">
        <v>0</v>
      </c>
      <c r="P590">
        <v>13945.974609375</v>
      </c>
      <c r="Q590">
        <v>0</v>
      </c>
      <c r="R590">
        <v>0</v>
      </c>
      <c r="S590">
        <v>0</v>
      </c>
      <c r="T590">
        <v>0</v>
      </c>
      <c r="U590">
        <v>153.40248000000003</v>
      </c>
      <c r="V590">
        <v>0</v>
      </c>
      <c r="W590">
        <v>6.862956875000001</v>
      </c>
      <c r="X590">
        <v>146.53953000000001</v>
      </c>
      <c r="Y590" s="13">
        <f t="shared" si="50"/>
        <v>381.72747021875</v>
      </c>
      <c r="Z590">
        <v>417.968017578125</v>
      </c>
      <c r="AA590">
        <v>-511.27505493164063</v>
      </c>
      <c r="AB590">
        <v>0</v>
      </c>
      <c r="AC590">
        <v>0</v>
      </c>
      <c r="AD590">
        <v>0</v>
      </c>
      <c r="AE590">
        <v>0</v>
      </c>
      <c r="AG590" s="13">
        <f t="shared" si="51"/>
        <v>381.72747021875</v>
      </c>
      <c r="AH590" s="3">
        <f t="shared" si="48"/>
        <v>49103.244140625</v>
      </c>
      <c r="AI590" s="3">
        <f t="shared" si="49"/>
        <v>381.04117453125002</v>
      </c>
    </row>
    <row r="591" spans="2:35" x14ac:dyDescent="0.25">
      <c r="B591" t="s">
        <v>758</v>
      </c>
      <c r="C591" t="s">
        <v>23</v>
      </c>
      <c r="D591" t="s">
        <v>43</v>
      </c>
      <c r="E591">
        <v>14</v>
      </c>
      <c r="F591" t="s">
        <v>730</v>
      </c>
      <c r="G591">
        <v>51.503246307373047</v>
      </c>
      <c r="H591">
        <v>135503.53125</v>
      </c>
      <c r="I591">
        <v>31593.98046875</v>
      </c>
      <c r="J591">
        <v>0</v>
      </c>
      <c r="K591">
        <v>50648.0078125</v>
      </c>
      <c r="L591">
        <v>0</v>
      </c>
      <c r="M591">
        <v>39315.59375</v>
      </c>
      <c r="N591">
        <v>0</v>
      </c>
      <c r="O591">
        <v>0</v>
      </c>
      <c r="P591">
        <v>13946.0361328125</v>
      </c>
      <c r="Q591">
        <v>0</v>
      </c>
      <c r="R591">
        <v>0</v>
      </c>
      <c r="S591">
        <v>0</v>
      </c>
      <c r="T591">
        <v>0</v>
      </c>
      <c r="U591">
        <v>153.37808000000001</v>
      </c>
      <c r="V591">
        <v>0</v>
      </c>
      <c r="W591">
        <v>6.8393287500000008</v>
      </c>
      <c r="X591">
        <v>146.53875000000002</v>
      </c>
      <c r="Y591" s="13">
        <f t="shared" si="50"/>
        <v>413.994180765625</v>
      </c>
      <c r="Z591">
        <v>417.9678955078125</v>
      </c>
      <c r="AA591">
        <v>-511.27490234375</v>
      </c>
      <c r="AB591">
        <v>0</v>
      </c>
      <c r="AC591">
        <v>0</v>
      </c>
      <c r="AD591">
        <v>0</v>
      </c>
      <c r="AE591">
        <v>0</v>
      </c>
      <c r="AG591" s="13">
        <f t="shared" si="51"/>
        <v>413.994180765625</v>
      </c>
      <c r="AH591" s="3">
        <f t="shared" si="48"/>
        <v>53261.6298828125</v>
      </c>
      <c r="AI591" s="3">
        <f t="shared" si="49"/>
        <v>413.31024789062502</v>
      </c>
    </row>
    <row r="592" spans="2:35" x14ac:dyDescent="0.25">
      <c r="B592" t="s">
        <v>339</v>
      </c>
      <c r="C592" t="s">
        <v>23</v>
      </c>
      <c r="D592" t="s">
        <v>43</v>
      </c>
      <c r="E592">
        <v>14</v>
      </c>
      <c r="F592" t="s">
        <v>92</v>
      </c>
      <c r="G592">
        <v>44.139469146728516</v>
      </c>
      <c r="H592">
        <v>116390.296875</v>
      </c>
      <c r="I592">
        <v>31593.98046875</v>
      </c>
      <c r="J592">
        <v>0</v>
      </c>
      <c r="K592">
        <v>50648.0078125</v>
      </c>
      <c r="L592">
        <v>0</v>
      </c>
      <c r="M592">
        <v>27055.515625</v>
      </c>
      <c r="N592">
        <v>0</v>
      </c>
      <c r="O592">
        <v>0</v>
      </c>
      <c r="P592">
        <v>7092.86669921875</v>
      </c>
      <c r="Q592">
        <v>0</v>
      </c>
      <c r="R592">
        <v>0</v>
      </c>
      <c r="S592">
        <v>0</v>
      </c>
      <c r="T592">
        <v>0</v>
      </c>
      <c r="U592">
        <v>156.04793000000001</v>
      </c>
      <c r="V592">
        <v>0</v>
      </c>
      <c r="W592">
        <v>9.4277612500000014</v>
      </c>
      <c r="X592">
        <v>146.62017</v>
      </c>
      <c r="Y592" s="13">
        <f t="shared" si="50"/>
        <v>265.93422296093752</v>
      </c>
      <c r="Z592">
        <v>422.8834228515625</v>
      </c>
      <c r="AA592">
        <v>-371.51483154296875</v>
      </c>
      <c r="AB592">
        <v>0</v>
      </c>
      <c r="AC592">
        <v>0</v>
      </c>
      <c r="AD592">
        <v>0</v>
      </c>
      <c r="AE592">
        <v>0</v>
      </c>
      <c r="AG592" s="13">
        <f t="shared" si="51"/>
        <v>265.93422296093752</v>
      </c>
      <c r="AH592" s="3">
        <f t="shared" si="48"/>
        <v>34148.38232421875</v>
      </c>
      <c r="AI592" s="3">
        <f t="shared" si="49"/>
        <v>264.9914468359375</v>
      </c>
    </row>
    <row r="593" spans="2:35" x14ac:dyDescent="0.25">
      <c r="B593" t="s">
        <v>717</v>
      </c>
      <c r="C593" t="s">
        <v>23</v>
      </c>
      <c r="D593" t="s">
        <v>43</v>
      </c>
      <c r="E593">
        <v>14</v>
      </c>
      <c r="F593" t="s">
        <v>689</v>
      </c>
      <c r="G593">
        <v>52.986110687255859</v>
      </c>
      <c r="H593">
        <v>130253.71875</v>
      </c>
      <c r="I593">
        <v>31593.98046875</v>
      </c>
      <c r="J593">
        <v>0</v>
      </c>
      <c r="K593">
        <v>50648.0078125</v>
      </c>
      <c r="L593">
        <v>0</v>
      </c>
      <c r="M593">
        <v>36564.55859375</v>
      </c>
      <c r="N593">
        <v>0</v>
      </c>
      <c r="O593">
        <v>0</v>
      </c>
      <c r="P593">
        <v>11447.27734375</v>
      </c>
      <c r="Q593">
        <v>0</v>
      </c>
      <c r="R593">
        <v>0</v>
      </c>
      <c r="S593">
        <v>0</v>
      </c>
      <c r="T593">
        <v>0</v>
      </c>
      <c r="U593">
        <v>154.02711000000002</v>
      </c>
      <c r="V593">
        <v>0</v>
      </c>
      <c r="W593">
        <v>7.4214406250000007</v>
      </c>
      <c r="X593">
        <v>146.60567</v>
      </c>
      <c r="Y593" s="13">
        <f t="shared" si="50"/>
        <v>373.31399093750002</v>
      </c>
      <c r="Z593">
        <v>431.23382568359375</v>
      </c>
      <c r="AA593">
        <v>-366.899658203125</v>
      </c>
      <c r="AB593">
        <v>0</v>
      </c>
      <c r="AC593">
        <v>0</v>
      </c>
      <c r="AD593">
        <v>0</v>
      </c>
      <c r="AE593">
        <v>0</v>
      </c>
      <c r="AG593" s="13">
        <f t="shared" si="51"/>
        <v>373.31399093750002</v>
      </c>
      <c r="AH593" s="3">
        <f t="shared" si="48"/>
        <v>48011.8359375</v>
      </c>
      <c r="AI593" s="3">
        <f t="shared" si="49"/>
        <v>372.57184687500001</v>
      </c>
    </row>
    <row r="594" spans="2:35" x14ac:dyDescent="0.25">
      <c r="B594" t="s">
        <v>340</v>
      </c>
      <c r="C594" t="s">
        <v>23</v>
      </c>
      <c r="D594" t="s">
        <v>43</v>
      </c>
      <c r="E594">
        <v>14</v>
      </c>
      <c r="F594" t="s">
        <v>94</v>
      </c>
      <c r="G594">
        <v>47.962577819824219</v>
      </c>
      <c r="H594">
        <v>123895.53125</v>
      </c>
      <c r="I594">
        <v>31593.98046875</v>
      </c>
      <c r="J594">
        <v>0</v>
      </c>
      <c r="K594">
        <v>50648.0078125</v>
      </c>
      <c r="L594">
        <v>0</v>
      </c>
      <c r="M594">
        <v>30206.375</v>
      </c>
      <c r="N594">
        <v>0</v>
      </c>
      <c r="O594">
        <v>0</v>
      </c>
      <c r="P594">
        <v>11447.27734375</v>
      </c>
      <c r="Q594">
        <v>0</v>
      </c>
      <c r="R594">
        <v>0</v>
      </c>
      <c r="S594">
        <v>0</v>
      </c>
      <c r="T594">
        <v>0</v>
      </c>
      <c r="U594">
        <v>154.02711000000002</v>
      </c>
      <c r="V594">
        <v>0</v>
      </c>
      <c r="W594">
        <v>7.4214406250000007</v>
      </c>
      <c r="X594">
        <v>146.60567</v>
      </c>
      <c r="Y594" s="13">
        <f t="shared" si="50"/>
        <v>323.97448624999998</v>
      </c>
      <c r="Z594">
        <v>431.23382568359375</v>
      </c>
      <c r="AA594">
        <v>-366.899658203125</v>
      </c>
      <c r="AB594">
        <v>0</v>
      </c>
      <c r="AC594">
        <v>0</v>
      </c>
      <c r="AD594">
        <v>0</v>
      </c>
      <c r="AE594">
        <v>0</v>
      </c>
      <c r="AG594" s="13">
        <f t="shared" si="51"/>
        <v>323.97448624999998</v>
      </c>
      <c r="AH594" s="3">
        <f t="shared" si="48"/>
        <v>41653.65234375</v>
      </c>
      <c r="AI594" s="3">
        <f t="shared" si="49"/>
        <v>323.23234218750002</v>
      </c>
    </row>
    <row r="595" spans="2:35" x14ac:dyDescent="0.25">
      <c r="B595" t="s">
        <v>77</v>
      </c>
      <c r="C595" t="s">
        <v>23</v>
      </c>
      <c r="D595" t="s">
        <v>43</v>
      </c>
      <c r="E595">
        <v>14</v>
      </c>
      <c r="F595" t="s">
        <v>48</v>
      </c>
      <c r="G595">
        <v>54.404441833496094</v>
      </c>
      <c r="H595">
        <v>134846.859375</v>
      </c>
      <c r="I595">
        <v>31593.98046875</v>
      </c>
      <c r="J595">
        <v>0</v>
      </c>
      <c r="K595">
        <v>50648.0078125</v>
      </c>
      <c r="L595">
        <v>2.3899180889129639</v>
      </c>
      <c r="M595">
        <v>44011.59765625</v>
      </c>
      <c r="N595">
        <v>0</v>
      </c>
      <c r="O595">
        <v>57.399436950683594</v>
      </c>
      <c r="P595">
        <v>8533.6298828125</v>
      </c>
      <c r="Q595">
        <v>0</v>
      </c>
      <c r="R595">
        <v>0</v>
      </c>
      <c r="S595">
        <v>0</v>
      </c>
      <c r="T595">
        <v>0</v>
      </c>
      <c r="U595">
        <v>178.0438</v>
      </c>
      <c r="V595">
        <v>0</v>
      </c>
      <c r="W595">
        <v>31.009795000000004</v>
      </c>
      <c r="X595">
        <v>147.03398000000001</v>
      </c>
      <c r="Y595" s="13">
        <f t="shared" si="50"/>
        <v>411.31591059823228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G595" s="13">
        <f t="shared" si="51"/>
        <v>411.31591059823228</v>
      </c>
      <c r="AH595" s="3">
        <f t="shared" si="48"/>
        <v>52605.016894102097</v>
      </c>
      <c r="AI595" s="3">
        <f t="shared" si="49"/>
        <v>408.21493109823228</v>
      </c>
    </row>
    <row r="596" spans="2:35" x14ac:dyDescent="0.25">
      <c r="B596" t="s">
        <v>78</v>
      </c>
      <c r="C596" t="s">
        <v>23</v>
      </c>
      <c r="D596" t="s">
        <v>43</v>
      </c>
      <c r="E596">
        <v>14</v>
      </c>
      <c r="F596" t="s">
        <v>50</v>
      </c>
      <c r="G596">
        <v>46.786819458007813</v>
      </c>
      <c r="H596">
        <v>124254.96875</v>
      </c>
      <c r="I596">
        <v>31593.98046875</v>
      </c>
      <c r="J596">
        <v>0</v>
      </c>
      <c r="K596">
        <v>50648.0078125</v>
      </c>
      <c r="L596">
        <v>4.6847176551818848</v>
      </c>
      <c r="M596">
        <v>33299.40234375</v>
      </c>
      <c r="N596">
        <v>0</v>
      </c>
      <c r="O596">
        <v>57.517654418945313</v>
      </c>
      <c r="P596">
        <v>8651.498046875</v>
      </c>
      <c r="Q596">
        <v>0</v>
      </c>
      <c r="R596">
        <v>0</v>
      </c>
      <c r="S596">
        <v>0</v>
      </c>
      <c r="T596">
        <v>0</v>
      </c>
      <c r="U596">
        <v>165.04860000000002</v>
      </c>
      <c r="V596">
        <v>0</v>
      </c>
      <c r="W596">
        <v>18.016435000000001</v>
      </c>
      <c r="X596">
        <v>147.03214</v>
      </c>
      <c r="Y596" s="13">
        <f t="shared" si="50"/>
        <v>327.82332093854524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G596" s="13">
        <f t="shared" si="51"/>
        <v>327.82332093854524</v>
      </c>
      <c r="AH596" s="3">
        <f t="shared" si="48"/>
        <v>42013.102762699127</v>
      </c>
      <c r="AI596" s="3">
        <f t="shared" si="49"/>
        <v>326.02167743854523</v>
      </c>
    </row>
    <row r="597" spans="2:35" x14ac:dyDescent="0.25">
      <c r="B597" t="s">
        <v>341</v>
      </c>
      <c r="C597" t="s">
        <v>23</v>
      </c>
      <c r="D597" t="s">
        <v>43</v>
      </c>
      <c r="E597">
        <v>14</v>
      </c>
      <c r="F597" t="s">
        <v>96</v>
      </c>
      <c r="G597">
        <v>48.757652282714844</v>
      </c>
      <c r="H597">
        <v>125929.4453125</v>
      </c>
      <c r="I597">
        <v>31593.98046875</v>
      </c>
      <c r="J597">
        <v>0</v>
      </c>
      <c r="K597">
        <v>50648.0078125</v>
      </c>
      <c r="L597">
        <v>135.4583740234375</v>
      </c>
      <c r="M597">
        <v>37452.6796875</v>
      </c>
      <c r="N597">
        <v>0</v>
      </c>
      <c r="O597">
        <v>0</v>
      </c>
      <c r="P597">
        <v>6099.39892578125</v>
      </c>
      <c r="Q597">
        <v>0</v>
      </c>
      <c r="R597">
        <v>0</v>
      </c>
      <c r="S597">
        <v>0</v>
      </c>
      <c r="T597">
        <v>0</v>
      </c>
      <c r="U597">
        <v>146.51885000000001</v>
      </c>
      <c r="V597">
        <v>0</v>
      </c>
      <c r="W597">
        <v>0</v>
      </c>
      <c r="X597">
        <v>146.51885000000001</v>
      </c>
      <c r="Y597" s="13">
        <f t="shared" si="50"/>
        <v>339.01528702148437</v>
      </c>
      <c r="Z597">
        <v>375.56100463867187</v>
      </c>
      <c r="AA597">
        <v>-391.43673706054687</v>
      </c>
      <c r="AB597">
        <v>0</v>
      </c>
      <c r="AC597">
        <v>0</v>
      </c>
      <c r="AD597">
        <v>0</v>
      </c>
      <c r="AE597">
        <v>0</v>
      </c>
      <c r="AG597" s="13">
        <f t="shared" si="51"/>
        <v>339.01528702148437</v>
      </c>
      <c r="AH597" s="3">
        <f t="shared" si="48"/>
        <v>43687.536987304688</v>
      </c>
      <c r="AI597" s="3">
        <f t="shared" si="49"/>
        <v>339.01528702148437</v>
      </c>
    </row>
    <row r="598" spans="2:35" x14ac:dyDescent="0.25">
      <c r="B598" t="s">
        <v>342</v>
      </c>
      <c r="C598" t="s">
        <v>23</v>
      </c>
      <c r="D598" t="s">
        <v>43</v>
      </c>
      <c r="E598">
        <v>14</v>
      </c>
      <c r="F598" t="s">
        <v>98</v>
      </c>
      <c r="G598">
        <v>45.555686950683594</v>
      </c>
      <c r="H598">
        <v>121444.0390625</v>
      </c>
      <c r="I598">
        <v>31593.98046875</v>
      </c>
      <c r="J598">
        <v>0</v>
      </c>
      <c r="K598">
        <v>50648.0078125</v>
      </c>
      <c r="L598">
        <v>122.29586791992187</v>
      </c>
      <c r="M598">
        <v>32980.421875</v>
      </c>
      <c r="N598">
        <v>0</v>
      </c>
      <c r="O598">
        <v>0</v>
      </c>
      <c r="P598">
        <v>6099.39892578125</v>
      </c>
      <c r="Q598">
        <v>0</v>
      </c>
      <c r="R598">
        <v>0</v>
      </c>
      <c r="S598">
        <v>0</v>
      </c>
      <c r="T598">
        <v>0</v>
      </c>
      <c r="U598">
        <v>146.51885000000001</v>
      </c>
      <c r="V598">
        <v>0</v>
      </c>
      <c r="W598">
        <v>0</v>
      </c>
      <c r="X598">
        <v>146.51885000000001</v>
      </c>
      <c r="Y598" s="13">
        <f t="shared" si="50"/>
        <v>304.20842534912111</v>
      </c>
      <c r="Z598">
        <v>375.56100463867187</v>
      </c>
      <c r="AA598">
        <v>-391.43673706054687</v>
      </c>
      <c r="AB598">
        <v>0</v>
      </c>
      <c r="AC598">
        <v>0</v>
      </c>
      <c r="AD598">
        <v>0</v>
      </c>
      <c r="AE598">
        <v>0</v>
      </c>
      <c r="AG598" s="13">
        <f t="shared" si="51"/>
        <v>304.20842534912111</v>
      </c>
      <c r="AH598" s="3">
        <f t="shared" si="48"/>
        <v>39202.116668701172</v>
      </c>
      <c r="AI598" s="3">
        <f t="shared" si="49"/>
        <v>304.20842534912111</v>
      </c>
    </row>
    <row r="599" spans="2:35" x14ac:dyDescent="0.25">
      <c r="B599" t="s">
        <v>343</v>
      </c>
      <c r="C599" t="s">
        <v>23</v>
      </c>
      <c r="D599" t="s">
        <v>43</v>
      </c>
      <c r="E599">
        <v>14</v>
      </c>
      <c r="F599" t="s">
        <v>100</v>
      </c>
      <c r="G599">
        <v>42.873184204101563</v>
      </c>
      <c r="H599">
        <v>117675.984375</v>
      </c>
      <c r="I599">
        <v>31593.98046875</v>
      </c>
      <c r="J599">
        <v>0</v>
      </c>
      <c r="K599">
        <v>50648.0078125</v>
      </c>
      <c r="L599">
        <v>110.72222900390625</v>
      </c>
      <c r="M599">
        <v>29223.96484375</v>
      </c>
      <c r="N599">
        <v>0</v>
      </c>
      <c r="O599">
        <v>0</v>
      </c>
      <c r="P599">
        <v>6099.39892578125</v>
      </c>
      <c r="Q599">
        <v>0</v>
      </c>
      <c r="R599">
        <v>0</v>
      </c>
      <c r="S599">
        <v>0</v>
      </c>
      <c r="T599">
        <v>0</v>
      </c>
      <c r="U599">
        <v>146.51885000000001</v>
      </c>
      <c r="V599">
        <v>0</v>
      </c>
      <c r="W599">
        <v>0</v>
      </c>
      <c r="X599">
        <v>146.51885000000001</v>
      </c>
      <c r="Y599" s="13">
        <f t="shared" si="50"/>
        <v>274.96850734863284</v>
      </c>
      <c r="Z599">
        <v>375.56100463867187</v>
      </c>
      <c r="AA599">
        <v>-391.43673706054687</v>
      </c>
      <c r="AB599">
        <v>0</v>
      </c>
      <c r="AC599">
        <v>0</v>
      </c>
      <c r="AD599">
        <v>0</v>
      </c>
      <c r="AE599">
        <v>0</v>
      </c>
      <c r="AG599" s="13">
        <f t="shared" si="51"/>
        <v>274.96850734863284</v>
      </c>
      <c r="AH599" s="3">
        <f t="shared" si="48"/>
        <v>35434.085998535156</v>
      </c>
      <c r="AI599" s="3">
        <f t="shared" si="49"/>
        <v>274.96850734863284</v>
      </c>
    </row>
    <row r="600" spans="2:35" x14ac:dyDescent="0.25">
      <c r="B600" t="s">
        <v>344</v>
      </c>
      <c r="C600" t="s">
        <v>23</v>
      </c>
      <c r="D600" t="s">
        <v>43</v>
      </c>
      <c r="E600">
        <v>14</v>
      </c>
      <c r="F600" t="s">
        <v>102</v>
      </c>
      <c r="G600">
        <v>47.085563659667969</v>
      </c>
      <c r="H600">
        <v>123111.0078125</v>
      </c>
      <c r="I600">
        <v>31593.98046875</v>
      </c>
      <c r="J600">
        <v>0</v>
      </c>
      <c r="K600">
        <v>50648.0078125</v>
      </c>
      <c r="L600">
        <v>102.17066955566406</v>
      </c>
      <c r="M600">
        <v>34708.20703125</v>
      </c>
      <c r="N600">
        <v>0</v>
      </c>
      <c r="O600">
        <v>0</v>
      </c>
      <c r="P600">
        <v>6058.7607421875</v>
      </c>
      <c r="Q600">
        <v>0</v>
      </c>
      <c r="R600">
        <v>0</v>
      </c>
      <c r="S600">
        <v>0</v>
      </c>
      <c r="T600">
        <v>0</v>
      </c>
      <c r="U600">
        <v>146.49311</v>
      </c>
      <c r="V600">
        <v>0</v>
      </c>
      <c r="W600">
        <v>0</v>
      </c>
      <c r="X600">
        <v>146.49311</v>
      </c>
      <c r="Y600" s="13">
        <f t="shared" si="50"/>
        <v>317.14451431762694</v>
      </c>
      <c r="Z600">
        <v>370.901123046875</v>
      </c>
      <c r="AA600">
        <v>-386.63278198242187</v>
      </c>
      <c r="AB600">
        <v>0</v>
      </c>
      <c r="AC600">
        <v>0</v>
      </c>
      <c r="AD600">
        <v>0</v>
      </c>
      <c r="AE600">
        <v>0</v>
      </c>
      <c r="AG600" s="13">
        <f t="shared" si="51"/>
        <v>317.14451431762694</v>
      </c>
      <c r="AH600" s="3">
        <f t="shared" si="48"/>
        <v>40869.138442993164</v>
      </c>
      <c r="AI600" s="3">
        <f t="shared" si="49"/>
        <v>317.14451431762694</v>
      </c>
    </row>
    <row r="601" spans="2:35" x14ac:dyDescent="0.25">
      <c r="B601" t="s">
        <v>345</v>
      </c>
      <c r="C601" t="s">
        <v>23</v>
      </c>
      <c r="D601" t="s">
        <v>43</v>
      </c>
      <c r="E601">
        <v>14</v>
      </c>
      <c r="F601" t="s">
        <v>104</v>
      </c>
      <c r="G601">
        <v>44.096542358398438</v>
      </c>
      <c r="H601">
        <v>118965.28125</v>
      </c>
      <c r="I601">
        <v>31593.98046875</v>
      </c>
      <c r="J601">
        <v>0</v>
      </c>
      <c r="K601">
        <v>50648.0078125</v>
      </c>
      <c r="L601">
        <v>91.755050659179688</v>
      </c>
      <c r="M601">
        <v>30572.8828125</v>
      </c>
      <c r="N601">
        <v>0</v>
      </c>
      <c r="O601">
        <v>0</v>
      </c>
      <c r="P601">
        <v>6058.7607421875</v>
      </c>
      <c r="Q601">
        <v>0</v>
      </c>
      <c r="R601">
        <v>0</v>
      </c>
      <c r="S601">
        <v>0</v>
      </c>
      <c r="T601">
        <v>0</v>
      </c>
      <c r="U601">
        <v>146.49311</v>
      </c>
      <c r="V601">
        <v>0</v>
      </c>
      <c r="W601">
        <v>0</v>
      </c>
      <c r="X601">
        <v>146.49311</v>
      </c>
      <c r="Y601" s="13">
        <f t="shared" si="50"/>
        <v>284.97357317749021</v>
      </c>
      <c r="Z601">
        <v>370.901123046875</v>
      </c>
      <c r="AA601">
        <v>-386.63278198242187</v>
      </c>
      <c r="AB601">
        <v>0</v>
      </c>
      <c r="AC601">
        <v>0</v>
      </c>
      <c r="AD601">
        <v>0</v>
      </c>
      <c r="AE601">
        <v>0</v>
      </c>
      <c r="AG601" s="13">
        <f t="shared" si="51"/>
        <v>284.97357317749021</v>
      </c>
      <c r="AH601" s="3">
        <f t="shared" si="48"/>
        <v>36723.39860534668</v>
      </c>
      <c r="AI601" s="3">
        <f t="shared" si="49"/>
        <v>284.97357317749021</v>
      </c>
    </row>
    <row r="602" spans="2:35" x14ac:dyDescent="0.25">
      <c r="B602" t="s">
        <v>346</v>
      </c>
      <c r="C602" t="s">
        <v>23</v>
      </c>
      <c r="D602" t="s">
        <v>43</v>
      </c>
      <c r="E602">
        <v>14</v>
      </c>
      <c r="F602" t="s">
        <v>106</v>
      </c>
      <c r="G602">
        <v>41.590599060058594</v>
      </c>
      <c r="H602">
        <v>115476.34375</v>
      </c>
      <c r="I602">
        <v>31593.98046875</v>
      </c>
      <c r="J602">
        <v>0</v>
      </c>
      <c r="K602">
        <v>50648.0078125</v>
      </c>
      <c r="L602">
        <v>82.666885375976562</v>
      </c>
      <c r="M602">
        <v>27093.05078125</v>
      </c>
      <c r="N602">
        <v>0</v>
      </c>
      <c r="O602">
        <v>0</v>
      </c>
      <c r="P602">
        <v>6058.7607421875</v>
      </c>
      <c r="Q602">
        <v>0</v>
      </c>
      <c r="R602">
        <v>0</v>
      </c>
      <c r="S602">
        <v>0</v>
      </c>
      <c r="T602">
        <v>0</v>
      </c>
      <c r="U602">
        <v>146.49311</v>
      </c>
      <c r="V602">
        <v>0</v>
      </c>
      <c r="W602">
        <v>0</v>
      </c>
      <c r="X602">
        <v>146.49311</v>
      </c>
      <c r="Y602" s="13">
        <f t="shared" si="50"/>
        <v>257.89955245239258</v>
      </c>
      <c r="Z602">
        <v>370.901123046875</v>
      </c>
      <c r="AA602">
        <v>-386.63278198242187</v>
      </c>
      <c r="AB602">
        <v>0</v>
      </c>
      <c r="AC602">
        <v>0</v>
      </c>
      <c r="AD602">
        <v>0</v>
      </c>
      <c r="AE602">
        <v>0</v>
      </c>
      <c r="AG602" s="13">
        <f t="shared" si="51"/>
        <v>257.89955245239258</v>
      </c>
      <c r="AH602" s="3">
        <f t="shared" si="48"/>
        <v>33234.478408813477</v>
      </c>
      <c r="AI602" s="3">
        <f t="shared" si="49"/>
        <v>257.89955245239258</v>
      </c>
    </row>
    <row r="603" spans="2:35" x14ac:dyDescent="0.25">
      <c r="B603" t="s">
        <v>347</v>
      </c>
      <c r="C603" t="s">
        <v>28</v>
      </c>
      <c r="D603" t="s">
        <v>43</v>
      </c>
      <c r="E603">
        <v>14</v>
      </c>
      <c r="F603" t="s">
        <v>108</v>
      </c>
      <c r="G603">
        <v>579.7178955078125</v>
      </c>
      <c r="H603">
        <v>2148958</v>
      </c>
      <c r="I603">
        <v>500422.40625</v>
      </c>
      <c r="J603">
        <v>0</v>
      </c>
      <c r="K603">
        <v>883691.5</v>
      </c>
      <c r="L603">
        <v>85.1561279296875</v>
      </c>
      <c r="M603">
        <v>514129.1875</v>
      </c>
      <c r="N603">
        <v>6973.3291015625</v>
      </c>
      <c r="O603">
        <v>154702</v>
      </c>
      <c r="P603">
        <v>88954.0546875</v>
      </c>
      <c r="Q603">
        <v>0</v>
      </c>
      <c r="R603">
        <v>0</v>
      </c>
      <c r="S603">
        <v>0</v>
      </c>
      <c r="T603">
        <v>0</v>
      </c>
      <c r="U603">
        <v>3475.7283200000002</v>
      </c>
      <c r="V603">
        <v>0</v>
      </c>
      <c r="W603">
        <v>1085.75152</v>
      </c>
      <c r="X603">
        <v>2389.9766400000003</v>
      </c>
      <c r="Y603" s="13">
        <f t="shared" si="50"/>
        <v>5989.6494429277345</v>
      </c>
      <c r="Z603">
        <v>5425.12060546875</v>
      </c>
      <c r="AA603">
        <v>-9214.7119140625</v>
      </c>
      <c r="AB603">
        <v>0</v>
      </c>
      <c r="AC603">
        <v>0</v>
      </c>
      <c r="AD603">
        <v>0</v>
      </c>
      <c r="AE603">
        <v>0</v>
      </c>
      <c r="AG603" s="13">
        <f t="shared" si="51"/>
        <v>5989.6494429277345</v>
      </c>
      <c r="AH603" s="3">
        <f t="shared" si="48"/>
        <v>757870.39831542969</v>
      </c>
      <c r="AI603" s="3">
        <f t="shared" si="49"/>
        <v>5881.0742909277342</v>
      </c>
    </row>
    <row r="604" spans="2:35" x14ac:dyDescent="0.25">
      <c r="B604" t="s">
        <v>348</v>
      </c>
      <c r="C604" t="s">
        <v>28</v>
      </c>
      <c r="D604" t="s">
        <v>43</v>
      </c>
      <c r="E604">
        <v>14</v>
      </c>
      <c r="F604" t="s">
        <v>110</v>
      </c>
      <c r="G604">
        <v>529.79730224609375</v>
      </c>
      <c r="H604">
        <v>1998094.375</v>
      </c>
      <c r="I604">
        <v>500422.40625</v>
      </c>
      <c r="J604">
        <v>0</v>
      </c>
      <c r="K604">
        <v>883691.5</v>
      </c>
      <c r="L604">
        <v>166.59335327148437</v>
      </c>
      <c r="M604">
        <v>343480.03125</v>
      </c>
      <c r="N604">
        <v>26689.92578125</v>
      </c>
      <c r="O604">
        <v>154691.5625</v>
      </c>
      <c r="P604">
        <v>88952.859375</v>
      </c>
      <c r="Q604">
        <v>0</v>
      </c>
      <c r="R604">
        <v>0</v>
      </c>
      <c r="S604">
        <v>0</v>
      </c>
      <c r="T604">
        <v>0</v>
      </c>
      <c r="U604">
        <v>2886.7360000000003</v>
      </c>
      <c r="V604">
        <v>0</v>
      </c>
      <c r="W604">
        <v>496.75000000000006</v>
      </c>
      <c r="X604">
        <v>2389.98576</v>
      </c>
      <c r="Y604" s="13">
        <f t="shared" si="50"/>
        <v>4607.0535206713867</v>
      </c>
      <c r="Z604">
        <v>5425.12060546875</v>
      </c>
      <c r="AA604">
        <v>-9214.7119140625</v>
      </c>
      <c r="AB604">
        <v>0</v>
      </c>
      <c r="AC604">
        <v>0</v>
      </c>
      <c r="AD604">
        <v>0</v>
      </c>
      <c r="AE604">
        <v>0</v>
      </c>
      <c r="AG604" s="13">
        <f t="shared" si="51"/>
        <v>4607.0535206713867</v>
      </c>
      <c r="AH604" s="3">
        <f t="shared" si="48"/>
        <v>587291.04647827148</v>
      </c>
      <c r="AI604" s="3">
        <f t="shared" si="49"/>
        <v>4557.3785206713865</v>
      </c>
    </row>
    <row r="605" spans="2:35" x14ac:dyDescent="0.25">
      <c r="B605" t="s">
        <v>349</v>
      </c>
      <c r="C605" t="s">
        <v>28</v>
      </c>
      <c r="D605" t="s">
        <v>43</v>
      </c>
      <c r="E605">
        <v>14</v>
      </c>
      <c r="F605" t="s">
        <v>96</v>
      </c>
      <c r="G605">
        <v>760.082275390625</v>
      </c>
      <c r="H605">
        <v>2104329.25</v>
      </c>
      <c r="I605">
        <v>500422.40625</v>
      </c>
      <c r="J605">
        <v>0</v>
      </c>
      <c r="K605">
        <v>883691.5</v>
      </c>
      <c r="L605">
        <v>1261.509765625</v>
      </c>
      <c r="M605">
        <v>615189.25</v>
      </c>
      <c r="N605">
        <v>0</v>
      </c>
      <c r="O605">
        <v>213.47686767578125</v>
      </c>
      <c r="P605">
        <v>103551.375</v>
      </c>
      <c r="Q605">
        <v>0</v>
      </c>
      <c r="R605">
        <v>0</v>
      </c>
      <c r="S605">
        <v>0</v>
      </c>
      <c r="T605">
        <v>0</v>
      </c>
      <c r="U605">
        <v>2389.2782400000001</v>
      </c>
      <c r="V605">
        <v>0</v>
      </c>
      <c r="W605">
        <v>0</v>
      </c>
      <c r="X605">
        <v>2389.2782400000001</v>
      </c>
      <c r="Y605" s="13">
        <f t="shared" si="50"/>
        <v>5588.8731462744145</v>
      </c>
      <c r="Z605">
        <v>6025.158203125</v>
      </c>
      <c r="AA605">
        <v>-6276.91748046875</v>
      </c>
      <c r="AB605">
        <v>0</v>
      </c>
      <c r="AC605">
        <v>0</v>
      </c>
      <c r="AD605">
        <v>0</v>
      </c>
      <c r="AE605">
        <v>0</v>
      </c>
      <c r="AG605" s="13">
        <f t="shared" si="51"/>
        <v>5588.8731462744145</v>
      </c>
      <c r="AH605" s="3">
        <f t="shared" si="48"/>
        <v>720215.61163330078</v>
      </c>
      <c r="AI605" s="3">
        <f t="shared" si="49"/>
        <v>5588.8731462744145</v>
      </c>
    </row>
    <row r="606" spans="2:35" x14ac:dyDescent="0.25">
      <c r="B606" t="s">
        <v>350</v>
      </c>
      <c r="C606" t="s">
        <v>28</v>
      </c>
      <c r="D606" t="s">
        <v>43</v>
      </c>
      <c r="E606">
        <v>14</v>
      </c>
      <c r="F606" t="s">
        <v>98</v>
      </c>
      <c r="G606">
        <v>684.983154296875</v>
      </c>
      <c r="H606">
        <v>1994615.75</v>
      </c>
      <c r="I606">
        <v>500422.40625</v>
      </c>
      <c r="J606">
        <v>0</v>
      </c>
      <c r="K606">
        <v>883691.5</v>
      </c>
      <c r="L606">
        <v>1076.8360595703125</v>
      </c>
      <c r="M606">
        <v>505660.6875</v>
      </c>
      <c r="N606">
        <v>0</v>
      </c>
      <c r="O606">
        <v>213.47686767578125</v>
      </c>
      <c r="P606">
        <v>103551.3671875</v>
      </c>
      <c r="Q606">
        <v>0</v>
      </c>
      <c r="R606">
        <v>0</v>
      </c>
      <c r="S606">
        <v>0</v>
      </c>
      <c r="T606">
        <v>0</v>
      </c>
      <c r="U606">
        <v>2389.2782400000001</v>
      </c>
      <c r="V606">
        <v>0</v>
      </c>
      <c r="W606">
        <v>0</v>
      </c>
      <c r="X606">
        <v>2389.2782400000001</v>
      </c>
      <c r="Y606" s="13">
        <f t="shared" si="50"/>
        <v>4737.4983726904293</v>
      </c>
      <c r="Z606">
        <v>6025.158203125</v>
      </c>
      <c r="AA606">
        <v>-6276.91748046875</v>
      </c>
      <c r="AB606">
        <v>0</v>
      </c>
      <c r="AC606">
        <v>0</v>
      </c>
      <c r="AD606">
        <v>0</v>
      </c>
      <c r="AE606">
        <v>0</v>
      </c>
      <c r="AG606" s="13">
        <f t="shared" si="51"/>
        <v>4737.4983726904293</v>
      </c>
      <c r="AH606" s="3">
        <f t="shared" si="48"/>
        <v>610502.36761474609</v>
      </c>
      <c r="AI606" s="3">
        <f t="shared" si="49"/>
        <v>4737.4983726904293</v>
      </c>
    </row>
    <row r="607" spans="2:35" x14ac:dyDescent="0.25">
      <c r="B607" t="s">
        <v>351</v>
      </c>
      <c r="C607" t="s">
        <v>28</v>
      </c>
      <c r="D607" t="s">
        <v>43</v>
      </c>
      <c r="E607">
        <v>14</v>
      </c>
      <c r="F607" t="s">
        <v>100</v>
      </c>
      <c r="G607">
        <v>643.74462890625</v>
      </c>
      <c r="H607">
        <v>1934245.25</v>
      </c>
      <c r="I607">
        <v>500422.40625</v>
      </c>
      <c r="J607">
        <v>0</v>
      </c>
      <c r="K607">
        <v>883691.5</v>
      </c>
      <c r="L607">
        <v>968.08837890625</v>
      </c>
      <c r="M607">
        <v>445399.21875</v>
      </c>
      <c r="N607">
        <v>0</v>
      </c>
      <c r="O607">
        <v>213.47686767578125</v>
      </c>
      <c r="P607">
        <v>103551.359375</v>
      </c>
      <c r="Q607">
        <v>0</v>
      </c>
      <c r="R607">
        <v>0</v>
      </c>
      <c r="S607">
        <v>0</v>
      </c>
      <c r="T607">
        <v>0</v>
      </c>
      <c r="U607">
        <v>2389.2782400000001</v>
      </c>
      <c r="V607">
        <v>0</v>
      </c>
      <c r="W607">
        <v>0</v>
      </c>
      <c r="X607">
        <v>2389.2782400000001</v>
      </c>
      <c r="Y607" s="13">
        <f t="shared" si="50"/>
        <v>4269.0254325634769</v>
      </c>
      <c r="Z607">
        <v>6025.158203125</v>
      </c>
      <c r="AA607">
        <v>-6276.91748046875</v>
      </c>
      <c r="AB607">
        <v>0</v>
      </c>
      <c r="AC607">
        <v>0</v>
      </c>
      <c r="AD607">
        <v>0</v>
      </c>
      <c r="AE607">
        <v>0</v>
      </c>
      <c r="AG607" s="13">
        <f t="shared" si="51"/>
        <v>4269.0254325634769</v>
      </c>
      <c r="AH607" s="3">
        <f t="shared" si="48"/>
        <v>550132.14337158203</v>
      </c>
      <c r="AI607" s="3">
        <f t="shared" si="49"/>
        <v>4269.0254325634769</v>
      </c>
    </row>
    <row r="608" spans="2:35" x14ac:dyDescent="0.25">
      <c r="B608" t="s">
        <v>352</v>
      </c>
      <c r="C608" t="s">
        <v>28</v>
      </c>
      <c r="D608" t="s">
        <v>43</v>
      </c>
      <c r="E608">
        <v>14</v>
      </c>
      <c r="F608" t="s">
        <v>102</v>
      </c>
      <c r="G608">
        <v>712.95196533203125</v>
      </c>
      <c r="H608">
        <v>2047599</v>
      </c>
      <c r="I608">
        <v>500422.40625</v>
      </c>
      <c r="J608">
        <v>0</v>
      </c>
      <c r="K608">
        <v>883691.5</v>
      </c>
      <c r="L608">
        <v>1001.5587158203125</v>
      </c>
      <c r="M608">
        <v>557905.125</v>
      </c>
      <c r="N608">
        <v>0</v>
      </c>
      <c r="O608">
        <v>213.47686767578125</v>
      </c>
      <c r="P608">
        <v>104364.90625</v>
      </c>
      <c r="Q608">
        <v>0</v>
      </c>
      <c r="R608">
        <v>0</v>
      </c>
      <c r="S608">
        <v>0</v>
      </c>
      <c r="T608">
        <v>0</v>
      </c>
      <c r="U608">
        <v>2389.2409600000001</v>
      </c>
      <c r="V608">
        <v>0</v>
      </c>
      <c r="W608">
        <v>0</v>
      </c>
      <c r="X608">
        <v>2389.2409600000001</v>
      </c>
      <c r="Y608" s="13">
        <f t="shared" si="50"/>
        <v>5148.6441186279299</v>
      </c>
      <c r="Z608">
        <v>6095.525390625</v>
      </c>
      <c r="AA608">
        <v>-6350.4404296875</v>
      </c>
      <c r="AB608">
        <v>0</v>
      </c>
      <c r="AC608">
        <v>0</v>
      </c>
      <c r="AD608">
        <v>0</v>
      </c>
      <c r="AE608">
        <v>0</v>
      </c>
      <c r="AG608" s="13">
        <f t="shared" si="51"/>
        <v>5148.6441186279299</v>
      </c>
      <c r="AH608" s="3">
        <f t="shared" si="48"/>
        <v>663485.06683349609</v>
      </c>
      <c r="AI608" s="3">
        <f t="shared" si="49"/>
        <v>5148.6441186279299</v>
      </c>
    </row>
    <row r="609" spans="2:35" x14ac:dyDescent="0.25">
      <c r="B609" t="s">
        <v>353</v>
      </c>
      <c r="C609" t="s">
        <v>28</v>
      </c>
      <c r="D609" t="s">
        <v>43</v>
      </c>
      <c r="E609">
        <v>14</v>
      </c>
      <c r="F609" t="s">
        <v>104</v>
      </c>
      <c r="G609">
        <v>646.708740234375</v>
      </c>
      <c r="H609">
        <v>1948247.75</v>
      </c>
      <c r="I609">
        <v>500422.40625</v>
      </c>
      <c r="J609">
        <v>0</v>
      </c>
      <c r="K609">
        <v>883691.5</v>
      </c>
      <c r="L609">
        <v>849.2598876953125</v>
      </c>
      <c r="M609">
        <v>458706.8125</v>
      </c>
      <c r="N609">
        <v>0</v>
      </c>
      <c r="O609">
        <v>213.47686767578125</v>
      </c>
      <c r="P609">
        <v>104364.90625</v>
      </c>
      <c r="Q609">
        <v>0</v>
      </c>
      <c r="R609">
        <v>0</v>
      </c>
      <c r="S609">
        <v>0</v>
      </c>
      <c r="T609">
        <v>0</v>
      </c>
      <c r="U609">
        <v>2389.2409600000001</v>
      </c>
      <c r="V609">
        <v>0</v>
      </c>
      <c r="W609">
        <v>0</v>
      </c>
      <c r="X609">
        <v>2389.2409600000001</v>
      </c>
      <c r="Y609" s="13">
        <f t="shared" si="50"/>
        <v>4377.6833747216797</v>
      </c>
      <c r="Z609">
        <v>6095.525390625</v>
      </c>
      <c r="AA609">
        <v>-6350.4404296875</v>
      </c>
      <c r="AB609">
        <v>0</v>
      </c>
      <c r="AC609">
        <v>0</v>
      </c>
      <c r="AD609">
        <v>0</v>
      </c>
      <c r="AE609">
        <v>0</v>
      </c>
      <c r="AG609" s="13">
        <f t="shared" si="51"/>
        <v>4377.6833747216797</v>
      </c>
      <c r="AH609" s="3">
        <f t="shared" si="48"/>
        <v>564134.45550537109</v>
      </c>
      <c r="AI609" s="3">
        <f t="shared" si="49"/>
        <v>4377.6833747216797</v>
      </c>
    </row>
    <row r="610" spans="2:35" x14ac:dyDescent="0.25">
      <c r="B610" t="s">
        <v>354</v>
      </c>
      <c r="C610" t="s">
        <v>28</v>
      </c>
      <c r="D610" t="s">
        <v>43</v>
      </c>
      <c r="E610">
        <v>14</v>
      </c>
      <c r="F610" t="s">
        <v>106</v>
      </c>
      <c r="G610">
        <v>610.276123046875</v>
      </c>
      <c r="H610">
        <v>1893685.25</v>
      </c>
      <c r="I610">
        <v>500422.40625</v>
      </c>
      <c r="J610">
        <v>0</v>
      </c>
      <c r="K610">
        <v>883691.5</v>
      </c>
      <c r="L610">
        <v>761.2486572265625</v>
      </c>
      <c r="M610">
        <v>404232.34375</v>
      </c>
      <c r="N610">
        <v>0</v>
      </c>
      <c r="O610">
        <v>213.47686767578125</v>
      </c>
      <c r="P610">
        <v>104364.90625</v>
      </c>
      <c r="Q610">
        <v>0</v>
      </c>
      <c r="R610">
        <v>0</v>
      </c>
      <c r="S610">
        <v>0</v>
      </c>
      <c r="T610">
        <v>0</v>
      </c>
      <c r="U610">
        <v>2389.2409600000001</v>
      </c>
      <c r="V610">
        <v>0</v>
      </c>
      <c r="W610">
        <v>0</v>
      </c>
      <c r="X610">
        <v>2389.2409600000001</v>
      </c>
      <c r="Y610" s="13">
        <f t="shared" si="50"/>
        <v>3954.2785300732421</v>
      </c>
      <c r="Z610">
        <v>6095.525390625</v>
      </c>
      <c r="AA610">
        <v>-6350.4404296875</v>
      </c>
      <c r="AB610">
        <v>0</v>
      </c>
      <c r="AC610">
        <v>0</v>
      </c>
      <c r="AD610">
        <v>0</v>
      </c>
      <c r="AE610">
        <v>0</v>
      </c>
      <c r="AG610" s="13">
        <f t="shared" si="51"/>
        <v>3954.2785300732421</v>
      </c>
      <c r="AH610" s="3">
        <f t="shared" ref="AH610:AH641" si="52">L610+M610+O610+P610+R610</f>
        <v>509571.97552490234</v>
      </c>
      <c r="AI610" s="3">
        <f t="shared" ref="AI610:AI641" si="53">AH610*7760/1000000</f>
        <v>3954.2785300732421</v>
      </c>
    </row>
    <row r="611" spans="2:35" x14ac:dyDescent="0.25">
      <c r="B611" t="s">
        <v>639</v>
      </c>
      <c r="C611" t="s">
        <v>29</v>
      </c>
      <c r="D611" t="s">
        <v>43</v>
      </c>
      <c r="E611">
        <v>14</v>
      </c>
      <c r="F611" t="s">
        <v>90</v>
      </c>
      <c r="G611">
        <v>264.7996826171875</v>
      </c>
      <c r="H611">
        <v>445083.875</v>
      </c>
      <c r="I611">
        <v>133157.65625</v>
      </c>
      <c r="J611">
        <v>0</v>
      </c>
      <c r="K611">
        <v>99493.7734375</v>
      </c>
      <c r="L611">
        <v>0</v>
      </c>
      <c r="M611">
        <v>138755.421875</v>
      </c>
      <c r="N611">
        <v>0</v>
      </c>
      <c r="O611">
        <v>0</v>
      </c>
      <c r="P611">
        <v>73677.46875</v>
      </c>
      <c r="Q611">
        <v>0</v>
      </c>
      <c r="R611">
        <v>0</v>
      </c>
      <c r="S611">
        <v>0</v>
      </c>
      <c r="T611">
        <v>0</v>
      </c>
      <c r="U611">
        <v>3686.0835200000001</v>
      </c>
      <c r="V611">
        <v>110.39444</v>
      </c>
      <c r="W611">
        <v>1798.6803200000002</v>
      </c>
      <c r="X611">
        <v>1777.0083200000001</v>
      </c>
      <c r="Y611" s="13">
        <f t="shared" si="50"/>
        <v>1828.34726325</v>
      </c>
      <c r="Z611">
        <v>2251.687255859375</v>
      </c>
      <c r="AA611">
        <v>-3783.55810546875</v>
      </c>
      <c r="AB611">
        <v>0.9170805811882019</v>
      </c>
      <c r="AC611">
        <v>0</v>
      </c>
      <c r="AD611">
        <v>24</v>
      </c>
      <c r="AE611">
        <v>0</v>
      </c>
      <c r="AG611" s="13">
        <f t="shared" si="51"/>
        <v>1828.34726325</v>
      </c>
      <c r="AH611" s="3">
        <f t="shared" si="52"/>
        <v>212432.890625</v>
      </c>
      <c r="AI611" s="3">
        <f t="shared" si="53"/>
        <v>1648.4792312500001</v>
      </c>
    </row>
    <row r="612" spans="2:35" x14ac:dyDescent="0.25">
      <c r="B612" t="s">
        <v>759</v>
      </c>
      <c r="C612" t="s">
        <v>29</v>
      </c>
      <c r="D612" t="s">
        <v>43</v>
      </c>
      <c r="E612">
        <v>14</v>
      </c>
      <c r="F612" t="s">
        <v>730</v>
      </c>
      <c r="G612">
        <v>264.7996826171875</v>
      </c>
      <c r="H612">
        <v>453170.625</v>
      </c>
      <c r="I612">
        <v>133157.65625</v>
      </c>
      <c r="J612">
        <v>0</v>
      </c>
      <c r="K612">
        <v>99493.7734375</v>
      </c>
      <c r="L612">
        <v>0</v>
      </c>
      <c r="M612">
        <v>146842.1875</v>
      </c>
      <c r="N612">
        <v>0</v>
      </c>
      <c r="O612">
        <v>0</v>
      </c>
      <c r="P612">
        <v>73677.4921875</v>
      </c>
      <c r="Q612">
        <v>0</v>
      </c>
      <c r="R612">
        <v>0</v>
      </c>
      <c r="S612">
        <v>0</v>
      </c>
      <c r="T612">
        <v>0</v>
      </c>
      <c r="U612">
        <v>3685.9977600000002</v>
      </c>
      <c r="V612">
        <v>110.39444</v>
      </c>
      <c r="W612">
        <v>1798.5955200000001</v>
      </c>
      <c r="X612">
        <v>1777.008</v>
      </c>
      <c r="Y612" s="13">
        <f t="shared" si="50"/>
        <v>1891.092266375</v>
      </c>
      <c r="Z612">
        <v>2251.687255859375</v>
      </c>
      <c r="AA612">
        <v>-3783.55810546875</v>
      </c>
      <c r="AB612">
        <v>0.9170805811882019</v>
      </c>
      <c r="AC612">
        <v>0</v>
      </c>
      <c r="AD612">
        <v>24</v>
      </c>
      <c r="AE612">
        <v>0</v>
      </c>
      <c r="AG612" s="13">
        <f t="shared" si="51"/>
        <v>1891.092266375</v>
      </c>
      <c r="AH612" s="3">
        <f t="shared" si="52"/>
        <v>220519.6796875</v>
      </c>
      <c r="AI612" s="3">
        <f t="shared" si="53"/>
        <v>1711.2327143749999</v>
      </c>
    </row>
    <row r="613" spans="2:35" x14ac:dyDescent="0.25">
      <c r="B613" t="s">
        <v>640</v>
      </c>
      <c r="C613" t="s">
        <v>29</v>
      </c>
      <c r="D613" t="s">
        <v>43</v>
      </c>
      <c r="E613">
        <v>14</v>
      </c>
      <c r="F613" t="s">
        <v>92</v>
      </c>
      <c r="G613">
        <v>225.49958801269531</v>
      </c>
      <c r="H613">
        <v>392973.75</v>
      </c>
      <c r="I613">
        <v>133157.65625</v>
      </c>
      <c r="J613">
        <v>0</v>
      </c>
      <c r="K613">
        <v>99493.7734375</v>
      </c>
      <c r="L613">
        <v>0</v>
      </c>
      <c r="M613">
        <v>108363.0703125</v>
      </c>
      <c r="N613">
        <v>0</v>
      </c>
      <c r="O613">
        <v>0</v>
      </c>
      <c r="P613">
        <v>51959.59375</v>
      </c>
      <c r="Q613">
        <v>0</v>
      </c>
      <c r="R613">
        <v>0</v>
      </c>
      <c r="S613">
        <v>0</v>
      </c>
      <c r="T613">
        <v>0</v>
      </c>
      <c r="U613">
        <v>3743.6825600000002</v>
      </c>
      <c r="V613">
        <v>110.39444</v>
      </c>
      <c r="W613">
        <v>1856.1144000000002</v>
      </c>
      <c r="X613">
        <v>1777.1731200000002</v>
      </c>
      <c r="Y613" s="13">
        <f t="shared" si="50"/>
        <v>1429.715313125</v>
      </c>
      <c r="Z613">
        <v>2219.345947265625</v>
      </c>
      <c r="AA613">
        <v>-2892.523681640625</v>
      </c>
      <c r="AB613">
        <v>0.68781048059463501</v>
      </c>
      <c r="AC613">
        <v>0</v>
      </c>
      <c r="AD613">
        <v>18</v>
      </c>
      <c r="AE613">
        <v>0</v>
      </c>
      <c r="AG613" s="13">
        <f t="shared" si="51"/>
        <v>1429.715313125</v>
      </c>
      <c r="AH613" s="3">
        <f t="shared" si="52"/>
        <v>160322.6640625</v>
      </c>
      <c r="AI613" s="3">
        <f t="shared" si="53"/>
        <v>1244.1038731250001</v>
      </c>
    </row>
    <row r="614" spans="2:35" x14ac:dyDescent="0.25">
      <c r="B614" t="s">
        <v>718</v>
      </c>
      <c r="C614" t="s">
        <v>29</v>
      </c>
      <c r="D614" t="s">
        <v>43</v>
      </c>
      <c r="E614">
        <v>14</v>
      </c>
      <c r="F614" t="s">
        <v>689</v>
      </c>
      <c r="G614">
        <v>287.2896728515625</v>
      </c>
      <c r="H614">
        <v>458963.5</v>
      </c>
      <c r="I614">
        <v>133157.65625</v>
      </c>
      <c r="J614">
        <v>0</v>
      </c>
      <c r="K614">
        <v>99493.7734375</v>
      </c>
      <c r="L614">
        <v>0</v>
      </c>
      <c r="M614">
        <v>150785.828125</v>
      </c>
      <c r="N614">
        <v>0</v>
      </c>
      <c r="O614">
        <v>0</v>
      </c>
      <c r="P614">
        <v>75526.609375</v>
      </c>
      <c r="Q614">
        <v>0</v>
      </c>
      <c r="R614">
        <v>0</v>
      </c>
      <c r="S614">
        <v>0</v>
      </c>
      <c r="T614">
        <v>0</v>
      </c>
      <c r="U614">
        <v>3608.4492800000003</v>
      </c>
      <c r="V614">
        <v>110.39444</v>
      </c>
      <c r="W614">
        <v>1720.9064000000001</v>
      </c>
      <c r="X614">
        <v>1777.1488000000002</v>
      </c>
      <c r="Y614" s="13">
        <f t="shared" si="50"/>
        <v>1928.275155</v>
      </c>
      <c r="Z614">
        <v>2299.73583984375</v>
      </c>
      <c r="AA614">
        <v>-2958.950927734375</v>
      </c>
      <c r="AB614">
        <v>0.95529228448867798</v>
      </c>
      <c r="AC614">
        <v>0</v>
      </c>
      <c r="AD614">
        <v>25</v>
      </c>
      <c r="AE614">
        <v>0</v>
      </c>
      <c r="AG614" s="13">
        <f t="shared" si="51"/>
        <v>1928.275155</v>
      </c>
      <c r="AH614" s="3">
        <f t="shared" si="52"/>
        <v>226312.4375</v>
      </c>
      <c r="AI614" s="3">
        <f t="shared" si="53"/>
        <v>1756.1845149999999</v>
      </c>
    </row>
    <row r="615" spans="2:35" x14ac:dyDescent="0.25">
      <c r="B615" t="s">
        <v>641</v>
      </c>
      <c r="C615" t="s">
        <v>29</v>
      </c>
      <c r="D615" t="s">
        <v>43</v>
      </c>
      <c r="E615">
        <v>14</v>
      </c>
      <c r="F615" t="s">
        <v>94</v>
      </c>
      <c r="G615">
        <v>255.13510131835938</v>
      </c>
      <c r="H615">
        <v>432743.375</v>
      </c>
      <c r="I615">
        <v>133157.65625</v>
      </c>
      <c r="J615">
        <v>0</v>
      </c>
      <c r="K615">
        <v>99493.7734375</v>
      </c>
      <c r="L615">
        <v>0</v>
      </c>
      <c r="M615">
        <v>124565.7734375</v>
      </c>
      <c r="N615">
        <v>0</v>
      </c>
      <c r="O615">
        <v>0</v>
      </c>
      <c r="P615">
        <v>75526.609375</v>
      </c>
      <c r="Q615">
        <v>0</v>
      </c>
      <c r="R615">
        <v>0</v>
      </c>
      <c r="S615">
        <v>0</v>
      </c>
      <c r="T615">
        <v>0</v>
      </c>
      <c r="U615">
        <v>3608.4492800000003</v>
      </c>
      <c r="V615">
        <v>110.39444</v>
      </c>
      <c r="W615">
        <v>1720.9064000000001</v>
      </c>
      <c r="X615">
        <v>1777.1488000000002</v>
      </c>
      <c r="Y615" s="13">
        <f t="shared" si="50"/>
        <v>1724.807530625</v>
      </c>
      <c r="Z615">
        <v>2299.73583984375</v>
      </c>
      <c r="AA615">
        <v>-2958.950927734375</v>
      </c>
      <c r="AB615">
        <v>0.95529228448867798</v>
      </c>
      <c r="AC615">
        <v>0</v>
      </c>
      <c r="AD615">
        <v>25</v>
      </c>
      <c r="AE615">
        <v>0</v>
      </c>
      <c r="AG615" s="13">
        <f t="shared" si="51"/>
        <v>1724.807530625</v>
      </c>
      <c r="AH615" s="3">
        <f t="shared" si="52"/>
        <v>200092.3828125</v>
      </c>
      <c r="AI615" s="3">
        <f t="shared" si="53"/>
        <v>1552.7168906249999</v>
      </c>
    </row>
    <row r="616" spans="2:35" x14ac:dyDescent="0.25">
      <c r="B616" t="s">
        <v>642</v>
      </c>
      <c r="C616" t="s">
        <v>29</v>
      </c>
      <c r="D616" t="s">
        <v>43</v>
      </c>
      <c r="E616">
        <v>14</v>
      </c>
      <c r="F616" t="s">
        <v>48</v>
      </c>
      <c r="G616">
        <v>277.70993041992187</v>
      </c>
      <c r="H616">
        <v>461417.40625</v>
      </c>
      <c r="I616">
        <v>133157.65625</v>
      </c>
      <c r="J616">
        <v>0</v>
      </c>
      <c r="K616">
        <v>99493.7734375</v>
      </c>
      <c r="L616">
        <v>42.292739868164062</v>
      </c>
      <c r="M616">
        <v>169068.875</v>
      </c>
      <c r="N616">
        <v>0</v>
      </c>
      <c r="O616">
        <v>89.262344360351563</v>
      </c>
      <c r="P616">
        <v>59566.0390625</v>
      </c>
      <c r="Q616">
        <v>0</v>
      </c>
      <c r="R616">
        <v>0</v>
      </c>
      <c r="S616">
        <v>0</v>
      </c>
      <c r="T616">
        <v>0</v>
      </c>
      <c r="U616">
        <v>3840.3606400000003</v>
      </c>
      <c r="V616">
        <v>110.39444</v>
      </c>
      <c r="W616">
        <v>1951.7908800000002</v>
      </c>
      <c r="X616">
        <v>1778.1744000000001</v>
      </c>
      <c r="Y616" s="13">
        <f t="shared" si="50"/>
        <v>1970.4068885786132</v>
      </c>
      <c r="Z616">
        <v>2329.56640625</v>
      </c>
      <c r="AA616">
        <v>-1428.015625</v>
      </c>
      <c r="AB616">
        <v>0.9170805811882019</v>
      </c>
      <c r="AC616">
        <v>0</v>
      </c>
      <c r="AD616">
        <v>24</v>
      </c>
      <c r="AE616">
        <v>0</v>
      </c>
      <c r="AG616" s="13">
        <f t="shared" si="51"/>
        <v>1970.4068885786132</v>
      </c>
      <c r="AH616" s="3">
        <f t="shared" si="52"/>
        <v>228766.46914672852</v>
      </c>
      <c r="AI616" s="3">
        <f t="shared" si="53"/>
        <v>1775.2278005786134</v>
      </c>
    </row>
    <row r="617" spans="2:35" x14ac:dyDescent="0.25">
      <c r="B617" t="s">
        <v>643</v>
      </c>
      <c r="C617" t="s">
        <v>29</v>
      </c>
      <c r="D617" t="s">
        <v>43</v>
      </c>
      <c r="E617">
        <v>14</v>
      </c>
      <c r="F617" t="s">
        <v>50</v>
      </c>
      <c r="G617">
        <v>233.31114196777344</v>
      </c>
      <c r="H617">
        <v>420406.34375</v>
      </c>
      <c r="I617">
        <v>133157.65625</v>
      </c>
      <c r="J617">
        <v>0</v>
      </c>
      <c r="K617">
        <v>99493.7734375</v>
      </c>
      <c r="L617">
        <v>73.422225952148438</v>
      </c>
      <c r="M617">
        <v>129752.4296875</v>
      </c>
      <c r="N617">
        <v>0</v>
      </c>
      <c r="O617">
        <v>91.671806335449219</v>
      </c>
      <c r="P617">
        <v>57837.671875</v>
      </c>
      <c r="Q617">
        <v>0</v>
      </c>
      <c r="R617">
        <v>0</v>
      </c>
      <c r="S617">
        <v>0</v>
      </c>
      <c r="T617">
        <v>0</v>
      </c>
      <c r="U617">
        <v>3822.8771200000001</v>
      </c>
      <c r="V617">
        <v>110.39444</v>
      </c>
      <c r="W617">
        <v>1934.2947200000001</v>
      </c>
      <c r="X617">
        <v>1778.1878400000001</v>
      </c>
      <c r="Y617" s="13">
        <f t="shared" si="50"/>
        <v>1650.4097898155517</v>
      </c>
      <c r="Z617">
        <v>2311.177001953125</v>
      </c>
      <c r="AA617">
        <v>-1381.908447265625</v>
      </c>
      <c r="AB617">
        <v>0.3439052402973175</v>
      </c>
      <c r="AC617">
        <v>0</v>
      </c>
      <c r="AD617">
        <v>9</v>
      </c>
      <c r="AE617">
        <v>0</v>
      </c>
      <c r="AG617" s="13">
        <f t="shared" si="51"/>
        <v>1650.4097898155517</v>
      </c>
      <c r="AH617" s="3">
        <f t="shared" si="52"/>
        <v>187755.1955947876</v>
      </c>
      <c r="AI617" s="3">
        <f t="shared" si="53"/>
        <v>1456.9803178155519</v>
      </c>
    </row>
    <row r="618" spans="2:35" x14ac:dyDescent="0.25">
      <c r="B618" t="s">
        <v>644</v>
      </c>
      <c r="C618" t="s">
        <v>29</v>
      </c>
      <c r="D618" t="s">
        <v>43</v>
      </c>
      <c r="E618">
        <v>14</v>
      </c>
      <c r="F618" t="s">
        <v>96</v>
      </c>
      <c r="G618">
        <v>277.11898803710937</v>
      </c>
      <c r="H618">
        <v>442620.75</v>
      </c>
      <c r="I618">
        <v>133157.65625</v>
      </c>
      <c r="J618">
        <v>0</v>
      </c>
      <c r="K618">
        <v>99493.7734375</v>
      </c>
      <c r="L618">
        <v>9989.2265625</v>
      </c>
      <c r="M618">
        <v>144554.96875</v>
      </c>
      <c r="N618">
        <v>0</v>
      </c>
      <c r="O618">
        <v>0</v>
      </c>
      <c r="P618">
        <v>55425.59765625</v>
      </c>
      <c r="Q618">
        <v>0</v>
      </c>
      <c r="R618">
        <v>0</v>
      </c>
      <c r="S618">
        <v>0</v>
      </c>
      <c r="T618">
        <v>0</v>
      </c>
      <c r="U618">
        <v>1887.0022400000003</v>
      </c>
      <c r="V618">
        <v>110.39444</v>
      </c>
      <c r="W618">
        <v>0</v>
      </c>
      <c r="X618">
        <v>1776.6076800000001</v>
      </c>
      <c r="Y618" s="13">
        <f t="shared" si="50"/>
        <v>1629.3655934374999</v>
      </c>
      <c r="Z618">
        <v>1844.2039794921875</v>
      </c>
      <c r="AA618">
        <v>-1924.9390869140625</v>
      </c>
      <c r="AB618">
        <v>0.42032861709594727</v>
      </c>
      <c r="AC618">
        <v>0</v>
      </c>
      <c r="AD618">
        <v>11</v>
      </c>
      <c r="AE618">
        <v>0</v>
      </c>
      <c r="AG618" s="13">
        <f t="shared" si="51"/>
        <v>1629.3655934374999</v>
      </c>
      <c r="AH618" s="3">
        <f t="shared" si="52"/>
        <v>209969.79296875</v>
      </c>
      <c r="AI618" s="3">
        <f t="shared" si="53"/>
        <v>1629.3655934374999</v>
      </c>
    </row>
    <row r="619" spans="2:35" x14ac:dyDescent="0.25">
      <c r="B619" t="s">
        <v>645</v>
      </c>
      <c r="C619" t="s">
        <v>29</v>
      </c>
      <c r="D619" t="s">
        <v>43</v>
      </c>
      <c r="E619">
        <v>14</v>
      </c>
      <c r="F619" t="s">
        <v>98</v>
      </c>
      <c r="G619">
        <v>254.87020874023437</v>
      </c>
      <c r="H619">
        <v>424414.96875</v>
      </c>
      <c r="I619">
        <v>133157.65625</v>
      </c>
      <c r="J619">
        <v>0</v>
      </c>
      <c r="K619">
        <v>99493.7734375</v>
      </c>
      <c r="L619">
        <v>9027.224609375</v>
      </c>
      <c r="M619">
        <v>127311.2109375</v>
      </c>
      <c r="N619">
        <v>0</v>
      </c>
      <c r="O619">
        <v>0</v>
      </c>
      <c r="P619">
        <v>55425.58203125</v>
      </c>
      <c r="Q619">
        <v>0</v>
      </c>
      <c r="R619">
        <v>0</v>
      </c>
      <c r="S619">
        <v>0</v>
      </c>
      <c r="T619">
        <v>0</v>
      </c>
      <c r="U619">
        <v>1887.0022400000003</v>
      </c>
      <c r="V619">
        <v>110.39444</v>
      </c>
      <c r="W619">
        <v>0</v>
      </c>
      <c r="X619">
        <v>1776.6076800000001</v>
      </c>
      <c r="Y619" s="13">
        <f t="shared" si="50"/>
        <v>1488.08877640625</v>
      </c>
      <c r="Z619">
        <v>1844.2039794921875</v>
      </c>
      <c r="AA619">
        <v>-1924.9390869140625</v>
      </c>
      <c r="AB619">
        <v>0.42032861709594727</v>
      </c>
      <c r="AC619">
        <v>0</v>
      </c>
      <c r="AD619">
        <v>11</v>
      </c>
      <c r="AE619">
        <v>0</v>
      </c>
      <c r="AG619" s="13">
        <f t="shared" si="51"/>
        <v>1488.08877640625</v>
      </c>
      <c r="AH619" s="3">
        <f t="shared" si="52"/>
        <v>191764.017578125</v>
      </c>
      <c r="AI619" s="3">
        <f t="shared" si="53"/>
        <v>1488.08877640625</v>
      </c>
    </row>
    <row r="620" spans="2:35" x14ac:dyDescent="0.25">
      <c r="B620" t="s">
        <v>646</v>
      </c>
      <c r="C620" t="s">
        <v>29</v>
      </c>
      <c r="D620" t="s">
        <v>43</v>
      </c>
      <c r="E620">
        <v>14</v>
      </c>
      <c r="F620" t="s">
        <v>100</v>
      </c>
      <c r="G620">
        <v>236.23545837402344</v>
      </c>
      <c r="H620">
        <v>409086.0625</v>
      </c>
      <c r="I620">
        <v>133157.65625</v>
      </c>
      <c r="J620">
        <v>0</v>
      </c>
      <c r="K620">
        <v>99493.7734375</v>
      </c>
      <c r="L620">
        <v>8181.50048828125</v>
      </c>
      <c r="M620">
        <v>112828.125</v>
      </c>
      <c r="N620">
        <v>0</v>
      </c>
      <c r="O620">
        <v>0</v>
      </c>
      <c r="P620">
        <v>55425.55859375</v>
      </c>
      <c r="Q620">
        <v>0</v>
      </c>
      <c r="R620">
        <v>0</v>
      </c>
      <c r="S620">
        <v>0</v>
      </c>
      <c r="T620">
        <v>0</v>
      </c>
      <c r="U620">
        <v>1887.0022400000003</v>
      </c>
      <c r="V620">
        <v>110.39444</v>
      </c>
      <c r="W620">
        <v>0</v>
      </c>
      <c r="X620">
        <v>1776.6076800000001</v>
      </c>
      <c r="Y620" s="13">
        <f t="shared" si="50"/>
        <v>1369.1370284765626</v>
      </c>
      <c r="Z620">
        <v>1844.2039794921875</v>
      </c>
      <c r="AA620">
        <v>-1924.9390869140625</v>
      </c>
      <c r="AB620">
        <v>0.42032861709594727</v>
      </c>
      <c r="AC620">
        <v>0</v>
      </c>
      <c r="AD620">
        <v>11</v>
      </c>
      <c r="AE620">
        <v>0</v>
      </c>
      <c r="AG620" s="13">
        <f t="shared" si="51"/>
        <v>1369.1370284765626</v>
      </c>
      <c r="AH620" s="3">
        <f t="shared" si="52"/>
        <v>176435.18408203125</v>
      </c>
      <c r="AI620" s="3">
        <f t="shared" si="53"/>
        <v>1369.1370284765626</v>
      </c>
    </row>
    <row r="621" spans="2:35" x14ac:dyDescent="0.25">
      <c r="B621" t="s">
        <v>647</v>
      </c>
      <c r="C621" t="s">
        <v>29</v>
      </c>
      <c r="D621" t="s">
        <v>43</v>
      </c>
      <c r="E621">
        <v>14</v>
      </c>
      <c r="F621" t="s">
        <v>102</v>
      </c>
      <c r="G621">
        <v>253.13591003417969</v>
      </c>
      <c r="H621">
        <v>428500.75</v>
      </c>
      <c r="I621">
        <v>133157.65625</v>
      </c>
      <c r="J621">
        <v>0</v>
      </c>
      <c r="K621">
        <v>99493.7734375</v>
      </c>
      <c r="L621">
        <v>8381.4560546875</v>
      </c>
      <c r="M621">
        <v>132442.34375</v>
      </c>
      <c r="N621">
        <v>0</v>
      </c>
      <c r="O621">
        <v>0</v>
      </c>
      <c r="P621">
        <v>55025.9609375</v>
      </c>
      <c r="Q621">
        <v>0</v>
      </c>
      <c r="R621">
        <v>0</v>
      </c>
      <c r="S621">
        <v>0</v>
      </c>
      <c r="T621">
        <v>0</v>
      </c>
      <c r="U621">
        <v>1886.9835200000002</v>
      </c>
      <c r="V621">
        <v>110.39444</v>
      </c>
      <c r="W621">
        <v>0</v>
      </c>
      <c r="X621">
        <v>1776.58896</v>
      </c>
      <c r="Y621" s="13">
        <f t="shared" si="50"/>
        <v>1519.7941433593751</v>
      </c>
      <c r="Z621">
        <v>1819.738525390625</v>
      </c>
      <c r="AA621">
        <v>-1899.5408935546875</v>
      </c>
      <c r="AB621">
        <v>0.42032861709594727</v>
      </c>
      <c r="AC621">
        <v>0</v>
      </c>
      <c r="AD621">
        <v>11</v>
      </c>
      <c r="AE621">
        <v>0</v>
      </c>
      <c r="AG621" s="13">
        <f t="shared" si="51"/>
        <v>1519.7941433593751</v>
      </c>
      <c r="AH621" s="3">
        <f t="shared" si="52"/>
        <v>195849.7607421875</v>
      </c>
      <c r="AI621" s="3">
        <f t="shared" si="53"/>
        <v>1519.7941433593751</v>
      </c>
    </row>
    <row r="622" spans="2:35" x14ac:dyDescent="0.25">
      <c r="B622" t="s">
        <v>648</v>
      </c>
      <c r="C622" t="s">
        <v>29</v>
      </c>
      <c r="D622" t="s">
        <v>43</v>
      </c>
      <c r="E622">
        <v>14</v>
      </c>
      <c r="F622" t="s">
        <v>104</v>
      </c>
      <c r="G622">
        <v>233.924072265625</v>
      </c>
      <c r="H622">
        <v>411868.5</v>
      </c>
      <c r="I622">
        <v>133157.65625</v>
      </c>
      <c r="J622">
        <v>0</v>
      </c>
      <c r="K622">
        <v>99493.7734375</v>
      </c>
      <c r="L622">
        <v>7532.224609375</v>
      </c>
      <c r="M622">
        <v>116659.34375</v>
      </c>
      <c r="N622">
        <v>0</v>
      </c>
      <c r="O622">
        <v>0</v>
      </c>
      <c r="P622">
        <v>55025.94921875</v>
      </c>
      <c r="Q622">
        <v>0</v>
      </c>
      <c r="R622">
        <v>0</v>
      </c>
      <c r="S622">
        <v>0</v>
      </c>
      <c r="T622">
        <v>0</v>
      </c>
      <c r="U622">
        <v>1886.9835200000002</v>
      </c>
      <c r="V622">
        <v>110.39444</v>
      </c>
      <c r="W622">
        <v>0</v>
      </c>
      <c r="X622">
        <v>1776.58896</v>
      </c>
      <c r="Y622" s="13">
        <f t="shared" si="50"/>
        <v>1390.7279364062499</v>
      </c>
      <c r="Z622">
        <v>1819.738525390625</v>
      </c>
      <c r="AA622">
        <v>-1899.5408935546875</v>
      </c>
      <c r="AB622">
        <v>0.42032861709594727</v>
      </c>
      <c r="AC622">
        <v>0</v>
      </c>
      <c r="AD622">
        <v>11</v>
      </c>
      <c r="AE622">
        <v>0</v>
      </c>
      <c r="AG622" s="13">
        <f t="shared" si="51"/>
        <v>1390.7279364062499</v>
      </c>
      <c r="AH622" s="3">
        <f t="shared" si="52"/>
        <v>179217.517578125</v>
      </c>
      <c r="AI622" s="3">
        <f t="shared" si="53"/>
        <v>1390.7279364062499</v>
      </c>
    </row>
    <row r="623" spans="2:35" x14ac:dyDescent="0.25">
      <c r="B623" t="s">
        <v>649</v>
      </c>
      <c r="C623" t="s">
        <v>29</v>
      </c>
      <c r="D623" t="s">
        <v>43</v>
      </c>
      <c r="E623">
        <v>14</v>
      </c>
      <c r="F623" t="s">
        <v>106</v>
      </c>
      <c r="G623">
        <v>217.80328369140625</v>
      </c>
      <c r="H623">
        <v>397890.625</v>
      </c>
      <c r="I623">
        <v>133157.65625</v>
      </c>
      <c r="J623">
        <v>0</v>
      </c>
      <c r="K623">
        <v>99493.7734375</v>
      </c>
      <c r="L623">
        <v>6789.7158203125</v>
      </c>
      <c r="M623">
        <v>103424.078125</v>
      </c>
      <c r="N623">
        <v>0</v>
      </c>
      <c r="O623">
        <v>0</v>
      </c>
      <c r="P623">
        <v>55025.8828125</v>
      </c>
      <c r="Q623">
        <v>0</v>
      </c>
      <c r="R623">
        <v>0</v>
      </c>
      <c r="S623">
        <v>0</v>
      </c>
      <c r="T623">
        <v>0</v>
      </c>
      <c r="U623">
        <v>1886.9835200000002</v>
      </c>
      <c r="V623">
        <v>110.39444</v>
      </c>
      <c r="W623">
        <v>0</v>
      </c>
      <c r="X623">
        <v>1776.58896</v>
      </c>
      <c r="Y623" s="13">
        <f t="shared" si="50"/>
        <v>1282.259891640625</v>
      </c>
      <c r="Z623">
        <v>1819.738525390625</v>
      </c>
      <c r="AA623">
        <v>-1899.5408935546875</v>
      </c>
      <c r="AB623">
        <v>0.42032861709594727</v>
      </c>
      <c r="AC623">
        <v>0</v>
      </c>
      <c r="AD623">
        <v>11</v>
      </c>
      <c r="AE623">
        <v>0</v>
      </c>
      <c r="AG623" s="13">
        <f t="shared" si="51"/>
        <v>1282.259891640625</v>
      </c>
      <c r="AH623" s="3">
        <f t="shared" si="52"/>
        <v>165239.6767578125</v>
      </c>
      <c r="AI623" s="3">
        <f t="shared" si="53"/>
        <v>1282.259891640625</v>
      </c>
    </row>
    <row r="624" spans="2:35" x14ac:dyDescent="0.25">
      <c r="B624" t="s">
        <v>650</v>
      </c>
      <c r="C624" t="s">
        <v>30</v>
      </c>
      <c r="D624" t="s">
        <v>43</v>
      </c>
      <c r="E624">
        <v>14</v>
      </c>
      <c r="F624" t="s">
        <v>108</v>
      </c>
      <c r="G624">
        <v>840.56732177734375</v>
      </c>
      <c r="H624">
        <v>5113226</v>
      </c>
      <c r="I624">
        <v>566447.625</v>
      </c>
      <c r="J624">
        <v>0</v>
      </c>
      <c r="K624">
        <v>1692748</v>
      </c>
      <c r="L624">
        <v>3915.424072265625</v>
      </c>
      <c r="M624">
        <v>1618326</v>
      </c>
      <c r="N624">
        <v>19464.626953125</v>
      </c>
      <c r="O624">
        <v>517135.625</v>
      </c>
      <c r="P624">
        <v>695187.625</v>
      </c>
      <c r="Q624">
        <v>0</v>
      </c>
      <c r="R624">
        <v>0</v>
      </c>
      <c r="S624">
        <v>0</v>
      </c>
      <c r="T624">
        <v>0</v>
      </c>
      <c r="U624">
        <v>78074.690560000003</v>
      </c>
      <c r="V624">
        <v>0</v>
      </c>
      <c r="W624">
        <v>49923.025920000007</v>
      </c>
      <c r="X624">
        <v>28151.649280000001</v>
      </c>
      <c r="Y624" s="13">
        <f t="shared" si="50"/>
        <v>26988.524462800782</v>
      </c>
      <c r="Z624">
        <v>10996.9921875</v>
      </c>
      <c r="AA624">
        <v>-19054.5078125</v>
      </c>
      <c r="AB624">
        <v>0</v>
      </c>
      <c r="AC624">
        <v>0</v>
      </c>
      <c r="AD624">
        <v>0</v>
      </c>
      <c r="AE624">
        <v>0</v>
      </c>
      <c r="AG624" s="13">
        <f t="shared" si="51"/>
        <v>26988.524462800782</v>
      </c>
      <c r="AH624" s="3">
        <f t="shared" si="52"/>
        <v>2834564.6740722656</v>
      </c>
      <c r="AI624" s="3">
        <f t="shared" si="53"/>
        <v>21996.221870800782</v>
      </c>
    </row>
    <row r="625" spans="2:35" x14ac:dyDescent="0.25">
      <c r="B625" t="s">
        <v>651</v>
      </c>
      <c r="C625" t="s">
        <v>30</v>
      </c>
      <c r="D625" t="s">
        <v>43</v>
      </c>
      <c r="E625">
        <v>14</v>
      </c>
      <c r="F625" t="s">
        <v>110</v>
      </c>
      <c r="G625">
        <v>744.4329833984375</v>
      </c>
      <c r="H625">
        <v>4597772</v>
      </c>
      <c r="I625">
        <v>566447.625</v>
      </c>
      <c r="J625">
        <v>0</v>
      </c>
      <c r="K625">
        <v>1692748</v>
      </c>
      <c r="L625">
        <v>11477.01171875</v>
      </c>
      <c r="M625">
        <v>1047622.9375</v>
      </c>
      <c r="N625">
        <v>72921.46875</v>
      </c>
      <c r="O625">
        <v>511222.78125</v>
      </c>
      <c r="P625">
        <v>695331.9375</v>
      </c>
      <c r="Q625">
        <v>0</v>
      </c>
      <c r="R625">
        <v>0</v>
      </c>
      <c r="S625">
        <v>0</v>
      </c>
      <c r="T625">
        <v>0</v>
      </c>
      <c r="U625">
        <v>67067.770880000011</v>
      </c>
      <c r="V625">
        <v>0</v>
      </c>
      <c r="W625">
        <v>38916.185600000004</v>
      </c>
      <c r="X625">
        <v>28151.569920000002</v>
      </c>
      <c r="Y625" s="13">
        <f t="shared" si="50"/>
        <v>21473.098783437501</v>
      </c>
      <c r="Z625">
        <v>10996.9921875</v>
      </c>
      <c r="AA625">
        <v>-19054.5078125</v>
      </c>
      <c r="AB625">
        <v>0</v>
      </c>
      <c r="AC625">
        <v>0</v>
      </c>
      <c r="AD625">
        <v>0</v>
      </c>
      <c r="AE625">
        <v>0</v>
      </c>
      <c r="AG625" s="13">
        <f t="shared" si="51"/>
        <v>21473.098783437501</v>
      </c>
      <c r="AH625" s="3">
        <f t="shared" si="52"/>
        <v>2265654.66796875</v>
      </c>
      <c r="AI625" s="3">
        <f t="shared" si="53"/>
        <v>17581.480223437498</v>
      </c>
    </row>
    <row r="626" spans="2:35" x14ac:dyDescent="0.25">
      <c r="B626" t="s">
        <v>652</v>
      </c>
      <c r="C626" t="s">
        <v>30</v>
      </c>
      <c r="D626" t="s">
        <v>43</v>
      </c>
      <c r="E626">
        <v>14</v>
      </c>
      <c r="F626" t="s">
        <v>96</v>
      </c>
      <c r="G626">
        <v>1150.741455078125</v>
      </c>
      <c r="H626">
        <v>4788531</v>
      </c>
      <c r="I626">
        <v>566447.625</v>
      </c>
      <c r="J626">
        <v>0</v>
      </c>
      <c r="K626">
        <v>1692748</v>
      </c>
      <c r="L626">
        <v>255011.75</v>
      </c>
      <c r="M626">
        <v>1751281.375</v>
      </c>
      <c r="N626">
        <v>0</v>
      </c>
      <c r="O626">
        <v>1121.62158203125</v>
      </c>
      <c r="P626">
        <v>521920.1875</v>
      </c>
      <c r="Q626">
        <v>0</v>
      </c>
      <c r="R626">
        <v>0</v>
      </c>
      <c r="S626">
        <v>0</v>
      </c>
      <c r="T626">
        <v>0</v>
      </c>
      <c r="U626">
        <v>28150.008320000001</v>
      </c>
      <c r="V626">
        <v>0</v>
      </c>
      <c r="W626">
        <v>0</v>
      </c>
      <c r="X626">
        <v>28150.008320000001</v>
      </c>
      <c r="Y626" s="13">
        <f t="shared" si="50"/>
        <v>19627.639088476564</v>
      </c>
      <c r="Z626">
        <v>9895.9072265625</v>
      </c>
      <c r="AA626">
        <v>-10259.6416015625</v>
      </c>
      <c r="AB626">
        <v>0.19404177367687225</v>
      </c>
      <c r="AC626">
        <v>0</v>
      </c>
      <c r="AD626">
        <v>17</v>
      </c>
      <c r="AE626">
        <v>0</v>
      </c>
      <c r="AG626" s="13">
        <f t="shared" si="51"/>
        <v>19627.639088476564</v>
      </c>
      <c r="AH626" s="3">
        <f t="shared" si="52"/>
        <v>2529334.9340820312</v>
      </c>
      <c r="AI626" s="3">
        <f t="shared" si="53"/>
        <v>19627.639088476564</v>
      </c>
    </row>
    <row r="627" spans="2:35" x14ac:dyDescent="0.25">
      <c r="B627" t="s">
        <v>653</v>
      </c>
      <c r="C627" t="s">
        <v>30</v>
      </c>
      <c r="D627" t="s">
        <v>43</v>
      </c>
      <c r="E627">
        <v>14</v>
      </c>
      <c r="F627" t="s">
        <v>98</v>
      </c>
      <c r="G627">
        <v>1036.945556640625</v>
      </c>
      <c r="H627">
        <v>4507421.5</v>
      </c>
      <c r="I627">
        <v>566447.625</v>
      </c>
      <c r="J627">
        <v>0</v>
      </c>
      <c r="K627">
        <v>1692748</v>
      </c>
      <c r="L627">
        <v>227244.015625</v>
      </c>
      <c r="M627">
        <v>1497939.25</v>
      </c>
      <c r="N627">
        <v>0</v>
      </c>
      <c r="O627">
        <v>1121.62158203125</v>
      </c>
      <c r="P627">
        <v>521920.1875</v>
      </c>
      <c r="Q627">
        <v>0</v>
      </c>
      <c r="R627">
        <v>0</v>
      </c>
      <c r="S627">
        <v>0</v>
      </c>
      <c r="T627">
        <v>0</v>
      </c>
      <c r="U627">
        <v>28150.008320000001</v>
      </c>
      <c r="V627">
        <v>0</v>
      </c>
      <c r="W627">
        <v>0</v>
      </c>
      <c r="X627">
        <v>28150.008320000001</v>
      </c>
      <c r="Y627" s="13">
        <f t="shared" si="50"/>
        <v>17446.226579726561</v>
      </c>
      <c r="Z627">
        <v>9895.9072265625</v>
      </c>
      <c r="AA627">
        <v>-10259.6416015625</v>
      </c>
      <c r="AB627">
        <v>0.19404177367687225</v>
      </c>
      <c r="AC627">
        <v>0</v>
      </c>
      <c r="AD627">
        <v>17</v>
      </c>
      <c r="AE627">
        <v>0</v>
      </c>
      <c r="AG627" s="13">
        <f t="shared" si="51"/>
        <v>17446.226579726561</v>
      </c>
      <c r="AH627" s="3">
        <f t="shared" si="52"/>
        <v>2248225.0747070313</v>
      </c>
      <c r="AI627" s="3">
        <f t="shared" si="53"/>
        <v>17446.226579726561</v>
      </c>
    </row>
    <row r="628" spans="2:35" x14ac:dyDescent="0.25">
      <c r="B628" t="s">
        <v>654</v>
      </c>
      <c r="C628" t="s">
        <v>30</v>
      </c>
      <c r="D628" t="s">
        <v>43</v>
      </c>
      <c r="E628">
        <v>14</v>
      </c>
      <c r="F628" t="s">
        <v>100</v>
      </c>
      <c r="G628">
        <v>950.62994384765625</v>
      </c>
      <c r="H628">
        <v>4294308</v>
      </c>
      <c r="I628">
        <v>566447.625</v>
      </c>
      <c r="J628">
        <v>0</v>
      </c>
      <c r="K628">
        <v>1692748</v>
      </c>
      <c r="L628">
        <v>204705.53125</v>
      </c>
      <c r="M628">
        <v>1307364.375</v>
      </c>
      <c r="N628">
        <v>0</v>
      </c>
      <c r="O628">
        <v>1121.62158203125</v>
      </c>
      <c r="P628">
        <v>521920.1875</v>
      </c>
      <c r="Q628">
        <v>0</v>
      </c>
      <c r="R628">
        <v>0</v>
      </c>
      <c r="S628">
        <v>0</v>
      </c>
      <c r="T628">
        <v>0</v>
      </c>
      <c r="U628">
        <v>28150.008320000001</v>
      </c>
      <c r="V628">
        <v>0</v>
      </c>
      <c r="W628">
        <v>0</v>
      </c>
      <c r="X628">
        <v>28150.008320000001</v>
      </c>
      <c r="Y628" s="13">
        <f t="shared" si="50"/>
        <v>15792.466910976562</v>
      </c>
      <c r="Z628">
        <v>9895.9072265625</v>
      </c>
      <c r="AA628">
        <v>-10259.6416015625</v>
      </c>
      <c r="AB628">
        <v>0.19404177367687225</v>
      </c>
      <c r="AC628">
        <v>0</v>
      </c>
      <c r="AD628">
        <v>17</v>
      </c>
      <c r="AE628">
        <v>0</v>
      </c>
      <c r="AG628" s="13">
        <f t="shared" si="51"/>
        <v>15792.466910976562</v>
      </c>
      <c r="AH628" s="3">
        <f t="shared" si="52"/>
        <v>2035111.7153320312</v>
      </c>
      <c r="AI628" s="3">
        <f t="shared" si="53"/>
        <v>15792.466910976562</v>
      </c>
    </row>
    <row r="629" spans="2:35" x14ac:dyDescent="0.25">
      <c r="B629" t="s">
        <v>655</v>
      </c>
      <c r="C629" t="s">
        <v>30</v>
      </c>
      <c r="D629" t="s">
        <v>43</v>
      </c>
      <c r="E629">
        <v>14</v>
      </c>
      <c r="F629" t="s">
        <v>102</v>
      </c>
      <c r="G629">
        <v>1101.6142578125</v>
      </c>
      <c r="H629">
        <v>4651532</v>
      </c>
      <c r="I629">
        <v>566447.625</v>
      </c>
      <c r="J629">
        <v>0</v>
      </c>
      <c r="K629">
        <v>1692748</v>
      </c>
      <c r="L629">
        <v>227777</v>
      </c>
      <c r="M629">
        <v>1644025.75</v>
      </c>
      <c r="N629">
        <v>0</v>
      </c>
      <c r="O629">
        <v>1121.62158203125</v>
      </c>
      <c r="P629">
        <v>519410.40625</v>
      </c>
      <c r="Q629">
        <v>0</v>
      </c>
      <c r="R629">
        <v>0</v>
      </c>
      <c r="S629">
        <v>0</v>
      </c>
      <c r="T629">
        <v>0</v>
      </c>
      <c r="U629">
        <v>28149.877760000003</v>
      </c>
      <c r="V629">
        <v>0</v>
      </c>
      <c r="W629">
        <v>0</v>
      </c>
      <c r="X629">
        <v>28149.877760000003</v>
      </c>
      <c r="Y629" s="13">
        <f t="shared" si="50"/>
        <v>18564.517875976562</v>
      </c>
      <c r="Z629">
        <v>10043.4970703125</v>
      </c>
      <c r="AA629">
        <v>-10412.4775390625</v>
      </c>
      <c r="AB629">
        <v>0.84465241432189941</v>
      </c>
      <c r="AC629">
        <v>0</v>
      </c>
      <c r="AD629">
        <v>71</v>
      </c>
      <c r="AE629">
        <v>3</v>
      </c>
      <c r="AG629" s="13">
        <f t="shared" si="51"/>
        <v>18564.517875976562</v>
      </c>
      <c r="AH629" s="3">
        <f t="shared" si="52"/>
        <v>2392334.7778320312</v>
      </c>
      <c r="AI629" s="3">
        <f t="shared" si="53"/>
        <v>18564.517875976562</v>
      </c>
    </row>
    <row r="630" spans="2:35" x14ac:dyDescent="0.25">
      <c r="B630" t="s">
        <v>656</v>
      </c>
      <c r="C630" t="s">
        <v>30</v>
      </c>
      <c r="D630" t="s">
        <v>43</v>
      </c>
      <c r="E630">
        <v>14</v>
      </c>
      <c r="F630" t="s">
        <v>104</v>
      </c>
      <c r="G630">
        <v>994.07745361328125</v>
      </c>
      <c r="H630">
        <v>4387135.5</v>
      </c>
      <c r="I630">
        <v>566447.625</v>
      </c>
      <c r="J630">
        <v>0</v>
      </c>
      <c r="K630">
        <v>1692748</v>
      </c>
      <c r="L630">
        <v>202366.09375</v>
      </c>
      <c r="M630">
        <v>1405040.625</v>
      </c>
      <c r="N630">
        <v>0</v>
      </c>
      <c r="O630">
        <v>1121.62158203125</v>
      </c>
      <c r="P630">
        <v>519410.40625</v>
      </c>
      <c r="Q630">
        <v>0</v>
      </c>
      <c r="R630">
        <v>0</v>
      </c>
      <c r="S630">
        <v>0</v>
      </c>
      <c r="T630">
        <v>0</v>
      </c>
      <c r="U630">
        <v>28149.877760000003</v>
      </c>
      <c r="V630">
        <v>0</v>
      </c>
      <c r="W630">
        <v>0</v>
      </c>
      <c r="X630">
        <v>28149.877760000003</v>
      </c>
      <c r="Y630" s="13">
        <f t="shared" si="50"/>
        <v>16512.804673476563</v>
      </c>
      <c r="Z630">
        <v>10043.4970703125</v>
      </c>
      <c r="AA630">
        <v>-10412.4775390625</v>
      </c>
      <c r="AB630">
        <v>0.84465241432189941</v>
      </c>
      <c r="AC630">
        <v>0</v>
      </c>
      <c r="AD630">
        <v>71</v>
      </c>
      <c r="AE630">
        <v>3</v>
      </c>
      <c r="AG630" s="13">
        <f t="shared" si="51"/>
        <v>16512.804673476563</v>
      </c>
      <c r="AH630" s="3">
        <f t="shared" si="52"/>
        <v>2127938.7465820313</v>
      </c>
      <c r="AI630" s="3">
        <f t="shared" si="53"/>
        <v>16512.804673476563</v>
      </c>
    </row>
    <row r="631" spans="2:35" x14ac:dyDescent="0.25">
      <c r="B631" t="s">
        <v>657</v>
      </c>
      <c r="C631" t="s">
        <v>30</v>
      </c>
      <c r="D631" t="s">
        <v>43</v>
      </c>
      <c r="E631">
        <v>14</v>
      </c>
      <c r="F631" t="s">
        <v>106</v>
      </c>
      <c r="G631">
        <v>912.92315673828125</v>
      </c>
      <c r="H631">
        <v>4186869.5</v>
      </c>
      <c r="I631">
        <v>566447.625</v>
      </c>
      <c r="J631">
        <v>0</v>
      </c>
      <c r="K631">
        <v>1692748</v>
      </c>
      <c r="L631">
        <v>181316.421875</v>
      </c>
      <c r="M631">
        <v>1225824.625</v>
      </c>
      <c r="N631">
        <v>0</v>
      </c>
      <c r="O631">
        <v>1121.62158203125</v>
      </c>
      <c r="P631">
        <v>519410.40625</v>
      </c>
      <c r="Q631">
        <v>0</v>
      </c>
      <c r="R631">
        <v>0</v>
      </c>
      <c r="S631">
        <v>0</v>
      </c>
      <c r="T631">
        <v>0</v>
      </c>
      <c r="U631">
        <v>28149.877760000003</v>
      </c>
      <c r="V631">
        <v>0</v>
      </c>
      <c r="W631">
        <v>0</v>
      </c>
      <c r="X631">
        <v>28149.877760000003</v>
      </c>
      <c r="Y631" s="13">
        <f t="shared" si="50"/>
        <v>14958.743059726563</v>
      </c>
      <c r="Z631">
        <v>10043.4970703125</v>
      </c>
      <c r="AA631">
        <v>-10412.4775390625</v>
      </c>
      <c r="AB631">
        <v>0.84465241432189941</v>
      </c>
      <c r="AC631">
        <v>0</v>
      </c>
      <c r="AD631">
        <v>71</v>
      </c>
      <c r="AE631">
        <v>3</v>
      </c>
      <c r="AG631" s="13">
        <f t="shared" si="51"/>
        <v>14958.743059726563</v>
      </c>
      <c r="AH631" s="3">
        <f t="shared" si="52"/>
        <v>1927673.0747070312</v>
      </c>
      <c r="AI631" s="3">
        <f t="shared" si="53"/>
        <v>14958.743059726563</v>
      </c>
    </row>
    <row r="632" spans="2:35" x14ac:dyDescent="0.25">
      <c r="B632" t="s">
        <v>355</v>
      </c>
      <c r="C632" t="s">
        <v>23</v>
      </c>
      <c r="D632" t="s">
        <v>26</v>
      </c>
      <c r="E632">
        <v>14</v>
      </c>
      <c r="F632" t="s">
        <v>90</v>
      </c>
      <c r="G632">
        <v>33.229530334472656</v>
      </c>
      <c r="H632">
        <v>96256.796875</v>
      </c>
      <c r="I632">
        <v>31593.98046875</v>
      </c>
      <c r="J632">
        <v>0</v>
      </c>
      <c r="K632">
        <v>50648.0078125</v>
      </c>
      <c r="L632">
        <v>0</v>
      </c>
      <c r="M632">
        <v>5963.11865234375</v>
      </c>
      <c r="N632">
        <v>0</v>
      </c>
      <c r="O632">
        <v>0</v>
      </c>
      <c r="P632">
        <v>8051.7939453125</v>
      </c>
      <c r="Q632">
        <v>0</v>
      </c>
      <c r="R632">
        <v>0</v>
      </c>
      <c r="S632">
        <v>0</v>
      </c>
      <c r="T632">
        <v>0</v>
      </c>
      <c r="U632">
        <v>1275.5944000000002</v>
      </c>
      <c r="V632">
        <v>0</v>
      </c>
      <c r="W632">
        <v>1078.1222400000001</v>
      </c>
      <c r="X632">
        <v>197.47232000000002</v>
      </c>
      <c r="Y632" s="13">
        <f t="shared" si="50"/>
        <v>216.56794575781251</v>
      </c>
      <c r="Z632">
        <v>214.64199829101563</v>
      </c>
      <c r="AA632">
        <v>-346.306640625</v>
      </c>
      <c r="AB632">
        <v>0</v>
      </c>
      <c r="AC632">
        <v>0</v>
      </c>
      <c r="AD632">
        <v>0</v>
      </c>
      <c r="AE632">
        <v>0</v>
      </c>
      <c r="AG632" s="13">
        <f t="shared" si="51"/>
        <v>216.56794575781251</v>
      </c>
      <c r="AH632" s="3">
        <f t="shared" si="52"/>
        <v>14014.91259765625</v>
      </c>
      <c r="AI632" s="3">
        <f t="shared" si="53"/>
        <v>108.75572175781249</v>
      </c>
    </row>
    <row r="633" spans="2:35" x14ac:dyDescent="0.25">
      <c r="B633" t="s">
        <v>760</v>
      </c>
      <c r="C633" t="s">
        <v>23</v>
      </c>
      <c r="D633" t="s">
        <v>26</v>
      </c>
      <c r="E633">
        <v>14</v>
      </c>
      <c r="F633" t="s">
        <v>730</v>
      </c>
      <c r="G633">
        <v>33.231613159179688</v>
      </c>
      <c r="H633">
        <v>98746.3203125</v>
      </c>
      <c r="I633">
        <v>31593.98046875</v>
      </c>
      <c r="J633">
        <v>0</v>
      </c>
      <c r="K633">
        <v>50648.0078125</v>
      </c>
      <c r="L633">
        <v>0</v>
      </c>
      <c r="M633">
        <v>8455.263671875</v>
      </c>
      <c r="N633">
        <v>0</v>
      </c>
      <c r="O633">
        <v>0</v>
      </c>
      <c r="P633">
        <v>8049.15185546875</v>
      </c>
      <c r="Q633">
        <v>0</v>
      </c>
      <c r="R633">
        <v>0</v>
      </c>
      <c r="S633">
        <v>0</v>
      </c>
      <c r="T633">
        <v>0</v>
      </c>
      <c r="U633">
        <v>1275.2160000000001</v>
      </c>
      <c r="V633">
        <v>0</v>
      </c>
      <c r="W633">
        <v>1077.7452000000001</v>
      </c>
      <c r="X633">
        <v>197.47108000000003</v>
      </c>
      <c r="Y633" s="13">
        <f t="shared" si="50"/>
        <v>235.84878449218749</v>
      </c>
      <c r="Z633">
        <v>214.65400695800781</v>
      </c>
      <c r="AA633">
        <v>-346.22735595703125</v>
      </c>
      <c r="AB633">
        <v>0</v>
      </c>
      <c r="AC633">
        <v>0</v>
      </c>
      <c r="AD633">
        <v>0</v>
      </c>
      <c r="AE633">
        <v>0</v>
      </c>
      <c r="AG633" s="13">
        <f t="shared" si="51"/>
        <v>235.84878449218749</v>
      </c>
      <c r="AH633" s="3">
        <f t="shared" si="52"/>
        <v>16504.41552734375</v>
      </c>
      <c r="AI633" s="3">
        <f t="shared" si="53"/>
        <v>128.0742644921875</v>
      </c>
    </row>
    <row r="634" spans="2:35" x14ac:dyDescent="0.25">
      <c r="B634" t="s">
        <v>356</v>
      </c>
      <c r="C634" t="s">
        <v>23</v>
      </c>
      <c r="D634" t="s">
        <v>26</v>
      </c>
      <c r="E634">
        <v>14</v>
      </c>
      <c r="F634" t="s">
        <v>92</v>
      </c>
      <c r="G634">
        <v>30.223258972167969</v>
      </c>
      <c r="H634">
        <v>91249.0546875</v>
      </c>
      <c r="I634">
        <v>31593.98046875</v>
      </c>
      <c r="J634">
        <v>0</v>
      </c>
      <c r="K634">
        <v>50648.0078125</v>
      </c>
      <c r="L634">
        <v>0</v>
      </c>
      <c r="M634">
        <v>4702.52880859375</v>
      </c>
      <c r="N634">
        <v>0</v>
      </c>
      <c r="O634">
        <v>0</v>
      </c>
      <c r="P634">
        <v>4304.62890625</v>
      </c>
      <c r="Q634">
        <v>0</v>
      </c>
      <c r="R634">
        <v>0</v>
      </c>
      <c r="S634">
        <v>0</v>
      </c>
      <c r="T634">
        <v>0</v>
      </c>
      <c r="U634">
        <v>1349.53808</v>
      </c>
      <c r="V634">
        <v>0</v>
      </c>
      <c r="W634">
        <v>1152.0232000000001</v>
      </c>
      <c r="X634">
        <v>197.51464000000001</v>
      </c>
      <c r="Y634" s="13">
        <f t="shared" si="50"/>
        <v>185.0978638671875</v>
      </c>
      <c r="Z634">
        <v>213.27906799316406</v>
      </c>
      <c r="AA634">
        <v>-338.79098510742187</v>
      </c>
      <c r="AB634">
        <v>0</v>
      </c>
      <c r="AC634">
        <v>0</v>
      </c>
      <c r="AD634">
        <v>0</v>
      </c>
      <c r="AE634">
        <v>0</v>
      </c>
      <c r="AG634" s="13">
        <f t="shared" si="51"/>
        <v>185.0978638671875</v>
      </c>
      <c r="AH634" s="3">
        <f t="shared" si="52"/>
        <v>9007.15771484375</v>
      </c>
      <c r="AI634" s="3">
        <f t="shared" si="53"/>
        <v>69.895543867187499</v>
      </c>
    </row>
    <row r="635" spans="2:35" x14ac:dyDescent="0.25">
      <c r="B635" t="s">
        <v>719</v>
      </c>
      <c r="C635" t="s">
        <v>23</v>
      </c>
      <c r="D635" t="s">
        <v>26</v>
      </c>
      <c r="E635">
        <v>14</v>
      </c>
      <c r="F635" t="s">
        <v>689</v>
      </c>
      <c r="G635">
        <v>34.168079376220703</v>
      </c>
      <c r="H635">
        <v>95439.21875</v>
      </c>
      <c r="I635">
        <v>31593.98046875</v>
      </c>
      <c r="J635">
        <v>0</v>
      </c>
      <c r="K635">
        <v>50648.0078125</v>
      </c>
      <c r="L635">
        <v>0</v>
      </c>
      <c r="M635">
        <v>6563.9443359375</v>
      </c>
      <c r="N635">
        <v>0</v>
      </c>
      <c r="O635">
        <v>0</v>
      </c>
      <c r="P635">
        <v>6633.36474609375</v>
      </c>
      <c r="Q635">
        <v>0</v>
      </c>
      <c r="R635">
        <v>0</v>
      </c>
      <c r="S635">
        <v>0</v>
      </c>
      <c r="T635">
        <v>0</v>
      </c>
      <c r="U635">
        <v>1316.27008</v>
      </c>
      <c r="V635">
        <v>0</v>
      </c>
      <c r="W635">
        <v>1118.76576</v>
      </c>
      <c r="X635">
        <v>197.50422</v>
      </c>
      <c r="Y635" s="13">
        <f t="shared" si="50"/>
        <v>214.28769447656251</v>
      </c>
      <c r="Z635">
        <v>212.01829528808594</v>
      </c>
      <c r="AA635">
        <v>-335.30963134765625</v>
      </c>
      <c r="AB635">
        <v>0</v>
      </c>
      <c r="AC635">
        <v>0</v>
      </c>
      <c r="AD635">
        <v>0</v>
      </c>
      <c r="AE635">
        <v>0</v>
      </c>
      <c r="AG635" s="13">
        <f t="shared" si="51"/>
        <v>214.28769447656251</v>
      </c>
      <c r="AH635" s="3">
        <f t="shared" si="52"/>
        <v>13197.30908203125</v>
      </c>
      <c r="AI635" s="3">
        <f t="shared" si="53"/>
        <v>102.41111847656251</v>
      </c>
    </row>
    <row r="636" spans="2:35" x14ac:dyDescent="0.25">
      <c r="B636" t="s">
        <v>357</v>
      </c>
      <c r="C636" t="s">
        <v>23</v>
      </c>
      <c r="D636" t="s">
        <v>26</v>
      </c>
      <c r="E636">
        <v>14</v>
      </c>
      <c r="F636" t="s">
        <v>94</v>
      </c>
      <c r="G636">
        <v>32.169120788574219</v>
      </c>
      <c r="H636">
        <v>94297.8359375</v>
      </c>
      <c r="I636">
        <v>31593.98046875</v>
      </c>
      <c r="J636">
        <v>0</v>
      </c>
      <c r="K636">
        <v>50648.0078125</v>
      </c>
      <c r="L636">
        <v>0</v>
      </c>
      <c r="M636">
        <v>5422.5458984375</v>
      </c>
      <c r="N636">
        <v>0</v>
      </c>
      <c r="O636">
        <v>0</v>
      </c>
      <c r="P636">
        <v>6633.36474609375</v>
      </c>
      <c r="Q636">
        <v>0</v>
      </c>
      <c r="R636">
        <v>0</v>
      </c>
      <c r="S636">
        <v>0</v>
      </c>
      <c r="T636">
        <v>0</v>
      </c>
      <c r="U636">
        <v>1316.27008</v>
      </c>
      <c r="V636">
        <v>0</v>
      </c>
      <c r="W636">
        <v>1118.76576</v>
      </c>
      <c r="X636">
        <v>197.50422</v>
      </c>
      <c r="Y636" s="13">
        <f t="shared" si="50"/>
        <v>205.4304426015625</v>
      </c>
      <c r="Z636">
        <v>212.01829528808594</v>
      </c>
      <c r="AA636">
        <v>-335.30963134765625</v>
      </c>
      <c r="AB636">
        <v>0</v>
      </c>
      <c r="AC636">
        <v>0</v>
      </c>
      <c r="AD636">
        <v>0</v>
      </c>
      <c r="AE636">
        <v>0</v>
      </c>
      <c r="AG636" s="13">
        <f t="shared" si="51"/>
        <v>205.4304426015625</v>
      </c>
      <c r="AH636" s="3">
        <f t="shared" si="52"/>
        <v>12055.91064453125</v>
      </c>
      <c r="AI636" s="3">
        <f t="shared" si="53"/>
        <v>93.553866601562504</v>
      </c>
    </row>
    <row r="637" spans="2:35" x14ac:dyDescent="0.25">
      <c r="B637" t="s">
        <v>79</v>
      </c>
      <c r="C637" t="s">
        <v>23</v>
      </c>
      <c r="D637" t="s">
        <v>26</v>
      </c>
      <c r="E637">
        <v>14</v>
      </c>
      <c r="F637" t="s">
        <v>48</v>
      </c>
      <c r="G637">
        <v>36.356040954589844</v>
      </c>
      <c r="H637">
        <v>95893.1015625</v>
      </c>
      <c r="I637">
        <v>31593.98046875</v>
      </c>
      <c r="J637">
        <v>0</v>
      </c>
      <c r="K637">
        <v>50648.0078125</v>
      </c>
      <c r="L637">
        <v>76.258132934570313</v>
      </c>
      <c r="M637">
        <v>8732.466796875</v>
      </c>
      <c r="N637">
        <v>0</v>
      </c>
      <c r="O637">
        <v>564.4429931640625</v>
      </c>
      <c r="P637">
        <v>4277.9345703125</v>
      </c>
      <c r="Q637">
        <v>0</v>
      </c>
      <c r="R637">
        <v>0</v>
      </c>
      <c r="S637">
        <v>0</v>
      </c>
      <c r="T637">
        <v>0</v>
      </c>
      <c r="U637">
        <v>1288.1567200000002</v>
      </c>
      <c r="V637">
        <v>0</v>
      </c>
      <c r="W637">
        <v>1090.8893600000001</v>
      </c>
      <c r="X637">
        <v>197.26732000000001</v>
      </c>
      <c r="Y637" s="13">
        <f t="shared" si="50"/>
        <v>215.02149134790039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G637" s="13">
        <f t="shared" si="51"/>
        <v>215.02149134790039</v>
      </c>
      <c r="AH637" s="3">
        <f t="shared" si="52"/>
        <v>13651.102493286133</v>
      </c>
      <c r="AI637" s="3">
        <f t="shared" si="53"/>
        <v>105.93255534790039</v>
      </c>
    </row>
    <row r="638" spans="2:35" x14ac:dyDescent="0.25">
      <c r="B638" t="s">
        <v>80</v>
      </c>
      <c r="C638" t="s">
        <v>23</v>
      </c>
      <c r="D638" t="s">
        <v>26</v>
      </c>
      <c r="E638">
        <v>14</v>
      </c>
      <c r="F638" t="s">
        <v>50</v>
      </c>
      <c r="G638">
        <v>33.172401428222656</v>
      </c>
      <c r="H638">
        <v>93926.484375</v>
      </c>
      <c r="I638">
        <v>31593.98046875</v>
      </c>
      <c r="J638">
        <v>0</v>
      </c>
      <c r="K638">
        <v>50648.0078125</v>
      </c>
      <c r="L638">
        <v>143.69248962402344</v>
      </c>
      <c r="M638">
        <v>6616.3974609375</v>
      </c>
      <c r="N638">
        <v>0</v>
      </c>
      <c r="O638">
        <v>580.434814453125</v>
      </c>
      <c r="P638">
        <v>4343.96728515625</v>
      </c>
      <c r="Q638">
        <v>0</v>
      </c>
      <c r="R638">
        <v>0</v>
      </c>
      <c r="S638">
        <v>0</v>
      </c>
      <c r="T638">
        <v>0</v>
      </c>
      <c r="U638">
        <v>1047.5161600000001</v>
      </c>
      <c r="V638">
        <v>0</v>
      </c>
      <c r="W638">
        <v>850.22912000000008</v>
      </c>
      <c r="X638">
        <v>197.28702000000001</v>
      </c>
      <c r="Y638" s="13">
        <f t="shared" si="50"/>
        <v>175.69457030932617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G638" s="13">
        <f t="shared" si="51"/>
        <v>175.69457030932617</v>
      </c>
      <c r="AH638" s="3">
        <f t="shared" si="52"/>
        <v>11684.492050170898</v>
      </c>
      <c r="AI638" s="3">
        <f t="shared" si="53"/>
        <v>90.671658309326176</v>
      </c>
    </row>
    <row r="639" spans="2:35" x14ac:dyDescent="0.25">
      <c r="B639" t="s">
        <v>358</v>
      </c>
      <c r="C639" t="s">
        <v>23</v>
      </c>
      <c r="D639" t="s">
        <v>26</v>
      </c>
      <c r="E639">
        <v>14</v>
      </c>
      <c r="F639" t="s">
        <v>96</v>
      </c>
      <c r="G639">
        <v>32.095989227294922</v>
      </c>
      <c r="H639">
        <v>104723.25</v>
      </c>
      <c r="I639">
        <v>31593.98046875</v>
      </c>
      <c r="J639">
        <v>0</v>
      </c>
      <c r="K639">
        <v>50648.0078125</v>
      </c>
      <c r="L639">
        <v>9451.45703125</v>
      </c>
      <c r="M639">
        <v>8394.314453125</v>
      </c>
      <c r="N639">
        <v>0</v>
      </c>
      <c r="O639">
        <v>0</v>
      </c>
      <c r="P639">
        <v>4635.619140625</v>
      </c>
      <c r="Q639">
        <v>0</v>
      </c>
      <c r="R639">
        <v>0</v>
      </c>
      <c r="S639">
        <v>0</v>
      </c>
      <c r="T639">
        <v>0</v>
      </c>
      <c r="U639">
        <v>197.43710000000002</v>
      </c>
      <c r="V639">
        <v>0</v>
      </c>
      <c r="W639">
        <v>0</v>
      </c>
      <c r="X639">
        <v>197.43710000000002</v>
      </c>
      <c r="Y639" s="13">
        <f t="shared" si="50"/>
        <v>174.45559125</v>
      </c>
      <c r="Z639">
        <v>245.18437194824219</v>
      </c>
      <c r="AA639">
        <v>-251.17697143554687</v>
      </c>
      <c r="AB639">
        <v>0</v>
      </c>
      <c r="AC639">
        <v>0</v>
      </c>
      <c r="AD639">
        <v>0</v>
      </c>
      <c r="AE639">
        <v>0</v>
      </c>
      <c r="AG639" s="13">
        <f t="shared" si="51"/>
        <v>174.45559125</v>
      </c>
      <c r="AH639" s="3">
        <f t="shared" si="52"/>
        <v>22481.390625</v>
      </c>
      <c r="AI639" s="3">
        <f t="shared" si="53"/>
        <v>174.45559125</v>
      </c>
    </row>
    <row r="640" spans="2:35" x14ac:dyDescent="0.25">
      <c r="B640" t="s">
        <v>359</v>
      </c>
      <c r="C640" t="s">
        <v>23</v>
      </c>
      <c r="D640" t="s">
        <v>26</v>
      </c>
      <c r="E640">
        <v>14</v>
      </c>
      <c r="F640" t="s">
        <v>98</v>
      </c>
      <c r="G640">
        <v>30.927093505859375</v>
      </c>
      <c r="H640">
        <v>102938.515625</v>
      </c>
      <c r="I640">
        <v>31593.98046875</v>
      </c>
      <c r="J640">
        <v>0</v>
      </c>
      <c r="K640">
        <v>50648.0078125</v>
      </c>
      <c r="L640">
        <v>8638.482421875</v>
      </c>
      <c r="M640">
        <v>7422.5234375</v>
      </c>
      <c r="N640">
        <v>0</v>
      </c>
      <c r="O640">
        <v>0</v>
      </c>
      <c r="P640">
        <v>4635.619140625</v>
      </c>
      <c r="Q640">
        <v>0</v>
      </c>
      <c r="R640">
        <v>0</v>
      </c>
      <c r="S640">
        <v>0</v>
      </c>
      <c r="T640">
        <v>0</v>
      </c>
      <c r="U640">
        <v>197.43710000000002</v>
      </c>
      <c r="V640">
        <v>0</v>
      </c>
      <c r="W640">
        <v>0</v>
      </c>
      <c r="X640">
        <v>197.43710000000002</v>
      </c>
      <c r="Y640" s="13">
        <f t="shared" si="50"/>
        <v>160.60580999999999</v>
      </c>
      <c r="Z640">
        <v>245.18437194824219</v>
      </c>
      <c r="AA640">
        <v>-251.17697143554687</v>
      </c>
      <c r="AB640">
        <v>0</v>
      </c>
      <c r="AC640">
        <v>0</v>
      </c>
      <c r="AD640">
        <v>0</v>
      </c>
      <c r="AE640">
        <v>0</v>
      </c>
      <c r="AG640" s="13">
        <f t="shared" si="51"/>
        <v>160.60580999999999</v>
      </c>
      <c r="AH640" s="3">
        <f t="shared" si="52"/>
        <v>20696.625</v>
      </c>
      <c r="AI640" s="3">
        <f t="shared" si="53"/>
        <v>160.60580999999999</v>
      </c>
    </row>
    <row r="641" spans="2:35" x14ac:dyDescent="0.25">
      <c r="B641" t="s">
        <v>360</v>
      </c>
      <c r="C641" t="s">
        <v>23</v>
      </c>
      <c r="D641" t="s">
        <v>26</v>
      </c>
      <c r="E641">
        <v>14</v>
      </c>
      <c r="F641" t="s">
        <v>100</v>
      </c>
      <c r="G641">
        <v>29.883895874023438</v>
      </c>
      <c r="H641">
        <v>101389.5390625</v>
      </c>
      <c r="I641">
        <v>31593.98046875</v>
      </c>
      <c r="J641">
        <v>0</v>
      </c>
      <c r="K641">
        <v>50648.0078125</v>
      </c>
      <c r="L641">
        <v>7910.0595703125</v>
      </c>
      <c r="M641">
        <v>6601.9580078125</v>
      </c>
      <c r="N641">
        <v>0</v>
      </c>
      <c r="O641">
        <v>0</v>
      </c>
      <c r="P641">
        <v>4635.619140625</v>
      </c>
      <c r="Q641">
        <v>0</v>
      </c>
      <c r="R641">
        <v>0</v>
      </c>
      <c r="S641">
        <v>0</v>
      </c>
      <c r="T641">
        <v>0</v>
      </c>
      <c r="U641">
        <v>197.43710000000002</v>
      </c>
      <c r="V641">
        <v>0</v>
      </c>
      <c r="W641">
        <v>0</v>
      </c>
      <c r="X641">
        <v>197.43710000000002</v>
      </c>
      <c r="Y641" s="13">
        <f t="shared" si="50"/>
        <v>148.58566093749999</v>
      </c>
      <c r="Z641">
        <v>245.18437194824219</v>
      </c>
      <c r="AA641">
        <v>-251.17697143554687</v>
      </c>
      <c r="AB641">
        <v>0</v>
      </c>
      <c r="AC641">
        <v>0</v>
      </c>
      <c r="AD641">
        <v>0</v>
      </c>
      <c r="AE641">
        <v>0</v>
      </c>
      <c r="AG641" s="13">
        <f t="shared" si="51"/>
        <v>148.58566093749999</v>
      </c>
      <c r="AH641" s="3">
        <f t="shared" si="52"/>
        <v>19147.63671875</v>
      </c>
      <c r="AI641" s="3">
        <f t="shared" si="53"/>
        <v>148.58566093749999</v>
      </c>
    </row>
    <row r="642" spans="2:35" x14ac:dyDescent="0.25">
      <c r="B642" t="s">
        <v>361</v>
      </c>
      <c r="C642" t="s">
        <v>23</v>
      </c>
      <c r="D642" t="s">
        <v>26</v>
      </c>
      <c r="E642">
        <v>14</v>
      </c>
      <c r="F642" t="s">
        <v>102</v>
      </c>
      <c r="G642">
        <v>31.722417831420898</v>
      </c>
      <c r="H642">
        <v>102819.6171875</v>
      </c>
      <c r="I642">
        <v>31593.98046875</v>
      </c>
      <c r="J642">
        <v>0</v>
      </c>
      <c r="K642">
        <v>50648.0078125</v>
      </c>
      <c r="L642">
        <v>8099.84765625</v>
      </c>
      <c r="M642">
        <v>7841.5029296875</v>
      </c>
      <c r="N642">
        <v>0</v>
      </c>
      <c r="O642">
        <v>0</v>
      </c>
      <c r="P642">
        <v>4636.37548828125</v>
      </c>
      <c r="Q642">
        <v>0</v>
      </c>
      <c r="R642">
        <v>0</v>
      </c>
      <c r="S642">
        <v>0</v>
      </c>
      <c r="T642">
        <v>0</v>
      </c>
      <c r="U642">
        <v>197.43320000000003</v>
      </c>
      <c r="V642">
        <v>0</v>
      </c>
      <c r="W642">
        <v>0</v>
      </c>
      <c r="X642">
        <v>197.43320000000003</v>
      </c>
      <c r="Y642" s="13">
        <f t="shared" si="50"/>
        <v>159.6831543359375</v>
      </c>
      <c r="Z642">
        <v>244.43820190429688</v>
      </c>
      <c r="AA642">
        <v>-250.42147827148437</v>
      </c>
      <c r="AB642">
        <v>0</v>
      </c>
      <c r="AC642">
        <v>0</v>
      </c>
      <c r="AD642">
        <v>0</v>
      </c>
      <c r="AE642">
        <v>0</v>
      </c>
      <c r="AG642" s="13">
        <f t="shared" ref="AG642:AG673" si="54">(AH642*7760+W642*100000)/1000000</f>
        <v>159.6831543359375</v>
      </c>
      <c r="AH642" s="3">
        <f t="shared" ref="AH642:AH673" si="55">L642+M642+O642+P642+R642</f>
        <v>20577.72607421875</v>
      </c>
      <c r="AI642" s="3">
        <f t="shared" ref="AI642:AI673" si="56">AH642*7760/1000000</f>
        <v>159.6831543359375</v>
      </c>
    </row>
    <row r="643" spans="2:35" x14ac:dyDescent="0.25">
      <c r="B643" t="s">
        <v>362</v>
      </c>
      <c r="C643" t="s">
        <v>23</v>
      </c>
      <c r="D643" t="s">
        <v>26</v>
      </c>
      <c r="E643">
        <v>14</v>
      </c>
      <c r="F643" t="s">
        <v>104</v>
      </c>
      <c r="G643">
        <v>30.528087615966797</v>
      </c>
      <c r="H643">
        <v>101204.3125</v>
      </c>
      <c r="I643">
        <v>31593.98046875</v>
      </c>
      <c r="J643">
        <v>0</v>
      </c>
      <c r="K643">
        <v>50648.0078125</v>
      </c>
      <c r="L643">
        <v>7375.35400390625</v>
      </c>
      <c r="M643">
        <v>6950.693359375</v>
      </c>
      <c r="N643">
        <v>0</v>
      </c>
      <c r="O643">
        <v>0</v>
      </c>
      <c r="P643">
        <v>4636.37548828125</v>
      </c>
      <c r="Q643">
        <v>0</v>
      </c>
      <c r="R643">
        <v>0</v>
      </c>
      <c r="S643">
        <v>0</v>
      </c>
      <c r="T643">
        <v>0</v>
      </c>
      <c r="U643">
        <v>197.43320000000003</v>
      </c>
      <c r="V643">
        <v>0</v>
      </c>
      <c r="W643">
        <v>0</v>
      </c>
      <c r="X643">
        <v>197.43320000000003</v>
      </c>
      <c r="Y643" s="13">
        <f t="shared" ref="Y643:Y673" si="57">AG643</f>
        <v>147.148401328125</v>
      </c>
      <c r="Z643">
        <v>244.43820190429688</v>
      </c>
      <c r="AA643">
        <v>-250.42147827148437</v>
      </c>
      <c r="AB643">
        <v>0</v>
      </c>
      <c r="AC643">
        <v>0</v>
      </c>
      <c r="AD643">
        <v>0</v>
      </c>
      <c r="AE643">
        <v>0</v>
      </c>
      <c r="AG643" s="13">
        <f t="shared" si="54"/>
        <v>147.148401328125</v>
      </c>
      <c r="AH643" s="3">
        <f t="shared" si="55"/>
        <v>18962.4228515625</v>
      </c>
      <c r="AI643" s="3">
        <f t="shared" si="56"/>
        <v>147.148401328125</v>
      </c>
    </row>
    <row r="644" spans="2:35" x14ac:dyDescent="0.25">
      <c r="B644" t="s">
        <v>363</v>
      </c>
      <c r="C644" t="s">
        <v>23</v>
      </c>
      <c r="D644" t="s">
        <v>26</v>
      </c>
      <c r="E644">
        <v>14</v>
      </c>
      <c r="F644" t="s">
        <v>106</v>
      </c>
      <c r="G644">
        <v>29.392507553100586</v>
      </c>
      <c r="H644">
        <v>99799.1484375</v>
      </c>
      <c r="I644">
        <v>31593.98046875</v>
      </c>
      <c r="J644">
        <v>0</v>
      </c>
      <c r="K644">
        <v>50648.0078125</v>
      </c>
      <c r="L644">
        <v>6721.546875</v>
      </c>
      <c r="M644">
        <v>6199.32666015625</v>
      </c>
      <c r="N644">
        <v>0</v>
      </c>
      <c r="O644">
        <v>0</v>
      </c>
      <c r="P644">
        <v>4636.37548828125</v>
      </c>
      <c r="Q644">
        <v>0</v>
      </c>
      <c r="R644">
        <v>0</v>
      </c>
      <c r="S644">
        <v>0</v>
      </c>
      <c r="T644">
        <v>0</v>
      </c>
      <c r="U644">
        <v>197.43320000000003</v>
      </c>
      <c r="V644">
        <v>0</v>
      </c>
      <c r="W644">
        <v>0</v>
      </c>
      <c r="X644">
        <v>197.43320000000003</v>
      </c>
      <c r="Y644" s="13">
        <f t="shared" si="57"/>
        <v>136.24425242187499</v>
      </c>
      <c r="Z644">
        <v>244.43753051757812</v>
      </c>
      <c r="AA644">
        <v>-250.4207763671875</v>
      </c>
      <c r="AB644">
        <v>0</v>
      </c>
      <c r="AC644">
        <v>0</v>
      </c>
      <c r="AD644">
        <v>0</v>
      </c>
      <c r="AE644">
        <v>0</v>
      </c>
      <c r="AG644" s="13">
        <f t="shared" si="54"/>
        <v>136.24425242187499</v>
      </c>
      <c r="AH644" s="3">
        <f t="shared" si="55"/>
        <v>17557.2490234375</v>
      </c>
      <c r="AI644" s="3">
        <f t="shared" si="56"/>
        <v>136.24425242187499</v>
      </c>
    </row>
    <row r="645" spans="2:35" x14ac:dyDescent="0.25">
      <c r="B645" t="s">
        <v>364</v>
      </c>
      <c r="C645" t="s">
        <v>28</v>
      </c>
      <c r="D645" t="s">
        <v>26</v>
      </c>
      <c r="E645">
        <v>14</v>
      </c>
      <c r="F645" t="s">
        <v>108</v>
      </c>
      <c r="G645">
        <v>467.71945190429687</v>
      </c>
      <c r="H645">
        <v>1681181.625</v>
      </c>
      <c r="I645">
        <v>500422.40625</v>
      </c>
      <c r="J645">
        <v>0</v>
      </c>
      <c r="K645">
        <v>883691.5</v>
      </c>
      <c r="L645">
        <v>883.69921875</v>
      </c>
      <c r="M645">
        <v>164914.15625</v>
      </c>
      <c r="N645">
        <v>2527.686767578125</v>
      </c>
      <c r="O645">
        <v>57166.96484375</v>
      </c>
      <c r="P645">
        <v>71576.890625</v>
      </c>
      <c r="Q645">
        <v>0</v>
      </c>
      <c r="R645">
        <v>0</v>
      </c>
      <c r="S645">
        <v>0</v>
      </c>
      <c r="T645">
        <v>0</v>
      </c>
      <c r="U645">
        <v>15106.494720000001</v>
      </c>
      <c r="V645">
        <v>0</v>
      </c>
      <c r="W645">
        <v>11781.51936</v>
      </c>
      <c r="X645">
        <v>3324.9766400000003</v>
      </c>
      <c r="Y645" s="13">
        <f t="shared" si="57"/>
        <v>3463.7956128750002</v>
      </c>
      <c r="Z645">
        <v>3136.29833984375</v>
      </c>
      <c r="AA645">
        <v>-7236.2119140625</v>
      </c>
      <c r="AB645">
        <v>0</v>
      </c>
      <c r="AC645">
        <v>0</v>
      </c>
      <c r="AD645">
        <v>0</v>
      </c>
      <c r="AE645">
        <v>0</v>
      </c>
      <c r="AG645" s="13">
        <f t="shared" si="54"/>
        <v>3463.7956128750002</v>
      </c>
      <c r="AH645" s="3">
        <f t="shared" si="55"/>
        <v>294541.7109375</v>
      </c>
      <c r="AI645" s="3">
        <f t="shared" si="56"/>
        <v>2285.643676875</v>
      </c>
    </row>
    <row r="646" spans="2:35" x14ac:dyDescent="0.25">
      <c r="B646" t="s">
        <v>365</v>
      </c>
      <c r="C646" t="s">
        <v>28</v>
      </c>
      <c r="D646" t="s">
        <v>26</v>
      </c>
      <c r="E646">
        <v>14</v>
      </c>
      <c r="F646" t="s">
        <v>110</v>
      </c>
      <c r="G646">
        <v>443.62417602539062</v>
      </c>
      <c r="H646">
        <v>1639278</v>
      </c>
      <c r="I646">
        <v>500422.40625</v>
      </c>
      <c r="J646">
        <v>0</v>
      </c>
      <c r="K646">
        <v>883691.5</v>
      </c>
      <c r="L646">
        <v>1829.4857177734375</v>
      </c>
      <c r="M646">
        <v>120750.734375</v>
      </c>
      <c r="N646">
        <v>4206.5615234375</v>
      </c>
      <c r="O646">
        <v>56868.1796875</v>
      </c>
      <c r="P646">
        <v>71510.859375</v>
      </c>
      <c r="Q646">
        <v>0</v>
      </c>
      <c r="R646">
        <v>0</v>
      </c>
      <c r="S646">
        <v>0</v>
      </c>
      <c r="T646">
        <v>0</v>
      </c>
      <c r="U646">
        <v>11993.683200000001</v>
      </c>
      <c r="V646">
        <v>0</v>
      </c>
      <c r="W646">
        <v>8668.6176000000014</v>
      </c>
      <c r="X646">
        <v>3325.0646400000001</v>
      </c>
      <c r="Y646" s="13">
        <f t="shared" si="57"/>
        <v>2814.305611044922</v>
      </c>
      <c r="Z646">
        <v>3136.29833984375</v>
      </c>
      <c r="AA646">
        <v>-7236.2119140625</v>
      </c>
      <c r="AB646">
        <v>0</v>
      </c>
      <c r="AC646">
        <v>0</v>
      </c>
      <c r="AD646">
        <v>0</v>
      </c>
      <c r="AE646">
        <v>0</v>
      </c>
      <c r="AG646" s="13">
        <f t="shared" si="54"/>
        <v>2814.305611044922</v>
      </c>
      <c r="AH646" s="3">
        <f t="shared" si="55"/>
        <v>250959.25915527344</v>
      </c>
      <c r="AI646" s="3">
        <f t="shared" si="56"/>
        <v>1947.443851044922</v>
      </c>
    </row>
    <row r="647" spans="2:35" x14ac:dyDescent="0.25">
      <c r="B647" t="s">
        <v>366</v>
      </c>
      <c r="C647" t="s">
        <v>28</v>
      </c>
      <c r="D647" t="s">
        <v>26</v>
      </c>
      <c r="E647">
        <v>14</v>
      </c>
      <c r="F647" t="s">
        <v>96</v>
      </c>
      <c r="G647">
        <v>511.71102905273437</v>
      </c>
      <c r="H647">
        <v>1706954.375</v>
      </c>
      <c r="I647">
        <v>500422.40625</v>
      </c>
      <c r="J647">
        <v>0</v>
      </c>
      <c r="K647">
        <v>883691.5</v>
      </c>
      <c r="L647">
        <v>81641.71875</v>
      </c>
      <c r="M647">
        <v>160544.578125</v>
      </c>
      <c r="N647">
        <v>0</v>
      </c>
      <c r="O647">
        <v>213.47686767578125</v>
      </c>
      <c r="P647">
        <v>80442.15625</v>
      </c>
      <c r="Q647">
        <v>0</v>
      </c>
      <c r="R647">
        <v>0</v>
      </c>
      <c r="S647">
        <v>0</v>
      </c>
      <c r="T647">
        <v>0</v>
      </c>
      <c r="U647">
        <v>3324.8620800000003</v>
      </c>
      <c r="V647">
        <v>0</v>
      </c>
      <c r="W647">
        <v>0</v>
      </c>
      <c r="X647">
        <v>3324.8620800000003</v>
      </c>
      <c r="Y647" s="13">
        <f t="shared" si="57"/>
        <v>2505.2533767431642</v>
      </c>
      <c r="Z647">
        <v>3988.275390625</v>
      </c>
      <c r="AA647">
        <v>-4087.40185546875</v>
      </c>
      <c r="AB647">
        <v>0</v>
      </c>
      <c r="AC647">
        <v>0</v>
      </c>
      <c r="AD647">
        <v>0</v>
      </c>
      <c r="AE647">
        <v>0</v>
      </c>
      <c r="AG647" s="13">
        <f t="shared" si="54"/>
        <v>2505.2533767431642</v>
      </c>
      <c r="AH647" s="3">
        <f t="shared" si="55"/>
        <v>322841.92999267578</v>
      </c>
      <c r="AI647" s="3">
        <f t="shared" si="56"/>
        <v>2505.2533767431642</v>
      </c>
    </row>
    <row r="648" spans="2:35" x14ac:dyDescent="0.25">
      <c r="B648" t="s">
        <v>367</v>
      </c>
      <c r="C648" t="s">
        <v>28</v>
      </c>
      <c r="D648" t="s">
        <v>26</v>
      </c>
      <c r="E648">
        <v>14</v>
      </c>
      <c r="F648" t="s">
        <v>98</v>
      </c>
      <c r="G648">
        <v>481.51922607421875</v>
      </c>
      <c r="H648">
        <v>1668351.75</v>
      </c>
      <c r="I648">
        <v>500422.40625</v>
      </c>
      <c r="J648">
        <v>0</v>
      </c>
      <c r="K648">
        <v>883691.5</v>
      </c>
      <c r="L648">
        <v>71202.46875</v>
      </c>
      <c r="M648">
        <v>132381.34375</v>
      </c>
      <c r="N648">
        <v>0</v>
      </c>
      <c r="O648">
        <v>213.47686767578125</v>
      </c>
      <c r="P648">
        <v>80442.15625</v>
      </c>
      <c r="Q648">
        <v>0</v>
      </c>
      <c r="R648">
        <v>0</v>
      </c>
      <c r="S648">
        <v>0</v>
      </c>
      <c r="T648">
        <v>0</v>
      </c>
      <c r="U648">
        <v>3324.8620800000003</v>
      </c>
      <c r="V648">
        <v>0</v>
      </c>
      <c r="W648">
        <v>0</v>
      </c>
      <c r="X648">
        <v>3324.8620800000003</v>
      </c>
      <c r="Y648" s="13">
        <f t="shared" si="57"/>
        <v>2205.6980979931641</v>
      </c>
      <c r="Z648">
        <v>3988.275390625</v>
      </c>
      <c r="AA648">
        <v>-4087.40185546875</v>
      </c>
      <c r="AB648">
        <v>0</v>
      </c>
      <c r="AC648">
        <v>0</v>
      </c>
      <c r="AD648">
        <v>0</v>
      </c>
      <c r="AE648">
        <v>0</v>
      </c>
      <c r="AG648" s="13">
        <f t="shared" si="54"/>
        <v>2205.6980979931641</v>
      </c>
      <c r="AH648" s="3">
        <f t="shared" si="55"/>
        <v>284239.44561767578</v>
      </c>
      <c r="AI648" s="3">
        <f t="shared" si="56"/>
        <v>2205.6980979931641</v>
      </c>
    </row>
    <row r="649" spans="2:35" x14ac:dyDescent="0.25">
      <c r="B649" t="s">
        <v>368</v>
      </c>
      <c r="C649" t="s">
        <v>28</v>
      </c>
      <c r="D649" t="s">
        <v>26</v>
      </c>
      <c r="E649">
        <v>14</v>
      </c>
      <c r="F649" t="s">
        <v>100</v>
      </c>
      <c r="G649">
        <v>465.13839721679687</v>
      </c>
      <c r="H649">
        <v>1646619.5</v>
      </c>
      <c r="I649">
        <v>500422.40625</v>
      </c>
      <c r="J649">
        <v>0</v>
      </c>
      <c r="K649">
        <v>883691.5</v>
      </c>
      <c r="L649">
        <v>64986.05859375</v>
      </c>
      <c r="M649">
        <v>117049.1953125</v>
      </c>
      <c r="N649">
        <v>0</v>
      </c>
      <c r="O649">
        <v>213.47686767578125</v>
      </c>
      <c r="P649">
        <v>80258.6640625</v>
      </c>
      <c r="Q649">
        <v>0</v>
      </c>
      <c r="R649">
        <v>0</v>
      </c>
      <c r="S649">
        <v>0</v>
      </c>
      <c r="T649">
        <v>0</v>
      </c>
      <c r="U649">
        <v>3324.8624000000004</v>
      </c>
      <c r="V649">
        <v>0</v>
      </c>
      <c r="W649">
        <v>0</v>
      </c>
      <c r="X649">
        <v>3324.8624000000004</v>
      </c>
      <c r="Y649" s="13">
        <f t="shared" si="57"/>
        <v>2037.0573839306642</v>
      </c>
      <c r="Z649">
        <v>3966.24365234375</v>
      </c>
      <c r="AA649">
        <v>-4064.669189453125</v>
      </c>
      <c r="AB649">
        <v>0</v>
      </c>
      <c r="AC649">
        <v>0</v>
      </c>
      <c r="AD649">
        <v>0</v>
      </c>
      <c r="AE649">
        <v>0</v>
      </c>
      <c r="AG649" s="13">
        <f t="shared" si="54"/>
        <v>2037.0573839306642</v>
      </c>
      <c r="AH649" s="3">
        <f t="shared" si="55"/>
        <v>262507.39483642578</v>
      </c>
      <c r="AI649" s="3">
        <f t="shared" si="56"/>
        <v>2037.0573839306642</v>
      </c>
    </row>
    <row r="650" spans="2:35" x14ac:dyDescent="0.25">
      <c r="B650" t="s">
        <v>369</v>
      </c>
      <c r="C650" t="s">
        <v>28</v>
      </c>
      <c r="D650" t="s">
        <v>26</v>
      </c>
      <c r="E650">
        <v>14</v>
      </c>
      <c r="F650" t="s">
        <v>102</v>
      </c>
      <c r="G650">
        <v>503.08224487304687</v>
      </c>
      <c r="H650">
        <v>1685797.5</v>
      </c>
      <c r="I650">
        <v>500422.40625</v>
      </c>
      <c r="J650">
        <v>0</v>
      </c>
      <c r="K650">
        <v>883691.5</v>
      </c>
      <c r="L650">
        <v>68250.1640625</v>
      </c>
      <c r="M650">
        <v>152240.15625</v>
      </c>
      <c r="N650">
        <v>0</v>
      </c>
      <c r="O650">
        <v>213.47686767578125</v>
      </c>
      <c r="P650">
        <v>80981.515625</v>
      </c>
      <c r="Q650">
        <v>0</v>
      </c>
      <c r="R650">
        <v>0</v>
      </c>
      <c r="S650">
        <v>0</v>
      </c>
      <c r="T650">
        <v>0</v>
      </c>
      <c r="U650">
        <v>3324.8531200000002</v>
      </c>
      <c r="V650">
        <v>0</v>
      </c>
      <c r="W650">
        <v>0</v>
      </c>
      <c r="X650">
        <v>3324.8531200000002</v>
      </c>
      <c r="Y650" s="13">
        <f t="shared" si="57"/>
        <v>2341.0780273681639</v>
      </c>
      <c r="Z650">
        <v>4011.95947265625</v>
      </c>
      <c r="AA650">
        <v>-4110.7236328125</v>
      </c>
      <c r="AB650">
        <v>0</v>
      </c>
      <c r="AC650">
        <v>0</v>
      </c>
      <c r="AD650">
        <v>0</v>
      </c>
      <c r="AE650">
        <v>0</v>
      </c>
      <c r="AG650" s="13">
        <f t="shared" si="54"/>
        <v>2341.0780273681639</v>
      </c>
      <c r="AH650" s="3">
        <f t="shared" si="55"/>
        <v>301685.31280517578</v>
      </c>
      <c r="AI650" s="3">
        <f t="shared" si="56"/>
        <v>2341.0780273681639</v>
      </c>
    </row>
    <row r="651" spans="2:35" x14ac:dyDescent="0.25">
      <c r="B651" t="s">
        <v>370</v>
      </c>
      <c r="C651" t="s">
        <v>28</v>
      </c>
      <c r="D651" t="s">
        <v>26</v>
      </c>
      <c r="E651">
        <v>14</v>
      </c>
      <c r="F651" t="s">
        <v>104</v>
      </c>
      <c r="G651">
        <v>473.66867065429687</v>
      </c>
      <c r="H651">
        <v>1650186.75</v>
      </c>
      <c r="I651">
        <v>500422.40625</v>
      </c>
      <c r="J651">
        <v>0</v>
      </c>
      <c r="K651">
        <v>883691.5</v>
      </c>
      <c r="L651">
        <v>59295.4296875</v>
      </c>
      <c r="M651">
        <v>125584.078125</v>
      </c>
      <c r="N651">
        <v>0</v>
      </c>
      <c r="O651">
        <v>213.47686767578125</v>
      </c>
      <c r="P651">
        <v>80981.515625</v>
      </c>
      <c r="Q651">
        <v>0</v>
      </c>
      <c r="R651">
        <v>0</v>
      </c>
      <c r="S651">
        <v>0</v>
      </c>
      <c r="T651">
        <v>0</v>
      </c>
      <c r="U651">
        <v>3324.8531200000002</v>
      </c>
      <c r="V651">
        <v>0</v>
      </c>
      <c r="W651">
        <v>0</v>
      </c>
      <c r="X651">
        <v>3324.8531200000002</v>
      </c>
      <c r="Y651" s="13">
        <f t="shared" si="57"/>
        <v>2064.7381223681641</v>
      </c>
      <c r="Z651">
        <v>4011.95947265625</v>
      </c>
      <c r="AA651">
        <v>-4110.7236328125</v>
      </c>
      <c r="AB651">
        <v>0</v>
      </c>
      <c r="AC651">
        <v>0</v>
      </c>
      <c r="AD651">
        <v>0</v>
      </c>
      <c r="AE651">
        <v>0</v>
      </c>
      <c r="AG651" s="13">
        <f t="shared" si="54"/>
        <v>2064.7381223681641</v>
      </c>
      <c r="AH651" s="3">
        <f t="shared" si="55"/>
        <v>266074.50030517578</v>
      </c>
      <c r="AI651" s="3">
        <f t="shared" si="56"/>
        <v>2064.7381223681641</v>
      </c>
    </row>
    <row r="652" spans="2:35" x14ac:dyDescent="0.25">
      <c r="B652" t="s">
        <v>371</v>
      </c>
      <c r="C652" t="s">
        <v>28</v>
      </c>
      <c r="D652" t="s">
        <v>26</v>
      </c>
      <c r="E652">
        <v>14</v>
      </c>
      <c r="F652" t="s">
        <v>106</v>
      </c>
      <c r="G652">
        <v>457.301513671875</v>
      </c>
      <c r="H652">
        <v>1629941.375</v>
      </c>
      <c r="I652">
        <v>500422.40625</v>
      </c>
      <c r="J652">
        <v>0</v>
      </c>
      <c r="K652">
        <v>883691.5</v>
      </c>
      <c r="L652">
        <v>53950.375</v>
      </c>
      <c r="M652">
        <v>110683.859375</v>
      </c>
      <c r="N652">
        <v>0</v>
      </c>
      <c r="O652">
        <v>213.47686767578125</v>
      </c>
      <c r="P652">
        <v>80981.515625</v>
      </c>
      <c r="Q652">
        <v>0</v>
      </c>
      <c r="R652">
        <v>0</v>
      </c>
      <c r="S652">
        <v>0</v>
      </c>
      <c r="T652">
        <v>0</v>
      </c>
      <c r="U652">
        <v>3324.8531200000002</v>
      </c>
      <c r="V652">
        <v>0</v>
      </c>
      <c r="W652">
        <v>0</v>
      </c>
      <c r="X652">
        <v>3324.8531200000002</v>
      </c>
      <c r="Y652" s="13">
        <f t="shared" si="57"/>
        <v>1907.634800493164</v>
      </c>
      <c r="Z652">
        <v>4011.962890625</v>
      </c>
      <c r="AA652">
        <v>-4110.7275390625</v>
      </c>
      <c r="AB652">
        <v>0</v>
      </c>
      <c r="AC652">
        <v>0</v>
      </c>
      <c r="AD652">
        <v>0</v>
      </c>
      <c r="AE652">
        <v>0</v>
      </c>
      <c r="AG652" s="13">
        <f t="shared" si="54"/>
        <v>1907.634800493164</v>
      </c>
      <c r="AH652" s="3">
        <f t="shared" si="55"/>
        <v>245829.22686767578</v>
      </c>
      <c r="AI652" s="3">
        <f t="shared" si="56"/>
        <v>1907.634800493164</v>
      </c>
    </row>
    <row r="653" spans="2:35" x14ac:dyDescent="0.25">
      <c r="B653" t="s">
        <v>658</v>
      </c>
      <c r="C653" t="s">
        <v>29</v>
      </c>
      <c r="D653" t="s">
        <v>26</v>
      </c>
      <c r="E653">
        <v>14</v>
      </c>
      <c r="F653" t="s">
        <v>90</v>
      </c>
      <c r="G653">
        <v>1.6302409172058105</v>
      </c>
      <c r="H653">
        <v>290113.90625</v>
      </c>
      <c r="I653">
        <v>133157.65625</v>
      </c>
      <c r="J653">
        <v>0</v>
      </c>
      <c r="K653">
        <v>99493.7734375</v>
      </c>
      <c r="L653">
        <v>0</v>
      </c>
      <c r="M653">
        <v>12517.02734375</v>
      </c>
      <c r="N653">
        <v>0</v>
      </c>
      <c r="O653">
        <v>0</v>
      </c>
      <c r="P653">
        <v>44945.96484375</v>
      </c>
      <c r="Q653">
        <v>0</v>
      </c>
      <c r="R653">
        <v>0</v>
      </c>
      <c r="S653">
        <v>0</v>
      </c>
      <c r="T653">
        <v>0</v>
      </c>
      <c r="U653">
        <v>21786.455040000001</v>
      </c>
      <c r="V653">
        <v>110.39444</v>
      </c>
      <c r="W653">
        <v>19216.613120000002</v>
      </c>
      <c r="X653">
        <v>2459.4446400000002</v>
      </c>
      <c r="Y653" s="13">
        <f t="shared" si="57"/>
        <v>2367.574131375</v>
      </c>
      <c r="Z653">
        <v>953.5860595703125</v>
      </c>
      <c r="AA653">
        <v>-2852.7197265625</v>
      </c>
      <c r="AB653">
        <v>0.3439052402973175</v>
      </c>
      <c r="AC653">
        <v>0</v>
      </c>
      <c r="AD653">
        <v>9</v>
      </c>
      <c r="AE653">
        <v>0</v>
      </c>
      <c r="AG653" s="13">
        <f t="shared" si="54"/>
        <v>2367.574131375</v>
      </c>
      <c r="AH653" s="3">
        <f t="shared" si="55"/>
        <v>57462.9921875</v>
      </c>
      <c r="AI653" s="3">
        <f t="shared" si="56"/>
        <v>445.91281937500003</v>
      </c>
    </row>
    <row r="654" spans="2:35" x14ac:dyDescent="0.25">
      <c r="B654" t="s">
        <v>761</v>
      </c>
      <c r="C654" t="s">
        <v>29</v>
      </c>
      <c r="D654" t="s">
        <v>26</v>
      </c>
      <c r="E654">
        <v>14</v>
      </c>
      <c r="F654" t="s">
        <v>730</v>
      </c>
      <c r="G654">
        <v>1.6302409172058105</v>
      </c>
      <c r="H654">
        <v>290770.40625</v>
      </c>
      <c r="I654">
        <v>133157.65625</v>
      </c>
      <c r="J654">
        <v>0</v>
      </c>
      <c r="K654">
        <v>99493.7734375</v>
      </c>
      <c r="L654">
        <v>0</v>
      </c>
      <c r="M654">
        <v>13174.2470703125</v>
      </c>
      <c r="N654">
        <v>0</v>
      </c>
      <c r="O654">
        <v>0</v>
      </c>
      <c r="P654">
        <v>44945.2265625</v>
      </c>
      <c r="Q654">
        <v>0</v>
      </c>
      <c r="R654">
        <v>0</v>
      </c>
      <c r="S654">
        <v>0</v>
      </c>
      <c r="T654">
        <v>0</v>
      </c>
      <c r="U654">
        <v>21786.4192</v>
      </c>
      <c r="V654">
        <v>110.39444</v>
      </c>
      <c r="W654">
        <v>19216.582400000003</v>
      </c>
      <c r="X654">
        <v>2459.4444800000001</v>
      </c>
      <c r="Y654" s="13">
        <f t="shared" si="57"/>
        <v>2372.6653553906249</v>
      </c>
      <c r="Z654">
        <v>953.5911865234375</v>
      </c>
      <c r="AA654">
        <v>-2852.6943359375</v>
      </c>
      <c r="AB654">
        <v>0.3439052402973175</v>
      </c>
      <c r="AC654">
        <v>0</v>
      </c>
      <c r="AD654">
        <v>9</v>
      </c>
      <c r="AE654">
        <v>0</v>
      </c>
      <c r="AG654" s="13">
        <f t="shared" si="54"/>
        <v>2372.6653553906249</v>
      </c>
      <c r="AH654" s="3">
        <f t="shared" si="55"/>
        <v>58119.4736328125</v>
      </c>
      <c r="AI654" s="3">
        <f t="shared" si="56"/>
        <v>451.00711539062502</v>
      </c>
    </row>
    <row r="655" spans="2:35" x14ac:dyDescent="0.25">
      <c r="B655" t="s">
        <v>659</v>
      </c>
      <c r="C655" t="s">
        <v>29</v>
      </c>
      <c r="D655" t="s">
        <v>26</v>
      </c>
      <c r="E655">
        <v>14</v>
      </c>
      <c r="F655" t="s">
        <v>92</v>
      </c>
      <c r="G655">
        <v>1.6302409172058105</v>
      </c>
      <c r="H655">
        <v>276966.15625</v>
      </c>
      <c r="I655">
        <v>133157.65625</v>
      </c>
      <c r="J655">
        <v>0</v>
      </c>
      <c r="K655">
        <v>99493.7734375</v>
      </c>
      <c r="L655">
        <v>0</v>
      </c>
      <c r="M655">
        <v>10052.9951171875</v>
      </c>
      <c r="N655">
        <v>0</v>
      </c>
      <c r="O655">
        <v>0</v>
      </c>
      <c r="P655">
        <v>34262.125</v>
      </c>
      <c r="Q655">
        <v>0</v>
      </c>
      <c r="R655">
        <v>0</v>
      </c>
      <c r="S655">
        <v>0</v>
      </c>
      <c r="T655">
        <v>0</v>
      </c>
      <c r="U655">
        <v>22140.490240000003</v>
      </c>
      <c r="V655">
        <v>110.39444</v>
      </c>
      <c r="W655">
        <v>19570.525440000001</v>
      </c>
      <c r="X655">
        <v>2459.57024</v>
      </c>
      <c r="Y655" s="13">
        <f t="shared" si="57"/>
        <v>2300.9378761093749</v>
      </c>
      <c r="Z655">
        <v>933.2779541015625</v>
      </c>
      <c r="AA655">
        <v>-2855.727783203125</v>
      </c>
      <c r="AB655">
        <v>0.3439052402973175</v>
      </c>
      <c r="AC655">
        <v>0</v>
      </c>
      <c r="AD655">
        <v>9</v>
      </c>
      <c r="AE655">
        <v>0</v>
      </c>
      <c r="AG655" s="13">
        <f t="shared" si="54"/>
        <v>2300.9378761093749</v>
      </c>
      <c r="AH655" s="3">
        <f t="shared" si="55"/>
        <v>44315.1201171875</v>
      </c>
      <c r="AI655" s="3">
        <f t="shared" si="56"/>
        <v>343.88533210937499</v>
      </c>
    </row>
    <row r="656" spans="2:35" x14ac:dyDescent="0.25">
      <c r="B656" t="s">
        <v>720</v>
      </c>
      <c r="C656" t="s">
        <v>29</v>
      </c>
      <c r="D656" t="s">
        <v>26</v>
      </c>
      <c r="E656">
        <v>14</v>
      </c>
      <c r="F656" t="s">
        <v>689</v>
      </c>
      <c r="G656">
        <v>1.6302409172058105</v>
      </c>
      <c r="H656">
        <v>290939.625</v>
      </c>
      <c r="I656">
        <v>133157.65625</v>
      </c>
      <c r="J656">
        <v>0</v>
      </c>
      <c r="K656">
        <v>99493.7734375</v>
      </c>
      <c r="L656">
        <v>0</v>
      </c>
      <c r="M656">
        <v>14138.6796875</v>
      </c>
      <c r="N656">
        <v>0</v>
      </c>
      <c r="O656">
        <v>0</v>
      </c>
      <c r="P656">
        <v>44149.984375</v>
      </c>
      <c r="Q656">
        <v>0</v>
      </c>
      <c r="R656">
        <v>0</v>
      </c>
      <c r="S656">
        <v>0</v>
      </c>
      <c r="T656">
        <v>0</v>
      </c>
      <c r="U656">
        <v>21828.410880000003</v>
      </c>
      <c r="V656">
        <v>110.39444</v>
      </c>
      <c r="W656">
        <v>19258.457600000002</v>
      </c>
      <c r="X656">
        <v>2459.5584000000003</v>
      </c>
      <c r="Y656" s="13">
        <f t="shared" si="57"/>
        <v>2378.1657931250002</v>
      </c>
      <c r="Z656">
        <v>931.8419189453125</v>
      </c>
      <c r="AA656">
        <v>-2838.59423828125</v>
      </c>
      <c r="AB656">
        <v>0.38211691379547119</v>
      </c>
      <c r="AC656">
        <v>0</v>
      </c>
      <c r="AD656">
        <v>10</v>
      </c>
      <c r="AE656">
        <v>0</v>
      </c>
      <c r="AG656" s="13">
        <f t="shared" si="54"/>
        <v>2378.1657931250002</v>
      </c>
      <c r="AH656" s="3">
        <f t="shared" si="55"/>
        <v>58288.6640625</v>
      </c>
      <c r="AI656" s="3">
        <f t="shared" si="56"/>
        <v>452.32003312500001</v>
      </c>
    </row>
    <row r="657" spans="2:35" x14ac:dyDescent="0.25">
      <c r="B657" t="s">
        <v>660</v>
      </c>
      <c r="C657" t="s">
        <v>29</v>
      </c>
      <c r="D657" t="s">
        <v>26</v>
      </c>
      <c r="E657">
        <v>14</v>
      </c>
      <c r="F657" t="s">
        <v>94</v>
      </c>
      <c r="G657">
        <v>1.6302409172058105</v>
      </c>
      <c r="H657">
        <v>288481.09375</v>
      </c>
      <c r="I657">
        <v>133157.65625</v>
      </c>
      <c r="J657">
        <v>0</v>
      </c>
      <c r="K657">
        <v>99493.7734375</v>
      </c>
      <c r="L657">
        <v>0</v>
      </c>
      <c r="M657">
        <v>11680.115234375</v>
      </c>
      <c r="N657">
        <v>0</v>
      </c>
      <c r="O657">
        <v>0</v>
      </c>
      <c r="P657">
        <v>44149.984375</v>
      </c>
      <c r="Q657">
        <v>0</v>
      </c>
      <c r="R657">
        <v>0</v>
      </c>
      <c r="S657">
        <v>0</v>
      </c>
      <c r="T657">
        <v>0</v>
      </c>
      <c r="U657">
        <v>21828.410880000003</v>
      </c>
      <c r="V657">
        <v>110.39444</v>
      </c>
      <c r="W657">
        <v>19258.457600000002</v>
      </c>
      <c r="X657">
        <v>2459.5584000000003</v>
      </c>
      <c r="Y657" s="13">
        <f t="shared" si="57"/>
        <v>2359.0873329687502</v>
      </c>
      <c r="Z657">
        <v>931.8419189453125</v>
      </c>
      <c r="AA657">
        <v>-2838.59423828125</v>
      </c>
      <c r="AB657">
        <v>0.38211691379547119</v>
      </c>
      <c r="AC657">
        <v>0</v>
      </c>
      <c r="AD657">
        <v>10</v>
      </c>
      <c r="AE657">
        <v>0</v>
      </c>
      <c r="AG657" s="13">
        <f t="shared" si="54"/>
        <v>2359.0873329687502</v>
      </c>
      <c r="AH657" s="3">
        <f t="shared" si="55"/>
        <v>55830.099609375</v>
      </c>
      <c r="AI657" s="3">
        <f t="shared" si="56"/>
        <v>433.24157296875001</v>
      </c>
    </row>
    <row r="658" spans="2:35" x14ac:dyDescent="0.25">
      <c r="B658" t="s">
        <v>661</v>
      </c>
      <c r="C658" t="s">
        <v>29</v>
      </c>
      <c r="D658" t="s">
        <v>26</v>
      </c>
      <c r="E658">
        <v>14</v>
      </c>
      <c r="F658" t="s">
        <v>48</v>
      </c>
      <c r="G658">
        <v>1.6302409172058105</v>
      </c>
      <c r="H658">
        <v>300650.28125</v>
      </c>
      <c r="I658">
        <v>133157.65625</v>
      </c>
      <c r="J658">
        <v>0</v>
      </c>
      <c r="K658">
        <v>99493.7734375</v>
      </c>
      <c r="L658">
        <v>558.10394287109375</v>
      </c>
      <c r="M658">
        <v>18296.15625</v>
      </c>
      <c r="N658">
        <v>0</v>
      </c>
      <c r="O658">
        <v>1038.8338623046875</v>
      </c>
      <c r="P658">
        <v>48105.83984375</v>
      </c>
      <c r="Q658">
        <v>0</v>
      </c>
      <c r="R658">
        <v>0</v>
      </c>
      <c r="S658">
        <v>0</v>
      </c>
      <c r="T658">
        <v>0</v>
      </c>
      <c r="U658">
        <v>21373.126400000001</v>
      </c>
      <c r="V658">
        <v>110.39444</v>
      </c>
      <c r="W658">
        <v>18802.661120000001</v>
      </c>
      <c r="X658">
        <v>2460.0692800000002</v>
      </c>
      <c r="Y658" s="13">
        <f t="shared" si="57"/>
        <v>2407.937839055664</v>
      </c>
      <c r="Z658">
        <v>970.9620361328125</v>
      </c>
      <c r="AA658">
        <v>-1111.8175048828125</v>
      </c>
      <c r="AB658">
        <v>0.3439052402973175</v>
      </c>
      <c r="AC658">
        <v>0</v>
      </c>
      <c r="AD658">
        <v>9</v>
      </c>
      <c r="AE658">
        <v>0</v>
      </c>
      <c r="AG658" s="13">
        <f t="shared" si="54"/>
        <v>2407.937839055664</v>
      </c>
      <c r="AH658" s="3">
        <f t="shared" si="55"/>
        <v>67998.933898925781</v>
      </c>
      <c r="AI658" s="3">
        <f t="shared" si="56"/>
        <v>527.67172705566406</v>
      </c>
    </row>
    <row r="659" spans="2:35" x14ac:dyDescent="0.25">
      <c r="B659" t="s">
        <v>662</v>
      </c>
      <c r="C659" t="s">
        <v>29</v>
      </c>
      <c r="D659" t="s">
        <v>26</v>
      </c>
      <c r="E659">
        <v>14</v>
      </c>
      <c r="F659" t="s">
        <v>50</v>
      </c>
      <c r="G659">
        <v>1.6302409172058105</v>
      </c>
      <c r="H659">
        <v>296207.1875</v>
      </c>
      <c r="I659">
        <v>133157.65625</v>
      </c>
      <c r="J659">
        <v>0</v>
      </c>
      <c r="K659">
        <v>99493.7734375</v>
      </c>
      <c r="L659">
        <v>1013.3759155273437</v>
      </c>
      <c r="M659">
        <v>13997.2666015625</v>
      </c>
      <c r="N659">
        <v>0</v>
      </c>
      <c r="O659">
        <v>1102.9178466796875</v>
      </c>
      <c r="P659">
        <v>47442.4140625</v>
      </c>
      <c r="Q659">
        <v>0</v>
      </c>
      <c r="R659">
        <v>0</v>
      </c>
      <c r="S659">
        <v>0</v>
      </c>
      <c r="T659">
        <v>0</v>
      </c>
      <c r="U659">
        <v>19861.102080000001</v>
      </c>
      <c r="V659">
        <v>110.39444</v>
      </c>
      <c r="W659">
        <v>17290.416640000003</v>
      </c>
      <c r="X659">
        <v>2460.2931200000003</v>
      </c>
      <c r="Y659" s="13">
        <f t="shared" si="57"/>
        <v>2222.2360255478516</v>
      </c>
      <c r="Z659">
        <v>947.62353515625</v>
      </c>
      <c r="AA659">
        <v>-1112.8775634765625</v>
      </c>
      <c r="AB659">
        <v>7.6423384249210358E-2</v>
      </c>
      <c r="AC659">
        <v>0</v>
      </c>
      <c r="AD659">
        <v>2</v>
      </c>
      <c r="AE659">
        <v>0</v>
      </c>
      <c r="AG659" s="13">
        <f t="shared" si="54"/>
        <v>2222.2360255478516</v>
      </c>
      <c r="AH659" s="3">
        <f t="shared" si="55"/>
        <v>63555.974426269531</v>
      </c>
      <c r="AI659" s="3">
        <f t="shared" si="56"/>
        <v>493.19436154785154</v>
      </c>
    </row>
    <row r="660" spans="2:35" x14ac:dyDescent="0.25">
      <c r="B660" t="s">
        <v>663</v>
      </c>
      <c r="C660" t="s">
        <v>29</v>
      </c>
      <c r="D660" t="s">
        <v>26</v>
      </c>
      <c r="E660">
        <v>14</v>
      </c>
      <c r="F660" t="s">
        <v>96</v>
      </c>
      <c r="G660">
        <v>1.6302409172058105</v>
      </c>
      <c r="H660">
        <v>425960.40625</v>
      </c>
      <c r="I660">
        <v>133157.65625</v>
      </c>
      <c r="J660">
        <v>0</v>
      </c>
      <c r="K660">
        <v>99493.7734375</v>
      </c>
      <c r="L660">
        <v>130255.890625</v>
      </c>
      <c r="M660">
        <v>14242.6611328125</v>
      </c>
      <c r="N660">
        <v>0</v>
      </c>
      <c r="O660">
        <v>0</v>
      </c>
      <c r="P660">
        <v>48810.34375</v>
      </c>
      <c r="Q660">
        <v>0</v>
      </c>
      <c r="R660">
        <v>0</v>
      </c>
      <c r="S660">
        <v>0</v>
      </c>
      <c r="T660">
        <v>0</v>
      </c>
      <c r="U660">
        <v>2569.5622400000002</v>
      </c>
      <c r="V660">
        <v>110.39444</v>
      </c>
      <c r="W660">
        <v>0</v>
      </c>
      <c r="X660">
        <v>2459.1681600000002</v>
      </c>
      <c r="Y660" s="13">
        <f t="shared" si="57"/>
        <v>1500.077029140625</v>
      </c>
      <c r="Z660">
        <v>1105.11181640625</v>
      </c>
      <c r="AA660">
        <v>-1132.50732421875</v>
      </c>
      <c r="AB660">
        <v>0</v>
      </c>
      <c r="AC660">
        <v>0</v>
      </c>
      <c r="AD660">
        <v>0</v>
      </c>
      <c r="AE660">
        <v>0</v>
      </c>
      <c r="AG660" s="13">
        <f t="shared" si="54"/>
        <v>1500.077029140625</v>
      </c>
      <c r="AH660" s="3">
        <f t="shared" si="55"/>
        <v>193308.8955078125</v>
      </c>
      <c r="AI660" s="3">
        <f t="shared" si="56"/>
        <v>1500.077029140625</v>
      </c>
    </row>
    <row r="661" spans="2:35" x14ac:dyDescent="0.25">
      <c r="B661" t="s">
        <v>664</v>
      </c>
      <c r="C661" t="s">
        <v>29</v>
      </c>
      <c r="D661" t="s">
        <v>26</v>
      </c>
      <c r="E661">
        <v>14</v>
      </c>
      <c r="F661" t="s">
        <v>98</v>
      </c>
      <c r="G661">
        <v>1.6302409172058105</v>
      </c>
      <c r="H661">
        <v>412711.375</v>
      </c>
      <c r="I661">
        <v>133157.65625</v>
      </c>
      <c r="J661">
        <v>0</v>
      </c>
      <c r="K661">
        <v>99493.7734375</v>
      </c>
      <c r="L661">
        <v>118663.703125</v>
      </c>
      <c r="M661">
        <v>12585.9765625</v>
      </c>
      <c r="N661">
        <v>0</v>
      </c>
      <c r="O661">
        <v>0</v>
      </c>
      <c r="P661">
        <v>48810.34375</v>
      </c>
      <c r="Q661">
        <v>0</v>
      </c>
      <c r="R661">
        <v>0</v>
      </c>
      <c r="S661">
        <v>0</v>
      </c>
      <c r="T661">
        <v>0</v>
      </c>
      <c r="U661">
        <v>2569.5622400000002</v>
      </c>
      <c r="V661">
        <v>110.39444</v>
      </c>
      <c r="W661">
        <v>0</v>
      </c>
      <c r="X661">
        <v>2459.1681600000002</v>
      </c>
      <c r="Y661" s="13">
        <f t="shared" si="57"/>
        <v>1397.2657818749999</v>
      </c>
      <c r="Z661">
        <v>1105.11181640625</v>
      </c>
      <c r="AA661">
        <v>-1132.50732421875</v>
      </c>
      <c r="AB661">
        <v>0</v>
      </c>
      <c r="AC661">
        <v>0</v>
      </c>
      <c r="AD661">
        <v>0</v>
      </c>
      <c r="AE661">
        <v>0</v>
      </c>
      <c r="AG661" s="13">
        <f t="shared" si="54"/>
        <v>1397.2657818749999</v>
      </c>
      <c r="AH661" s="3">
        <f t="shared" si="55"/>
        <v>180060.0234375</v>
      </c>
      <c r="AI661" s="3">
        <f t="shared" si="56"/>
        <v>1397.2657818749999</v>
      </c>
    </row>
    <row r="662" spans="2:35" x14ac:dyDescent="0.25">
      <c r="B662" t="s">
        <v>665</v>
      </c>
      <c r="C662" t="s">
        <v>29</v>
      </c>
      <c r="D662" t="s">
        <v>26</v>
      </c>
      <c r="E662">
        <v>14</v>
      </c>
      <c r="F662" t="s">
        <v>100</v>
      </c>
      <c r="G662">
        <v>1.6302409172058105</v>
      </c>
      <c r="H662">
        <v>401133.25</v>
      </c>
      <c r="I662">
        <v>133157.65625</v>
      </c>
      <c r="J662">
        <v>0</v>
      </c>
      <c r="K662">
        <v>99493.7734375</v>
      </c>
      <c r="L662">
        <v>108486.140625</v>
      </c>
      <c r="M662">
        <v>11185.4697265625</v>
      </c>
      <c r="N662">
        <v>0</v>
      </c>
      <c r="O662">
        <v>0</v>
      </c>
      <c r="P662">
        <v>48810.34375</v>
      </c>
      <c r="Q662">
        <v>0</v>
      </c>
      <c r="R662">
        <v>0</v>
      </c>
      <c r="S662">
        <v>0</v>
      </c>
      <c r="T662">
        <v>0</v>
      </c>
      <c r="U662">
        <v>2569.5622400000002</v>
      </c>
      <c r="V662">
        <v>110.39444</v>
      </c>
      <c r="W662">
        <v>0</v>
      </c>
      <c r="X662">
        <v>2459.1681600000002</v>
      </c>
      <c r="Y662" s="13">
        <f t="shared" si="57"/>
        <v>1307.419963828125</v>
      </c>
      <c r="Z662">
        <v>1105.11181640625</v>
      </c>
      <c r="AA662">
        <v>-1132.50732421875</v>
      </c>
      <c r="AB662">
        <v>0</v>
      </c>
      <c r="AC662">
        <v>0</v>
      </c>
      <c r="AD662">
        <v>0</v>
      </c>
      <c r="AE662">
        <v>0</v>
      </c>
      <c r="AG662" s="13">
        <f t="shared" si="54"/>
        <v>1307.419963828125</v>
      </c>
      <c r="AH662" s="3">
        <f t="shared" si="55"/>
        <v>168481.9541015625</v>
      </c>
      <c r="AI662" s="3">
        <f t="shared" si="56"/>
        <v>1307.419963828125</v>
      </c>
    </row>
    <row r="663" spans="2:35" x14ac:dyDescent="0.25">
      <c r="B663" t="s">
        <v>666</v>
      </c>
      <c r="C663" t="s">
        <v>29</v>
      </c>
      <c r="D663" t="s">
        <v>26</v>
      </c>
      <c r="E663">
        <v>14</v>
      </c>
      <c r="F663" t="s">
        <v>102</v>
      </c>
      <c r="G663">
        <v>1.6302409172058105</v>
      </c>
      <c r="H663">
        <v>407891.84375</v>
      </c>
      <c r="I663">
        <v>133157.65625</v>
      </c>
      <c r="J663">
        <v>0</v>
      </c>
      <c r="K663">
        <v>99493.7734375</v>
      </c>
      <c r="L663">
        <v>113289.984375</v>
      </c>
      <c r="M663">
        <v>13113.935546875</v>
      </c>
      <c r="N663">
        <v>0</v>
      </c>
      <c r="O663">
        <v>0</v>
      </c>
      <c r="P663">
        <v>48836.4921875</v>
      </c>
      <c r="Q663">
        <v>0</v>
      </c>
      <c r="R663">
        <v>0</v>
      </c>
      <c r="S663">
        <v>0</v>
      </c>
      <c r="T663">
        <v>0</v>
      </c>
      <c r="U663">
        <v>2569.5715200000004</v>
      </c>
      <c r="V663">
        <v>110.39444</v>
      </c>
      <c r="W663">
        <v>0</v>
      </c>
      <c r="X663">
        <v>2459.1772800000003</v>
      </c>
      <c r="Y663" s="13">
        <f t="shared" si="57"/>
        <v>1359.8655979687501</v>
      </c>
      <c r="Z663">
        <v>1102.16650390625</v>
      </c>
      <c r="AA663">
        <v>-1129.602294921875</v>
      </c>
      <c r="AB663">
        <v>7.6423384249210358E-2</v>
      </c>
      <c r="AC663">
        <v>0</v>
      </c>
      <c r="AD663">
        <v>1</v>
      </c>
      <c r="AE663">
        <v>1</v>
      </c>
      <c r="AG663" s="13">
        <f t="shared" si="54"/>
        <v>1359.8655979687501</v>
      </c>
      <c r="AH663" s="3">
        <f t="shared" si="55"/>
        <v>175240.412109375</v>
      </c>
      <c r="AI663" s="3">
        <f t="shared" si="56"/>
        <v>1359.8655979687501</v>
      </c>
    </row>
    <row r="664" spans="2:35" x14ac:dyDescent="0.25">
      <c r="B664" t="s">
        <v>667</v>
      </c>
      <c r="C664" t="s">
        <v>29</v>
      </c>
      <c r="D664" t="s">
        <v>26</v>
      </c>
      <c r="E664">
        <v>14</v>
      </c>
      <c r="F664" t="s">
        <v>104</v>
      </c>
      <c r="G664">
        <v>1.6302409172058105</v>
      </c>
      <c r="H664">
        <v>395978.9375</v>
      </c>
      <c r="I664">
        <v>133157.65625</v>
      </c>
      <c r="J664">
        <v>0</v>
      </c>
      <c r="K664">
        <v>99493.7734375</v>
      </c>
      <c r="L664">
        <v>102890.171875</v>
      </c>
      <c r="M664">
        <v>11601.0546875</v>
      </c>
      <c r="N664">
        <v>0</v>
      </c>
      <c r="O664">
        <v>0</v>
      </c>
      <c r="P664">
        <v>48836.49609375</v>
      </c>
      <c r="Q664">
        <v>0</v>
      </c>
      <c r="R664">
        <v>0</v>
      </c>
      <c r="S664">
        <v>0</v>
      </c>
      <c r="T664">
        <v>0</v>
      </c>
      <c r="U664">
        <v>2569.5715200000004</v>
      </c>
      <c r="V664">
        <v>110.39444</v>
      </c>
      <c r="W664">
        <v>0</v>
      </c>
      <c r="X664">
        <v>2459.1772800000003</v>
      </c>
      <c r="Y664" s="13">
        <f t="shared" si="57"/>
        <v>1267.4231278125001</v>
      </c>
      <c r="Z664">
        <v>1102.1224365234375</v>
      </c>
      <c r="AA664">
        <v>-1129.55712890625</v>
      </c>
      <c r="AB664">
        <v>7.6423384249210358E-2</v>
      </c>
      <c r="AC664">
        <v>0</v>
      </c>
      <c r="AD664">
        <v>1</v>
      </c>
      <c r="AE664">
        <v>1</v>
      </c>
      <c r="AG664" s="13">
        <f t="shared" si="54"/>
        <v>1267.4231278125001</v>
      </c>
      <c r="AH664" s="3">
        <f t="shared" si="55"/>
        <v>163327.72265625</v>
      </c>
      <c r="AI664" s="3">
        <f t="shared" si="56"/>
        <v>1267.4231278125001</v>
      </c>
    </row>
    <row r="665" spans="2:35" x14ac:dyDescent="0.25">
      <c r="B665" t="s">
        <v>668</v>
      </c>
      <c r="C665" t="s">
        <v>29</v>
      </c>
      <c r="D665" t="s">
        <v>26</v>
      </c>
      <c r="E665">
        <v>14</v>
      </c>
      <c r="F665" t="s">
        <v>106</v>
      </c>
      <c r="G665">
        <v>1.6302409172058105</v>
      </c>
      <c r="H665">
        <v>385390.59375</v>
      </c>
      <c r="I665">
        <v>133157.65625</v>
      </c>
      <c r="J665">
        <v>0</v>
      </c>
      <c r="K665">
        <v>99493.7734375</v>
      </c>
      <c r="L665">
        <v>93567.09375</v>
      </c>
      <c r="M665">
        <v>10335.978515625</v>
      </c>
      <c r="N665">
        <v>0</v>
      </c>
      <c r="O665">
        <v>0</v>
      </c>
      <c r="P665">
        <v>48836.50390625</v>
      </c>
      <c r="Q665">
        <v>0</v>
      </c>
      <c r="R665">
        <v>0</v>
      </c>
      <c r="S665">
        <v>0</v>
      </c>
      <c r="T665">
        <v>0</v>
      </c>
      <c r="U665">
        <v>2569.5715200000004</v>
      </c>
      <c r="V665">
        <v>110.39444</v>
      </c>
      <c r="W665">
        <v>0</v>
      </c>
      <c r="X665">
        <v>2459.1772800000003</v>
      </c>
      <c r="Y665" s="13">
        <f t="shared" si="57"/>
        <v>1185.2591110937501</v>
      </c>
      <c r="Z665">
        <v>1102.0771484375</v>
      </c>
      <c r="AA665">
        <v>-1129.510498046875</v>
      </c>
      <c r="AB665">
        <v>7.6423384249210358E-2</v>
      </c>
      <c r="AC665">
        <v>0</v>
      </c>
      <c r="AD665">
        <v>1</v>
      </c>
      <c r="AE665">
        <v>1</v>
      </c>
      <c r="AG665" s="13">
        <f t="shared" si="54"/>
        <v>1185.2591110937501</v>
      </c>
      <c r="AH665" s="3">
        <f t="shared" si="55"/>
        <v>152739.576171875</v>
      </c>
      <c r="AI665" s="3">
        <f t="shared" si="56"/>
        <v>1185.2591110937501</v>
      </c>
    </row>
    <row r="666" spans="2:35" x14ac:dyDescent="0.25">
      <c r="B666" t="s">
        <v>669</v>
      </c>
      <c r="C666" t="s">
        <v>30</v>
      </c>
      <c r="D666" t="s">
        <v>26</v>
      </c>
      <c r="E666">
        <v>14</v>
      </c>
      <c r="F666" t="s">
        <v>108</v>
      </c>
      <c r="G666">
        <v>577.8194580078125</v>
      </c>
      <c r="H666">
        <v>3379882</v>
      </c>
      <c r="I666">
        <v>566447.625</v>
      </c>
      <c r="J666">
        <v>0</v>
      </c>
      <c r="K666">
        <v>1692748</v>
      </c>
      <c r="L666">
        <v>15168.283203125</v>
      </c>
      <c r="M666">
        <v>423255.6875</v>
      </c>
      <c r="N666">
        <v>5614.39794921875</v>
      </c>
      <c r="O666">
        <v>196980.703125</v>
      </c>
      <c r="P666">
        <v>479666.0625</v>
      </c>
      <c r="Q666">
        <v>0</v>
      </c>
      <c r="R666">
        <v>0</v>
      </c>
      <c r="S666">
        <v>0</v>
      </c>
      <c r="T666">
        <v>0</v>
      </c>
      <c r="U666">
        <v>256089.74336000002</v>
      </c>
      <c r="V666">
        <v>0</v>
      </c>
      <c r="W666">
        <v>211497.59488000002</v>
      </c>
      <c r="X666">
        <v>44592.117760000001</v>
      </c>
      <c r="Y666" s="13">
        <f t="shared" si="57"/>
        <v>29802.708401906249</v>
      </c>
      <c r="Z666">
        <v>7197.166015625</v>
      </c>
      <c r="AA666">
        <v>-14349.056640625</v>
      </c>
      <c r="AB666">
        <v>0</v>
      </c>
      <c r="AC666">
        <v>0</v>
      </c>
      <c r="AD666">
        <v>0</v>
      </c>
      <c r="AE666">
        <v>0</v>
      </c>
      <c r="AG666" s="13">
        <f t="shared" si="54"/>
        <v>29802.708401906249</v>
      </c>
      <c r="AH666" s="3">
        <f t="shared" si="55"/>
        <v>1115070.736328125</v>
      </c>
      <c r="AI666" s="3">
        <f t="shared" si="56"/>
        <v>8652.9489139062498</v>
      </c>
    </row>
    <row r="667" spans="2:35" x14ac:dyDescent="0.25">
      <c r="B667" t="s">
        <v>670</v>
      </c>
      <c r="C667" t="s">
        <v>30</v>
      </c>
      <c r="D667" t="s">
        <v>26</v>
      </c>
      <c r="E667">
        <v>14</v>
      </c>
      <c r="F667" t="s">
        <v>110</v>
      </c>
      <c r="G667">
        <v>534.45556640625</v>
      </c>
      <c r="H667">
        <v>3277688.5</v>
      </c>
      <c r="I667">
        <v>566447.625</v>
      </c>
      <c r="J667">
        <v>0</v>
      </c>
      <c r="K667">
        <v>1692748</v>
      </c>
      <c r="L667">
        <v>27681.86328125</v>
      </c>
      <c r="M667">
        <v>299264.53125</v>
      </c>
      <c r="N667">
        <v>9988.3173828125</v>
      </c>
      <c r="O667">
        <v>196947.765625</v>
      </c>
      <c r="P667">
        <v>484609.875</v>
      </c>
      <c r="Q667">
        <v>0</v>
      </c>
      <c r="R667">
        <v>0</v>
      </c>
      <c r="S667">
        <v>0</v>
      </c>
      <c r="T667">
        <v>0</v>
      </c>
      <c r="U667">
        <v>225215.91808000003</v>
      </c>
      <c r="V667">
        <v>0</v>
      </c>
      <c r="W667">
        <v>180623.54432000002</v>
      </c>
      <c r="X667">
        <v>44592.312320000005</v>
      </c>
      <c r="Y667" s="13">
        <f t="shared" si="57"/>
        <v>25888.345744812501</v>
      </c>
      <c r="Z667">
        <v>7197.166015625</v>
      </c>
      <c r="AA667">
        <v>-14349.056640625</v>
      </c>
      <c r="AB667">
        <v>0.71909600496292114</v>
      </c>
      <c r="AC667">
        <v>0</v>
      </c>
      <c r="AD667">
        <v>0</v>
      </c>
      <c r="AE667">
        <v>63</v>
      </c>
      <c r="AG667" s="13">
        <f t="shared" si="54"/>
        <v>25888.345744812501</v>
      </c>
      <c r="AH667" s="3">
        <f t="shared" si="55"/>
        <v>1008504.03515625</v>
      </c>
      <c r="AI667" s="3">
        <f t="shared" si="56"/>
        <v>7825.9913128124999</v>
      </c>
    </row>
    <row r="668" spans="2:35" x14ac:dyDescent="0.25">
      <c r="B668" t="s">
        <v>671</v>
      </c>
      <c r="C668" t="s">
        <v>30</v>
      </c>
      <c r="D668" t="s">
        <v>26</v>
      </c>
      <c r="E668">
        <v>14</v>
      </c>
      <c r="F668" t="s">
        <v>96</v>
      </c>
      <c r="G668">
        <v>635.86029052734375</v>
      </c>
      <c r="H668">
        <v>4623747.5</v>
      </c>
      <c r="I668">
        <v>566447.625</v>
      </c>
      <c r="J668">
        <v>0</v>
      </c>
      <c r="K668">
        <v>1692748</v>
      </c>
      <c r="L668">
        <v>1597092.125</v>
      </c>
      <c r="M668">
        <v>315321.6875</v>
      </c>
      <c r="N668">
        <v>0</v>
      </c>
      <c r="O668">
        <v>1121.62158203125</v>
      </c>
      <c r="P668">
        <v>451016.875</v>
      </c>
      <c r="Q668">
        <v>0</v>
      </c>
      <c r="R668">
        <v>0</v>
      </c>
      <c r="S668">
        <v>0</v>
      </c>
      <c r="T668">
        <v>0</v>
      </c>
      <c r="U668">
        <v>44592.547840000007</v>
      </c>
      <c r="V668">
        <v>0</v>
      </c>
      <c r="W668">
        <v>0</v>
      </c>
      <c r="X668">
        <v>44592.547840000007</v>
      </c>
      <c r="Y668" s="13">
        <f t="shared" si="57"/>
        <v>18348.925918476561</v>
      </c>
      <c r="Z668">
        <v>7159.16015625</v>
      </c>
      <c r="AA668">
        <v>-7300.46826171875</v>
      </c>
      <c r="AB668">
        <v>0.10272800177335739</v>
      </c>
      <c r="AC668">
        <v>0</v>
      </c>
      <c r="AD668">
        <v>9</v>
      </c>
      <c r="AE668">
        <v>0</v>
      </c>
      <c r="AG668" s="13">
        <f t="shared" si="54"/>
        <v>18348.925918476561</v>
      </c>
      <c r="AH668" s="3">
        <f t="shared" si="55"/>
        <v>2364552.3090820312</v>
      </c>
      <c r="AI668" s="3">
        <f t="shared" si="56"/>
        <v>18348.925918476561</v>
      </c>
    </row>
    <row r="669" spans="2:35" x14ac:dyDescent="0.25">
      <c r="B669" t="s">
        <v>672</v>
      </c>
      <c r="C669" t="s">
        <v>30</v>
      </c>
      <c r="D669" t="s">
        <v>26</v>
      </c>
      <c r="E669">
        <v>14</v>
      </c>
      <c r="F669" t="s">
        <v>98</v>
      </c>
      <c r="G669">
        <v>591.6697998046875</v>
      </c>
      <c r="H669">
        <v>4416527</v>
      </c>
      <c r="I669">
        <v>566447.625</v>
      </c>
      <c r="J669">
        <v>0</v>
      </c>
      <c r="K669">
        <v>1692748</v>
      </c>
      <c r="L669">
        <v>1435989.5</v>
      </c>
      <c r="M669">
        <v>269202.84375</v>
      </c>
      <c r="N669">
        <v>0</v>
      </c>
      <c r="O669">
        <v>1121.62158203125</v>
      </c>
      <c r="P669">
        <v>451016.65625</v>
      </c>
      <c r="Q669">
        <v>0</v>
      </c>
      <c r="R669">
        <v>0</v>
      </c>
      <c r="S669">
        <v>0</v>
      </c>
      <c r="T669">
        <v>0</v>
      </c>
      <c r="U669">
        <v>44592.547840000007</v>
      </c>
      <c r="V669">
        <v>0</v>
      </c>
      <c r="W669">
        <v>0</v>
      </c>
      <c r="X669">
        <v>44592.547840000007</v>
      </c>
      <c r="Y669" s="13">
        <f t="shared" si="57"/>
        <v>16740.885623476563</v>
      </c>
      <c r="Z669">
        <v>7159.125</v>
      </c>
      <c r="AA669">
        <v>-7300.4306640625</v>
      </c>
      <c r="AB669">
        <v>0.10272800177335739</v>
      </c>
      <c r="AC669">
        <v>0</v>
      </c>
      <c r="AD669">
        <v>9</v>
      </c>
      <c r="AE669">
        <v>0</v>
      </c>
      <c r="AG669" s="13">
        <f t="shared" si="54"/>
        <v>16740.885623476563</v>
      </c>
      <c r="AH669" s="3">
        <f t="shared" si="55"/>
        <v>2157330.6215820313</v>
      </c>
      <c r="AI669" s="3">
        <f t="shared" si="56"/>
        <v>16740.885623476563</v>
      </c>
    </row>
    <row r="670" spans="2:35" x14ac:dyDescent="0.25">
      <c r="B670" t="s">
        <v>673</v>
      </c>
      <c r="C670" t="s">
        <v>30</v>
      </c>
      <c r="D670" t="s">
        <v>26</v>
      </c>
      <c r="E670">
        <v>14</v>
      </c>
      <c r="F670" t="s">
        <v>100</v>
      </c>
      <c r="G670">
        <v>561.00982666015625</v>
      </c>
      <c r="H670">
        <v>4247984.5</v>
      </c>
      <c r="I670">
        <v>566447.625</v>
      </c>
      <c r="J670">
        <v>0</v>
      </c>
      <c r="K670">
        <v>1692748</v>
      </c>
      <c r="L670">
        <v>1301403.5</v>
      </c>
      <c r="M670">
        <v>235245.390625</v>
      </c>
      <c r="N670">
        <v>0</v>
      </c>
      <c r="O670">
        <v>1121.62158203125</v>
      </c>
      <c r="P670">
        <v>451016.59375</v>
      </c>
      <c r="Q670">
        <v>0</v>
      </c>
      <c r="R670">
        <v>0</v>
      </c>
      <c r="S670">
        <v>0</v>
      </c>
      <c r="T670">
        <v>0</v>
      </c>
      <c r="U670">
        <v>44592.547840000007</v>
      </c>
      <c r="V670">
        <v>0</v>
      </c>
      <c r="W670">
        <v>0</v>
      </c>
      <c r="X670">
        <v>44592.547840000007</v>
      </c>
      <c r="Y670" s="13">
        <f t="shared" si="57"/>
        <v>15432.987942226562</v>
      </c>
      <c r="Z670">
        <v>7159.0908203125</v>
      </c>
      <c r="AA670">
        <v>-7300.39501953125</v>
      </c>
      <c r="AB670">
        <v>0.10272800177335739</v>
      </c>
      <c r="AC670">
        <v>0</v>
      </c>
      <c r="AD670">
        <v>9</v>
      </c>
      <c r="AE670">
        <v>0</v>
      </c>
      <c r="AG670" s="13">
        <f t="shared" si="54"/>
        <v>15432.987942226562</v>
      </c>
      <c r="AH670" s="3">
        <f t="shared" si="55"/>
        <v>1988787.1059570312</v>
      </c>
      <c r="AI670" s="3">
        <f t="shared" si="56"/>
        <v>15432.987942226562</v>
      </c>
    </row>
    <row r="671" spans="2:35" x14ac:dyDescent="0.25">
      <c r="B671" t="s">
        <v>674</v>
      </c>
      <c r="C671" t="s">
        <v>30</v>
      </c>
      <c r="D671" t="s">
        <v>26</v>
      </c>
      <c r="E671">
        <v>14</v>
      </c>
      <c r="F671" t="s">
        <v>102</v>
      </c>
      <c r="G671">
        <v>617.593994140625</v>
      </c>
      <c r="H671">
        <v>4468652</v>
      </c>
      <c r="I671">
        <v>566447.625</v>
      </c>
      <c r="J671">
        <v>0</v>
      </c>
      <c r="K671">
        <v>1692748</v>
      </c>
      <c r="L671">
        <v>1442748.25</v>
      </c>
      <c r="M671">
        <v>314833.03125</v>
      </c>
      <c r="N671">
        <v>0</v>
      </c>
      <c r="O671">
        <v>1121.62158203125</v>
      </c>
      <c r="P671">
        <v>450751.8125</v>
      </c>
      <c r="Q671">
        <v>0</v>
      </c>
      <c r="R671">
        <v>0</v>
      </c>
      <c r="S671">
        <v>0</v>
      </c>
      <c r="T671">
        <v>0</v>
      </c>
      <c r="U671">
        <v>44592.537600000003</v>
      </c>
      <c r="V671">
        <v>0</v>
      </c>
      <c r="W671">
        <v>0</v>
      </c>
      <c r="X671">
        <v>44592.537600000003</v>
      </c>
      <c r="Y671" s="13">
        <f t="shared" si="57"/>
        <v>17145.368590976563</v>
      </c>
      <c r="Z671">
        <v>7092.59814453125</v>
      </c>
      <c r="AA671">
        <v>-7231.8662109375</v>
      </c>
      <c r="AB671">
        <v>0.92455196380615234</v>
      </c>
      <c r="AC671">
        <v>0</v>
      </c>
      <c r="AD671">
        <v>77</v>
      </c>
      <c r="AE671">
        <v>4</v>
      </c>
      <c r="AG671" s="13">
        <f t="shared" si="54"/>
        <v>17145.368590976563</v>
      </c>
      <c r="AH671" s="3">
        <f t="shared" si="55"/>
        <v>2209454.7153320313</v>
      </c>
      <c r="AI671" s="3">
        <f t="shared" si="56"/>
        <v>17145.368590976563</v>
      </c>
    </row>
    <row r="672" spans="2:35" x14ac:dyDescent="0.25">
      <c r="B672" t="s">
        <v>675</v>
      </c>
      <c r="C672" t="s">
        <v>30</v>
      </c>
      <c r="D672" t="s">
        <v>26</v>
      </c>
      <c r="E672">
        <v>14</v>
      </c>
      <c r="F672" t="s">
        <v>104</v>
      </c>
      <c r="G672">
        <v>579.65643310546875</v>
      </c>
      <c r="H672">
        <v>4275192.5</v>
      </c>
      <c r="I672">
        <v>566447.625</v>
      </c>
      <c r="J672">
        <v>0</v>
      </c>
      <c r="K672">
        <v>1692748</v>
      </c>
      <c r="L672">
        <v>1294341.75</v>
      </c>
      <c r="M672">
        <v>269785.5</v>
      </c>
      <c r="N672">
        <v>0</v>
      </c>
      <c r="O672">
        <v>1121.62158203125</v>
      </c>
      <c r="P672">
        <v>450747.1875</v>
      </c>
      <c r="Q672">
        <v>0</v>
      </c>
      <c r="R672">
        <v>0</v>
      </c>
      <c r="S672">
        <v>0</v>
      </c>
      <c r="T672">
        <v>0</v>
      </c>
      <c r="U672">
        <v>44592.537600000003</v>
      </c>
      <c r="V672">
        <v>0</v>
      </c>
      <c r="W672">
        <v>0</v>
      </c>
      <c r="X672">
        <v>44592.537600000003</v>
      </c>
      <c r="Y672" s="13">
        <f t="shared" si="57"/>
        <v>15644.129418476563</v>
      </c>
      <c r="Z672">
        <v>7092.498046875</v>
      </c>
      <c r="AA672">
        <v>-7231.759765625</v>
      </c>
      <c r="AB672">
        <v>0.92455196380615234</v>
      </c>
      <c r="AC672">
        <v>0</v>
      </c>
      <c r="AD672">
        <v>77</v>
      </c>
      <c r="AE672">
        <v>4</v>
      </c>
      <c r="AG672" s="13">
        <f t="shared" si="54"/>
        <v>15644.129418476563</v>
      </c>
      <c r="AH672" s="3">
        <f t="shared" si="55"/>
        <v>2015996.0590820313</v>
      </c>
      <c r="AI672" s="3">
        <f t="shared" si="56"/>
        <v>15644.129418476563</v>
      </c>
    </row>
    <row r="673" spans="2:35" x14ac:dyDescent="0.25">
      <c r="B673" t="s">
        <v>676</v>
      </c>
      <c r="C673" t="s">
        <v>30</v>
      </c>
      <c r="D673" t="s">
        <v>26</v>
      </c>
      <c r="E673">
        <v>14</v>
      </c>
      <c r="F673" t="s">
        <v>106</v>
      </c>
      <c r="G673">
        <v>551.21820068359375</v>
      </c>
      <c r="H673">
        <v>4117854.5</v>
      </c>
      <c r="I673">
        <v>566447.625</v>
      </c>
      <c r="J673">
        <v>0</v>
      </c>
      <c r="K673">
        <v>1692748</v>
      </c>
      <c r="L673">
        <v>1170509.25</v>
      </c>
      <c r="M673">
        <v>236281.890625</v>
      </c>
      <c r="N673">
        <v>0</v>
      </c>
      <c r="O673">
        <v>1121.62158203125</v>
      </c>
      <c r="P673">
        <v>450744.125</v>
      </c>
      <c r="Q673">
        <v>0</v>
      </c>
      <c r="R673">
        <v>0</v>
      </c>
      <c r="S673">
        <v>0</v>
      </c>
      <c r="T673">
        <v>0</v>
      </c>
      <c r="U673">
        <v>44592.537600000003</v>
      </c>
      <c r="V673">
        <v>0</v>
      </c>
      <c r="W673">
        <v>0</v>
      </c>
      <c r="X673">
        <v>44592.537600000003</v>
      </c>
      <c r="Y673" s="13">
        <f t="shared" si="57"/>
        <v>14423.177444726563</v>
      </c>
      <c r="Z673">
        <v>7092.40869140625</v>
      </c>
      <c r="AA673">
        <v>-7231.66357421875</v>
      </c>
      <c r="AB673">
        <v>0.93596625328063965</v>
      </c>
      <c r="AC673">
        <v>0</v>
      </c>
      <c r="AD673">
        <v>78</v>
      </c>
      <c r="AE673">
        <v>4</v>
      </c>
      <c r="AG673" s="13">
        <f t="shared" si="54"/>
        <v>14423.177444726563</v>
      </c>
      <c r="AH673" s="3">
        <f t="shared" si="55"/>
        <v>1858656.8872070313</v>
      </c>
      <c r="AI673" s="3">
        <f t="shared" si="56"/>
        <v>14423.177444726563</v>
      </c>
    </row>
  </sheetData>
  <sortState ref="B2:AA325">
    <sortCondition ref="C2:C325"/>
    <sortCondition ref="D2:D325"/>
    <sortCondition ref="F2:F325"/>
  </sortState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1:EJ99"/>
  <sheetViews>
    <sheetView topLeftCell="A2" zoomScale="60" zoomScaleNormal="60" workbookViewId="0">
      <pane ySplit="1080" topLeftCell="A21" activePane="bottomLeft"/>
      <selection activeCell="C5" sqref="C5"/>
      <selection pane="bottomLeft" activeCell="A59" sqref="A59:XFD60"/>
    </sheetView>
  </sheetViews>
  <sheetFormatPr defaultRowHeight="15" x14ac:dyDescent="0.25"/>
  <cols>
    <col min="1" max="1" width="2" customWidth="1"/>
    <col min="2" max="2" width="2.28515625" customWidth="1"/>
    <col min="3" max="3" width="6.42578125" customWidth="1"/>
    <col min="4" max="4" width="3.42578125" customWidth="1"/>
    <col min="5" max="5" width="2.7109375" customWidth="1"/>
    <col min="6" max="6" width="1.42578125" customWidth="1"/>
    <col min="15" max="16" width="8.28515625" customWidth="1"/>
    <col min="20" max="25" width="6.140625" customWidth="1"/>
    <col min="44" max="44" width="3.85546875" customWidth="1"/>
    <col min="45" max="45" width="6.7109375" customWidth="1"/>
    <col min="46" max="54" width="6.5703125" customWidth="1"/>
    <col min="55" max="55" width="5.140625" customWidth="1"/>
    <col min="98" max="98" width="3.7109375" customWidth="1"/>
    <col min="107" max="108" width="8" customWidth="1"/>
    <col min="112" max="112" width="4.85546875" customWidth="1"/>
    <col min="113" max="113" width="11.7109375" customWidth="1"/>
    <col min="118" max="118" width="6.28515625" customWidth="1"/>
    <col min="124" max="124" width="5" customWidth="1"/>
  </cols>
  <sheetData>
    <row r="1" spans="3:140" x14ac:dyDescent="0.25">
      <c r="G1">
        <f t="shared" ref="G1:S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>
        <f t="shared" si="0"/>
        <v>7</v>
      </c>
      <c r="S1">
        <f t="shared" si="0"/>
        <v>7</v>
      </c>
      <c r="T1">
        <f t="shared" ref="T1:Y1" si="1">MATCH(T2,hHdrAnnlEnergy,0)-1</f>
        <v>25</v>
      </c>
      <c r="U1">
        <f t="shared" si="1"/>
        <v>25</v>
      </c>
      <c r="V1">
        <f t="shared" si="1"/>
        <v>25</v>
      </c>
      <c r="W1">
        <f t="shared" si="1"/>
        <v>25</v>
      </c>
      <c r="X1">
        <f t="shared" si="1"/>
        <v>25</v>
      </c>
      <c r="Y1">
        <f t="shared" si="1"/>
        <v>25</v>
      </c>
      <c r="BD1">
        <f t="shared" ref="BD1:BP1" si="2">MATCH(BD2,hHdrAnnlEnergy,0)-1</f>
        <v>6</v>
      </c>
      <c r="BE1">
        <f t="shared" si="2"/>
        <v>6</v>
      </c>
      <c r="BF1">
        <f t="shared" si="2"/>
        <v>6</v>
      </c>
      <c r="BG1">
        <f t="shared" si="2"/>
        <v>6</v>
      </c>
      <c r="BH1">
        <f t="shared" si="2"/>
        <v>6</v>
      </c>
      <c r="BI1">
        <f t="shared" si="2"/>
        <v>6</v>
      </c>
      <c r="BJ1">
        <f t="shared" si="2"/>
        <v>6</v>
      </c>
      <c r="BK1">
        <f t="shared" si="2"/>
        <v>6</v>
      </c>
      <c r="BL1">
        <f t="shared" si="2"/>
        <v>6</v>
      </c>
      <c r="BM1">
        <f t="shared" si="2"/>
        <v>6</v>
      </c>
      <c r="BN1">
        <f t="shared" si="2"/>
        <v>6</v>
      </c>
      <c r="BO1">
        <f t="shared" si="2"/>
        <v>6</v>
      </c>
      <c r="BP1">
        <f t="shared" si="2"/>
        <v>6</v>
      </c>
      <c r="CU1">
        <f t="shared" ref="CU1:DG1" si="3">MATCH(CU2,hHdrAnnlEnergy,0)-1</f>
        <v>22</v>
      </c>
      <c r="CV1">
        <f t="shared" si="3"/>
        <v>22</v>
      </c>
      <c r="CW1">
        <f t="shared" si="3"/>
        <v>22</v>
      </c>
      <c r="CX1">
        <f t="shared" si="3"/>
        <v>22</v>
      </c>
      <c r="CY1">
        <f t="shared" si="3"/>
        <v>22</v>
      </c>
      <c r="CZ1">
        <f t="shared" si="3"/>
        <v>22</v>
      </c>
      <c r="DA1">
        <f t="shared" si="3"/>
        <v>22</v>
      </c>
      <c r="DB1">
        <f t="shared" si="3"/>
        <v>22</v>
      </c>
      <c r="DC1">
        <f t="shared" si="3"/>
        <v>22</v>
      </c>
      <c r="DD1">
        <f t="shared" si="3"/>
        <v>22</v>
      </c>
      <c r="DE1">
        <f t="shared" si="3"/>
        <v>22</v>
      </c>
      <c r="DF1">
        <f t="shared" si="3"/>
        <v>22</v>
      </c>
      <c r="DG1">
        <f t="shared" si="3"/>
        <v>22</v>
      </c>
    </row>
    <row r="2" spans="3:140" x14ac:dyDescent="0.25">
      <c r="G2" t="s">
        <v>6</v>
      </c>
      <c r="H2" t="s">
        <v>6</v>
      </c>
      <c r="I2" t="s">
        <v>6</v>
      </c>
      <c r="J2" t="str">
        <f>H2</f>
        <v>kWhTotal</v>
      </c>
      <c r="K2" t="str">
        <f>I2</f>
        <v>kWhTotal</v>
      </c>
      <c r="L2" t="str">
        <f>J2</f>
        <v>kWhTotal</v>
      </c>
      <c r="M2" t="str">
        <f t="shared" ref="M2:P2" si="4">L2</f>
        <v>kWhTotal</v>
      </c>
      <c r="N2" t="str">
        <f t="shared" si="4"/>
        <v>kWhTotal</v>
      </c>
      <c r="O2" t="str">
        <f t="shared" si="4"/>
        <v>kWhTotal</v>
      </c>
      <c r="P2" t="str">
        <f t="shared" si="4"/>
        <v>kWhTotal</v>
      </c>
      <c r="Q2" t="str">
        <f>O2</f>
        <v>kWhTotal</v>
      </c>
      <c r="R2" t="str">
        <f>P2</f>
        <v>kWhTotal</v>
      </c>
      <c r="S2" t="str">
        <f>Q2</f>
        <v>kWhTotal</v>
      </c>
      <c r="T2" t="s">
        <v>83</v>
      </c>
      <c r="U2" t="s">
        <v>83</v>
      </c>
      <c r="V2" t="s">
        <v>83</v>
      </c>
      <c r="W2" t="s">
        <v>83</v>
      </c>
      <c r="X2" t="s">
        <v>83</v>
      </c>
      <c r="Y2" t="s">
        <v>83</v>
      </c>
      <c r="AB2" t="s">
        <v>724</v>
      </c>
      <c r="AG2" t="s">
        <v>724</v>
      </c>
      <c r="AN2" t="s">
        <v>723</v>
      </c>
      <c r="AT2" t="s">
        <v>727</v>
      </c>
      <c r="AY2" t="s">
        <v>781</v>
      </c>
      <c r="BD2" t="s">
        <v>5</v>
      </c>
      <c r="BE2" t="s">
        <v>5</v>
      </c>
      <c r="BF2" t="s">
        <v>5</v>
      </c>
      <c r="BG2" t="str">
        <f>BE2</f>
        <v>kWPkPer</v>
      </c>
      <c r="BH2" t="str">
        <f>BF2</f>
        <v>kWPkPer</v>
      </c>
      <c r="BI2" t="str">
        <f>BG2</f>
        <v>kWPkPer</v>
      </c>
      <c r="BJ2" t="str">
        <f t="shared" ref="BJ2:BL2" si="5">BI2</f>
        <v>kWPkPer</v>
      </c>
      <c r="BK2" t="str">
        <f t="shared" si="5"/>
        <v>kWPkPer</v>
      </c>
      <c r="BL2" t="str">
        <f t="shared" si="5"/>
        <v>kWPkPer</v>
      </c>
      <c r="BM2" t="str">
        <f>BK2</f>
        <v>kWPkPer</v>
      </c>
      <c r="BN2" t="str">
        <f t="shared" ref="BN2:BO2" si="6">BM2</f>
        <v>kWPkPer</v>
      </c>
      <c r="BO2" t="str">
        <f t="shared" si="6"/>
        <v>kWPkPer</v>
      </c>
      <c r="BP2" t="str">
        <f t="shared" ref="BP2" si="7">BN2</f>
        <v>kWPkPer</v>
      </c>
      <c r="BS2" t="s">
        <v>724</v>
      </c>
      <c r="CE2" t="s">
        <v>723</v>
      </c>
      <c r="CK2" t="s">
        <v>727</v>
      </c>
      <c r="CP2" t="s">
        <v>778</v>
      </c>
      <c r="CU2" t="s">
        <v>21</v>
      </c>
      <c r="CV2" t="s">
        <v>21</v>
      </c>
      <c r="CW2" t="s">
        <v>21</v>
      </c>
      <c r="CX2" t="str">
        <f>CV2</f>
        <v>ThermHeating</v>
      </c>
      <c r="CY2" t="str">
        <f>CW2</f>
        <v>ThermHeating</v>
      </c>
      <c r="CZ2" t="str">
        <f t="shared" ref="CZ2" si="8">CX2</f>
        <v>ThermHeating</v>
      </c>
      <c r="DA2" t="str">
        <f t="shared" ref="DA2" si="9">CZ2</f>
        <v>ThermHeating</v>
      </c>
      <c r="DB2" t="str">
        <f t="shared" ref="DB2" si="10">DA2</f>
        <v>ThermHeating</v>
      </c>
      <c r="DC2" t="str">
        <f t="shared" ref="DC2:DD2" si="11">DB2</f>
        <v>ThermHeating</v>
      </c>
      <c r="DD2" t="str">
        <f t="shared" si="11"/>
        <v>ThermHeating</v>
      </c>
      <c r="DE2" t="str">
        <f t="shared" ref="DE2:DF2" si="12">DC2</f>
        <v>ThermHeating</v>
      </c>
      <c r="DF2" t="str">
        <f t="shared" si="12"/>
        <v>ThermHeating</v>
      </c>
      <c r="DG2" t="str">
        <f t="shared" ref="DG2" si="13">DE2</f>
        <v>ThermHeating</v>
      </c>
      <c r="DJ2" t="s">
        <v>724</v>
      </c>
      <c r="DP2" t="s">
        <v>724</v>
      </c>
      <c r="DV2" t="s">
        <v>723</v>
      </c>
      <c r="EB2" t="s">
        <v>727</v>
      </c>
      <c r="EG2" t="s">
        <v>725</v>
      </c>
    </row>
    <row r="3" spans="3:140" x14ac:dyDescent="0.25">
      <c r="E3" s="15" t="s">
        <v>44</v>
      </c>
      <c r="G3" t="s">
        <v>730</v>
      </c>
      <c r="H3" t="s">
        <v>90</v>
      </c>
      <c r="I3" t="s">
        <v>92</v>
      </c>
      <c r="J3" t="s">
        <v>689</v>
      </c>
      <c r="K3" t="s">
        <v>94</v>
      </c>
      <c r="L3" s="2" t="s">
        <v>48</v>
      </c>
      <c r="M3" s="2" t="s">
        <v>50</v>
      </c>
      <c r="N3" t="s">
        <v>96</v>
      </c>
      <c r="O3" t="s">
        <v>98</v>
      </c>
      <c r="P3" t="s">
        <v>100</v>
      </c>
      <c r="Q3" t="s">
        <v>102</v>
      </c>
      <c r="R3" t="s">
        <v>104</v>
      </c>
      <c r="S3" t="s">
        <v>106</v>
      </c>
      <c r="T3" t="s">
        <v>96</v>
      </c>
      <c r="U3" t="s">
        <v>98</v>
      </c>
      <c r="V3" t="s">
        <v>100</v>
      </c>
      <c r="W3" t="s">
        <v>96</v>
      </c>
      <c r="X3" t="s">
        <v>98</v>
      </c>
      <c r="Y3" t="s">
        <v>100</v>
      </c>
      <c r="AB3" t="s">
        <v>765</v>
      </c>
      <c r="AG3" t="s">
        <v>766</v>
      </c>
      <c r="AN3" t="s">
        <v>722</v>
      </c>
      <c r="BA3" t="s">
        <v>780</v>
      </c>
      <c r="BD3" t="str">
        <f t="shared" ref="BD3:BM3" si="14">G3</f>
        <v>AC_S0Std</v>
      </c>
      <c r="BE3" t="str">
        <f t="shared" si="14"/>
        <v>AC_S1Std</v>
      </c>
      <c r="BF3" t="str">
        <f t="shared" si="14"/>
        <v>AC_SHi</v>
      </c>
      <c r="BG3" t="str">
        <f t="shared" si="14"/>
        <v>AC_EStd</v>
      </c>
      <c r="BH3" t="str">
        <f t="shared" si="14"/>
        <v>AC_EHi</v>
      </c>
      <c r="BI3" t="str">
        <f t="shared" si="14"/>
        <v>PVAV_Std</v>
      </c>
      <c r="BJ3" t="str">
        <f t="shared" si="14"/>
        <v>PVAV_Hi</v>
      </c>
      <c r="BK3" s="15" t="str">
        <f t="shared" si="14"/>
        <v>VRF_HP_OAU0</v>
      </c>
      <c r="BL3" s="15" t="str">
        <f t="shared" si="14"/>
        <v>VRF_HP_OAU1</v>
      </c>
      <c r="BM3" s="15" t="str">
        <f t="shared" si="14"/>
        <v>VRF_HP_OAU2</v>
      </c>
      <c r="BN3" s="15" t="str">
        <f t="shared" ref="BN3:BO3" si="15">Q3</f>
        <v>VRF_HR_OAU0</v>
      </c>
      <c r="BO3" s="15" t="str">
        <f t="shared" si="15"/>
        <v>VRF_HR_OAU1</v>
      </c>
      <c r="BP3" s="15" t="str">
        <f t="shared" ref="BP3" si="16">S3</f>
        <v>VRF_HR_OAU2</v>
      </c>
      <c r="BS3" t="s">
        <v>765</v>
      </c>
      <c r="BX3" t="s">
        <v>775</v>
      </c>
      <c r="CE3" t="s">
        <v>722</v>
      </c>
      <c r="CP3">
        <v>14</v>
      </c>
      <c r="CQ3" t="s">
        <v>726</v>
      </c>
      <c r="CU3" t="str">
        <f t="shared" ref="CU3:DB3" si="17">BD3</f>
        <v>AC_S0Std</v>
      </c>
      <c r="CV3" t="str">
        <f t="shared" si="17"/>
        <v>AC_S1Std</v>
      </c>
      <c r="CW3" t="str">
        <f t="shared" si="17"/>
        <v>AC_SHi</v>
      </c>
      <c r="CX3" t="str">
        <f t="shared" si="17"/>
        <v>AC_EStd</v>
      </c>
      <c r="CY3" t="str">
        <f t="shared" si="17"/>
        <v>AC_EHi</v>
      </c>
      <c r="CZ3" t="str">
        <f t="shared" si="17"/>
        <v>PVAV_Std</v>
      </c>
      <c r="DA3" t="str">
        <f t="shared" si="17"/>
        <v>PVAV_Hi</v>
      </c>
      <c r="DB3" s="15" t="str">
        <f t="shared" si="17"/>
        <v>VRF_HP_OAU0</v>
      </c>
      <c r="DC3" s="15" t="str">
        <f t="shared" ref="DC3:DG3" si="18">BL3</f>
        <v>VRF_HP_OAU1</v>
      </c>
      <c r="DD3" s="15" t="str">
        <f t="shared" si="18"/>
        <v>VRF_HP_OAU2</v>
      </c>
      <c r="DE3" s="15" t="str">
        <f t="shared" si="18"/>
        <v>VRF_HR_OAU0</v>
      </c>
      <c r="DF3" s="15" t="str">
        <f t="shared" si="18"/>
        <v>VRF_HR_OAU1</v>
      </c>
      <c r="DG3" s="15" t="str">
        <f t="shared" si="18"/>
        <v>VRF_HR_OAU2</v>
      </c>
      <c r="DJ3" t="s">
        <v>721</v>
      </c>
      <c r="DP3" t="s">
        <v>775</v>
      </c>
      <c r="DV3" t="s">
        <v>722</v>
      </c>
    </row>
    <row r="4" spans="3:140" x14ac:dyDescent="0.25">
      <c r="C4" t="s">
        <v>46</v>
      </c>
      <c r="D4" t="s">
        <v>2</v>
      </c>
      <c r="Z4" t="s">
        <v>2</v>
      </c>
      <c r="AA4" t="s">
        <v>764</v>
      </c>
      <c r="AB4" t="s">
        <v>762</v>
      </c>
      <c r="AC4" t="s">
        <v>678</v>
      </c>
      <c r="AD4" t="s">
        <v>763</v>
      </c>
      <c r="AE4" t="s">
        <v>680</v>
      </c>
      <c r="AG4" t="s">
        <v>764</v>
      </c>
      <c r="AH4" t="s">
        <v>762</v>
      </c>
      <c r="AI4" t="s">
        <v>678</v>
      </c>
      <c r="AJ4" t="s">
        <v>763</v>
      </c>
      <c r="AK4" t="s">
        <v>680</v>
      </c>
      <c r="AM4" t="str">
        <f>AA4</f>
        <v>Hi Eff AC</v>
      </c>
      <c r="AN4" t="str">
        <f>AB4</f>
        <v>VRF HP T-24</v>
      </c>
      <c r="AO4" t="str">
        <f t="shared" ref="AO4:AQ4" si="19">AC4</f>
        <v>VRF HP Tier2</v>
      </c>
      <c r="AP4" t="str">
        <f t="shared" si="19"/>
        <v>VRF HR T-24</v>
      </c>
      <c r="AQ4" t="str">
        <f t="shared" si="19"/>
        <v>VRF HR Tier2</v>
      </c>
      <c r="AS4" t="s">
        <v>779</v>
      </c>
      <c r="AT4" t="str">
        <f>AB4</f>
        <v>VRF HP T-24</v>
      </c>
      <c r="AU4" t="str">
        <f t="shared" ref="AU4:AW4" si="20">AC4</f>
        <v>VRF HP Tier2</v>
      </c>
      <c r="AV4" t="str">
        <f t="shared" si="20"/>
        <v>VRF HR T-24</v>
      </c>
      <c r="AW4" t="str">
        <f t="shared" si="20"/>
        <v>VRF HR Tier2</v>
      </c>
      <c r="AY4" t="s">
        <v>767</v>
      </c>
      <c r="AZ4" t="s">
        <v>678</v>
      </c>
      <c r="BA4" t="s">
        <v>768</v>
      </c>
      <c r="BB4" t="s">
        <v>680</v>
      </c>
      <c r="BK4" t="s">
        <v>769</v>
      </c>
      <c r="BL4" t="s">
        <v>770</v>
      </c>
      <c r="BM4" t="s">
        <v>771</v>
      </c>
      <c r="BN4" t="s">
        <v>772</v>
      </c>
      <c r="BO4" t="s">
        <v>773</v>
      </c>
      <c r="BP4" t="s">
        <v>774</v>
      </c>
      <c r="BR4" t="s">
        <v>764</v>
      </c>
      <c r="BS4" s="15" t="s">
        <v>762</v>
      </c>
      <c r="BT4" s="15" t="s">
        <v>678</v>
      </c>
      <c r="BU4" s="15" t="s">
        <v>763</v>
      </c>
      <c r="BV4" s="15" t="s">
        <v>680</v>
      </c>
      <c r="BX4" t="s">
        <v>764</v>
      </c>
      <c r="BY4" s="15" t="s">
        <v>762</v>
      </c>
      <c r="BZ4" s="15" t="s">
        <v>678</v>
      </c>
      <c r="CA4" s="15" t="s">
        <v>763</v>
      </c>
      <c r="CB4" s="15" t="s">
        <v>680</v>
      </c>
      <c r="CD4" t="s">
        <v>764</v>
      </c>
      <c r="CE4" s="15" t="s">
        <v>762</v>
      </c>
      <c r="CF4" s="15" t="s">
        <v>678</v>
      </c>
      <c r="CG4" s="15" t="s">
        <v>763</v>
      </c>
      <c r="CH4" s="15" t="s">
        <v>680</v>
      </c>
      <c r="CJ4" t="s">
        <v>779</v>
      </c>
      <c r="CK4" s="15" t="s">
        <v>762</v>
      </c>
      <c r="CL4" s="15" t="s">
        <v>678</v>
      </c>
      <c r="CM4" s="15" t="s">
        <v>763</v>
      </c>
      <c r="CN4" s="15" t="s">
        <v>680</v>
      </c>
      <c r="CP4" t="s">
        <v>767</v>
      </c>
      <c r="CQ4" t="s">
        <v>678</v>
      </c>
      <c r="CR4" t="s">
        <v>776</v>
      </c>
      <c r="CS4" t="s">
        <v>777</v>
      </c>
      <c r="DI4" t="s">
        <v>764</v>
      </c>
      <c r="DJ4" s="15" t="s">
        <v>762</v>
      </c>
      <c r="DK4" s="15" t="s">
        <v>678</v>
      </c>
      <c r="DL4" s="15" t="s">
        <v>763</v>
      </c>
      <c r="DM4" s="15" t="s">
        <v>680</v>
      </c>
      <c r="DO4" t="s">
        <v>764</v>
      </c>
      <c r="DP4" s="15" t="s">
        <v>762</v>
      </c>
      <c r="DQ4" s="15" t="s">
        <v>678</v>
      </c>
      <c r="DR4" s="15" t="s">
        <v>763</v>
      </c>
      <c r="DS4" s="15" t="s">
        <v>680</v>
      </c>
      <c r="DU4" t="s">
        <v>764</v>
      </c>
      <c r="DV4" s="15" t="s">
        <v>762</v>
      </c>
      <c r="DW4" s="15" t="s">
        <v>678</v>
      </c>
      <c r="DX4" s="15" t="s">
        <v>763</v>
      </c>
      <c r="DY4" s="15" t="s">
        <v>680</v>
      </c>
      <c r="EA4" t="s">
        <v>779</v>
      </c>
      <c r="EB4" s="15" t="s">
        <v>762</v>
      </c>
      <c r="EC4" s="15" t="s">
        <v>678</v>
      </c>
      <c r="ED4" s="15" t="s">
        <v>763</v>
      </c>
      <c r="EE4" s="15" t="s">
        <v>680</v>
      </c>
      <c r="EG4" t="s">
        <v>767</v>
      </c>
      <c r="EH4" t="s">
        <v>678</v>
      </c>
      <c r="EI4" t="s">
        <v>768</v>
      </c>
      <c r="EJ4" t="s">
        <v>680</v>
      </c>
    </row>
    <row r="5" spans="3:140" x14ac:dyDescent="0.25">
      <c r="C5" s="19" t="s">
        <v>23</v>
      </c>
      <c r="D5">
        <v>1</v>
      </c>
      <c r="G5" s="9">
        <f t="shared" ref="G5:S20" si="21">VLOOKUP($C5&amp;"-w"&amp;TEXT($D5,"00")&amp;"-v14-"&amp;G$3,tblAnnlEnergy,G$1,FALSE)</f>
        <v>91749.140625</v>
      </c>
      <c r="H5" s="9">
        <f t="shared" si="21"/>
        <v>89107.625</v>
      </c>
      <c r="I5" s="9">
        <f t="shared" si="21"/>
        <v>85802.7421875</v>
      </c>
      <c r="J5" s="9">
        <f t="shared" si="21"/>
        <v>87499.796875</v>
      </c>
      <c r="K5" s="9">
        <f t="shared" si="21"/>
        <v>87430.109375</v>
      </c>
      <c r="L5" s="9">
        <f t="shared" si="21"/>
        <v>88251.703125</v>
      </c>
      <c r="M5" s="9">
        <f t="shared" si="21"/>
        <v>87877.2890625</v>
      </c>
      <c r="N5" s="9">
        <f t="shared" si="21"/>
        <v>93941.765625</v>
      </c>
      <c r="O5" s="9">
        <f t="shared" si="21"/>
        <v>93202.34375</v>
      </c>
      <c r="P5" s="9">
        <f t="shared" si="21"/>
        <v>92566.796875</v>
      </c>
      <c r="Q5" s="9">
        <f t="shared" si="21"/>
        <v>93061.21875</v>
      </c>
      <c r="R5" s="9">
        <f t="shared" si="21"/>
        <v>92404.4140625</v>
      </c>
      <c r="S5" s="9">
        <f t="shared" si="21"/>
        <v>91818.6796875</v>
      </c>
      <c r="T5" s="9">
        <f t="shared" ref="T5:Y20" si="22">VLOOKUP($C5&amp;"-w"&amp;TEXT($D5,"00")&amp;"-v14-"&amp;T$3,tblAnnlEnergy,T$1,FALSE)/12</f>
        <v>16.024817148844402</v>
      </c>
      <c r="U5" s="9">
        <f t="shared" si="22"/>
        <v>16.024817148844402</v>
      </c>
      <c r="V5" s="9">
        <f t="shared" si="22"/>
        <v>16.024817148844402</v>
      </c>
      <c r="W5" s="9">
        <f t="shared" si="22"/>
        <v>16.024817148844402</v>
      </c>
      <c r="X5" s="9">
        <f t="shared" si="22"/>
        <v>16.024817148844402</v>
      </c>
      <c r="Y5" s="9">
        <f t="shared" si="22"/>
        <v>16.024817148844402</v>
      </c>
      <c r="Z5" s="9" t="str">
        <f>"CZ"&amp;TEXT(D5,"00")</f>
        <v>CZ01</v>
      </c>
      <c r="AA5" s="9">
        <f>($H5-I5)/$T5</f>
        <v>206.23529003813471</v>
      </c>
      <c r="AB5" s="9">
        <f>($H5-N5)/$T5</f>
        <v>-301.66588361656312</v>
      </c>
      <c r="AC5" s="9">
        <f>($H5-O5)/$V5</f>
        <v>-255.523586445121</v>
      </c>
      <c r="AD5" s="9">
        <f>($H5-Q5)/$W5</f>
        <v>-246.71693369587717</v>
      </c>
      <c r="AE5" s="9">
        <f>($H5-S5)/$Y5</f>
        <v>-169.17850995232743</v>
      </c>
      <c r="AF5" s="9"/>
      <c r="AG5" s="9">
        <f>($G5-I5)/$T5</f>
        <v>371.07433939917451</v>
      </c>
      <c r="AH5" s="9">
        <f>($G5-N5)/$T5</f>
        <v>-136.82683425552327</v>
      </c>
      <c r="AI5" s="9">
        <f>($G5-P5)/$V5</f>
        <v>-51.024373158539511</v>
      </c>
      <c r="AJ5" s="9">
        <f>($G5-Q5)/$W5</f>
        <v>-81.877884334837347</v>
      </c>
      <c r="AK5" s="9">
        <f>($G5-S5)/$Y5</f>
        <v>-4.3394605912876001</v>
      </c>
      <c r="AL5" s="9"/>
      <c r="AM5" s="9">
        <f>($J5-K5)/$T5</f>
        <v>4.3487235674963927</v>
      </c>
      <c r="AN5" s="9">
        <f>($J5-N5)/$T5</f>
        <v>-401.99951675982459</v>
      </c>
      <c r="AO5" s="9">
        <f>($J5-O5)/$V5</f>
        <v>-355.85721958838252</v>
      </c>
      <c r="AP5" s="9">
        <f>($J5-Q5)/$W5</f>
        <v>-347.0505668391387</v>
      </c>
      <c r="AQ5" s="9">
        <f>($J5-S5)/$Y5</f>
        <v>-269.51214309558895</v>
      </c>
      <c r="AR5" s="9"/>
      <c r="AS5" s="9">
        <f>($L5-M5)/$T5</f>
        <v>23.364638674020696</v>
      </c>
      <c r="AT5" s="9">
        <f>($L5-N5)/$T5</f>
        <v>-355.07815453671668</v>
      </c>
      <c r="AU5" s="9">
        <f>($L5-P5)/$V5</f>
        <v>-269.27569343973289</v>
      </c>
      <c r="AV5" s="9">
        <f>($L5-Q5)/$W5</f>
        <v>-300.12920461603073</v>
      </c>
      <c r="AW5" s="9">
        <f>($L5-S5)/$Y5</f>
        <v>-222.59078087248099</v>
      </c>
      <c r="AX5" s="9"/>
      <c r="AY5" s="9">
        <f>($N5-O5)/$U5</f>
        <v>46.142297171442102</v>
      </c>
      <c r="AZ5" s="9">
        <f>($N5-P5)/$V5</f>
        <v>85.802461096983762</v>
      </c>
      <c r="BA5" s="9">
        <f>($Q5-R5)/$X5</f>
        <v>40.986719623653499</v>
      </c>
      <c r="BB5" s="9">
        <f>($Q5-S5)/$Y5</f>
        <v>77.538423743549743</v>
      </c>
      <c r="BD5" s="9">
        <f t="shared" ref="BD5:BP20" si="23">VLOOKUP($C5&amp;"-w"&amp;TEXT($D5,"00")&amp;"-v14-"&amp;BD$3,tblAnnlEnergy,BD$1,FALSE)</f>
        <v>27.009429931640625</v>
      </c>
      <c r="BE5" s="9">
        <f t="shared" si="23"/>
        <v>25.383743286132813</v>
      </c>
      <c r="BF5" s="9">
        <f t="shared" si="23"/>
        <v>24.026639938354492</v>
      </c>
      <c r="BG5" s="9">
        <f t="shared" si="23"/>
        <v>25.72288703918457</v>
      </c>
      <c r="BH5" s="9">
        <f t="shared" si="23"/>
        <v>25.126632690429688</v>
      </c>
      <c r="BI5" s="9">
        <f t="shared" si="23"/>
        <v>28.727807998657227</v>
      </c>
      <c r="BJ5" s="9">
        <f t="shared" si="23"/>
        <v>27.207771301269531</v>
      </c>
      <c r="BK5" s="9">
        <f t="shared" si="23"/>
        <v>26.163951873779297</v>
      </c>
      <c r="BL5" s="9">
        <f t="shared" si="23"/>
        <v>25.662750244140625</v>
      </c>
      <c r="BM5" s="9">
        <f t="shared" si="23"/>
        <v>25.19792366027832</v>
      </c>
      <c r="BN5" s="9">
        <f t="shared" si="23"/>
        <v>26.064346313476563</v>
      </c>
      <c r="BO5" s="9">
        <f t="shared" si="23"/>
        <v>25.600734710693359</v>
      </c>
      <c r="BP5" s="9">
        <f t="shared" si="23"/>
        <v>25.201950073242187</v>
      </c>
      <c r="BQ5" s="9"/>
      <c r="BR5" s="18">
        <f>($BE5-BF5)/$T5</f>
        <v>8.4687602683577903E-2</v>
      </c>
      <c r="BS5" s="18">
        <f>($BE5-BK5)/$T5</f>
        <v>-4.8687518890207587E-2</v>
      </c>
      <c r="BT5" s="18">
        <f>($BE5-BM5)/$V5</f>
        <v>1.1595740789335134E-2</v>
      </c>
      <c r="BU5" s="18">
        <f>($BE5-BN5)/$W5</f>
        <v>-4.2471812378391496E-2</v>
      </c>
      <c r="BV5" s="18">
        <f>($BE5-BP5)/$Y5</f>
        <v>1.134447970307946E-2</v>
      </c>
      <c r="BW5" s="18"/>
      <c r="BX5" s="18">
        <f>($BD5-BF5)/$T5</f>
        <v>0.18613566479922242</v>
      </c>
      <c r="BY5" s="18">
        <f>($BD5-BK5)/$T5</f>
        <v>5.2760543225436933E-2</v>
      </c>
      <c r="BZ5" s="18">
        <f>($BD5-BM5)/$V5</f>
        <v>0.11304380290497966</v>
      </c>
      <c r="CA5" s="18">
        <f>($BD5-BN5)/$W5</f>
        <v>5.8976249737253031E-2</v>
      </c>
      <c r="CB5" s="18">
        <f>($BD5-BP5)/$Y5</f>
        <v>0.11279254181872399</v>
      </c>
      <c r="CC5" s="9"/>
      <c r="CD5" s="18">
        <f>($BG5-BH5)/$T5</f>
        <v>3.720818423178579E-2</v>
      </c>
      <c r="CE5" s="18">
        <f>($BG5-BK5)/$T5</f>
        <v>-2.7523860677969299E-2</v>
      </c>
      <c r="CF5" s="18">
        <f>($BG5-BM5)/$V5</f>
        <v>3.2759399001573423E-2</v>
      </c>
      <c r="CG5" s="18">
        <f>($BG5-BN5)/$W5</f>
        <v>-2.1308154166153205E-2</v>
      </c>
      <c r="CH5" s="18">
        <f>($BG5-BP5)/$Y5</f>
        <v>3.2508137915317752E-2</v>
      </c>
      <c r="CI5" s="9"/>
      <c r="CJ5" s="18">
        <f>($BI5-BJ5)/$T5</f>
        <v>9.485516641276058E-2</v>
      </c>
      <c r="CK5" s="18">
        <f>($BI5-BK5)/$T5</f>
        <v>0.15999284741060632</v>
      </c>
      <c r="CL5" s="18">
        <f>($BI5-BM5)/$V5</f>
        <v>0.22027610709014903</v>
      </c>
      <c r="CM5" s="18">
        <f>($BI5-BN5)/$W5</f>
        <v>0.1662085539224224</v>
      </c>
      <c r="CN5" s="18">
        <f>($BI5-BP5)/$Y5</f>
        <v>0.22002484600389335</v>
      </c>
      <c r="CO5" s="9"/>
      <c r="CP5" s="18">
        <f>($BK5-BL5)/$U5</f>
        <v>3.1276589616176374E-2</v>
      </c>
      <c r="CQ5" s="18">
        <f>($BK5-BM5)/$V5</f>
        <v>6.0283259679542726E-2</v>
      </c>
      <c r="CR5" s="18">
        <f>($BN5-BO5)/$X5</f>
        <v>2.8930851346196829E-2</v>
      </c>
      <c r="CS5" s="18">
        <f>($BN5-BP5)/$Y5</f>
        <v>5.3816292081470957E-2</v>
      </c>
      <c r="CU5" s="9">
        <f t="shared" ref="CU5:DG20" si="24">VLOOKUP($C5&amp;"-w"&amp;TEXT($D5,"00")&amp;"-v14-"&amp;CU$3,tblAnnlEnergy,CU$1,FALSE)</f>
        <v>517.27552000000003</v>
      </c>
      <c r="CV5" s="9">
        <f t="shared" si="24"/>
        <v>517.64632000000006</v>
      </c>
      <c r="CW5" s="9">
        <f t="shared" si="24"/>
        <v>576.55119999999999</v>
      </c>
      <c r="CX5" s="9">
        <f t="shared" si="24"/>
        <v>552.73400000000004</v>
      </c>
      <c r="CY5" s="9">
        <f t="shared" si="24"/>
        <v>552.73400000000004</v>
      </c>
      <c r="CZ5" s="9">
        <f t="shared" si="24"/>
        <v>615.15024000000005</v>
      </c>
      <c r="DA5" s="9">
        <f t="shared" si="24"/>
        <v>439.40488000000005</v>
      </c>
      <c r="DB5" s="9">
        <f t="shared" si="24"/>
        <v>0</v>
      </c>
      <c r="DC5" s="9">
        <f t="shared" si="24"/>
        <v>0</v>
      </c>
      <c r="DD5" s="9">
        <f t="shared" si="24"/>
        <v>0</v>
      </c>
      <c r="DE5" s="9">
        <f t="shared" si="24"/>
        <v>0</v>
      </c>
      <c r="DF5" s="9">
        <f t="shared" si="24"/>
        <v>0</v>
      </c>
      <c r="DG5" s="9">
        <f t="shared" si="24"/>
        <v>0</v>
      </c>
      <c r="DH5" s="9"/>
      <c r="DI5" s="16">
        <f>($CV5-CW5)/$T5</f>
        <v>-3.6758534873047051</v>
      </c>
      <c r="DJ5" s="16">
        <f>($CV5-DB5)/$T5</f>
        <v>32.302791051648853</v>
      </c>
      <c r="DK5" s="16">
        <f>($CV5-DC5)/$V5</f>
        <v>32.302791051648853</v>
      </c>
      <c r="DL5" s="16">
        <f>($CV5-DE5)/$W5</f>
        <v>32.302791051648853</v>
      </c>
      <c r="DM5" s="16">
        <f>($CV5-DG5)/$Y5</f>
        <v>32.302791051648853</v>
      </c>
      <c r="DO5" s="16">
        <f>($CU5-CW5)/$T5</f>
        <v>-3.6989925968842967</v>
      </c>
      <c r="DP5" s="16">
        <f>($CU5-DB5)/$T5</f>
        <v>32.279651942069265</v>
      </c>
      <c r="DQ5" s="16">
        <f>($CU5-DD5)/$V5</f>
        <v>32.279651942069265</v>
      </c>
      <c r="DR5" s="16">
        <f>($CU5-DE5)/$W5</f>
        <v>32.279651942069265</v>
      </c>
      <c r="DS5" s="16">
        <f>($CU5-DG5)/$Y5</f>
        <v>32.279651942069265</v>
      </c>
      <c r="DT5" s="16"/>
      <c r="DU5" s="16">
        <f>($CX5-CY5)/$T5</f>
        <v>0</v>
      </c>
      <c r="DV5" s="16">
        <f>($CX5-DB5)/$T5</f>
        <v>34.492374849959482</v>
      </c>
      <c r="DW5" s="16">
        <f>($CX5-DC5)/$V5</f>
        <v>34.492374849959482</v>
      </c>
      <c r="DX5" s="16">
        <f>($CX5-DE5)/$W5</f>
        <v>34.492374849959482</v>
      </c>
      <c r="DY5" s="16">
        <f>($CX5-DG5)/$Y5</f>
        <v>34.492374849959482</v>
      </c>
      <c r="DZ5" s="16"/>
      <c r="EA5" s="16">
        <f>($CZ5-DA5)/$T5</f>
        <v>10.967074280324848</v>
      </c>
      <c r="EB5" s="16">
        <f>($CZ5-DB5)/$T5</f>
        <v>38.38734846621076</v>
      </c>
      <c r="EC5" s="16">
        <f>($CZ5-DC5)/$V5</f>
        <v>38.38734846621076</v>
      </c>
      <c r="ED5" s="16">
        <f>($CZ5-DE5)/$W5</f>
        <v>38.38734846621076</v>
      </c>
      <c r="EE5" s="16">
        <f>($CZ5-DG5)/$Y5</f>
        <v>38.38734846621076</v>
      </c>
      <c r="EF5" s="16"/>
      <c r="EG5" s="16">
        <f>($DB5-DC5)/$T5</f>
        <v>0</v>
      </c>
      <c r="EH5" s="16">
        <f>($DB5-DD5)/$T5</f>
        <v>0</v>
      </c>
      <c r="EI5" s="16">
        <f>($DE5-DG5)/$T5</f>
        <v>0</v>
      </c>
      <c r="EJ5" s="16">
        <f>($DE5-DH5)/$T5</f>
        <v>0</v>
      </c>
    </row>
    <row r="6" spans="3:140" x14ac:dyDescent="0.25">
      <c r="C6" t="str">
        <f>C5</f>
        <v>OfS</v>
      </c>
      <c r="D6">
        <f>D5+1</f>
        <v>2</v>
      </c>
      <c r="G6" s="9">
        <f t="shared" si="21"/>
        <v>102745.1796875</v>
      </c>
      <c r="H6" s="9">
        <f t="shared" si="21"/>
        <v>99246.109375</v>
      </c>
      <c r="I6" s="9">
        <f t="shared" si="21"/>
        <v>93188.2890625</v>
      </c>
      <c r="J6" s="9">
        <f t="shared" si="21"/>
        <v>97817.625</v>
      </c>
      <c r="K6" s="9">
        <f t="shared" si="21"/>
        <v>96319.78125</v>
      </c>
      <c r="L6" s="9">
        <f t="shared" si="21"/>
        <v>99318.90625</v>
      </c>
      <c r="M6" s="9">
        <f t="shared" si="21"/>
        <v>96312.578125</v>
      </c>
      <c r="N6" s="9">
        <f t="shared" si="21"/>
        <v>100233.4765625</v>
      </c>
      <c r="O6" s="9">
        <f t="shared" si="21"/>
        <v>98737.8359375</v>
      </c>
      <c r="P6" s="9">
        <f t="shared" si="21"/>
        <v>97465.640625</v>
      </c>
      <c r="Q6" s="9">
        <f t="shared" si="21"/>
        <v>99037.828125</v>
      </c>
      <c r="R6" s="9">
        <f t="shared" si="21"/>
        <v>97696.4765625</v>
      </c>
      <c r="S6" s="9">
        <f t="shared" si="21"/>
        <v>96548.09375</v>
      </c>
      <c r="T6" s="9">
        <f t="shared" si="22"/>
        <v>20.739971160888672</v>
      </c>
      <c r="U6" s="9">
        <f t="shared" si="22"/>
        <v>20.739971160888672</v>
      </c>
      <c r="V6" s="9">
        <f t="shared" si="22"/>
        <v>20.739971160888672</v>
      </c>
      <c r="W6" s="9">
        <f t="shared" si="22"/>
        <v>20.739971160888672</v>
      </c>
      <c r="X6" s="9">
        <f t="shared" si="22"/>
        <v>20.739971160888672</v>
      </c>
      <c r="Y6" s="9">
        <f t="shared" si="22"/>
        <v>20.739971160888672</v>
      </c>
      <c r="Z6" s="9" t="str">
        <f t="shared" ref="Z6:Z20" si="25">"CZ"&amp;TEXT(D6,"00")</f>
        <v>CZ02</v>
      </c>
      <c r="AA6" s="9">
        <f t="shared" ref="AA6:AA20" si="26">($H6-I6)/$T6</f>
        <v>292.08431706615897</v>
      </c>
      <c r="AB6" s="9">
        <f t="shared" ref="AB6:AB20" si="27">($H6-N6)/$T6</f>
        <v>-47.606970127421</v>
      </c>
      <c r="AC6" s="9">
        <f t="shared" ref="AC6:AC20" si="28">($H6-O6)/$V6</f>
        <v>24.506950060687615</v>
      </c>
      <c r="AD6" s="9">
        <f t="shared" ref="AD6:AD20" si="29">($H6-Q6)/$W6</f>
        <v>10.042504320969147</v>
      </c>
      <c r="AE6" s="9">
        <f t="shared" ref="AE6:AE20" si="30">($H6-S6)/$Y6</f>
        <v>130.08772307687215</v>
      </c>
      <c r="AF6" s="9"/>
      <c r="AG6" s="9">
        <f t="shared" ref="AG6:AG20" si="31">($G6-I6)/$T6</f>
        <v>460.79575284185228</v>
      </c>
      <c r="AH6" s="9">
        <f t="shared" ref="AH6:AH20" si="32">($G6-N6)/$T6</f>
        <v>121.10446564827228</v>
      </c>
      <c r="AI6" s="9">
        <f t="shared" ref="AI6:AI20" si="33">($G6-P6)/$V6</f>
        <v>254.55865013236502</v>
      </c>
      <c r="AJ6" s="9">
        <f t="shared" ref="AJ6:AJ20" si="34">($G6-Q6)/$W6</f>
        <v>178.75394009666243</v>
      </c>
      <c r="AK6" s="9">
        <f t="shared" ref="AK6:AK20" si="35">($G6-S6)/$Y6</f>
        <v>298.79915885256543</v>
      </c>
      <c r="AL6" s="9"/>
      <c r="AM6" s="9">
        <f t="shared" ref="AM6:AM20" si="36">($J6-K6)/$T6</f>
        <v>72.220146227812791</v>
      </c>
      <c r="AN6" s="9">
        <f t="shared" ref="AN6:AN20" si="37">($J6-N6)/$T6</f>
        <v>-116.48287954497256</v>
      </c>
      <c r="AO6" s="9">
        <f t="shared" ref="AO6:AO20" si="38">($J6-O6)/$V6</f>
        <v>-44.368959356863954</v>
      </c>
      <c r="AP6" s="9">
        <f t="shared" ref="AP6:AP20" si="39">($J6-Q6)/$W6</f>
        <v>-58.833405096582418</v>
      </c>
      <c r="AQ6" s="9">
        <f t="shared" ref="AQ6:AQ20" si="40">($J6-S6)/$Y6</f>
        <v>61.211813659320576</v>
      </c>
      <c r="AR6" s="9"/>
      <c r="AS6" s="9">
        <f t="shared" ref="AS6:AS20" si="41">($L6-M6)/$T6</f>
        <v>144.95334162611169</v>
      </c>
      <c r="AT6" s="9">
        <f t="shared" ref="AT6:AT20" si="42">($L6-N6)/$T6</f>
        <v>-44.09699056017454</v>
      </c>
      <c r="AU6" s="9">
        <f t="shared" ref="AU6:AU20" si="43">($L6-P6)/$V6</f>
        <v>89.357193923918203</v>
      </c>
      <c r="AV6" s="9">
        <f t="shared" ref="AV6:AV20" si="44">($L6-Q6)/$W6</f>
        <v>13.552483888215605</v>
      </c>
      <c r="AW6" s="9">
        <f t="shared" ref="AW6:AW20" si="45">($L6-S6)/$Y6</f>
        <v>133.59770264411861</v>
      </c>
      <c r="AX6" s="9"/>
      <c r="AY6" s="9">
        <f t="shared" ref="AY6:AY20" si="46">($N6-O6)/$U6</f>
        <v>72.113920188108608</v>
      </c>
      <c r="AZ6" s="9">
        <f t="shared" ref="AZ6:AZ20" si="47">($N6-P6)/$V6</f>
        <v>133.45418448409274</v>
      </c>
      <c r="BA6" s="9">
        <f t="shared" ref="BA6:BA20" si="48">($Q6-R6)/$X6</f>
        <v>64.674707216059858</v>
      </c>
      <c r="BB6" s="9">
        <f t="shared" ref="BB6:BB20" si="49">($Q6-S6)/$Y6</f>
        <v>120.04521875590299</v>
      </c>
      <c r="BD6" s="9">
        <f t="shared" si="23"/>
        <v>39.172901153564453</v>
      </c>
      <c r="BE6" s="9">
        <f t="shared" si="23"/>
        <v>39.171520233154297</v>
      </c>
      <c r="BF6" s="9">
        <f t="shared" si="23"/>
        <v>35.218864440917969</v>
      </c>
      <c r="BG6" s="9">
        <f t="shared" si="23"/>
        <v>40.741889953613281</v>
      </c>
      <c r="BH6" s="9">
        <f t="shared" si="23"/>
        <v>37.687339782714844</v>
      </c>
      <c r="BI6" s="9">
        <f t="shared" si="23"/>
        <v>43.152473449707031</v>
      </c>
      <c r="BJ6" s="9">
        <f t="shared" si="23"/>
        <v>38.153537750244141</v>
      </c>
      <c r="BK6" s="9">
        <f t="shared" si="23"/>
        <v>38.58746337890625</v>
      </c>
      <c r="BL6" s="9">
        <f t="shared" si="23"/>
        <v>36.52642822265625</v>
      </c>
      <c r="BM6" s="9">
        <f t="shared" si="23"/>
        <v>34.800640106201172</v>
      </c>
      <c r="BN6" s="9">
        <f t="shared" si="23"/>
        <v>38.228065490722656</v>
      </c>
      <c r="BO6" s="9">
        <f t="shared" si="23"/>
        <v>36.085010528564453</v>
      </c>
      <c r="BP6" s="9">
        <f t="shared" si="23"/>
        <v>34.345199584960937</v>
      </c>
      <c r="BQ6" s="9"/>
      <c r="BR6" s="18">
        <f t="shared" ref="BR6:BR20" si="50">($BE6-BF6)/$T6</f>
        <v>0.19058154717641196</v>
      </c>
      <c r="BS6" s="18">
        <f t="shared" ref="BS6:BS20" si="51">($BE6-BK6)/$T6</f>
        <v>2.8160928948129792E-2</v>
      </c>
      <c r="BT6" s="18">
        <f t="shared" ref="BT6:BT20" si="52">($BE6-BM6)/$V6</f>
        <v>0.210746682965293</v>
      </c>
      <c r="BU6" s="18">
        <f t="shared" ref="BU6:BU20" si="53">($BE6-BN6)/$W6</f>
        <v>4.5489684393139496E-2</v>
      </c>
      <c r="BV6" s="18">
        <f t="shared" ref="BV6:BV20" si="54">($BE6-BP6)/$Y6</f>
        <v>0.23270623718584574</v>
      </c>
      <c r="BW6" s="18"/>
      <c r="BX6" s="18">
        <f t="shared" ref="BX6:BX20" si="55">($BD6-BF6)/$T6</f>
        <v>0.19064812973814477</v>
      </c>
      <c r="BY6" s="18">
        <f t="shared" ref="BY6:BY20" si="56">($BD6-BK6)/$T6</f>
        <v>2.8227511509862586E-2</v>
      </c>
      <c r="BZ6" s="18">
        <f t="shared" ref="BZ6:BZ20" si="57">($BD6-BM6)/$V6</f>
        <v>0.21081326552702581</v>
      </c>
      <c r="CA6" s="18">
        <f t="shared" ref="CA6:CA20" si="58">($BD6-BN6)/$W6</f>
        <v>4.555626695487229E-2</v>
      </c>
      <c r="CB6" s="18">
        <f t="shared" ref="CB6:CB20" si="59">($BD6-BP6)/$Y6</f>
        <v>0.23277281974757852</v>
      </c>
      <c r="CC6" s="9"/>
      <c r="CD6" s="18">
        <f t="shared" ref="CD6:CD20" si="60">($BG6-BH6)/$T6</f>
        <v>0.14727841939619918</v>
      </c>
      <c r="CE6" s="18">
        <f t="shared" ref="CE6:CE20" si="61">($BG6-BK6)/$T6</f>
        <v>0.10387799278958679</v>
      </c>
      <c r="CF6" s="18">
        <f t="shared" ref="CF6:CF20" si="62">($BG6-BM6)/$V6</f>
        <v>0.28646374680675002</v>
      </c>
      <c r="CG6" s="18">
        <f t="shared" ref="CG6:CG20" si="63">($BG6-BN6)/$W6</f>
        <v>0.12120674823459648</v>
      </c>
      <c r="CH6" s="18">
        <f t="shared" ref="CH6:CH20" si="64">($BG6-BP6)/$Y6</f>
        <v>0.3084233010273027</v>
      </c>
      <c r="CI6" s="9"/>
      <c r="CJ6" s="18">
        <f t="shared" ref="CJ6:CJ20" si="65">($BI6-BJ6)/$T6</f>
        <v>0.24102905740244504</v>
      </c>
      <c r="CK6" s="18">
        <f t="shared" ref="CK6:CK20" si="66">($BI6-BK6)/$T6</f>
        <v>0.22010686685087841</v>
      </c>
      <c r="CL6" s="18">
        <f t="shared" ref="CL6:CL20" si="67">($BI6-BM6)/$V6</f>
        <v>0.40269262086804164</v>
      </c>
      <c r="CM6" s="18">
        <f t="shared" ref="CM6:CM20" si="68">($BI6-BN6)/$W6</f>
        <v>0.23743562229588813</v>
      </c>
      <c r="CN6" s="18">
        <f t="shared" ref="CN6:CN20" si="69">($BI6-BP6)/$Y6</f>
        <v>0.42465217508859437</v>
      </c>
      <c r="CO6" s="9"/>
      <c r="CP6" s="18">
        <f t="shared" ref="CP6:CP20" si="70">($BK6-BL6)/$U6</f>
        <v>9.937502517538159E-2</v>
      </c>
      <c r="CQ6" s="18">
        <f t="shared" ref="CQ6:CQ20" si="71">($BK6-BM6)/$V6</f>
        <v>0.18258575401716323</v>
      </c>
      <c r="CR6" s="18">
        <f t="shared" ref="CR6:CR20" si="72">($BN6-BO6)/$X6</f>
        <v>0.10332969826879822</v>
      </c>
      <c r="CS6" s="18">
        <f t="shared" ref="CS6:CS20" si="73">($BN6-BP6)/$Y6</f>
        <v>0.18721655279270624</v>
      </c>
      <c r="CU6" s="9">
        <f t="shared" si="24"/>
        <v>236.32098000000002</v>
      </c>
      <c r="CV6" s="9">
        <f t="shared" si="24"/>
        <v>236.52436000000003</v>
      </c>
      <c r="CW6" s="9">
        <f t="shared" si="24"/>
        <v>266.59588000000002</v>
      </c>
      <c r="CX6" s="9">
        <f t="shared" si="24"/>
        <v>248.38912000000002</v>
      </c>
      <c r="CY6" s="9">
        <f t="shared" si="24"/>
        <v>248.38912000000002</v>
      </c>
      <c r="CZ6" s="9">
        <f t="shared" si="24"/>
        <v>339.34212000000002</v>
      </c>
      <c r="DA6" s="9">
        <f t="shared" si="24"/>
        <v>234.49202000000002</v>
      </c>
      <c r="DB6" s="9">
        <f t="shared" si="24"/>
        <v>0</v>
      </c>
      <c r="DC6" s="9">
        <f t="shared" si="24"/>
        <v>0</v>
      </c>
      <c r="DD6" s="9">
        <f t="shared" si="24"/>
        <v>0</v>
      </c>
      <c r="DE6" s="9">
        <f t="shared" si="24"/>
        <v>0</v>
      </c>
      <c r="DF6" s="9">
        <f t="shared" si="24"/>
        <v>0</v>
      </c>
      <c r="DG6" s="9">
        <f t="shared" si="24"/>
        <v>0</v>
      </c>
      <c r="DH6" s="9"/>
      <c r="DI6" s="16">
        <f t="shared" ref="DI6:DI20" si="74">($CV6-CW6)/$T6</f>
        <v>-1.44993065644704</v>
      </c>
      <c r="DJ6" s="16">
        <f t="shared" ref="DJ6:DJ20" si="75">($CV6-DB6)/$T6</f>
        <v>11.404276224165462</v>
      </c>
      <c r="DK6" s="16">
        <f t="shared" ref="DK6:DK20" si="76">($CV6-DC6)/$V6</f>
        <v>11.404276224165462</v>
      </c>
      <c r="DL6" s="16">
        <f t="shared" ref="DL6:DL20" si="77">($CV6-DE6)/$W6</f>
        <v>11.404276224165462</v>
      </c>
      <c r="DM6" s="16">
        <f t="shared" ref="DM6:DM20" si="78">($CV6-DG6)/$Y6</f>
        <v>11.404276224165462</v>
      </c>
      <c r="DO6" s="16">
        <f t="shared" ref="DO6:DO20" si="79">($CU6-CW6)/$T6</f>
        <v>-1.4597368417315955</v>
      </c>
      <c r="DP6" s="16">
        <f t="shared" ref="DP6:DP20" si="80">($CU6-DB6)/$T6</f>
        <v>11.394470038880906</v>
      </c>
      <c r="DQ6" s="16">
        <f t="shared" ref="DQ6:DQ20" si="81">($CU6-DD6)/$V6</f>
        <v>11.394470038880906</v>
      </c>
      <c r="DR6" s="16">
        <f t="shared" ref="DR6:DR20" si="82">($CU6-DE6)/$W6</f>
        <v>11.394470038880906</v>
      </c>
      <c r="DS6" s="16">
        <f t="shared" ref="DS6:DS20" si="83">($CU6-DG6)/$Y6</f>
        <v>11.394470038880906</v>
      </c>
      <c r="DT6" s="16"/>
      <c r="DU6" s="16">
        <f t="shared" ref="DU6:DU20" si="84">($CX6-CY6)/$T6</f>
        <v>0</v>
      </c>
      <c r="DV6" s="16">
        <f t="shared" ref="DV6:DV20" si="85">($CX6-DB6)/$T6</f>
        <v>11.976348379327108</v>
      </c>
      <c r="DW6" s="16">
        <f t="shared" ref="DW6:DW20" si="86">($CX6-DC6)/$V6</f>
        <v>11.976348379327108</v>
      </c>
      <c r="DX6" s="16">
        <f t="shared" ref="DX6:DX20" si="87">($CX6-DE6)/$W6</f>
        <v>11.976348379327108</v>
      </c>
      <c r="DY6" s="16">
        <f t="shared" ref="DY6:DY20" si="88">($CX6-DG6)/$Y6</f>
        <v>11.976348379327108</v>
      </c>
      <c r="DZ6" s="16"/>
      <c r="EA6" s="16">
        <f t="shared" ref="EA6:EA20" si="89">($CZ6-DA6)/$T6</f>
        <v>5.055460260124458</v>
      </c>
      <c r="EB6" s="16">
        <f t="shared" ref="EB6:EB20" si="90">($CZ6-DB6)/$T6</f>
        <v>16.361745026913518</v>
      </c>
      <c r="EC6" s="16">
        <f t="shared" ref="EC6:EC20" si="91">($CZ6-DC6)/$V6</f>
        <v>16.361745026913518</v>
      </c>
      <c r="ED6" s="16">
        <f t="shared" ref="ED6:ED20" si="92">($CZ6-DE6)/$W6</f>
        <v>16.361745026913518</v>
      </c>
      <c r="EE6" s="16">
        <f t="shared" ref="EE6:EE20" si="93">($CZ6-DG6)/$Y6</f>
        <v>16.361745026913518</v>
      </c>
      <c r="EF6" s="16"/>
      <c r="EG6" s="16">
        <f t="shared" ref="EG6:EG20" si="94">($DB6-DC6)/$T6</f>
        <v>0</v>
      </c>
      <c r="EH6" s="16">
        <f t="shared" ref="EH6:EH20" si="95">($DB6-DD6)/$T6</f>
        <v>0</v>
      </c>
      <c r="EI6" s="16">
        <f t="shared" ref="EI6:EI20" si="96">($DE6-DG6)/$T6</f>
        <v>0</v>
      </c>
      <c r="EJ6" s="16">
        <f t="shared" ref="EJ6:EJ20" si="97">($DE6-DH6)/$T6</f>
        <v>0</v>
      </c>
    </row>
    <row r="7" spans="3:140" x14ac:dyDescent="0.25">
      <c r="C7" t="str">
        <f t="shared" ref="C7:C10" si="98">C6</f>
        <v>OfS</v>
      </c>
      <c r="D7">
        <f t="shared" ref="D7:D20" si="99">D6+1</f>
        <v>3</v>
      </c>
      <c r="G7" s="9">
        <f t="shared" si="21"/>
        <v>98011.1015625</v>
      </c>
      <c r="H7" s="9">
        <f t="shared" si="21"/>
        <v>93942.0703125</v>
      </c>
      <c r="I7" s="9">
        <f t="shared" si="21"/>
        <v>89553.796875</v>
      </c>
      <c r="J7" s="9">
        <f t="shared" si="21"/>
        <v>92920.6875</v>
      </c>
      <c r="K7" s="9">
        <f t="shared" si="21"/>
        <v>92162.7109375</v>
      </c>
      <c r="L7" s="9">
        <f t="shared" si="21"/>
        <v>94478.0625</v>
      </c>
      <c r="M7" s="9">
        <f t="shared" si="21"/>
        <v>92586.984375</v>
      </c>
      <c r="N7" s="9">
        <f t="shared" si="21"/>
        <v>96118.1171875</v>
      </c>
      <c r="O7" s="9">
        <f t="shared" si="21"/>
        <v>95048.7265625</v>
      </c>
      <c r="P7" s="9">
        <f t="shared" si="21"/>
        <v>94147.6796875</v>
      </c>
      <c r="Q7" s="9">
        <f t="shared" si="21"/>
        <v>95255.75</v>
      </c>
      <c r="R7" s="9">
        <f t="shared" si="21"/>
        <v>94306.265625</v>
      </c>
      <c r="S7" s="9">
        <f t="shared" si="21"/>
        <v>93503.3828125</v>
      </c>
      <c r="T7" s="9">
        <f t="shared" si="22"/>
        <v>18.943653106689453</v>
      </c>
      <c r="U7" s="9">
        <f t="shared" si="22"/>
        <v>18.943653106689453</v>
      </c>
      <c r="V7" s="9">
        <f t="shared" si="22"/>
        <v>18.943653106689453</v>
      </c>
      <c r="W7" s="9">
        <f t="shared" si="22"/>
        <v>18.943653106689453</v>
      </c>
      <c r="X7" s="9">
        <f t="shared" si="22"/>
        <v>18.943653106689453</v>
      </c>
      <c r="Y7" s="9">
        <f t="shared" si="22"/>
        <v>18.943653106689453</v>
      </c>
      <c r="Z7" s="9" t="str">
        <f t="shared" si="25"/>
        <v>CZ03</v>
      </c>
      <c r="AA7" s="9">
        <f t="shared" si="26"/>
        <v>231.64874339629861</v>
      </c>
      <c r="AB7" s="9">
        <f t="shared" si="27"/>
        <v>-114.86944269643463</v>
      </c>
      <c r="AC7" s="9">
        <f t="shared" si="28"/>
        <v>-58.418312654237397</v>
      </c>
      <c r="AD7" s="9">
        <f t="shared" si="29"/>
        <v>-69.346692536093187</v>
      </c>
      <c r="AE7" s="9">
        <f t="shared" si="30"/>
        <v>23.157492249744006</v>
      </c>
      <c r="AF7" s="9"/>
      <c r="AG7" s="9">
        <f t="shared" si="31"/>
        <v>446.44528908278653</v>
      </c>
      <c r="AH7" s="9">
        <f t="shared" si="32"/>
        <v>99.927102990053299</v>
      </c>
      <c r="AI7" s="9">
        <f t="shared" si="33"/>
        <v>203.94281151800305</v>
      </c>
      <c r="AJ7" s="9">
        <f t="shared" si="34"/>
        <v>145.44985315039474</v>
      </c>
      <c r="AK7" s="9">
        <f t="shared" si="35"/>
        <v>237.95403793623194</v>
      </c>
      <c r="AL7" s="9"/>
      <c r="AM7" s="9">
        <f t="shared" si="36"/>
        <v>40.012164403091845</v>
      </c>
      <c r="AN7" s="9">
        <f t="shared" si="37"/>
        <v>-168.78633014932646</v>
      </c>
      <c r="AO7" s="9">
        <f t="shared" si="38"/>
        <v>-112.33520010712922</v>
      </c>
      <c r="AP7" s="9">
        <f t="shared" si="39"/>
        <v>-123.26357998898501</v>
      </c>
      <c r="AQ7" s="9">
        <f t="shared" si="40"/>
        <v>-30.759395203147829</v>
      </c>
      <c r="AR7" s="9"/>
      <c r="AS7" s="9">
        <f t="shared" si="41"/>
        <v>99.826475619542222</v>
      </c>
      <c r="AT7" s="9">
        <f t="shared" si="42"/>
        <v>-86.575418070807984</v>
      </c>
      <c r="AU7" s="9">
        <f t="shared" si="43"/>
        <v>17.440290457141764</v>
      </c>
      <c r="AV7" s="9">
        <f t="shared" si="44"/>
        <v>-41.052667910466546</v>
      </c>
      <c r="AW7" s="9">
        <f t="shared" si="45"/>
        <v>51.45151687537065</v>
      </c>
      <c r="AX7" s="9"/>
      <c r="AY7" s="9">
        <f t="shared" si="46"/>
        <v>56.451130042197235</v>
      </c>
      <c r="AZ7" s="9">
        <f t="shared" si="47"/>
        <v>104.01570852794976</v>
      </c>
      <c r="BA7" s="9">
        <f t="shared" si="48"/>
        <v>50.121503474148533</v>
      </c>
      <c r="BB7" s="9">
        <f t="shared" si="49"/>
        <v>92.504184785837197</v>
      </c>
      <c r="BD7" s="9">
        <f t="shared" si="23"/>
        <v>32.354541778564453</v>
      </c>
      <c r="BE7" s="9">
        <f t="shared" si="23"/>
        <v>32.355342864990234</v>
      </c>
      <c r="BF7" s="9">
        <f t="shared" si="23"/>
        <v>29.670961380004883</v>
      </c>
      <c r="BG7" s="9">
        <f t="shared" si="23"/>
        <v>33.316917419433594</v>
      </c>
      <c r="BH7" s="9">
        <f t="shared" si="23"/>
        <v>31.443244934082031</v>
      </c>
      <c r="BI7" s="9">
        <f t="shared" si="23"/>
        <v>35.625228881835937</v>
      </c>
      <c r="BJ7" s="9">
        <f t="shared" si="23"/>
        <v>32.461688995361328</v>
      </c>
      <c r="BK7" s="9">
        <f t="shared" si="23"/>
        <v>31.231584548950195</v>
      </c>
      <c r="BL7" s="9">
        <f t="shared" si="23"/>
        <v>30.133316040039063</v>
      </c>
      <c r="BM7" s="9">
        <f t="shared" si="23"/>
        <v>29.176506042480469</v>
      </c>
      <c r="BN7" s="9">
        <f t="shared" si="23"/>
        <v>30.752792358398438</v>
      </c>
      <c r="BO7" s="9">
        <f t="shared" si="23"/>
        <v>29.743352890014648</v>
      </c>
      <c r="BP7" s="9">
        <f t="shared" si="23"/>
        <v>28.897216796875</v>
      </c>
      <c r="BQ7" s="9"/>
      <c r="BR7" s="18">
        <f t="shared" si="50"/>
        <v>0.14170347555812415</v>
      </c>
      <c r="BS7" s="18">
        <f t="shared" si="51"/>
        <v>5.93210987189801E-2</v>
      </c>
      <c r="BT7" s="18">
        <f t="shared" si="52"/>
        <v>0.16780484759759684</v>
      </c>
      <c r="BU7" s="18">
        <f t="shared" si="53"/>
        <v>8.4595642538761354E-2</v>
      </c>
      <c r="BV7" s="18">
        <f t="shared" si="54"/>
        <v>0.18254800426503207</v>
      </c>
      <c r="BW7" s="18"/>
      <c r="BX7" s="18">
        <f t="shared" si="55"/>
        <v>0.14166118770470593</v>
      </c>
      <c r="BY7" s="18">
        <f t="shared" si="56"/>
        <v>5.927881086556188E-2</v>
      </c>
      <c r="BZ7" s="18">
        <f t="shared" si="57"/>
        <v>0.16776255974417861</v>
      </c>
      <c r="CA7" s="18">
        <f t="shared" si="58"/>
        <v>8.4553354685343127E-2</v>
      </c>
      <c r="CB7" s="18">
        <f t="shared" si="59"/>
        <v>0.18250571641161387</v>
      </c>
      <c r="CC7" s="9"/>
      <c r="CD7" s="18">
        <f t="shared" si="60"/>
        <v>9.8907664472061327E-2</v>
      </c>
      <c r="CE7" s="18">
        <f t="shared" si="61"/>
        <v>0.11008082014271144</v>
      </c>
      <c r="CF7" s="18">
        <f t="shared" si="62"/>
        <v>0.21856456902132818</v>
      </c>
      <c r="CG7" s="18">
        <f t="shared" si="63"/>
        <v>0.13535536396249268</v>
      </c>
      <c r="CH7" s="18">
        <f t="shared" si="64"/>
        <v>0.2333077256887634</v>
      </c>
      <c r="CI7" s="9"/>
      <c r="CJ7" s="18">
        <f t="shared" si="65"/>
        <v>0.16699735096803944</v>
      </c>
      <c r="CK7" s="18">
        <f t="shared" si="66"/>
        <v>0.23193226291365324</v>
      </c>
      <c r="CL7" s="18">
        <f t="shared" si="67"/>
        <v>0.34041601179226999</v>
      </c>
      <c r="CM7" s="18">
        <f t="shared" si="68"/>
        <v>0.25720680673343449</v>
      </c>
      <c r="CN7" s="18">
        <f t="shared" si="69"/>
        <v>0.35515916845970519</v>
      </c>
      <c r="CO7" s="9"/>
      <c r="CP7" s="18">
        <f t="shared" si="70"/>
        <v>5.7975539497358522E-2</v>
      </c>
      <c r="CQ7" s="18">
        <f t="shared" si="71"/>
        <v>0.10848374887861674</v>
      </c>
      <c r="CR7" s="18">
        <f t="shared" si="72"/>
        <v>5.3286420665469854E-2</v>
      </c>
      <c r="CS7" s="18">
        <f t="shared" si="73"/>
        <v>9.7952361726270726E-2</v>
      </c>
      <c r="CU7" s="9">
        <f t="shared" si="24"/>
        <v>163.28423000000001</v>
      </c>
      <c r="CV7" s="9">
        <f t="shared" si="24"/>
        <v>163.45438000000001</v>
      </c>
      <c r="CW7" s="9">
        <f t="shared" si="24"/>
        <v>190.23832000000002</v>
      </c>
      <c r="CX7" s="9">
        <f t="shared" si="24"/>
        <v>176.86892</v>
      </c>
      <c r="CY7" s="9">
        <f t="shared" si="24"/>
        <v>176.86892</v>
      </c>
      <c r="CZ7" s="9">
        <f t="shared" si="24"/>
        <v>245.70362000000003</v>
      </c>
      <c r="DA7" s="9">
        <f t="shared" si="24"/>
        <v>164.56148000000002</v>
      </c>
      <c r="DB7" s="9">
        <f t="shared" si="24"/>
        <v>0</v>
      </c>
      <c r="DC7" s="9">
        <f t="shared" si="24"/>
        <v>0</v>
      </c>
      <c r="DD7" s="9">
        <f t="shared" si="24"/>
        <v>0</v>
      </c>
      <c r="DE7" s="9">
        <f t="shared" si="24"/>
        <v>0</v>
      </c>
      <c r="DF7" s="9">
        <f t="shared" si="24"/>
        <v>0</v>
      </c>
      <c r="DG7" s="9">
        <f t="shared" si="24"/>
        <v>0</v>
      </c>
      <c r="DH7" s="9"/>
      <c r="DI7" s="16">
        <f t="shared" si="74"/>
        <v>-1.4138740742957312</v>
      </c>
      <c r="DJ7" s="16">
        <f t="shared" si="75"/>
        <v>8.6284508631695971</v>
      </c>
      <c r="DK7" s="16">
        <f t="shared" si="76"/>
        <v>8.6284508631695971</v>
      </c>
      <c r="DL7" s="16">
        <f t="shared" si="77"/>
        <v>8.6284508631695971</v>
      </c>
      <c r="DM7" s="16">
        <f t="shared" si="78"/>
        <v>8.6284508631695971</v>
      </c>
      <c r="DO7" s="16">
        <f t="shared" si="79"/>
        <v>-1.4228559744098079</v>
      </c>
      <c r="DP7" s="16">
        <f t="shared" si="80"/>
        <v>8.6194689630555192</v>
      </c>
      <c r="DQ7" s="16">
        <f t="shared" si="81"/>
        <v>8.6194689630555192</v>
      </c>
      <c r="DR7" s="16">
        <f t="shared" si="82"/>
        <v>8.6194689630555192</v>
      </c>
      <c r="DS7" s="16">
        <f t="shared" si="83"/>
        <v>8.6194689630555192</v>
      </c>
      <c r="DT7" s="16"/>
      <c r="DU7" s="16">
        <f t="shared" si="84"/>
        <v>0</v>
      </c>
      <c r="DV7" s="16">
        <f t="shared" si="85"/>
        <v>9.3365793283843121</v>
      </c>
      <c r="DW7" s="16">
        <f t="shared" si="86"/>
        <v>9.3365793283843121</v>
      </c>
      <c r="DX7" s="16">
        <f t="shared" si="87"/>
        <v>9.3365793283843121</v>
      </c>
      <c r="DY7" s="16">
        <f t="shared" si="88"/>
        <v>9.3365793283843121</v>
      </c>
      <c r="DZ7" s="16"/>
      <c r="EA7" s="16">
        <f t="shared" si="89"/>
        <v>4.2833417368346343</v>
      </c>
      <c r="EB7" s="16">
        <f t="shared" si="90"/>
        <v>12.97023433739062</v>
      </c>
      <c r="EC7" s="16">
        <f t="shared" si="91"/>
        <v>12.97023433739062</v>
      </c>
      <c r="ED7" s="16">
        <f t="shared" si="92"/>
        <v>12.97023433739062</v>
      </c>
      <c r="EE7" s="16">
        <f t="shared" si="93"/>
        <v>12.97023433739062</v>
      </c>
      <c r="EF7" s="16"/>
      <c r="EG7" s="16">
        <f t="shared" si="94"/>
        <v>0</v>
      </c>
      <c r="EH7" s="16">
        <f t="shared" si="95"/>
        <v>0</v>
      </c>
      <c r="EI7" s="16">
        <f t="shared" si="96"/>
        <v>0</v>
      </c>
      <c r="EJ7" s="16">
        <f t="shared" si="97"/>
        <v>0</v>
      </c>
    </row>
    <row r="8" spans="3:140" x14ac:dyDescent="0.25">
      <c r="C8" t="str">
        <f t="shared" si="98"/>
        <v>OfS</v>
      </c>
      <c r="D8">
        <f t="shared" si="99"/>
        <v>4</v>
      </c>
      <c r="G8" s="9">
        <f t="shared" si="21"/>
        <v>103473.21875</v>
      </c>
      <c r="H8" s="9">
        <f t="shared" si="21"/>
        <v>99678.296875</v>
      </c>
      <c r="I8" s="9">
        <f t="shared" si="21"/>
        <v>93969.21875</v>
      </c>
      <c r="J8" s="9">
        <f t="shared" si="21"/>
        <v>99004.765625</v>
      </c>
      <c r="K8" s="9">
        <f t="shared" si="21"/>
        <v>97313.0546875</v>
      </c>
      <c r="L8" s="9">
        <f t="shared" si="21"/>
        <v>101352.1328125</v>
      </c>
      <c r="M8" s="9">
        <f t="shared" si="21"/>
        <v>97880.5078125</v>
      </c>
      <c r="N8" s="9">
        <f t="shared" si="21"/>
        <v>100640.4140625</v>
      </c>
      <c r="O8" s="9">
        <f t="shared" si="21"/>
        <v>99057.71875</v>
      </c>
      <c r="P8" s="9">
        <f t="shared" si="21"/>
        <v>97719.0234375</v>
      </c>
      <c r="Q8" s="9">
        <f t="shared" si="21"/>
        <v>99637.671875</v>
      </c>
      <c r="R8" s="9">
        <f t="shared" si="21"/>
        <v>98161.7109375</v>
      </c>
      <c r="S8" s="9">
        <f t="shared" si="21"/>
        <v>96923.171875</v>
      </c>
      <c r="T8" s="9">
        <f t="shared" si="22"/>
        <v>20.047386169433594</v>
      </c>
      <c r="U8" s="9">
        <f t="shared" si="22"/>
        <v>20.047386169433594</v>
      </c>
      <c r="V8" s="9">
        <f t="shared" si="22"/>
        <v>20.047386169433594</v>
      </c>
      <c r="W8" s="9">
        <f t="shared" si="22"/>
        <v>20.047386169433594</v>
      </c>
      <c r="X8" s="9">
        <f t="shared" si="22"/>
        <v>20.047386169433594</v>
      </c>
      <c r="Y8" s="9">
        <f t="shared" si="22"/>
        <v>20.047386169433594</v>
      </c>
      <c r="Z8" s="9" t="str">
        <f t="shared" si="25"/>
        <v>CZ04</v>
      </c>
      <c r="AA8" s="9">
        <f t="shared" si="26"/>
        <v>284.77917653447889</v>
      </c>
      <c r="AB8" s="9">
        <f t="shared" si="27"/>
        <v>-47.992151164671412</v>
      </c>
      <c r="AC8" s="9">
        <f t="shared" si="28"/>
        <v>30.955562972403868</v>
      </c>
      <c r="AD8" s="9">
        <f t="shared" si="29"/>
        <v>2.0264487178852901</v>
      </c>
      <c r="AE8" s="9">
        <f t="shared" si="30"/>
        <v>137.43063443356823</v>
      </c>
      <c r="AF8" s="9"/>
      <c r="AG8" s="9">
        <f t="shared" si="31"/>
        <v>474.07676590232114</v>
      </c>
      <c r="AH8" s="9">
        <f t="shared" si="32"/>
        <v>141.30543820317081</v>
      </c>
      <c r="AI8" s="9">
        <f t="shared" si="33"/>
        <v>287.0297037163611</v>
      </c>
      <c r="AJ8" s="9">
        <f t="shared" si="34"/>
        <v>191.32403808572752</v>
      </c>
      <c r="AK8" s="9">
        <f t="shared" si="35"/>
        <v>326.72822380141048</v>
      </c>
      <c r="AL8" s="9"/>
      <c r="AM8" s="9">
        <f t="shared" si="36"/>
        <v>84.38561133118516</v>
      </c>
      <c r="AN8" s="9">
        <f t="shared" si="37"/>
        <v>-81.589112100503456</v>
      </c>
      <c r="AO8" s="9">
        <f t="shared" si="38"/>
        <v>-2.6413979634281723</v>
      </c>
      <c r="AP8" s="9">
        <f t="shared" si="39"/>
        <v>-31.570512217946753</v>
      </c>
      <c r="AQ8" s="9">
        <f t="shared" si="40"/>
        <v>103.83367349773619</v>
      </c>
      <c r="AR8" s="9"/>
      <c r="AS8" s="9">
        <f t="shared" si="41"/>
        <v>173.17095459024048</v>
      </c>
      <c r="AT8" s="9">
        <f t="shared" si="42"/>
        <v>35.501822730644214</v>
      </c>
      <c r="AU8" s="9">
        <f t="shared" si="43"/>
        <v>181.22608824383451</v>
      </c>
      <c r="AV8" s="9">
        <f t="shared" si="44"/>
        <v>85.520422613200921</v>
      </c>
      <c r="AW8" s="9">
        <f t="shared" si="45"/>
        <v>220.92460832888386</v>
      </c>
      <c r="AX8" s="9"/>
      <c r="AY8" s="9">
        <f t="shared" si="46"/>
        <v>78.94771413707528</v>
      </c>
      <c r="AZ8" s="9">
        <f t="shared" si="47"/>
        <v>145.72426551319029</v>
      </c>
      <c r="BA8" s="9">
        <f t="shared" si="48"/>
        <v>73.623609832508194</v>
      </c>
      <c r="BB8" s="9">
        <f t="shared" si="49"/>
        <v>135.40418571568296</v>
      </c>
      <c r="BD8" s="9">
        <f t="shared" si="23"/>
        <v>37.359756469726563</v>
      </c>
      <c r="BE8" s="9">
        <f t="shared" si="23"/>
        <v>37.355270385742188</v>
      </c>
      <c r="BF8" s="9">
        <f t="shared" si="23"/>
        <v>34.098026275634766</v>
      </c>
      <c r="BG8" s="9">
        <f t="shared" si="23"/>
        <v>39.158359527587891</v>
      </c>
      <c r="BH8" s="9">
        <f t="shared" si="23"/>
        <v>36.382499694824219</v>
      </c>
      <c r="BI8" s="9">
        <f t="shared" si="23"/>
        <v>41.860340118408203</v>
      </c>
      <c r="BJ8" s="9">
        <f t="shared" si="23"/>
        <v>37.238544464111328</v>
      </c>
      <c r="BK8" s="9">
        <f t="shared" si="23"/>
        <v>37.153858184814453</v>
      </c>
      <c r="BL8" s="9">
        <f t="shared" si="23"/>
        <v>35.316532135009766</v>
      </c>
      <c r="BM8" s="9">
        <f t="shared" si="23"/>
        <v>33.765731811523438</v>
      </c>
      <c r="BN8" s="9">
        <f t="shared" si="23"/>
        <v>36.588302612304688</v>
      </c>
      <c r="BO8" s="9">
        <f t="shared" si="23"/>
        <v>34.748424530029297</v>
      </c>
      <c r="BP8" s="9">
        <f t="shared" si="23"/>
        <v>33.23602294921875</v>
      </c>
      <c r="BQ8" s="9"/>
      <c r="BR8" s="18">
        <f t="shared" si="50"/>
        <v>0.16247724678810085</v>
      </c>
      <c r="BS8" s="18">
        <f t="shared" si="51"/>
        <v>1.0046806063666751E-2</v>
      </c>
      <c r="BT8" s="18">
        <f t="shared" si="52"/>
        <v>0.17905269763754775</v>
      </c>
      <c r="BU8" s="18">
        <f t="shared" si="53"/>
        <v>3.8257744274258647E-2</v>
      </c>
      <c r="BV8" s="18">
        <f t="shared" si="54"/>
        <v>0.20547553689588152</v>
      </c>
      <c r="BW8" s="18"/>
      <c r="BX8" s="18">
        <f t="shared" si="55"/>
        <v>0.16270102079766302</v>
      </c>
      <c r="BY8" s="18">
        <f t="shared" si="56"/>
        <v>1.0270580073228903E-2</v>
      </c>
      <c r="BZ8" s="18">
        <f t="shared" si="57"/>
        <v>0.17927647164710991</v>
      </c>
      <c r="CA8" s="18">
        <f t="shared" si="58"/>
        <v>3.8481518283820799E-2</v>
      </c>
      <c r="CB8" s="18">
        <f t="shared" si="59"/>
        <v>0.20569931090544369</v>
      </c>
      <c r="CC8" s="9"/>
      <c r="CD8" s="18">
        <f t="shared" si="60"/>
        <v>0.13846492551712536</v>
      </c>
      <c r="CE8" s="18">
        <f t="shared" si="61"/>
        <v>9.9988164333847981E-2</v>
      </c>
      <c r="CF8" s="18">
        <f t="shared" si="62"/>
        <v>0.26899405590772901</v>
      </c>
      <c r="CG8" s="18">
        <f t="shared" si="63"/>
        <v>0.12819910254443989</v>
      </c>
      <c r="CH8" s="18">
        <f t="shared" si="64"/>
        <v>0.29541689516606279</v>
      </c>
      <c r="CI8" s="9"/>
      <c r="CJ8" s="18">
        <f t="shared" si="65"/>
        <v>0.23054355391945125</v>
      </c>
      <c r="CK8" s="18">
        <f t="shared" si="66"/>
        <v>0.2347678592020021</v>
      </c>
      <c r="CL8" s="18">
        <f t="shared" si="67"/>
        <v>0.40377375077588312</v>
      </c>
      <c r="CM8" s="18">
        <f t="shared" si="68"/>
        <v>0.262978797412594</v>
      </c>
      <c r="CN8" s="18">
        <f t="shared" si="69"/>
        <v>0.4301965900342169</v>
      </c>
      <c r="CO8" s="9"/>
      <c r="CP8" s="18">
        <f t="shared" si="70"/>
        <v>9.1649157365266548E-2</v>
      </c>
      <c r="CQ8" s="18">
        <f t="shared" si="71"/>
        <v>0.16900589157388102</v>
      </c>
      <c r="CR8" s="18">
        <f t="shared" si="72"/>
        <v>9.1776457375808279E-2</v>
      </c>
      <c r="CS8" s="18">
        <f t="shared" si="73"/>
        <v>0.1672177926216229</v>
      </c>
      <c r="CU8" s="9">
        <f t="shared" si="24"/>
        <v>122.95697000000001</v>
      </c>
      <c r="CV8" s="9">
        <f t="shared" si="24"/>
        <v>123.12087000000001</v>
      </c>
      <c r="CW8" s="9">
        <f t="shared" si="24"/>
        <v>142.59159000000002</v>
      </c>
      <c r="CX8" s="9">
        <f t="shared" si="24"/>
        <v>131.8623</v>
      </c>
      <c r="CY8" s="9">
        <f t="shared" si="24"/>
        <v>131.8623</v>
      </c>
      <c r="CZ8" s="9">
        <f t="shared" si="24"/>
        <v>214.57182000000003</v>
      </c>
      <c r="DA8" s="9">
        <f t="shared" si="24"/>
        <v>140.07547000000002</v>
      </c>
      <c r="DB8" s="9">
        <f t="shared" si="24"/>
        <v>0</v>
      </c>
      <c r="DC8" s="9">
        <f t="shared" si="24"/>
        <v>0</v>
      </c>
      <c r="DD8" s="9">
        <f t="shared" si="24"/>
        <v>0</v>
      </c>
      <c r="DE8" s="9">
        <f t="shared" si="24"/>
        <v>0</v>
      </c>
      <c r="DF8" s="9">
        <f t="shared" si="24"/>
        <v>0</v>
      </c>
      <c r="DG8" s="9">
        <f t="shared" si="24"/>
        <v>0</v>
      </c>
      <c r="DH8" s="9"/>
      <c r="DI8" s="16">
        <f t="shared" si="74"/>
        <v>-0.97123484505362467</v>
      </c>
      <c r="DJ8" s="16">
        <f t="shared" si="75"/>
        <v>6.1414924100042212</v>
      </c>
      <c r="DK8" s="16">
        <f t="shared" si="76"/>
        <v>6.1414924100042212</v>
      </c>
      <c r="DL8" s="16">
        <f t="shared" si="77"/>
        <v>6.1414924100042212</v>
      </c>
      <c r="DM8" s="16">
        <f t="shared" si="78"/>
        <v>6.1414924100042212</v>
      </c>
      <c r="DO8" s="16">
        <f t="shared" si="79"/>
        <v>-0.97941047446559748</v>
      </c>
      <c r="DP8" s="16">
        <f t="shared" si="80"/>
        <v>6.1333167805922484</v>
      </c>
      <c r="DQ8" s="16">
        <f t="shared" si="81"/>
        <v>6.1333167805922484</v>
      </c>
      <c r="DR8" s="16">
        <f t="shared" si="82"/>
        <v>6.1333167805922484</v>
      </c>
      <c r="DS8" s="16">
        <f t="shared" si="83"/>
        <v>6.1333167805922484</v>
      </c>
      <c r="DT8" s="16"/>
      <c r="DU8" s="16">
        <f t="shared" si="84"/>
        <v>0</v>
      </c>
      <c r="DV8" s="16">
        <f t="shared" si="85"/>
        <v>6.5775308005515196</v>
      </c>
      <c r="DW8" s="16">
        <f t="shared" si="86"/>
        <v>6.5775308005515196</v>
      </c>
      <c r="DX8" s="16">
        <f t="shared" si="87"/>
        <v>6.5775308005515196</v>
      </c>
      <c r="DY8" s="16">
        <f t="shared" si="88"/>
        <v>6.5775308005515196</v>
      </c>
      <c r="DZ8" s="16"/>
      <c r="EA8" s="16">
        <f t="shared" si="89"/>
        <v>3.7160131186371403</v>
      </c>
      <c r="EB8" s="16">
        <f t="shared" si="90"/>
        <v>10.703231742358481</v>
      </c>
      <c r="EC8" s="16">
        <f t="shared" si="91"/>
        <v>10.703231742358481</v>
      </c>
      <c r="ED8" s="16">
        <f t="shared" si="92"/>
        <v>10.703231742358481</v>
      </c>
      <c r="EE8" s="16">
        <f t="shared" si="93"/>
        <v>10.703231742358481</v>
      </c>
      <c r="EF8" s="16"/>
      <c r="EG8" s="16">
        <f t="shared" si="94"/>
        <v>0</v>
      </c>
      <c r="EH8" s="16">
        <f t="shared" si="95"/>
        <v>0</v>
      </c>
      <c r="EI8" s="16">
        <f t="shared" si="96"/>
        <v>0</v>
      </c>
      <c r="EJ8" s="16">
        <f t="shared" si="97"/>
        <v>0</v>
      </c>
    </row>
    <row r="9" spans="3:140" x14ac:dyDescent="0.25">
      <c r="C9" t="str">
        <f t="shared" si="98"/>
        <v>OfS</v>
      </c>
      <c r="D9">
        <f t="shared" si="99"/>
        <v>5</v>
      </c>
      <c r="G9" s="9">
        <f t="shared" si="21"/>
        <v>97156.7265625</v>
      </c>
      <c r="H9" s="9">
        <f t="shared" si="21"/>
        <v>93462.5546875</v>
      </c>
      <c r="I9" s="9">
        <f t="shared" si="21"/>
        <v>89291.0703125</v>
      </c>
      <c r="J9" s="9">
        <f t="shared" si="21"/>
        <v>92517.1796875</v>
      </c>
      <c r="K9" s="9">
        <f t="shared" si="21"/>
        <v>91749.2578125</v>
      </c>
      <c r="L9" s="9">
        <f t="shared" si="21"/>
        <v>95055.328125</v>
      </c>
      <c r="M9" s="9">
        <f t="shared" si="21"/>
        <v>93145.0703125</v>
      </c>
      <c r="N9" s="9">
        <f t="shared" si="21"/>
        <v>95856.4765625</v>
      </c>
      <c r="O9" s="9">
        <f t="shared" si="21"/>
        <v>94812.703125</v>
      </c>
      <c r="P9" s="9">
        <f t="shared" si="21"/>
        <v>93926.53125</v>
      </c>
      <c r="Q9" s="9">
        <f t="shared" si="21"/>
        <v>94961.640625</v>
      </c>
      <c r="R9" s="9">
        <f t="shared" si="21"/>
        <v>94042.0703125</v>
      </c>
      <c r="S9" s="9">
        <f t="shared" si="21"/>
        <v>93237.6171875</v>
      </c>
      <c r="T9" s="9">
        <f t="shared" si="22"/>
        <v>17.505235036214192</v>
      </c>
      <c r="U9" s="9">
        <f t="shared" si="22"/>
        <v>17.505235036214192</v>
      </c>
      <c r="V9" s="9">
        <f t="shared" si="22"/>
        <v>17.505235036214192</v>
      </c>
      <c r="W9" s="9">
        <f t="shared" si="22"/>
        <v>17.505235036214192</v>
      </c>
      <c r="X9" s="9">
        <f t="shared" si="22"/>
        <v>17.505235036214192</v>
      </c>
      <c r="Y9" s="9">
        <f t="shared" si="22"/>
        <v>17.505235036214192</v>
      </c>
      <c r="Z9" s="9" t="str">
        <f t="shared" si="25"/>
        <v>CZ05</v>
      </c>
      <c r="AA9" s="9">
        <f t="shared" si="26"/>
        <v>238.29924970274237</v>
      </c>
      <c r="AB9" s="9">
        <f t="shared" si="27"/>
        <v>-136.75462626166069</v>
      </c>
      <c r="AC9" s="9">
        <f t="shared" si="28"/>
        <v>-77.128266756022541</v>
      </c>
      <c r="AD9" s="9">
        <f t="shared" si="29"/>
        <v>-85.636435866113516</v>
      </c>
      <c r="AE9" s="9">
        <f t="shared" si="30"/>
        <v>12.849727497783235</v>
      </c>
      <c r="AF9" s="9"/>
      <c r="AG9" s="9">
        <f t="shared" si="31"/>
        <v>449.33165614330898</v>
      </c>
      <c r="AH9" s="9">
        <f t="shared" si="32"/>
        <v>74.277780178905928</v>
      </c>
      <c r="AI9" s="9">
        <f t="shared" si="33"/>
        <v>184.52738885353381</v>
      </c>
      <c r="AJ9" s="9">
        <f t="shared" si="34"/>
        <v>125.39597057445309</v>
      </c>
      <c r="AK9" s="9">
        <f t="shared" si="35"/>
        <v>223.88213393834985</v>
      </c>
      <c r="AL9" s="9"/>
      <c r="AM9" s="9">
        <f t="shared" si="36"/>
        <v>43.868127072350141</v>
      </c>
      <c r="AN9" s="9">
        <f t="shared" si="37"/>
        <v>-190.75989942961544</v>
      </c>
      <c r="AO9" s="9">
        <f t="shared" si="38"/>
        <v>-131.13353992397731</v>
      </c>
      <c r="AP9" s="9">
        <f t="shared" si="39"/>
        <v>-139.6417090340683</v>
      </c>
      <c r="AQ9" s="9">
        <f t="shared" si="40"/>
        <v>-41.155545670171534</v>
      </c>
      <c r="AR9" s="9"/>
      <c r="AS9" s="9">
        <f t="shared" si="41"/>
        <v>109.12494511202668</v>
      </c>
      <c r="AT9" s="9">
        <f t="shared" si="42"/>
        <v>-45.766219981771933</v>
      </c>
      <c r="AU9" s="9">
        <f t="shared" si="43"/>
        <v>64.483388692855954</v>
      </c>
      <c r="AV9" s="9">
        <f t="shared" si="44"/>
        <v>5.3519704137752342</v>
      </c>
      <c r="AW9" s="9">
        <f t="shared" si="45"/>
        <v>103.83813377767198</v>
      </c>
      <c r="AX9" s="9"/>
      <c r="AY9" s="9">
        <f t="shared" si="46"/>
        <v>59.626359505638149</v>
      </c>
      <c r="AZ9" s="9">
        <f t="shared" si="47"/>
        <v>110.24960867462788</v>
      </c>
      <c r="BA9" s="9">
        <f t="shared" si="48"/>
        <v>52.531160569831052</v>
      </c>
      <c r="BB9" s="9">
        <f t="shared" si="49"/>
        <v>98.48616336389675</v>
      </c>
      <c r="BD9" s="9">
        <f t="shared" si="23"/>
        <v>30.260826110839844</v>
      </c>
      <c r="BE9" s="9">
        <f t="shared" si="23"/>
        <v>30.128898620605469</v>
      </c>
      <c r="BF9" s="9">
        <f t="shared" si="23"/>
        <v>27.77446174621582</v>
      </c>
      <c r="BG9" s="9">
        <f t="shared" si="23"/>
        <v>30.788936614990234</v>
      </c>
      <c r="BH9" s="9">
        <f t="shared" si="23"/>
        <v>29.321285247802734</v>
      </c>
      <c r="BI9" s="9">
        <f t="shared" si="23"/>
        <v>32.99005126953125</v>
      </c>
      <c r="BJ9" s="9">
        <f t="shared" si="23"/>
        <v>30.543577194213867</v>
      </c>
      <c r="BK9" s="9">
        <f t="shared" si="23"/>
        <v>29.356657028198242</v>
      </c>
      <c r="BL9" s="9">
        <f t="shared" si="23"/>
        <v>28.438314437866211</v>
      </c>
      <c r="BM9" s="9">
        <f t="shared" si="23"/>
        <v>27.701377868652344</v>
      </c>
      <c r="BN9" s="9">
        <f t="shared" si="23"/>
        <v>28.860368728637695</v>
      </c>
      <c r="BO9" s="9">
        <f t="shared" si="23"/>
        <v>27.747842788696289</v>
      </c>
      <c r="BP9" s="9">
        <f t="shared" si="23"/>
        <v>27.088184356689453</v>
      </c>
      <c r="BQ9" s="9"/>
      <c r="BR9" s="18">
        <f t="shared" si="50"/>
        <v>0.13449901526708299</v>
      </c>
      <c r="BS9" s="18">
        <f t="shared" si="51"/>
        <v>4.4114894247900202E-2</v>
      </c>
      <c r="BT9" s="18">
        <f t="shared" si="52"/>
        <v>0.13867398792025121</v>
      </c>
      <c r="BU9" s="18">
        <f t="shared" si="53"/>
        <v>7.2465744638303062E-2</v>
      </c>
      <c r="BV9" s="18">
        <f t="shared" si="54"/>
        <v>0.17370313838263221</v>
      </c>
      <c r="BW9" s="18"/>
      <c r="BX9" s="18">
        <f t="shared" si="55"/>
        <v>0.1420354745012177</v>
      </c>
      <c r="BY9" s="18">
        <f t="shared" si="56"/>
        <v>5.1651353482034923E-2</v>
      </c>
      <c r="BZ9" s="18">
        <f t="shared" si="57"/>
        <v>0.14621044715438591</v>
      </c>
      <c r="CA9" s="18">
        <f t="shared" si="58"/>
        <v>8.0002203872437783E-2</v>
      </c>
      <c r="CB9" s="18">
        <f t="shared" si="59"/>
        <v>0.18123959761676695</v>
      </c>
      <c r="CC9" s="9"/>
      <c r="CD9" s="18">
        <f t="shared" si="60"/>
        <v>8.3840711887116989E-2</v>
      </c>
      <c r="CE9" s="18">
        <f t="shared" si="61"/>
        <v>8.1820071757331136E-2</v>
      </c>
      <c r="CF9" s="18">
        <f t="shared" si="62"/>
        <v>0.17637916542968213</v>
      </c>
      <c r="CG9" s="18">
        <f t="shared" si="63"/>
        <v>0.11017092214773398</v>
      </c>
      <c r="CH9" s="18">
        <f t="shared" si="64"/>
        <v>0.21140831589206316</v>
      </c>
      <c r="CI9" s="9"/>
      <c r="CJ9" s="18">
        <f t="shared" si="65"/>
        <v>0.13975671107849774</v>
      </c>
      <c r="CK9" s="18">
        <f t="shared" si="66"/>
        <v>0.20756043742436903</v>
      </c>
      <c r="CL9" s="18">
        <f t="shared" si="67"/>
        <v>0.30211953109672002</v>
      </c>
      <c r="CM9" s="18">
        <f t="shared" si="68"/>
        <v>0.23591128781477189</v>
      </c>
      <c r="CN9" s="18">
        <f t="shared" si="69"/>
        <v>0.33714868155910105</v>
      </c>
      <c r="CO9" s="9"/>
      <c r="CP9" s="18">
        <f t="shared" si="70"/>
        <v>5.2461025997777098E-2</v>
      </c>
      <c r="CQ9" s="18">
        <f t="shared" si="71"/>
        <v>9.4559093672351005E-2</v>
      </c>
      <c r="CR9" s="18">
        <f t="shared" si="72"/>
        <v>6.3553899027339711E-2</v>
      </c>
      <c r="CS9" s="18">
        <f t="shared" si="73"/>
        <v>0.10123739374432916</v>
      </c>
      <c r="CU9" s="9">
        <f t="shared" si="24"/>
        <v>169.18164000000002</v>
      </c>
      <c r="CV9" s="9">
        <f t="shared" si="24"/>
        <v>169.41872000000001</v>
      </c>
      <c r="CW9" s="9">
        <f t="shared" si="24"/>
        <v>192.99016</v>
      </c>
      <c r="CX9" s="9">
        <f t="shared" si="24"/>
        <v>182.21382000000003</v>
      </c>
      <c r="CY9" s="9">
        <f t="shared" si="24"/>
        <v>182.21382000000003</v>
      </c>
      <c r="CZ9" s="9">
        <f t="shared" si="24"/>
        <v>272.22162000000003</v>
      </c>
      <c r="DA9" s="9">
        <f t="shared" si="24"/>
        <v>181.89256</v>
      </c>
      <c r="DB9" s="9">
        <f t="shared" si="24"/>
        <v>0</v>
      </c>
      <c r="DC9" s="9">
        <f t="shared" si="24"/>
        <v>0</v>
      </c>
      <c r="DD9" s="9">
        <f t="shared" si="24"/>
        <v>0</v>
      </c>
      <c r="DE9" s="9">
        <f t="shared" si="24"/>
        <v>0</v>
      </c>
      <c r="DF9" s="9">
        <f t="shared" si="24"/>
        <v>0</v>
      </c>
      <c r="DG9" s="9">
        <f t="shared" si="24"/>
        <v>0</v>
      </c>
      <c r="DH9" s="9"/>
      <c r="DI9" s="16">
        <f t="shared" si="74"/>
        <v>-1.346536618973482</v>
      </c>
      <c r="DJ9" s="16">
        <f t="shared" si="75"/>
        <v>9.6781745374748027</v>
      </c>
      <c r="DK9" s="16">
        <f t="shared" si="76"/>
        <v>9.6781745374748027</v>
      </c>
      <c r="DL9" s="16">
        <f t="shared" si="77"/>
        <v>9.6781745374748027</v>
      </c>
      <c r="DM9" s="16">
        <f t="shared" si="78"/>
        <v>9.6781745374748027</v>
      </c>
      <c r="DO9" s="16">
        <f t="shared" si="79"/>
        <v>-1.3600799961123509</v>
      </c>
      <c r="DP9" s="16">
        <f t="shared" si="80"/>
        <v>9.6646311603359347</v>
      </c>
      <c r="DQ9" s="16">
        <f t="shared" si="81"/>
        <v>9.6646311603359347</v>
      </c>
      <c r="DR9" s="16">
        <f t="shared" si="82"/>
        <v>9.6646311603359347</v>
      </c>
      <c r="DS9" s="16">
        <f t="shared" si="83"/>
        <v>9.6646311603359347</v>
      </c>
      <c r="DT9" s="16"/>
      <c r="DU9" s="16">
        <f t="shared" si="84"/>
        <v>0</v>
      </c>
      <c r="DV9" s="16">
        <f t="shared" si="85"/>
        <v>10.409104454926924</v>
      </c>
      <c r="DW9" s="16">
        <f t="shared" si="86"/>
        <v>10.409104454926924</v>
      </c>
      <c r="DX9" s="16">
        <f t="shared" si="87"/>
        <v>10.409104454926924</v>
      </c>
      <c r="DY9" s="16">
        <f t="shared" si="88"/>
        <v>10.409104454926924</v>
      </c>
      <c r="DZ9" s="16"/>
      <c r="EA9" s="16">
        <f t="shared" si="89"/>
        <v>5.1601169486231155</v>
      </c>
      <c r="EB9" s="16">
        <f t="shared" si="90"/>
        <v>15.550869179239118</v>
      </c>
      <c r="EC9" s="16">
        <f t="shared" si="91"/>
        <v>15.550869179239118</v>
      </c>
      <c r="ED9" s="16">
        <f t="shared" si="92"/>
        <v>15.550869179239118</v>
      </c>
      <c r="EE9" s="16">
        <f t="shared" si="93"/>
        <v>15.550869179239118</v>
      </c>
      <c r="EF9" s="16"/>
      <c r="EG9" s="16">
        <f t="shared" si="94"/>
        <v>0</v>
      </c>
      <c r="EH9" s="16">
        <f t="shared" si="95"/>
        <v>0</v>
      </c>
      <c r="EI9" s="16">
        <f t="shared" si="96"/>
        <v>0</v>
      </c>
      <c r="EJ9" s="16">
        <f t="shared" si="97"/>
        <v>0</v>
      </c>
    </row>
    <row r="10" spans="3:140" x14ac:dyDescent="0.25">
      <c r="C10" t="str">
        <f t="shared" si="98"/>
        <v>OfS</v>
      </c>
      <c r="D10">
        <f t="shared" si="99"/>
        <v>6</v>
      </c>
      <c r="G10" s="9">
        <f t="shared" si="21"/>
        <v>105074.5703125</v>
      </c>
      <c r="H10" s="9">
        <f t="shared" si="21"/>
        <v>101299.703125</v>
      </c>
      <c r="I10" s="9">
        <f t="shared" si="21"/>
        <v>95366.9921875</v>
      </c>
      <c r="J10" s="9">
        <f t="shared" si="21"/>
        <v>100973.640625</v>
      </c>
      <c r="K10" s="9">
        <f t="shared" si="21"/>
        <v>98956.265625</v>
      </c>
      <c r="L10" s="9">
        <f t="shared" si="21"/>
        <v>104350.234375</v>
      </c>
      <c r="M10" s="9">
        <f t="shared" si="21"/>
        <v>100214.390625</v>
      </c>
      <c r="N10" s="9">
        <f t="shared" si="21"/>
        <v>101261.9296875</v>
      </c>
      <c r="O10" s="9">
        <f t="shared" si="21"/>
        <v>99600.921875</v>
      </c>
      <c r="P10" s="9">
        <f t="shared" si="21"/>
        <v>98198.5546875</v>
      </c>
      <c r="Q10" s="9">
        <f t="shared" si="21"/>
        <v>99933.78125</v>
      </c>
      <c r="R10" s="9">
        <f t="shared" si="21"/>
        <v>98409.859375</v>
      </c>
      <c r="S10" s="9">
        <f t="shared" si="21"/>
        <v>97126.1015625</v>
      </c>
      <c r="T10" s="9">
        <f t="shared" si="22"/>
        <v>22.060755411783855</v>
      </c>
      <c r="U10" s="9">
        <f t="shared" si="22"/>
        <v>22.060755411783855</v>
      </c>
      <c r="V10" s="9">
        <f t="shared" si="22"/>
        <v>22.060755411783855</v>
      </c>
      <c r="W10" s="9">
        <f t="shared" si="22"/>
        <v>22.060755411783855</v>
      </c>
      <c r="X10" s="9">
        <f t="shared" si="22"/>
        <v>22.060755411783855</v>
      </c>
      <c r="Y10" s="9">
        <f t="shared" si="22"/>
        <v>22.060755411783855</v>
      </c>
      <c r="Z10" s="9" t="str">
        <f t="shared" si="25"/>
        <v>CZ06</v>
      </c>
      <c r="AA10" s="9">
        <f t="shared" si="26"/>
        <v>268.92601031835085</v>
      </c>
      <c r="AB10" s="9">
        <f t="shared" si="27"/>
        <v>1.7122458771209232</v>
      </c>
      <c r="AC10" s="9">
        <f t="shared" si="28"/>
        <v>77.004672700037645</v>
      </c>
      <c r="AD10" s="9">
        <f t="shared" si="29"/>
        <v>61.91636911356111</v>
      </c>
      <c r="AE10" s="9">
        <f t="shared" si="30"/>
        <v>189.18670211404688</v>
      </c>
      <c r="AF10" s="9"/>
      <c r="AG10" s="9">
        <f t="shared" si="31"/>
        <v>440.03833702877881</v>
      </c>
      <c r="AH10" s="9">
        <f t="shared" si="32"/>
        <v>172.82457258754886</v>
      </c>
      <c r="AI10" s="9">
        <f t="shared" si="33"/>
        <v>311.68541134031813</v>
      </c>
      <c r="AJ10" s="9">
        <f t="shared" si="34"/>
        <v>233.02869582398904</v>
      </c>
      <c r="AK10" s="9">
        <f t="shared" si="35"/>
        <v>360.29902882447482</v>
      </c>
      <c r="AL10" s="9"/>
      <c r="AM10" s="9">
        <f t="shared" si="36"/>
        <v>91.446324586075136</v>
      </c>
      <c r="AN10" s="9">
        <f t="shared" si="37"/>
        <v>-13.067959692169428</v>
      </c>
      <c r="AO10" s="9">
        <f t="shared" si="38"/>
        <v>62.224467130747293</v>
      </c>
      <c r="AP10" s="9">
        <f t="shared" si="39"/>
        <v>47.136163544270758</v>
      </c>
      <c r="AQ10" s="9">
        <f t="shared" si="40"/>
        <v>174.40649654475652</v>
      </c>
      <c r="AR10" s="9"/>
      <c r="AS10" s="9">
        <f t="shared" si="41"/>
        <v>187.47516450822985</v>
      </c>
      <c r="AT10" s="9">
        <f t="shared" si="42"/>
        <v>139.99088561810387</v>
      </c>
      <c r="AU10" s="9">
        <f t="shared" si="43"/>
        <v>278.85172437087317</v>
      </c>
      <c r="AV10" s="9">
        <f t="shared" si="44"/>
        <v>200.19500885454408</v>
      </c>
      <c r="AW10" s="9">
        <f t="shared" si="45"/>
        <v>327.46534185502986</v>
      </c>
      <c r="AX10" s="9"/>
      <c r="AY10" s="9">
        <f t="shared" si="46"/>
        <v>75.292426822916724</v>
      </c>
      <c r="AZ10" s="9">
        <f t="shared" si="47"/>
        <v>138.86083875276927</v>
      </c>
      <c r="BA10" s="9">
        <f t="shared" si="48"/>
        <v>69.078408538358119</v>
      </c>
      <c r="BB10" s="9">
        <f t="shared" si="49"/>
        <v>127.27033300048578</v>
      </c>
      <c r="BD10" s="9">
        <f t="shared" si="23"/>
        <v>35.258060455322266</v>
      </c>
      <c r="BE10" s="9">
        <f t="shared" si="23"/>
        <v>35.258033752441406</v>
      </c>
      <c r="BF10" s="9">
        <f t="shared" si="23"/>
        <v>32.382766723632813</v>
      </c>
      <c r="BG10" s="9">
        <f t="shared" si="23"/>
        <v>37.001262664794922</v>
      </c>
      <c r="BH10" s="9">
        <f t="shared" si="23"/>
        <v>34.588909149169922</v>
      </c>
      <c r="BI10" s="9">
        <f t="shared" si="23"/>
        <v>39.390010833740234</v>
      </c>
      <c r="BJ10" s="9">
        <f t="shared" si="23"/>
        <v>35.478542327880859</v>
      </c>
      <c r="BK10" s="9">
        <f t="shared" si="23"/>
        <v>34.918670654296875</v>
      </c>
      <c r="BL10" s="9">
        <f t="shared" si="23"/>
        <v>33.31964111328125</v>
      </c>
      <c r="BM10" s="9">
        <f t="shared" si="23"/>
        <v>31.989767074584961</v>
      </c>
      <c r="BN10" s="9">
        <f t="shared" si="23"/>
        <v>34.864696502685547</v>
      </c>
      <c r="BO10" s="9">
        <f t="shared" si="23"/>
        <v>33.325588226318359</v>
      </c>
      <c r="BP10" s="9">
        <f t="shared" si="23"/>
        <v>32.03021240234375</v>
      </c>
      <c r="BQ10" s="9"/>
      <c r="BR10" s="18">
        <f t="shared" si="50"/>
        <v>0.1303340241591526</v>
      </c>
      <c r="BS10" s="18">
        <f t="shared" si="51"/>
        <v>1.5383113216660698E-2</v>
      </c>
      <c r="BT10" s="18">
        <f t="shared" si="52"/>
        <v>0.14814844808581148</v>
      </c>
      <c r="BU10" s="18">
        <f t="shared" si="53"/>
        <v>1.7829727151852489E-2</v>
      </c>
      <c r="BV10" s="18">
        <f t="shared" si="54"/>
        <v>0.14631508712405653</v>
      </c>
      <c r="BW10" s="18"/>
      <c r="BX10" s="18">
        <f t="shared" si="55"/>
        <v>0.13033523458374419</v>
      </c>
      <c r="BY10" s="18">
        <f t="shared" si="56"/>
        <v>1.5384323641252284E-2</v>
      </c>
      <c r="BZ10" s="18">
        <f t="shared" si="57"/>
        <v>0.14814965851040307</v>
      </c>
      <c r="CA10" s="18">
        <f t="shared" si="58"/>
        <v>1.7830937576444075E-2</v>
      </c>
      <c r="CB10" s="18">
        <f t="shared" si="59"/>
        <v>0.14631629754864811</v>
      </c>
      <c r="CC10" s="9"/>
      <c r="CD10" s="18">
        <f t="shared" si="60"/>
        <v>0.10935044927502482</v>
      </c>
      <c r="CE10" s="18">
        <f t="shared" si="61"/>
        <v>9.4402570157938501E-2</v>
      </c>
      <c r="CF10" s="18">
        <f t="shared" si="62"/>
        <v>0.22716790502708928</v>
      </c>
      <c r="CG10" s="18">
        <f t="shared" si="63"/>
        <v>9.68491840931303E-2</v>
      </c>
      <c r="CH10" s="18">
        <f t="shared" si="64"/>
        <v>0.22533454406533432</v>
      </c>
      <c r="CI10" s="9"/>
      <c r="CJ10" s="18">
        <f t="shared" si="65"/>
        <v>0.17730437751782724</v>
      </c>
      <c r="CK10" s="18">
        <f t="shared" si="66"/>
        <v>0.20268300409400181</v>
      </c>
      <c r="CL10" s="18">
        <f t="shared" si="67"/>
        <v>0.33544833896315257</v>
      </c>
      <c r="CM10" s="18">
        <f t="shared" si="68"/>
        <v>0.20512961802919358</v>
      </c>
      <c r="CN10" s="18">
        <f t="shared" si="69"/>
        <v>0.33361497800139761</v>
      </c>
      <c r="CO10" s="9"/>
      <c r="CP10" s="18">
        <f t="shared" si="70"/>
        <v>7.2482991228917576E-2</v>
      </c>
      <c r="CQ10" s="18">
        <f t="shared" si="71"/>
        <v>0.13276533486915079</v>
      </c>
      <c r="CR10" s="18">
        <f t="shared" si="72"/>
        <v>6.9766798445399819E-2</v>
      </c>
      <c r="CS10" s="18">
        <f t="shared" si="73"/>
        <v>0.12848535997220403</v>
      </c>
      <c r="CU10" s="9">
        <f t="shared" si="24"/>
        <v>44.301215000000006</v>
      </c>
      <c r="CV10" s="9">
        <f t="shared" si="24"/>
        <v>44.383500000000005</v>
      </c>
      <c r="CW10" s="9">
        <f t="shared" si="24"/>
        <v>53.760040000000004</v>
      </c>
      <c r="CX10" s="9">
        <f t="shared" si="24"/>
        <v>48.847840000000005</v>
      </c>
      <c r="CY10" s="9">
        <f t="shared" si="24"/>
        <v>48.847840000000005</v>
      </c>
      <c r="CZ10" s="9">
        <f t="shared" si="24"/>
        <v>116.81449000000001</v>
      </c>
      <c r="DA10" s="9">
        <f t="shared" si="24"/>
        <v>72.910660000000007</v>
      </c>
      <c r="DB10" s="9">
        <f t="shared" si="24"/>
        <v>0</v>
      </c>
      <c r="DC10" s="9">
        <f t="shared" si="24"/>
        <v>0</v>
      </c>
      <c r="DD10" s="9">
        <f t="shared" si="24"/>
        <v>0</v>
      </c>
      <c r="DE10" s="9">
        <f t="shared" si="24"/>
        <v>0</v>
      </c>
      <c r="DF10" s="9">
        <f t="shared" si="24"/>
        <v>0</v>
      </c>
      <c r="DG10" s="9">
        <f t="shared" si="24"/>
        <v>0</v>
      </c>
      <c r="DH10" s="9"/>
      <c r="DI10" s="16">
        <f t="shared" si="74"/>
        <v>-0.42503258954548201</v>
      </c>
      <c r="DJ10" s="16">
        <f t="shared" si="75"/>
        <v>2.0118758025979631</v>
      </c>
      <c r="DK10" s="16">
        <f t="shared" si="76"/>
        <v>2.0118758025979631</v>
      </c>
      <c r="DL10" s="16">
        <f t="shared" si="77"/>
        <v>2.0118758025979631</v>
      </c>
      <c r="DM10" s="16">
        <f t="shared" si="78"/>
        <v>2.0118758025979631</v>
      </c>
      <c r="DO10" s="16">
        <f t="shared" si="79"/>
        <v>-0.42876251621680744</v>
      </c>
      <c r="DP10" s="16">
        <f t="shared" si="80"/>
        <v>2.0081458759266377</v>
      </c>
      <c r="DQ10" s="16">
        <f t="shared" si="81"/>
        <v>2.0081458759266377</v>
      </c>
      <c r="DR10" s="16">
        <f t="shared" si="82"/>
        <v>2.0081458759266377</v>
      </c>
      <c r="DS10" s="16">
        <f t="shared" si="83"/>
        <v>2.0081458759266377</v>
      </c>
      <c r="DT10" s="16"/>
      <c r="DU10" s="16">
        <f t="shared" si="84"/>
        <v>0</v>
      </c>
      <c r="DV10" s="16">
        <f t="shared" si="85"/>
        <v>2.214241493013775</v>
      </c>
      <c r="DW10" s="16">
        <f t="shared" si="86"/>
        <v>2.214241493013775</v>
      </c>
      <c r="DX10" s="16">
        <f t="shared" si="87"/>
        <v>2.214241493013775</v>
      </c>
      <c r="DY10" s="16">
        <f t="shared" si="88"/>
        <v>2.214241493013775</v>
      </c>
      <c r="DZ10" s="16"/>
      <c r="EA10" s="16">
        <f t="shared" si="89"/>
        <v>1.9901326668328214</v>
      </c>
      <c r="EB10" s="16">
        <f t="shared" si="90"/>
        <v>5.2951264732123819</v>
      </c>
      <c r="EC10" s="16">
        <f t="shared" si="91"/>
        <v>5.2951264732123819</v>
      </c>
      <c r="ED10" s="16">
        <f t="shared" si="92"/>
        <v>5.2951264732123819</v>
      </c>
      <c r="EE10" s="16">
        <f t="shared" si="93"/>
        <v>5.2951264732123819</v>
      </c>
      <c r="EF10" s="16"/>
      <c r="EG10" s="16">
        <f t="shared" si="94"/>
        <v>0</v>
      </c>
      <c r="EH10" s="16">
        <f t="shared" si="95"/>
        <v>0</v>
      </c>
      <c r="EI10" s="16">
        <f t="shared" si="96"/>
        <v>0</v>
      </c>
      <c r="EJ10" s="16">
        <f t="shared" si="97"/>
        <v>0</v>
      </c>
    </row>
    <row r="11" spans="3:140" x14ac:dyDescent="0.25">
      <c r="C11" t="str">
        <f>C5</f>
        <v>OfS</v>
      </c>
      <c r="D11">
        <f t="shared" si="99"/>
        <v>7</v>
      </c>
      <c r="G11" s="9">
        <f t="shared" si="21"/>
        <v>104310.1875</v>
      </c>
      <c r="H11" s="9">
        <f t="shared" si="21"/>
        <v>99218.0078125</v>
      </c>
      <c r="I11" s="9">
        <f t="shared" si="21"/>
        <v>94028.984375</v>
      </c>
      <c r="J11" s="9">
        <f t="shared" si="21"/>
        <v>99184.421875</v>
      </c>
      <c r="K11" s="9">
        <f t="shared" si="21"/>
        <v>97502.15625</v>
      </c>
      <c r="L11" s="9">
        <f t="shared" si="21"/>
        <v>102835.6953125</v>
      </c>
      <c r="M11" s="9">
        <f t="shared" si="21"/>
        <v>99048.5703125</v>
      </c>
      <c r="N11" s="9">
        <f t="shared" si="21"/>
        <v>100426.6171875</v>
      </c>
      <c r="O11" s="9">
        <f t="shared" si="21"/>
        <v>98834.1171875</v>
      </c>
      <c r="P11" s="9">
        <f t="shared" si="21"/>
        <v>97499.59375</v>
      </c>
      <c r="Q11" s="9">
        <f t="shared" si="21"/>
        <v>99354.125</v>
      </c>
      <c r="R11" s="9">
        <f t="shared" si="21"/>
        <v>97884.1484375</v>
      </c>
      <c r="S11" s="9">
        <f t="shared" si="21"/>
        <v>96649.2734375</v>
      </c>
      <c r="T11" s="9">
        <f t="shared" si="22"/>
        <v>21.59386698404948</v>
      </c>
      <c r="U11" s="9">
        <f t="shared" si="22"/>
        <v>21.59386698404948</v>
      </c>
      <c r="V11" s="9">
        <f t="shared" si="22"/>
        <v>21.59386698404948</v>
      </c>
      <c r="W11" s="9">
        <f t="shared" si="22"/>
        <v>21.59386698404948</v>
      </c>
      <c r="X11" s="9">
        <f t="shared" si="22"/>
        <v>21.59386698404948</v>
      </c>
      <c r="Y11" s="9">
        <f t="shared" si="22"/>
        <v>21.59386698404948</v>
      </c>
      <c r="Z11" s="9" t="str">
        <f t="shared" si="25"/>
        <v>CZ07</v>
      </c>
      <c r="AA11" s="9">
        <f t="shared" si="26"/>
        <v>240.30079657955301</v>
      </c>
      <c r="AB11" s="9">
        <f t="shared" si="27"/>
        <v>-55.970029633541365</v>
      </c>
      <c r="AC11" s="9">
        <f t="shared" si="28"/>
        <v>17.777761865605846</v>
      </c>
      <c r="AD11" s="9">
        <f t="shared" si="29"/>
        <v>-6.3035114368604885</v>
      </c>
      <c r="AE11" s="9">
        <f t="shared" si="30"/>
        <v>118.95666380169057</v>
      </c>
      <c r="AF11" s="9"/>
      <c r="AG11" s="9">
        <f t="shared" si="31"/>
        <v>476.11681282441492</v>
      </c>
      <c r="AH11" s="9">
        <f t="shared" si="32"/>
        <v>179.84598661132057</v>
      </c>
      <c r="AI11" s="9">
        <f t="shared" si="33"/>
        <v>315.39481812269713</v>
      </c>
      <c r="AJ11" s="9">
        <f t="shared" si="34"/>
        <v>229.51250480800144</v>
      </c>
      <c r="AK11" s="9">
        <f t="shared" si="35"/>
        <v>354.77268004655252</v>
      </c>
      <c r="AL11" s="9"/>
      <c r="AM11" s="9">
        <f t="shared" si="36"/>
        <v>77.904787791951378</v>
      </c>
      <c r="AN11" s="9">
        <f t="shared" si="37"/>
        <v>-57.525375766070972</v>
      </c>
      <c r="AO11" s="9">
        <f t="shared" si="38"/>
        <v>16.222415733076247</v>
      </c>
      <c r="AP11" s="9">
        <f t="shared" si="39"/>
        <v>-7.8588575693900893</v>
      </c>
      <c r="AQ11" s="9">
        <f t="shared" si="40"/>
        <v>117.40131766916097</v>
      </c>
      <c r="AR11" s="9"/>
      <c r="AS11" s="9">
        <f t="shared" si="41"/>
        <v>175.3796576962059</v>
      </c>
      <c r="AT11" s="9">
        <f t="shared" si="42"/>
        <v>111.56307143965873</v>
      </c>
      <c r="AU11" s="9">
        <f t="shared" si="43"/>
        <v>247.11190295103529</v>
      </c>
      <c r="AV11" s="9">
        <f t="shared" si="44"/>
        <v>161.2295896363396</v>
      </c>
      <c r="AW11" s="9">
        <f t="shared" si="45"/>
        <v>286.48976487489068</v>
      </c>
      <c r="AX11" s="9"/>
      <c r="AY11" s="9">
        <f t="shared" si="46"/>
        <v>73.747791499147212</v>
      </c>
      <c r="AZ11" s="9">
        <f t="shared" si="47"/>
        <v>135.54883151137656</v>
      </c>
      <c r="BA11" s="9">
        <f t="shared" si="48"/>
        <v>68.073799083129131</v>
      </c>
      <c r="BB11" s="9">
        <f t="shared" si="49"/>
        <v>125.26017523855106</v>
      </c>
      <c r="BD11" s="9">
        <f t="shared" si="23"/>
        <v>33.382621765136719</v>
      </c>
      <c r="BE11" s="9">
        <f t="shared" si="23"/>
        <v>33.382625579833984</v>
      </c>
      <c r="BF11" s="9">
        <f t="shared" si="23"/>
        <v>30.852371215820312</v>
      </c>
      <c r="BG11" s="9">
        <f t="shared" si="23"/>
        <v>35.012500762939453</v>
      </c>
      <c r="BH11" s="9">
        <f t="shared" si="23"/>
        <v>32.908599853515625</v>
      </c>
      <c r="BI11" s="9">
        <f t="shared" si="23"/>
        <v>37.287487030029297</v>
      </c>
      <c r="BJ11" s="9">
        <f t="shared" si="23"/>
        <v>33.793594360351562</v>
      </c>
      <c r="BK11" s="9">
        <f t="shared" si="23"/>
        <v>32.933181762695313</v>
      </c>
      <c r="BL11" s="9">
        <f t="shared" si="23"/>
        <v>31.617149353027344</v>
      </c>
      <c r="BM11" s="9">
        <f t="shared" si="23"/>
        <v>30.509567260742188</v>
      </c>
      <c r="BN11" s="9">
        <f t="shared" si="23"/>
        <v>32.694835662841797</v>
      </c>
      <c r="BO11" s="9">
        <f t="shared" si="23"/>
        <v>31.409978866577148</v>
      </c>
      <c r="BP11" s="9">
        <f t="shared" si="23"/>
        <v>30.328163146972656</v>
      </c>
      <c r="BQ11" s="9"/>
      <c r="BR11" s="18">
        <f t="shared" si="50"/>
        <v>0.11717467584118532</v>
      </c>
      <c r="BS11" s="18">
        <f t="shared" si="51"/>
        <v>2.081349382538375E-2</v>
      </c>
      <c r="BT11" s="18">
        <f t="shared" si="52"/>
        <v>0.1330497368171254</v>
      </c>
      <c r="BU11" s="18">
        <f t="shared" si="53"/>
        <v>3.1851169477899913E-2</v>
      </c>
      <c r="BV11" s="18">
        <f t="shared" si="54"/>
        <v>0.14145046068485725</v>
      </c>
      <c r="BW11" s="18"/>
      <c r="BX11" s="18">
        <f t="shared" si="55"/>
        <v>0.11717449918467129</v>
      </c>
      <c r="BY11" s="18">
        <f t="shared" si="56"/>
        <v>2.0813317168869729E-2</v>
      </c>
      <c r="BZ11" s="18">
        <f t="shared" si="57"/>
        <v>0.1330495601606114</v>
      </c>
      <c r="CA11" s="18">
        <f t="shared" si="58"/>
        <v>3.1850992821385891E-2</v>
      </c>
      <c r="CB11" s="18">
        <f t="shared" si="59"/>
        <v>0.14145028402834323</v>
      </c>
      <c r="CC11" s="9"/>
      <c r="CD11" s="18">
        <f t="shared" si="60"/>
        <v>9.7430483895167785E-2</v>
      </c>
      <c r="CE11" s="18">
        <f t="shared" si="61"/>
        <v>9.6292109318819541E-2</v>
      </c>
      <c r="CF11" s="18">
        <f t="shared" si="62"/>
        <v>0.20852835231056119</v>
      </c>
      <c r="CG11" s="18">
        <f t="shared" si="63"/>
        <v>0.1073297849713357</v>
      </c>
      <c r="CH11" s="18">
        <f t="shared" si="64"/>
        <v>0.21692907617829305</v>
      </c>
      <c r="CI11" s="9"/>
      <c r="CJ11" s="18">
        <f t="shared" si="65"/>
        <v>0.16180023116093714</v>
      </c>
      <c r="CK11" s="18">
        <f t="shared" si="66"/>
        <v>0.20164546121129368</v>
      </c>
      <c r="CL11" s="18">
        <f t="shared" si="67"/>
        <v>0.31388170420303529</v>
      </c>
      <c r="CM11" s="18">
        <f t="shared" si="68"/>
        <v>0.21268313686380982</v>
      </c>
      <c r="CN11" s="18">
        <f t="shared" si="69"/>
        <v>0.32228242807076718</v>
      </c>
      <c r="CO11" s="9"/>
      <c r="CP11" s="18">
        <f t="shared" si="70"/>
        <v>6.0944730771939501E-2</v>
      </c>
      <c r="CQ11" s="18">
        <f t="shared" si="71"/>
        <v>0.11223624299174166</v>
      </c>
      <c r="CR11" s="18">
        <f t="shared" si="72"/>
        <v>5.950100541110679E-2</v>
      </c>
      <c r="CS11" s="18">
        <f t="shared" si="73"/>
        <v>0.10959929120695734</v>
      </c>
      <c r="CU11" s="9">
        <f t="shared" si="24"/>
        <v>10.684432500000002</v>
      </c>
      <c r="CV11" s="9">
        <f t="shared" si="24"/>
        <v>10.725820000000001</v>
      </c>
      <c r="CW11" s="9">
        <f t="shared" si="24"/>
        <v>14.223842500000002</v>
      </c>
      <c r="CX11" s="9">
        <f t="shared" si="24"/>
        <v>12.262311250000002</v>
      </c>
      <c r="CY11" s="9">
        <f t="shared" si="24"/>
        <v>12.262311250000002</v>
      </c>
      <c r="CZ11" s="9">
        <f t="shared" si="24"/>
        <v>43.269405000000006</v>
      </c>
      <c r="DA11" s="9">
        <f t="shared" si="24"/>
        <v>23.996930000000003</v>
      </c>
      <c r="DB11" s="9">
        <f t="shared" si="24"/>
        <v>0</v>
      </c>
      <c r="DC11" s="9">
        <f t="shared" si="24"/>
        <v>0</v>
      </c>
      <c r="DD11" s="9">
        <f t="shared" si="24"/>
        <v>0</v>
      </c>
      <c r="DE11" s="9">
        <f t="shared" si="24"/>
        <v>0</v>
      </c>
      <c r="DF11" s="9">
        <f t="shared" si="24"/>
        <v>0</v>
      </c>
      <c r="DG11" s="9">
        <f t="shared" si="24"/>
        <v>0</v>
      </c>
      <c r="DH11" s="9"/>
      <c r="DI11" s="16">
        <f t="shared" si="74"/>
        <v>-0.16199148131197852</v>
      </c>
      <c r="DJ11" s="16">
        <f t="shared" si="75"/>
        <v>0.49670677363728932</v>
      </c>
      <c r="DK11" s="16">
        <f t="shared" si="76"/>
        <v>0.49670677363728932</v>
      </c>
      <c r="DL11" s="16">
        <f t="shared" si="77"/>
        <v>0.49670677363728932</v>
      </c>
      <c r="DM11" s="16">
        <f t="shared" si="78"/>
        <v>0.49670677363728932</v>
      </c>
      <c r="DO11" s="16">
        <f t="shared" si="79"/>
        <v>-0.16390811347566508</v>
      </c>
      <c r="DP11" s="16">
        <f t="shared" si="80"/>
        <v>0.49479014147360273</v>
      </c>
      <c r="DQ11" s="16">
        <f t="shared" si="81"/>
        <v>0.49479014147360273</v>
      </c>
      <c r="DR11" s="16">
        <f t="shared" si="82"/>
        <v>0.49479014147360273</v>
      </c>
      <c r="DS11" s="16">
        <f t="shared" si="83"/>
        <v>0.49479014147360273</v>
      </c>
      <c r="DT11" s="16"/>
      <c r="DU11" s="16">
        <f t="shared" si="84"/>
        <v>0</v>
      </c>
      <c r="DV11" s="16">
        <f t="shared" si="85"/>
        <v>0.56786083099695284</v>
      </c>
      <c r="DW11" s="16">
        <f t="shared" si="86"/>
        <v>0.56786083099695284</v>
      </c>
      <c r="DX11" s="16">
        <f t="shared" si="87"/>
        <v>0.56786083099695284</v>
      </c>
      <c r="DY11" s="16">
        <f t="shared" si="88"/>
        <v>0.56786083099695284</v>
      </c>
      <c r="DZ11" s="16"/>
      <c r="EA11" s="16">
        <f t="shared" si="89"/>
        <v>0.89249762510048825</v>
      </c>
      <c r="EB11" s="16">
        <f t="shared" si="90"/>
        <v>2.0037821401771794</v>
      </c>
      <c r="EC11" s="16">
        <f t="shared" si="91"/>
        <v>2.0037821401771794</v>
      </c>
      <c r="ED11" s="16">
        <f t="shared" si="92"/>
        <v>2.0037821401771794</v>
      </c>
      <c r="EE11" s="16">
        <f t="shared" si="93"/>
        <v>2.0037821401771794</v>
      </c>
      <c r="EF11" s="16"/>
      <c r="EG11" s="16">
        <f t="shared" si="94"/>
        <v>0</v>
      </c>
      <c r="EH11" s="16">
        <f t="shared" si="95"/>
        <v>0</v>
      </c>
      <c r="EI11" s="16">
        <f t="shared" si="96"/>
        <v>0</v>
      </c>
      <c r="EJ11" s="16">
        <f t="shared" si="97"/>
        <v>0</v>
      </c>
    </row>
    <row r="12" spans="3:140" x14ac:dyDescent="0.25">
      <c r="C12" t="str">
        <f>C6</f>
        <v>OfS</v>
      </c>
      <c r="D12">
        <f t="shared" si="99"/>
        <v>8</v>
      </c>
      <c r="G12" s="9">
        <f t="shared" si="21"/>
        <v>108797.265625</v>
      </c>
      <c r="H12" s="9">
        <f t="shared" si="21"/>
        <v>104673.59375</v>
      </c>
      <c r="I12" s="9">
        <f t="shared" si="21"/>
        <v>97604.1171875</v>
      </c>
      <c r="J12" s="9">
        <f t="shared" si="21"/>
        <v>104113.8515625</v>
      </c>
      <c r="K12" s="9">
        <f t="shared" si="21"/>
        <v>101662.640625</v>
      </c>
      <c r="L12" s="9">
        <f t="shared" si="21"/>
        <v>107462.2265625</v>
      </c>
      <c r="M12" s="9">
        <f t="shared" si="21"/>
        <v>102546.1953125</v>
      </c>
      <c r="N12" s="9">
        <f t="shared" si="21"/>
        <v>104053.890625</v>
      </c>
      <c r="O12" s="9">
        <f t="shared" si="21"/>
        <v>102060.4921875</v>
      </c>
      <c r="P12" s="9">
        <f t="shared" si="21"/>
        <v>100389.484375</v>
      </c>
      <c r="Q12" s="9">
        <f t="shared" si="21"/>
        <v>102654.3828125</v>
      </c>
      <c r="R12" s="9">
        <f t="shared" si="21"/>
        <v>100827.8671875</v>
      </c>
      <c r="S12" s="9">
        <f t="shared" si="21"/>
        <v>99288.484375</v>
      </c>
      <c r="T12" s="9">
        <f t="shared" si="22"/>
        <v>23.520408630371094</v>
      </c>
      <c r="U12" s="9">
        <f t="shared" si="22"/>
        <v>23.520408630371094</v>
      </c>
      <c r="V12" s="9">
        <f t="shared" si="22"/>
        <v>23.520408630371094</v>
      </c>
      <c r="W12" s="9">
        <f t="shared" si="22"/>
        <v>23.520408630371094</v>
      </c>
      <c r="X12" s="9">
        <f t="shared" si="22"/>
        <v>23.520408630371094</v>
      </c>
      <c r="Y12" s="9">
        <f t="shared" si="22"/>
        <v>23.520408630371094</v>
      </c>
      <c r="Z12" s="9" t="str">
        <f t="shared" si="25"/>
        <v>CZ08</v>
      </c>
      <c r="AA12" s="9">
        <f t="shared" si="26"/>
        <v>300.56776111327542</v>
      </c>
      <c r="AB12" s="9">
        <f t="shared" si="27"/>
        <v>26.347464227292324</v>
      </c>
      <c r="AC12" s="9">
        <f t="shared" si="28"/>
        <v>111.09932669816764</v>
      </c>
      <c r="AD12" s="9">
        <f t="shared" si="29"/>
        <v>85.849313642138952</v>
      </c>
      <c r="AE12" s="9">
        <f t="shared" si="30"/>
        <v>228.95475412984084</v>
      </c>
      <c r="AF12" s="9"/>
      <c r="AG12" s="9">
        <f t="shared" si="31"/>
        <v>475.89090025615764</v>
      </c>
      <c r="AH12" s="9">
        <f t="shared" si="32"/>
        <v>201.67060337017458</v>
      </c>
      <c r="AI12" s="9">
        <f t="shared" si="33"/>
        <v>357.46748205485346</v>
      </c>
      <c r="AJ12" s="9">
        <f t="shared" si="34"/>
        <v>261.17245278502122</v>
      </c>
      <c r="AK12" s="9">
        <f t="shared" si="35"/>
        <v>404.27789327272308</v>
      </c>
      <c r="AL12" s="9"/>
      <c r="AM12" s="9">
        <f t="shared" si="36"/>
        <v>104.21634147694338</v>
      </c>
      <c r="AN12" s="9">
        <f t="shared" si="37"/>
        <v>2.5493152964432135</v>
      </c>
      <c r="AO12" s="9">
        <f t="shared" si="38"/>
        <v>87.301177767318535</v>
      </c>
      <c r="AP12" s="9">
        <f t="shared" si="39"/>
        <v>62.05116471128985</v>
      </c>
      <c r="AQ12" s="9">
        <f t="shared" si="40"/>
        <v>205.15660519899171</v>
      </c>
      <c r="AR12" s="9"/>
      <c r="AS12" s="9">
        <f t="shared" si="41"/>
        <v>209.01130279055178</v>
      </c>
      <c r="AT12" s="9">
        <f t="shared" si="42"/>
        <v>144.90972461672851</v>
      </c>
      <c r="AU12" s="9">
        <f t="shared" si="43"/>
        <v>300.70660330140743</v>
      </c>
      <c r="AV12" s="9">
        <f t="shared" si="44"/>
        <v>204.41157403157516</v>
      </c>
      <c r="AW12" s="9">
        <f t="shared" si="45"/>
        <v>347.51701451927704</v>
      </c>
      <c r="AX12" s="9"/>
      <c r="AY12" s="9">
        <f t="shared" si="46"/>
        <v>84.751862470875324</v>
      </c>
      <c r="AZ12" s="9">
        <f t="shared" si="47"/>
        <v>155.79687868467892</v>
      </c>
      <c r="BA12" s="9">
        <f t="shared" si="48"/>
        <v>77.656628067315268</v>
      </c>
      <c r="BB12" s="9">
        <f t="shared" si="49"/>
        <v>143.10544048770186</v>
      </c>
      <c r="BD12" s="9">
        <f t="shared" si="23"/>
        <v>38.344440460205078</v>
      </c>
      <c r="BE12" s="9">
        <f t="shared" si="23"/>
        <v>38.344451904296875</v>
      </c>
      <c r="BF12" s="9">
        <f t="shared" si="23"/>
        <v>34.506725311279297</v>
      </c>
      <c r="BG12" s="9">
        <f t="shared" si="23"/>
        <v>39.895259857177734</v>
      </c>
      <c r="BH12" s="9">
        <f t="shared" si="23"/>
        <v>37.005535125732422</v>
      </c>
      <c r="BI12" s="9">
        <f t="shared" si="23"/>
        <v>42.475479125976562</v>
      </c>
      <c r="BJ12" s="9">
        <f t="shared" si="23"/>
        <v>37.681739807128906</v>
      </c>
      <c r="BK12" s="9">
        <f t="shared" si="23"/>
        <v>37.595165252685547</v>
      </c>
      <c r="BL12" s="9">
        <f t="shared" si="23"/>
        <v>35.7215576171875</v>
      </c>
      <c r="BM12" s="9">
        <f t="shared" si="23"/>
        <v>34.148357391357422</v>
      </c>
      <c r="BN12" s="9">
        <f t="shared" si="23"/>
        <v>37.078872680664062</v>
      </c>
      <c r="BO12" s="9">
        <f t="shared" si="23"/>
        <v>35.270545959472656</v>
      </c>
      <c r="BP12" s="9">
        <f t="shared" si="23"/>
        <v>33.751720428466797</v>
      </c>
      <c r="BQ12" s="9"/>
      <c r="BR12" s="18">
        <f t="shared" si="50"/>
        <v>0.16316581286185877</v>
      </c>
      <c r="BS12" s="18">
        <f t="shared" si="51"/>
        <v>3.1856872190723765E-2</v>
      </c>
      <c r="BT12" s="18">
        <f t="shared" si="52"/>
        <v>0.17840227943664128</v>
      </c>
      <c r="BU12" s="18">
        <f t="shared" si="53"/>
        <v>5.3807705619476932E-2</v>
      </c>
      <c r="BV12" s="18">
        <f t="shared" si="54"/>
        <v>0.19526580290359591</v>
      </c>
      <c r="BW12" s="18"/>
      <c r="BX12" s="18">
        <f t="shared" si="55"/>
        <v>0.16316532630178338</v>
      </c>
      <c r="BY12" s="18">
        <f t="shared" si="56"/>
        <v>3.1856385630648354E-2</v>
      </c>
      <c r="BZ12" s="18">
        <f t="shared" si="57"/>
        <v>0.17840179287656588</v>
      </c>
      <c r="CA12" s="18">
        <f t="shared" si="58"/>
        <v>5.3807219059401522E-2</v>
      </c>
      <c r="CB12" s="18">
        <f t="shared" si="59"/>
        <v>0.19526531634352048</v>
      </c>
      <c r="CC12" s="9"/>
      <c r="CD12" s="18">
        <f t="shared" si="60"/>
        <v>0.12286031152171015</v>
      </c>
      <c r="CE12" s="18">
        <f t="shared" si="61"/>
        <v>9.7791438943035811E-2</v>
      </c>
      <c r="CF12" s="18">
        <f t="shared" si="62"/>
        <v>0.24433684618895332</v>
      </c>
      <c r="CG12" s="18">
        <f t="shared" si="63"/>
        <v>0.11974227237178899</v>
      </c>
      <c r="CH12" s="18">
        <f t="shared" si="64"/>
        <v>0.26120036965590798</v>
      </c>
      <c r="CI12" s="9"/>
      <c r="CJ12" s="18">
        <f t="shared" si="65"/>
        <v>0.20381190625479464</v>
      </c>
      <c r="CK12" s="18">
        <f t="shared" si="66"/>
        <v>0.20749273322527376</v>
      </c>
      <c r="CL12" s="18">
        <f t="shared" si="67"/>
        <v>0.35403814047119125</v>
      </c>
      <c r="CM12" s="18">
        <f t="shared" si="68"/>
        <v>0.2294435666540269</v>
      </c>
      <c r="CN12" s="18">
        <f t="shared" si="69"/>
        <v>0.37090166393814589</v>
      </c>
      <c r="CO12" s="9"/>
      <c r="CP12" s="18">
        <f t="shared" si="70"/>
        <v>7.9658804612719264E-2</v>
      </c>
      <c r="CQ12" s="18">
        <f t="shared" si="71"/>
        <v>0.14654540724591752</v>
      </c>
      <c r="CR12" s="18">
        <f t="shared" si="72"/>
        <v>7.6883303755886978E-2</v>
      </c>
      <c r="CS12" s="18">
        <f t="shared" si="73"/>
        <v>0.14145809728411898</v>
      </c>
      <c r="CU12" s="9">
        <f t="shared" si="24"/>
        <v>34.957902500000003</v>
      </c>
      <c r="CV12" s="9">
        <f t="shared" si="24"/>
        <v>35.00544</v>
      </c>
      <c r="CW12" s="9">
        <f t="shared" si="24"/>
        <v>43.155455000000003</v>
      </c>
      <c r="CX12" s="9">
        <f t="shared" si="24"/>
        <v>38.674252500000001</v>
      </c>
      <c r="CY12" s="9">
        <f t="shared" si="24"/>
        <v>38.674252500000001</v>
      </c>
      <c r="CZ12" s="9">
        <f t="shared" si="24"/>
        <v>89.16801000000001</v>
      </c>
      <c r="DA12" s="9">
        <f t="shared" si="24"/>
        <v>57.476880000000001</v>
      </c>
      <c r="DB12" s="9">
        <f t="shared" si="24"/>
        <v>0</v>
      </c>
      <c r="DC12" s="9">
        <f t="shared" si="24"/>
        <v>0</v>
      </c>
      <c r="DD12" s="9">
        <f t="shared" si="24"/>
        <v>0</v>
      </c>
      <c r="DE12" s="9">
        <f t="shared" si="24"/>
        <v>0</v>
      </c>
      <c r="DF12" s="9">
        <f t="shared" si="24"/>
        <v>0</v>
      </c>
      <c r="DG12" s="9">
        <f t="shared" si="24"/>
        <v>0</v>
      </c>
      <c r="DH12" s="9"/>
      <c r="DI12" s="16">
        <f t="shared" si="74"/>
        <v>-0.34650822305341111</v>
      </c>
      <c r="DJ12" s="16">
        <f t="shared" si="75"/>
        <v>1.4883006732629076</v>
      </c>
      <c r="DK12" s="16">
        <f t="shared" si="76"/>
        <v>1.4883006732629076</v>
      </c>
      <c r="DL12" s="16">
        <f t="shared" si="77"/>
        <v>1.4883006732629076</v>
      </c>
      <c r="DM12" s="16">
        <f t="shared" si="78"/>
        <v>1.4883006732629076</v>
      </c>
      <c r="DO12" s="16">
        <f t="shared" si="79"/>
        <v>-0.34852934014993187</v>
      </c>
      <c r="DP12" s="16">
        <f t="shared" si="80"/>
        <v>1.4862795561663869</v>
      </c>
      <c r="DQ12" s="16">
        <f t="shared" si="81"/>
        <v>1.4862795561663869</v>
      </c>
      <c r="DR12" s="16">
        <f t="shared" si="82"/>
        <v>1.4862795561663869</v>
      </c>
      <c r="DS12" s="16">
        <f t="shared" si="83"/>
        <v>1.4862795561663869</v>
      </c>
      <c r="DT12" s="16"/>
      <c r="DU12" s="16">
        <f t="shared" si="84"/>
        <v>0</v>
      </c>
      <c r="DV12" s="16">
        <f t="shared" si="85"/>
        <v>1.6442848892540614</v>
      </c>
      <c r="DW12" s="16">
        <f t="shared" si="86"/>
        <v>1.6442848892540614</v>
      </c>
      <c r="DX12" s="16">
        <f t="shared" si="87"/>
        <v>1.6442848892540614</v>
      </c>
      <c r="DY12" s="16">
        <f t="shared" si="88"/>
        <v>1.6442848892540614</v>
      </c>
      <c r="DZ12" s="16"/>
      <c r="EA12" s="16">
        <f t="shared" si="89"/>
        <v>1.3473885806166797</v>
      </c>
      <c r="EB12" s="16">
        <f t="shared" si="90"/>
        <v>3.7910910223243497</v>
      </c>
      <c r="EC12" s="16">
        <f t="shared" si="91"/>
        <v>3.7910910223243497</v>
      </c>
      <c r="ED12" s="16">
        <f t="shared" si="92"/>
        <v>3.7910910223243497</v>
      </c>
      <c r="EE12" s="16">
        <f t="shared" si="93"/>
        <v>3.7910910223243497</v>
      </c>
      <c r="EF12" s="16"/>
      <c r="EG12" s="16">
        <f t="shared" si="94"/>
        <v>0</v>
      </c>
      <c r="EH12" s="16">
        <f t="shared" si="95"/>
        <v>0</v>
      </c>
      <c r="EI12" s="16">
        <f t="shared" si="96"/>
        <v>0</v>
      </c>
      <c r="EJ12" s="16">
        <f t="shared" si="97"/>
        <v>0</v>
      </c>
    </row>
    <row r="13" spans="3:140" x14ac:dyDescent="0.25">
      <c r="C13" t="str">
        <f t="shared" ref="C13:C20" si="100">C7</f>
        <v>OfS</v>
      </c>
      <c r="D13">
        <f t="shared" si="99"/>
        <v>9</v>
      </c>
      <c r="G13" s="9">
        <f t="shared" si="21"/>
        <v>112137.4609375</v>
      </c>
      <c r="H13" s="9">
        <f t="shared" si="21"/>
        <v>107522.53125</v>
      </c>
      <c r="I13" s="9">
        <f t="shared" si="21"/>
        <v>99124.3203125</v>
      </c>
      <c r="J13" s="9">
        <f t="shared" si="21"/>
        <v>106164.34375</v>
      </c>
      <c r="K13" s="9">
        <f t="shared" si="21"/>
        <v>103493.6796875</v>
      </c>
      <c r="L13" s="9">
        <f t="shared" si="21"/>
        <v>108377.4921875</v>
      </c>
      <c r="M13" s="9">
        <f t="shared" si="21"/>
        <v>103550.9609375</v>
      </c>
      <c r="N13" s="9">
        <f t="shared" si="21"/>
        <v>105939.921875</v>
      </c>
      <c r="O13" s="9">
        <f t="shared" si="21"/>
        <v>103775.375</v>
      </c>
      <c r="P13" s="9">
        <f t="shared" si="21"/>
        <v>101951.7578125</v>
      </c>
      <c r="Q13" s="9">
        <f t="shared" si="21"/>
        <v>104451</v>
      </c>
      <c r="R13" s="9">
        <f t="shared" si="21"/>
        <v>102460.671875</v>
      </c>
      <c r="S13" s="9">
        <f t="shared" si="21"/>
        <v>100786.3203125</v>
      </c>
      <c r="T13" s="9">
        <f t="shared" si="22"/>
        <v>26.706044514973957</v>
      </c>
      <c r="U13" s="9">
        <f t="shared" si="22"/>
        <v>26.706044514973957</v>
      </c>
      <c r="V13" s="9">
        <f t="shared" si="22"/>
        <v>26.706044514973957</v>
      </c>
      <c r="W13" s="9">
        <f t="shared" si="22"/>
        <v>26.706044514973957</v>
      </c>
      <c r="X13" s="9">
        <f t="shared" si="22"/>
        <v>26.706044514973957</v>
      </c>
      <c r="Y13" s="9">
        <f t="shared" si="22"/>
        <v>26.706044514973957</v>
      </c>
      <c r="Z13" s="9" t="str">
        <f t="shared" si="25"/>
        <v>CZ09</v>
      </c>
      <c r="AA13" s="9">
        <f t="shared" si="26"/>
        <v>314.4685441077267</v>
      </c>
      <c r="AB13" s="9">
        <f t="shared" si="27"/>
        <v>59.260343631668782</v>
      </c>
      <c r="AC13" s="9">
        <f t="shared" si="28"/>
        <v>140.31116618183523</v>
      </c>
      <c r="AD13" s="9">
        <f t="shared" si="29"/>
        <v>115.01258631834476</v>
      </c>
      <c r="AE13" s="9">
        <f t="shared" si="30"/>
        <v>252.23544182003582</v>
      </c>
      <c r="AF13" s="9"/>
      <c r="AG13" s="9">
        <f t="shared" si="31"/>
        <v>487.27323200946478</v>
      </c>
      <c r="AH13" s="9">
        <f t="shared" si="32"/>
        <v>232.06503153340691</v>
      </c>
      <c r="AI13" s="9">
        <f t="shared" si="33"/>
        <v>381.40066453079277</v>
      </c>
      <c r="AJ13" s="9">
        <f t="shared" si="34"/>
        <v>287.81727422008288</v>
      </c>
      <c r="AK13" s="9">
        <f t="shared" si="35"/>
        <v>425.04012972177395</v>
      </c>
      <c r="AL13" s="9"/>
      <c r="AM13" s="9">
        <f t="shared" si="36"/>
        <v>100.00223211649973</v>
      </c>
      <c r="AN13" s="9">
        <f t="shared" si="37"/>
        <v>8.4034112529905993</v>
      </c>
      <c r="AO13" s="9">
        <f t="shared" si="38"/>
        <v>89.454233803157038</v>
      </c>
      <c r="AP13" s="9">
        <f t="shared" si="39"/>
        <v>64.155653939666578</v>
      </c>
      <c r="AQ13" s="9">
        <f t="shared" si="40"/>
        <v>201.37850944135764</v>
      </c>
      <c r="AR13" s="9"/>
      <c r="AS13" s="9">
        <f t="shared" si="41"/>
        <v>180.72804631527467</v>
      </c>
      <c r="AT13" s="9">
        <f t="shared" si="42"/>
        <v>91.274105048887549</v>
      </c>
      <c r="AU13" s="9">
        <f t="shared" si="43"/>
        <v>240.60973804627338</v>
      </c>
      <c r="AV13" s="9">
        <f t="shared" si="44"/>
        <v>147.02634773556352</v>
      </c>
      <c r="AW13" s="9">
        <f t="shared" si="45"/>
        <v>284.24920323725456</v>
      </c>
      <c r="AX13" s="9"/>
      <c r="AY13" s="9">
        <f t="shared" si="46"/>
        <v>81.050822550166444</v>
      </c>
      <c r="AZ13" s="9">
        <f t="shared" si="47"/>
        <v>149.33563299738583</v>
      </c>
      <c r="BA13" s="9">
        <f t="shared" si="48"/>
        <v>74.527252580741859</v>
      </c>
      <c r="BB13" s="9">
        <f t="shared" si="49"/>
        <v>137.22285550169104</v>
      </c>
      <c r="BD13" s="9">
        <f t="shared" si="23"/>
        <v>43.918003082275391</v>
      </c>
      <c r="BE13" s="9">
        <f t="shared" si="23"/>
        <v>43.917999267578125</v>
      </c>
      <c r="BF13" s="9">
        <f t="shared" si="23"/>
        <v>38.818641662597656</v>
      </c>
      <c r="BG13" s="9">
        <f t="shared" si="23"/>
        <v>45.851215362548828</v>
      </c>
      <c r="BH13" s="9">
        <f t="shared" si="23"/>
        <v>42.005218505859375</v>
      </c>
      <c r="BI13" s="9">
        <f t="shared" si="23"/>
        <v>48.790416717529297</v>
      </c>
      <c r="BJ13" s="9">
        <f t="shared" si="23"/>
        <v>42.415794372558594</v>
      </c>
      <c r="BK13" s="9">
        <f t="shared" si="23"/>
        <v>43.557300567626953</v>
      </c>
      <c r="BL13" s="9">
        <f t="shared" si="23"/>
        <v>40.973628997802734</v>
      </c>
      <c r="BM13" s="9">
        <f t="shared" si="23"/>
        <v>38.805706024169922</v>
      </c>
      <c r="BN13" s="9">
        <f t="shared" si="23"/>
        <v>42.859958648681641</v>
      </c>
      <c r="BO13" s="9">
        <f t="shared" si="23"/>
        <v>40.365631103515625</v>
      </c>
      <c r="BP13" s="9">
        <f t="shared" si="23"/>
        <v>38.272823333740234</v>
      </c>
      <c r="BQ13" s="9"/>
      <c r="BR13" s="18">
        <f t="shared" si="50"/>
        <v>0.19094394911688559</v>
      </c>
      <c r="BS13" s="18">
        <f t="shared" si="51"/>
        <v>1.3506256972983391E-2</v>
      </c>
      <c r="BT13" s="18">
        <f t="shared" si="52"/>
        <v>0.19142832030186138</v>
      </c>
      <c r="BU13" s="18">
        <f t="shared" si="53"/>
        <v>3.9618020493572E-2</v>
      </c>
      <c r="BV13" s="18">
        <f t="shared" si="54"/>
        <v>0.21138195627108561</v>
      </c>
      <c r="BW13" s="18"/>
      <c r="BX13" s="18">
        <f t="shared" si="55"/>
        <v>0.19094409195710529</v>
      </c>
      <c r="BY13" s="18">
        <f t="shared" si="56"/>
        <v>1.3506399813203084E-2</v>
      </c>
      <c r="BZ13" s="18">
        <f t="shared" si="57"/>
        <v>0.19142846314208109</v>
      </c>
      <c r="CA13" s="18">
        <f t="shared" si="58"/>
        <v>3.9618163333791694E-2</v>
      </c>
      <c r="CB13" s="18">
        <f t="shared" si="59"/>
        <v>0.21138209911130529</v>
      </c>
      <c r="CC13" s="9"/>
      <c r="CD13" s="18">
        <f t="shared" si="60"/>
        <v>0.14401222369464037</v>
      </c>
      <c r="CE13" s="18">
        <f t="shared" si="61"/>
        <v>8.5894966348748783E-2</v>
      </c>
      <c r="CF13" s="18">
        <f t="shared" si="62"/>
        <v>0.26381702967762677</v>
      </c>
      <c r="CG13" s="18">
        <f t="shared" si="63"/>
        <v>0.11200672986933739</v>
      </c>
      <c r="CH13" s="18">
        <f t="shared" si="64"/>
        <v>0.28377066564685099</v>
      </c>
      <c r="CI13" s="9"/>
      <c r="CJ13" s="18">
        <f t="shared" si="65"/>
        <v>0.23869586308060264</v>
      </c>
      <c r="CK13" s="18">
        <f t="shared" si="66"/>
        <v>0.19595249858016822</v>
      </c>
      <c r="CL13" s="18">
        <f t="shared" si="67"/>
        <v>0.37387456190904622</v>
      </c>
      <c r="CM13" s="18">
        <f t="shared" si="68"/>
        <v>0.22206426210075683</v>
      </c>
      <c r="CN13" s="18">
        <f t="shared" si="69"/>
        <v>0.39382819787827045</v>
      </c>
      <c r="CO13" s="9"/>
      <c r="CP13" s="18">
        <f t="shared" si="70"/>
        <v>9.67448237561188E-2</v>
      </c>
      <c r="CQ13" s="18">
        <f t="shared" si="71"/>
        <v>0.177922063328878</v>
      </c>
      <c r="CR13" s="18">
        <f t="shared" si="72"/>
        <v>9.33993629707109E-2</v>
      </c>
      <c r="CS13" s="18">
        <f t="shared" si="73"/>
        <v>0.17176393577751362</v>
      </c>
      <c r="CU13" s="9">
        <f t="shared" si="24"/>
        <v>36.631857500000002</v>
      </c>
      <c r="CV13" s="9">
        <f t="shared" si="24"/>
        <v>36.698355000000006</v>
      </c>
      <c r="CW13" s="9">
        <f t="shared" si="24"/>
        <v>47.155560000000001</v>
      </c>
      <c r="CX13" s="9">
        <f t="shared" si="24"/>
        <v>40.599482500000001</v>
      </c>
      <c r="CY13" s="9">
        <f t="shared" si="24"/>
        <v>40.599482500000001</v>
      </c>
      <c r="CZ13" s="9">
        <f t="shared" si="24"/>
        <v>86.81750000000001</v>
      </c>
      <c r="DA13" s="9">
        <f t="shared" si="24"/>
        <v>55.632365000000007</v>
      </c>
      <c r="DB13" s="9">
        <f t="shared" si="24"/>
        <v>0</v>
      </c>
      <c r="DC13" s="9">
        <f t="shared" si="24"/>
        <v>0</v>
      </c>
      <c r="DD13" s="9">
        <f t="shared" si="24"/>
        <v>0</v>
      </c>
      <c r="DE13" s="9">
        <f t="shared" si="24"/>
        <v>0</v>
      </c>
      <c r="DF13" s="9">
        <f t="shared" si="24"/>
        <v>0</v>
      </c>
      <c r="DG13" s="9">
        <f t="shared" si="24"/>
        <v>0</v>
      </c>
      <c r="DH13" s="9"/>
      <c r="DI13" s="16">
        <f t="shared" si="74"/>
        <v>-0.39156697256820222</v>
      </c>
      <c r="DJ13" s="16">
        <f t="shared" si="75"/>
        <v>1.3741591338778532</v>
      </c>
      <c r="DK13" s="16">
        <f t="shared" si="76"/>
        <v>1.3741591338778532</v>
      </c>
      <c r="DL13" s="16">
        <f t="shared" si="77"/>
        <v>1.3741591338778532</v>
      </c>
      <c r="DM13" s="16">
        <f t="shared" si="78"/>
        <v>1.3741591338778532</v>
      </c>
      <c r="DO13" s="16">
        <f t="shared" si="79"/>
        <v>-0.39405695194207463</v>
      </c>
      <c r="DP13" s="16">
        <f t="shared" si="80"/>
        <v>1.3716691545039807</v>
      </c>
      <c r="DQ13" s="16">
        <f t="shared" si="81"/>
        <v>1.3716691545039807</v>
      </c>
      <c r="DR13" s="16">
        <f t="shared" si="82"/>
        <v>1.3716691545039807</v>
      </c>
      <c r="DS13" s="16">
        <f t="shared" si="83"/>
        <v>1.3716691545039807</v>
      </c>
      <c r="DT13" s="16"/>
      <c r="DU13" s="16">
        <f t="shared" si="84"/>
        <v>0</v>
      </c>
      <c r="DV13" s="16">
        <f t="shared" si="85"/>
        <v>1.5202357083332223</v>
      </c>
      <c r="DW13" s="16">
        <f t="shared" si="86"/>
        <v>1.5202357083332223</v>
      </c>
      <c r="DX13" s="16">
        <f t="shared" si="87"/>
        <v>1.5202357083332223</v>
      </c>
      <c r="DY13" s="16">
        <f t="shared" si="88"/>
        <v>1.5202357083332223</v>
      </c>
      <c r="DZ13" s="16"/>
      <c r="EA13" s="16">
        <f t="shared" si="89"/>
        <v>1.1677182288269847</v>
      </c>
      <c r="EB13" s="16">
        <f t="shared" si="90"/>
        <v>3.2508558109877272</v>
      </c>
      <c r="EC13" s="16">
        <f t="shared" si="91"/>
        <v>3.2508558109877272</v>
      </c>
      <c r="ED13" s="16">
        <f t="shared" si="92"/>
        <v>3.2508558109877272</v>
      </c>
      <c r="EE13" s="16">
        <f t="shared" si="93"/>
        <v>3.2508558109877272</v>
      </c>
      <c r="EF13" s="16"/>
      <c r="EG13" s="16">
        <f t="shared" si="94"/>
        <v>0</v>
      </c>
      <c r="EH13" s="16">
        <f t="shared" si="95"/>
        <v>0</v>
      </c>
      <c r="EI13" s="16">
        <f t="shared" si="96"/>
        <v>0</v>
      </c>
      <c r="EJ13" s="16">
        <f t="shared" si="97"/>
        <v>0</v>
      </c>
    </row>
    <row r="14" spans="3:140" x14ac:dyDescent="0.25">
      <c r="C14" t="str">
        <f t="shared" si="100"/>
        <v>OfS</v>
      </c>
      <c r="D14">
        <f t="shared" si="99"/>
        <v>10</v>
      </c>
      <c r="G14" s="9">
        <f t="shared" si="21"/>
        <v>112252.625</v>
      </c>
      <c r="H14" s="9">
        <f t="shared" si="21"/>
        <v>108107.609375</v>
      </c>
      <c r="I14" s="9">
        <f t="shared" si="21"/>
        <v>100002.09375</v>
      </c>
      <c r="J14" s="9">
        <f t="shared" si="21"/>
        <v>107278.921875</v>
      </c>
      <c r="K14" s="9">
        <f t="shared" si="21"/>
        <v>104340.921875</v>
      </c>
      <c r="L14" s="9">
        <f t="shared" si="21"/>
        <v>110258.125</v>
      </c>
      <c r="M14" s="9">
        <f t="shared" si="21"/>
        <v>104816.40625</v>
      </c>
      <c r="N14" s="9">
        <f t="shared" si="21"/>
        <v>106994.40625</v>
      </c>
      <c r="O14" s="9">
        <f t="shared" si="21"/>
        <v>104666.875</v>
      </c>
      <c r="P14" s="9">
        <f t="shared" si="21"/>
        <v>102705.25</v>
      </c>
      <c r="Q14" s="9">
        <f t="shared" si="21"/>
        <v>105516.71875</v>
      </c>
      <c r="R14" s="9">
        <f t="shared" si="21"/>
        <v>103355.7265625</v>
      </c>
      <c r="S14" s="9">
        <f t="shared" si="21"/>
        <v>101539.421875</v>
      </c>
      <c r="T14" s="9">
        <f t="shared" si="22"/>
        <v>24.172579447428387</v>
      </c>
      <c r="U14" s="9">
        <f t="shared" si="22"/>
        <v>24.172579447428387</v>
      </c>
      <c r="V14" s="9">
        <f t="shared" si="22"/>
        <v>24.172579447428387</v>
      </c>
      <c r="W14" s="9">
        <f t="shared" si="22"/>
        <v>24.172579447428387</v>
      </c>
      <c r="X14" s="9">
        <f t="shared" si="22"/>
        <v>24.172579447428387</v>
      </c>
      <c r="Y14" s="9">
        <f t="shared" si="22"/>
        <v>24.172579447428387</v>
      </c>
      <c r="Z14" s="9" t="str">
        <f t="shared" si="25"/>
        <v>CZ10</v>
      </c>
      <c r="AA14" s="9">
        <f t="shared" si="26"/>
        <v>335.3186052249095</v>
      </c>
      <c r="AB14" s="9">
        <f t="shared" si="27"/>
        <v>46.052310115312444</v>
      </c>
      <c r="AC14" s="9">
        <f t="shared" si="28"/>
        <v>142.34038955102264</v>
      </c>
      <c r="AD14" s="9">
        <f t="shared" si="29"/>
        <v>107.18304311026407</v>
      </c>
      <c r="AE14" s="9">
        <f t="shared" si="30"/>
        <v>271.72058796144574</v>
      </c>
      <c r="AF14" s="9"/>
      <c r="AG14" s="9">
        <f t="shared" si="31"/>
        <v>506.79453868971683</v>
      </c>
      <c r="AH14" s="9">
        <f t="shared" si="32"/>
        <v>217.52824358011981</v>
      </c>
      <c r="AI14" s="9">
        <f t="shared" si="33"/>
        <v>394.96715775674915</v>
      </c>
      <c r="AJ14" s="9">
        <f t="shared" si="34"/>
        <v>278.65897657507145</v>
      </c>
      <c r="AK14" s="9">
        <f t="shared" si="35"/>
        <v>443.19652142625307</v>
      </c>
      <c r="AL14" s="9"/>
      <c r="AM14" s="9">
        <f t="shared" si="36"/>
        <v>121.54267633661912</v>
      </c>
      <c r="AN14" s="9">
        <f t="shared" si="37"/>
        <v>11.770180572527536</v>
      </c>
      <c r="AO14" s="9">
        <f t="shared" si="38"/>
        <v>108.05826000823772</v>
      </c>
      <c r="AP14" s="9">
        <f t="shared" si="39"/>
        <v>72.900913567479165</v>
      </c>
      <c r="AQ14" s="9">
        <f t="shared" si="40"/>
        <v>237.43845841866082</v>
      </c>
      <c r="AR14" s="9"/>
      <c r="AS14" s="9">
        <f t="shared" si="41"/>
        <v>225.11948970257373</v>
      </c>
      <c r="AT14" s="9">
        <f t="shared" si="42"/>
        <v>135.01739676140406</v>
      </c>
      <c r="AU14" s="9">
        <f t="shared" si="43"/>
        <v>312.45631093803343</v>
      </c>
      <c r="AV14" s="9">
        <f t="shared" si="44"/>
        <v>196.1481297563557</v>
      </c>
      <c r="AW14" s="9">
        <f t="shared" si="45"/>
        <v>360.68567460753735</v>
      </c>
      <c r="AX14" s="9"/>
      <c r="AY14" s="9">
        <f t="shared" si="46"/>
        <v>96.288079435710188</v>
      </c>
      <c r="AZ14" s="9">
        <f t="shared" si="47"/>
        <v>177.43891417662934</v>
      </c>
      <c r="BA14" s="9">
        <f t="shared" si="48"/>
        <v>89.398493536853323</v>
      </c>
      <c r="BB14" s="9">
        <f t="shared" si="49"/>
        <v>164.53754485118165</v>
      </c>
      <c r="BD14" s="9">
        <f t="shared" si="23"/>
        <v>44.695640563964844</v>
      </c>
      <c r="BE14" s="9">
        <f t="shared" si="23"/>
        <v>44.695449829101563</v>
      </c>
      <c r="BF14" s="9">
        <f t="shared" si="23"/>
        <v>40.000034332275391</v>
      </c>
      <c r="BG14" s="9">
        <f t="shared" si="23"/>
        <v>47.032848358154297</v>
      </c>
      <c r="BH14" s="9">
        <f t="shared" si="23"/>
        <v>42.98846435546875</v>
      </c>
      <c r="BI14" s="9">
        <f t="shared" si="23"/>
        <v>49.666133880615234</v>
      </c>
      <c r="BJ14" s="9">
        <f t="shared" si="23"/>
        <v>43.105224609375</v>
      </c>
      <c r="BK14" s="9">
        <f t="shared" si="23"/>
        <v>45.596504211425781</v>
      </c>
      <c r="BL14" s="9">
        <f t="shared" si="23"/>
        <v>42.746070861816406</v>
      </c>
      <c r="BM14" s="9">
        <f t="shared" si="23"/>
        <v>40.359752655029297</v>
      </c>
      <c r="BN14" s="9">
        <f t="shared" si="23"/>
        <v>44.934101104736328</v>
      </c>
      <c r="BO14" s="9">
        <f t="shared" si="23"/>
        <v>42.170326232910156</v>
      </c>
      <c r="BP14" s="9">
        <f t="shared" si="23"/>
        <v>39.855484008789063</v>
      </c>
      <c r="BQ14" s="9"/>
      <c r="BR14" s="18">
        <f t="shared" si="50"/>
        <v>0.19424552961085401</v>
      </c>
      <c r="BS14" s="18">
        <f t="shared" si="51"/>
        <v>-3.7275888751710277E-2</v>
      </c>
      <c r="BT14" s="18">
        <f t="shared" si="52"/>
        <v>0.17936427444583375</v>
      </c>
      <c r="BU14" s="18">
        <f t="shared" si="53"/>
        <v>-9.872809650033218E-3</v>
      </c>
      <c r="BV14" s="18">
        <f t="shared" si="54"/>
        <v>0.2002254592166581</v>
      </c>
      <c r="BW14" s="18"/>
      <c r="BX14" s="18">
        <f t="shared" si="55"/>
        <v>0.1942534201574006</v>
      </c>
      <c r="BY14" s="18">
        <f t="shared" si="56"/>
        <v>-3.7267998205163674E-2</v>
      </c>
      <c r="BZ14" s="18">
        <f t="shared" si="57"/>
        <v>0.17937216499238035</v>
      </c>
      <c r="CA14" s="18">
        <f t="shared" si="58"/>
        <v>-9.8649191034866218E-3</v>
      </c>
      <c r="CB14" s="18">
        <f t="shared" si="59"/>
        <v>0.2002333497632047</v>
      </c>
      <c r="CC14" s="9"/>
      <c r="CD14" s="18">
        <f t="shared" si="60"/>
        <v>0.16731288489428509</v>
      </c>
      <c r="CE14" s="18">
        <f t="shared" si="61"/>
        <v>5.9420392012873163E-2</v>
      </c>
      <c r="CF14" s="18">
        <f t="shared" si="62"/>
        <v>0.27606055521041717</v>
      </c>
      <c r="CG14" s="18">
        <f t="shared" si="63"/>
        <v>8.6823471114550216E-2</v>
      </c>
      <c r="CH14" s="18">
        <f t="shared" si="64"/>
        <v>0.29692173998124155</v>
      </c>
      <c r="CI14" s="9"/>
      <c r="CJ14" s="18">
        <f t="shared" si="65"/>
        <v>0.27141949354263972</v>
      </c>
      <c r="CK14" s="18">
        <f t="shared" si="66"/>
        <v>0.16835727763519268</v>
      </c>
      <c r="CL14" s="18">
        <f t="shared" si="67"/>
        <v>0.38499744083273668</v>
      </c>
      <c r="CM14" s="18">
        <f t="shared" si="68"/>
        <v>0.19576035673686973</v>
      </c>
      <c r="CN14" s="18">
        <f t="shared" si="69"/>
        <v>0.40585862560356106</v>
      </c>
      <c r="CO14" s="9"/>
      <c r="CP14" s="18">
        <f t="shared" si="70"/>
        <v>0.11792011505468937</v>
      </c>
      <c r="CQ14" s="18">
        <f t="shared" si="71"/>
        <v>0.21664016319754403</v>
      </c>
      <c r="CR14" s="18">
        <f t="shared" si="72"/>
        <v>0.11433512413670845</v>
      </c>
      <c r="CS14" s="18">
        <f t="shared" si="73"/>
        <v>0.21009826886669131</v>
      </c>
      <c r="CU14" s="9">
        <f t="shared" si="24"/>
        <v>48.014520000000005</v>
      </c>
      <c r="CV14" s="9">
        <f t="shared" si="24"/>
        <v>48.088090000000001</v>
      </c>
      <c r="CW14" s="9">
        <f t="shared" si="24"/>
        <v>58.610450000000007</v>
      </c>
      <c r="CX14" s="9">
        <f t="shared" si="24"/>
        <v>52.187150000000003</v>
      </c>
      <c r="CY14" s="9">
        <f t="shared" si="24"/>
        <v>52.187150000000003</v>
      </c>
      <c r="CZ14" s="9">
        <f t="shared" si="24"/>
        <v>103.93174</v>
      </c>
      <c r="DA14" s="9">
        <f t="shared" si="24"/>
        <v>66.076355000000007</v>
      </c>
      <c r="DB14" s="9">
        <f t="shared" si="24"/>
        <v>0</v>
      </c>
      <c r="DC14" s="9">
        <f t="shared" si="24"/>
        <v>0</v>
      </c>
      <c r="DD14" s="9">
        <f t="shared" si="24"/>
        <v>0</v>
      </c>
      <c r="DE14" s="9">
        <f t="shared" si="24"/>
        <v>0</v>
      </c>
      <c r="DF14" s="9">
        <f t="shared" si="24"/>
        <v>0</v>
      </c>
      <c r="DG14" s="9">
        <f t="shared" si="24"/>
        <v>0</v>
      </c>
      <c r="DH14" s="9"/>
      <c r="DI14" s="16">
        <f t="shared" si="74"/>
        <v>-0.43530149618018665</v>
      </c>
      <c r="DJ14" s="16">
        <f t="shared" si="75"/>
        <v>1.989365268385368</v>
      </c>
      <c r="DK14" s="16">
        <f t="shared" si="76"/>
        <v>1.989365268385368</v>
      </c>
      <c r="DL14" s="16">
        <f t="shared" si="77"/>
        <v>1.989365268385368</v>
      </c>
      <c r="DM14" s="16">
        <f t="shared" si="78"/>
        <v>1.989365268385368</v>
      </c>
      <c r="DO14" s="16">
        <f t="shared" si="79"/>
        <v>-0.43834502739124337</v>
      </c>
      <c r="DP14" s="16">
        <f t="shared" si="80"/>
        <v>1.9863217371743112</v>
      </c>
      <c r="DQ14" s="16">
        <f t="shared" si="81"/>
        <v>1.9863217371743112</v>
      </c>
      <c r="DR14" s="16">
        <f t="shared" si="82"/>
        <v>1.9863217371743112</v>
      </c>
      <c r="DS14" s="16">
        <f t="shared" si="83"/>
        <v>1.9863217371743112</v>
      </c>
      <c r="DT14" s="16"/>
      <c r="DU14" s="16">
        <f t="shared" si="84"/>
        <v>0</v>
      </c>
      <c r="DV14" s="16">
        <f t="shared" si="85"/>
        <v>2.1589400549287245</v>
      </c>
      <c r="DW14" s="16">
        <f t="shared" si="86"/>
        <v>2.1589400549287245</v>
      </c>
      <c r="DX14" s="16">
        <f t="shared" si="87"/>
        <v>2.1589400549287245</v>
      </c>
      <c r="DY14" s="16">
        <f t="shared" si="88"/>
        <v>2.1589400549287245</v>
      </c>
      <c r="DZ14" s="16"/>
      <c r="EA14" s="16">
        <f t="shared" si="89"/>
        <v>1.566046564551772</v>
      </c>
      <c r="EB14" s="16">
        <f t="shared" si="90"/>
        <v>4.299571761716015</v>
      </c>
      <c r="EC14" s="16">
        <f t="shared" si="91"/>
        <v>4.299571761716015</v>
      </c>
      <c r="ED14" s="16">
        <f t="shared" si="92"/>
        <v>4.299571761716015</v>
      </c>
      <c r="EE14" s="16">
        <f t="shared" si="93"/>
        <v>4.299571761716015</v>
      </c>
      <c r="EF14" s="16"/>
      <c r="EG14" s="16">
        <f t="shared" si="94"/>
        <v>0</v>
      </c>
      <c r="EH14" s="16">
        <f t="shared" si="95"/>
        <v>0</v>
      </c>
      <c r="EI14" s="16">
        <f t="shared" si="96"/>
        <v>0</v>
      </c>
      <c r="EJ14" s="16">
        <f t="shared" si="97"/>
        <v>0</v>
      </c>
    </row>
    <row r="15" spans="3:140" x14ac:dyDescent="0.25">
      <c r="C15" t="str">
        <f t="shared" si="100"/>
        <v>OfS</v>
      </c>
      <c r="D15">
        <f t="shared" si="99"/>
        <v>11</v>
      </c>
      <c r="G15" s="9">
        <f t="shared" si="21"/>
        <v>112625.7265625</v>
      </c>
      <c r="H15" s="9">
        <f t="shared" si="21"/>
        <v>109339.0859375</v>
      </c>
      <c r="I15" s="9">
        <f t="shared" si="21"/>
        <v>100674.0546875</v>
      </c>
      <c r="J15" s="9">
        <f t="shared" si="21"/>
        <v>108176.71875</v>
      </c>
      <c r="K15" s="9">
        <f t="shared" si="21"/>
        <v>105158.578125</v>
      </c>
      <c r="L15" s="9">
        <f t="shared" si="21"/>
        <v>109924.5234375</v>
      </c>
      <c r="M15" s="9">
        <f t="shared" si="21"/>
        <v>104619.1875</v>
      </c>
      <c r="N15" s="9">
        <f t="shared" si="21"/>
        <v>108806.875</v>
      </c>
      <c r="O15" s="9">
        <f t="shared" si="21"/>
        <v>106331.953125</v>
      </c>
      <c r="P15" s="9">
        <f t="shared" si="21"/>
        <v>104232.9296875</v>
      </c>
      <c r="Q15" s="9">
        <f t="shared" si="21"/>
        <v>107319.65625</v>
      </c>
      <c r="R15" s="9">
        <f t="shared" si="21"/>
        <v>104995.578125</v>
      </c>
      <c r="S15" s="9">
        <f t="shared" si="21"/>
        <v>103029.390625</v>
      </c>
      <c r="T15" s="9">
        <f t="shared" si="22"/>
        <v>24.327295939127605</v>
      </c>
      <c r="U15" s="9">
        <f t="shared" si="22"/>
        <v>24.327295939127605</v>
      </c>
      <c r="V15" s="9">
        <f t="shared" si="22"/>
        <v>24.327295939127605</v>
      </c>
      <c r="W15" s="9">
        <f t="shared" si="22"/>
        <v>24.327295939127605</v>
      </c>
      <c r="X15" s="9">
        <f t="shared" si="22"/>
        <v>24.327295939127605</v>
      </c>
      <c r="Y15" s="9">
        <f t="shared" si="22"/>
        <v>24.327295939127605</v>
      </c>
      <c r="Z15" s="9" t="str">
        <f t="shared" si="25"/>
        <v>CZ11</v>
      </c>
      <c r="AA15" s="9">
        <f t="shared" si="26"/>
        <v>356.18554859865509</v>
      </c>
      <c r="AB15" s="9">
        <f t="shared" si="27"/>
        <v>21.87711033859711</v>
      </c>
      <c r="AC15" s="9">
        <f t="shared" si="28"/>
        <v>123.61147001395166</v>
      </c>
      <c r="AD15" s="9">
        <f t="shared" si="29"/>
        <v>83.01085712744522</v>
      </c>
      <c r="AE15" s="9">
        <f t="shared" si="30"/>
        <v>259.36689915263435</v>
      </c>
      <c r="AF15" s="9"/>
      <c r="AG15" s="9">
        <f t="shared" si="31"/>
        <v>491.28649172130702</v>
      </c>
      <c r="AH15" s="9">
        <f t="shared" si="32"/>
        <v>156.97805346124903</v>
      </c>
      <c r="AI15" s="9">
        <f t="shared" si="33"/>
        <v>344.99505806155668</v>
      </c>
      <c r="AJ15" s="9">
        <f t="shared" si="34"/>
        <v>218.11180025009716</v>
      </c>
      <c r="AK15" s="9">
        <f t="shared" si="35"/>
        <v>394.46784227528627</v>
      </c>
      <c r="AL15" s="9"/>
      <c r="AM15" s="9">
        <f t="shared" si="36"/>
        <v>124.06395813789047</v>
      </c>
      <c r="AN15" s="9">
        <f t="shared" si="37"/>
        <v>-25.903259103551559</v>
      </c>
      <c r="AO15" s="9">
        <f t="shared" si="38"/>
        <v>75.831100571802992</v>
      </c>
      <c r="AP15" s="9">
        <f t="shared" si="39"/>
        <v>35.230487685296552</v>
      </c>
      <c r="AQ15" s="9">
        <f t="shared" si="40"/>
        <v>211.58652971048565</v>
      </c>
      <c r="AR15" s="9"/>
      <c r="AS15" s="9">
        <f t="shared" si="41"/>
        <v>218.08161296574639</v>
      </c>
      <c r="AT15" s="9">
        <f t="shared" si="42"/>
        <v>45.942156509979945</v>
      </c>
      <c r="AU15" s="9">
        <f t="shared" si="43"/>
        <v>233.95916111028757</v>
      </c>
      <c r="AV15" s="9">
        <f t="shared" si="44"/>
        <v>107.07590329882805</v>
      </c>
      <c r="AW15" s="9">
        <f t="shared" si="45"/>
        <v>283.43194532401714</v>
      </c>
      <c r="AX15" s="9"/>
      <c r="AY15" s="9">
        <f t="shared" si="46"/>
        <v>101.73435967535455</v>
      </c>
      <c r="AZ15" s="9">
        <f t="shared" si="47"/>
        <v>188.01700460030762</v>
      </c>
      <c r="BA15" s="9">
        <f t="shared" si="48"/>
        <v>95.53376301317536</v>
      </c>
      <c r="BB15" s="9">
        <f t="shared" si="49"/>
        <v>176.35604202518908</v>
      </c>
      <c r="BD15" s="9">
        <f t="shared" si="23"/>
        <v>44.527133941650391</v>
      </c>
      <c r="BE15" s="9">
        <f t="shared" si="23"/>
        <v>44.52630615234375</v>
      </c>
      <c r="BF15" s="9">
        <f t="shared" si="23"/>
        <v>39.518325805664062</v>
      </c>
      <c r="BG15" s="9">
        <f t="shared" si="23"/>
        <v>46.43902587890625</v>
      </c>
      <c r="BH15" s="9">
        <f t="shared" si="23"/>
        <v>42.473758697509766</v>
      </c>
      <c r="BI15" s="9">
        <f t="shared" si="23"/>
        <v>47.9310302734375</v>
      </c>
      <c r="BJ15" s="9">
        <f t="shared" si="23"/>
        <v>41.813266754150391</v>
      </c>
      <c r="BK15" s="9">
        <f t="shared" si="23"/>
        <v>43.951961517333984</v>
      </c>
      <c r="BL15" s="9">
        <f t="shared" si="23"/>
        <v>41.302974700927734</v>
      </c>
      <c r="BM15" s="9">
        <f t="shared" si="23"/>
        <v>39.034954071044922</v>
      </c>
      <c r="BN15" s="9">
        <f t="shared" si="23"/>
        <v>43.217205047607422</v>
      </c>
      <c r="BO15" s="9">
        <f t="shared" si="23"/>
        <v>40.661117553710937</v>
      </c>
      <c r="BP15" s="9">
        <f t="shared" si="23"/>
        <v>38.519229888916016</v>
      </c>
      <c r="BQ15" s="9"/>
      <c r="BR15" s="18">
        <f t="shared" si="50"/>
        <v>0.20585848748709212</v>
      </c>
      <c r="BS15" s="18">
        <f t="shared" si="51"/>
        <v>2.3609061872182827E-2</v>
      </c>
      <c r="BT15" s="18">
        <f t="shared" si="52"/>
        <v>0.22572800918932515</v>
      </c>
      <c r="BU15" s="18">
        <f t="shared" si="53"/>
        <v>5.3812026951618262E-2</v>
      </c>
      <c r="BV15" s="18">
        <f t="shared" si="54"/>
        <v>0.2469274134888973</v>
      </c>
      <c r="BW15" s="18"/>
      <c r="BX15" s="18">
        <f t="shared" si="55"/>
        <v>0.20589251466827627</v>
      </c>
      <c r="BY15" s="18">
        <f t="shared" si="56"/>
        <v>2.3643089053366956E-2</v>
      </c>
      <c r="BZ15" s="18">
        <f t="shared" si="57"/>
        <v>0.22576203637050926</v>
      </c>
      <c r="CA15" s="18">
        <f t="shared" si="58"/>
        <v>5.3846054132802391E-2</v>
      </c>
      <c r="CB15" s="18">
        <f t="shared" si="59"/>
        <v>0.24696144067008144</v>
      </c>
      <c r="CC15" s="9"/>
      <c r="CD15" s="18">
        <f t="shared" si="60"/>
        <v>0.16299662697072784</v>
      </c>
      <c r="CE15" s="18">
        <f t="shared" si="61"/>
        <v>0.10223348981306689</v>
      </c>
      <c r="CF15" s="18">
        <f t="shared" si="62"/>
        <v>0.30435243713020921</v>
      </c>
      <c r="CG15" s="18">
        <f t="shared" si="63"/>
        <v>0.13243645489250233</v>
      </c>
      <c r="CH15" s="18">
        <f t="shared" si="64"/>
        <v>0.32555184142978139</v>
      </c>
      <c r="CI15" s="9"/>
      <c r="CJ15" s="18">
        <f t="shared" si="65"/>
        <v>0.25147733371580372</v>
      </c>
      <c r="CK15" s="18">
        <f t="shared" si="66"/>
        <v>0.16356395573351207</v>
      </c>
      <c r="CL15" s="18">
        <f t="shared" si="67"/>
        <v>0.36568290305065437</v>
      </c>
      <c r="CM15" s="18">
        <f t="shared" si="68"/>
        <v>0.1937669208129475</v>
      </c>
      <c r="CN15" s="18">
        <f t="shared" si="69"/>
        <v>0.38688230735022655</v>
      </c>
      <c r="CO15" s="9"/>
      <c r="CP15" s="18">
        <f t="shared" si="70"/>
        <v>0.10888948870579837</v>
      </c>
      <c r="CQ15" s="18">
        <f t="shared" si="71"/>
        <v>0.20211894731714231</v>
      </c>
      <c r="CR15" s="18">
        <f t="shared" si="72"/>
        <v>0.10507076085613433</v>
      </c>
      <c r="CS15" s="18">
        <f t="shared" si="73"/>
        <v>0.19311538653727905</v>
      </c>
      <c r="CU15" s="9">
        <f t="shared" si="24"/>
        <v>261.38650000000001</v>
      </c>
      <c r="CV15" s="9">
        <f t="shared" si="24"/>
        <v>261.51846</v>
      </c>
      <c r="CW15" s="9">
        <f t="shared" si="24"/>
        <v>299.93694000000005</v>
      </c>
      <c r="CX15" s="9">
        <f t="shared" si="24"/>
        <v>278.58236000000005</v>
      </c>
      <c r="CY15" s="9">
        <f t="shared" si="24"/>
        <v>278.58236000000005</v>
      </c>
      <c r="CZ15" s="9">
        <f t="shared" si="24"/>
        <v>343.78072000000003</v>
      </c>
      <c r="DA15" s="9">
        <f t="shared" si="24"/>
        <v>246.50512000000003</v>
      </c>
      <c r="DB15" s="9">
        <f t="shared" si="24"/>
        <v>0</v>
      </c>
      <c r="DC15" s="9">
        <f t="shared" si="24"/>
        <v>0</v>
      </c>
      <c r="DD15" s="9">
        <f t="shared" si="24"/>
        <v>0</v>
      </c>
      <c r="DE15" s="9">
        <f t="shared" si="24"/>
        <v>0</v>
      </c>
      <c r="DF15" s="9">
        <f t="shared" si="24"/>
        <v>0</v>
      </c>
      <c r="DG15" s="9">
        <f t="shared" si="24"/>
        <v>0</v>
      </c>
      <c r="DH15" s="9"/>
      <c r="DI15" s="16">
        <f t="shared" si="74"/>
        <v>-1.5792334707536657</v>
      </c>
      <c r="DJ15" s="16">
        <f t="shared" si="75"/>
        <v>10.750001177869432</v>
      </c>
      <c r="DK15" s="16">
        <f t="shared" si="76"/>
        <v>10.750001177869432</v>
      </c>
      <c r="DL15" s="16">
        <f t="shared" si="77"/>
        <v>10.750001177869432</v>
      </c>
      <c r="DM15" s="16">
        <f t="shared" si="78"/>
        <v>10.750001177869432</v>
      </c>
      <c r="DO15" s="16">
        <f t="shared" si="79"/>
        <v>-1.5846578303014833</v>
      </c>
      <c r="DP15" s="16">
        <f t="shared" si="80"/>
        <v>10.744576818321613</v>
      </c>
      <c r="DQ15" s="16">
        <f t="shared" si="81"/>
        <v>10.744576818321613</v>
      </c>
      <c r="DR15" s="16">
        <f t="shared" si="82"/>
        <v>10.744576818321613</v>
      </c>
      <c r="DS15" s="16">
        <f t="shared" si="83"/>
        <v>10.744576818321613</v>
      </c>
      <c r="DT15" s="16"/>
      <c r="DU15" s="16">
        <f t="shared" si="84"/>
        <v>0</v>
      </c>
      <c r="DV15" s="16">
        <f t="shared" si="85"/>
        <v>11.451431375565788</v>
      </c>
      <c r="DW15" s="16">
        <f t="shared" si="86"/>
        <v>11.451431375565788</v>
      </c>
      <c r="DX15" s="16">
        <f t="shared" si="87"/>
        <v>11.451431375565788</v>
      </c>
      <c r="DY15" s="16">
        <f t="shared" si="88"/>
        <v>11.451431375565788</v>
      </c>
      <c r="DZ15" s="16"/>
      <c r="EA15" s="16">
        <f t="shared" si="89"/>
        <v>3.9986195031048886</v>
      </c>
      <c r="EB15" s="16">
        <f t="shared" si="90"/>
        <v>14.131480985811868</v>
      </c>
      <c r="EC15" s="16">
        <f t="shared" si="91"/>
        <v>14.131480985811868</v>
      </c>
      <c r="ED15" s="16">
        <f t="shared" si="92"/>
        <v>14.131480985811868</v>
      </c>
      <c r="EE15" s="16">
        <f t="shared" si="93"/>
        <v>14.131480985811868</v>
      </c>
      <c r="EF15" s="16"/>
      <c r="EG15" s="16">
        <f t="shared" si="94"/>
        <v>0</v>
      </c>
      <c r="EH15" s="16">
        <f t="shared" si="95"/>
        <v>0</v>
      </c>
      <c r="EI15" s="16">
        <f t="shared" si="96"/>
        <v>0</v>
      </c>
      <c r="EJ15" s="16">
        <f t="shared" si="97"/>
        <v>0</v>
      </c>
    </row>
    <row r="16" spans="3:140" x14ac:dyDescent="0.25">
      <c r="C16" t="str">
        <f t="shared" si="100"/>
        <v>OfS</v>
      </c>
      <c r="D16">
        <f t="shared" si="99"/>
        <v>12</v>
      </c>
      <c r="G16" s="9">
        <f t="shared" si="21"/>
        <v>108719.0390625</v>
      </c>
      <c r="H16" s="9">
        <f t="shared" si="21"/>
        <v>105020.34375</v>
      </c>
      <c r="I16" s="9">
        <f t="shared" si="21"/>
        <v>97285.609375</v>
      </c>
      <c r="J16" s="9">
        <f t="shared" si="21"/>
        <v>103503.375</v>
      </c>
      <c r="K16" s="9">
        <f t="shared" si="21"/>
        <v>101240.09375</v>
      </c>
      <c r="L16" s="9">
        <f t="shared" si="21"/>
        <v>104767.328125</v>
      </c>
      <c r="M16" s="9">
        <f t="shared" si="21"/>
        <v>100638.96875</v>
      </c>
      <c r="N16" s="9">
        <f t="shared" si="21"/>
        <v>104677.6796875</v>
      </c>
      <c r="O16" s="9">
        <f t="shared" si="21"/>
        <v>102660.3046875</v>
      </c>
      <c r="P16" s="9">
        <f t="shared" si="21"/>
        <v>100969.1796875</v>
      </c>
      <c r="Q16" s="9">
        <f t="shared" si="21"/>
        <v>103269.1875</v>
      </c>
      <c r="R16" s="9">
        <f t="shared" si="21"/>
        <v>101410.6015625</v>
      </c>
      <c r="S16" s="9">
        <f t="shared" si="21"/>
        <v>99837.25</v>
      </c>
      <c r="T16" s="9">
        <f t="shared" si="22"/>
        <v>23.926363627115887</v>
      </c>
      <c r="U16" s="9">
        <f t="shared" si="22"/>
        <v>23.926363627115887</v>
      </c>
      <c r="V16" s="9">
        <f t="shared" si="22"/>
        <v>23.926363627115887</v>
      </c>
      <c r="W16" s="9">
        <f t="shared" si="22"/>
        <v>23.926363627115887</v>
      </c>
      <c r="X16" s="9">
        <f t="shared" si="22"/>
        <v>23.926363627115887</v>
      </c>
      <c r="Y16" s="9">
        <f t="shared" si="22"/>
        <v>23.926363627115887</v>
      </c>
      <c r="Z16" s="9" t="str">
        <f t="shared" si="25"/>
        <v>CZ12</v>
      </c>
      <c r="AA16" s="9">
        <f t="shared" si="26"/>
        <v>323.27245776011614</v>
      </c>
      <c r="AB16" s="9">
        <f t="shared" si="27"/>
        <v>14.321610581545155</v>
      </c>
      <c r="AC16" s="9">
        <f t="shared" si="28"/>
        <v>98.637599063543192</v>
      </c>
      <c r="AD16" s="9">
        <f t="shared" si="29"/>
        <v>73.189402171226902</v>
      </c>
      <c r="AE16" s="9">
        <f t="shared" si="30"/>
        <v>216.62689035311533</v>
      </c>
      <c r="AF16" s="9"/>
      <c r="AG16" s="9">
        <f t="shared" si="31"/>
        <v>477.85906231661664</v>
      </c>
      <c r="AH16" s="9">
        <f t="shared" si="32"/>
        <v>168.90821513804562</v>
      </c>
      <c r="AI16" s="9">
        <f t="shared" si="33"/>
        <v>323.90460563831937</v>
      </c>
      <c r="AJ16" s="9">
        <f t="shared" si="34"/>
        <v>227.77600672772738</v>
      </c>
      <c r="AK16" s="9">
        <f t="shared" si="35"/>
        <v>371.2134949096158</v>
      </c>
      <c r="AL16" s="9"/>
      <c r="AM16" s="9">
        <f t="shared" si="36"/>
        <v>94.593615865430138</v>
      </c>
      <c r="AN16" s="9">
        <f t="shared" si="37"/>
        <v>-49.079948202791407</v>
      </c>
      <c r="AO16" s="9">
        <f t="shared" si="38"/>
        <v>35.236040279206641</v>
      </c>
      <c r="AP16" s="9">
        <f t="shared" si="39"/>
        <v>9.7878433868903478</v>
      </c>
      <c r="AQ16" s="9">
        <f t="shared" si="40"/>
        <v>153.22533156877878</v>
      </c>
      <c r="AR16" s="9"/>
      <c r="AS16" s="9">
        <f t="shared" si="41"/>
        <v>172.54437152837158</v>
      </c>
      <c r="AT16" s="9">
        <f t="shared" si="42"/>
        <v>3.7468475735443936</v>
      </c>
      <c r="AU16" s="9">
        <f t="shared" si="43"/>
        <v>158.74323807381813</v>
      </c>
      <c r="AV16" s="9">
        <f t="shared" si="44"/>
        <v>62.614639163226144</v>
      </c>
      <c r="AW16" s="9">
        <f t="shared" si="45"/>
        <v>206.05212734511457</v>
      </c>
      <c r="AX16" s="9"/>
      <c r="AY16" s="9">
        <f t="shared" si="46"/>
        <v>84.315988481998048</v>
      </c>
      <c r="AZ16" s="9">
        <f t="shared" si="47"/>
        <v>154.99639050027375</v>
      </c>
      <c r="BA16" s="9">
        <f t="shared" si="48"/>
        <v>77.679415328857317</v>
      </c>
      <c r="BB16" s="9">
        <f t="shared" si="49"/>
        <v>143.43748818188843</v>
      </c>
      <c r="BD16" s="9">
        <f t="shared" si="23"/>
        <v>42.03485107421875</v>
      </c>
      <c r="BE16" s="9">
        <f t="shared" si="23"/>
        <v>42.034820556640625</v>
      </c>
      <c r="BF16" s="9">
        <f t="shared" si="23"/>
        <v>36.947227478027344</v>
      </c>
      <c r="BG16" s="9">
        <f t="shared" si="23"/>
        <v>43.326446533203125</v>
      </c>
      <c r="BH16" s="9">
        <f t="shared" si="23"/>
        <v>39.852077484130859</v>
      </c>
      <c r="BI16" s="9">
        <f t="shared" si="23"/>
        <v>45.827934265136719</v>
      </c>
      <c r="BJ16" s="9">
        <f t="shared" si="23"/>
        <v>40.126667022705078</v>
      </c>
      <c r="BK16" s="9">
        <f t="shared" si="23"/>
        <v>40.729663848876953</v>
      </c>
      <c r="BL16" s="9">
        <f t="shared" si="23"/>
        <v>38.470684051513672</v>
      </c>
      <c r="BM16" s="9">
        <f t="shared" si="23"/>
        <v>36.575984954833984</v>
      </c>
      <c r="BN16" s="9">
        <f t="shared" si="23"/>
        <v>39.881099700927734</v>
      </c>
      <c r="BO16" s="9">
        <f t="shared" si="23"/>
        <v>37.727558135986328</v>
      </c>
      <c r="BP16" s="9">
        <f t="shared" si="23"/>
        <v>35.920646667480469</v>
      </c>
      <c r="BQ16" s="9"/>
      <c r="BR16" s="18">
        <f t="shared" si="50"/>
        <v>0.21263544924342295</v>
      </c>
      <c r="BS16" s="18">
        <f t="shared" si="51"/>
        <v>5.4548895440363961E-2</v>
      </c>
      <c r="BT16" s="18">
        <f t="shared" si="52"/>
        <v>0.22815149376147201</v>
      </c>
      <c r="BU16" s="18">
        <f t="shared" si="53"/>
        <v>9.0014550028491014E-2</v>
      </c>
      <c r="BV16" s="18">
        <f t="shared" si="54"/>
        <v>0.25554129262797493</v>
      </c>
      <c r="BW16" s="18"/>
      <c r="BX16" s="18">
        <f t="shared" si="55"/>
        <v>0.21263672472258061</v>
      </c>
      <c r="BY16" s="18">
        <f t="shared" si="56"/>
        <v>5.4550170919521621E-2</v>
      </c>
      <c r="BZ16" s="18">
        <f t="shared" si="57"/>
        <v>0.22815276924062966</v>
      </c>
      <c r="CA16" s="18">
        <f t="shared" si="58"/>
        <v>9.0015825507648667E-2</v>
      </c>
      <c r="CB16" s="18">
        <f t="shared" si="59"/>
        <v>0.25554256810713261</v>
      </c>
      <c r="CC16" s="9"/>
      <c r="CD16" s="18">
        <f t="shared" si="60"/>
        <v>0.14521091057626254</v>
      </c>
      <c r="CE16" s="18">
        <f t="shared" si="61"/>
        <v>0.10853227530920005</v>
      </c>
      <c r="CF16" s="18">
        <f t="shared" si="62"/>
        <v>0.28213487363030809</v>
      </c>
      <c r="CG16" s="18">
        <f t="shared" si="63"/>
        <v>0.1439979298973271</v>
      </c>
      <c r="CH16" s="18">
        <f t="shared" si="64"/>
        <v>0.30952467249681104</v>
      </c>
      <c r="CI16" s="9"/>
      <c r="CJ16" s="18">
        <f t="shared" si="65"/>
        <v>0.23828390018992945</v>
      </c>
      <c r="CK16" s="18">
        <f t="shared" si="66"/>
        <v>0.21308170751370953</v>
      </c>
      <c r="CL16" s="18">
        <f t="shared" si="67"/>
        <v>0.38668430583481755</v>
      </c>
      <c r="CM16" s="18">
        <f t="shared" si="68"/>
        <v>0.24854736210183659</v>
      </c>
      <c r="CN16" s="18">
        <f t="shared" si="69"/>
        <v>0.4140741047013205</v>
      </c>
      <c r="CO16" s="9"/>
      <c r="CP16" s="18">
        <f t="shared" si="70"/>
        <v>9.4413837078157856E-2</v>
      </c>
      <c r="CQ16" s="18">
        <f t="shared" si="71"/>
        <v>0.17360259832110803</v>
      </c>
      <c r="CR16" s="18">
        <f t="shared" si="72"/>
        <v>9.0007056588439757E-2</v>
      </c>
      <c r="CS16" s="18">
        <f t="shared" si="73"/>
        <v>0.16552674259948391</v>
      </c>
      <c r="CU16" s="9">
        <f t="shared" si="24"/>
        <v>239.66208000000003</v>
      </c>
      <c r="CV16" s="9">
        <f t="shared" si="24"/>
        <v>239.80064000000002</v>
      </c>
      <c r="CW16" s="9">
        <f t="shared" si="24"/>
        <v>273.1003</v>
      </c>
      <c r="CX16" s="9">
        <f t="shared" si="24"/>
        <v>251.12730000000002</v>
      </c>
      <c r="CY16" s="9">
        <f t="shared" si="24"/>
        <v>251.12730000000002</v>
      </c>
      <c r="CZ16" s="9">
        <f t="shared" si="24"/>
        <v>321.09818000000001</v>
      </c>
      <c r="DA16" s="9">
        <f t="shared" si="24"/>
        <v>228.72230000000002</v>
      </c>
      <c r="DB16" s="9">
        <f t="shared" si="24"/>
        <v>0</v>
      </c>
      <c r="DC16" s="9">
        <f t="shared" si="24"/>
        <v>0</v>
      </c>
      <c r="DD16" s="9">
        <f t="shared" si="24"/>
        <v>0</v>
      </c>
      <c r="DE16" s="9">
        <f t="shared" si="24"/>
        <v>0</v>
      </c>
      <c r="DF16" s="9">
        <f t="shared" si="24"/>
        <v>0</v>
      </c>
      <c r="DG16" s="9">
        <f t="shared" si="24"/>
        <v>0</v>
      </c>
      <c r="DH16" s="9"/>
      <c r="DI16" s="16">
        <f t="shared" si="74"/>
        <v>-1.3917559943066857</v>
      </c>
      <c r="DJ16" s="16">
        <f t="shared" si="75"/>
        <v>10.022444017704077</v>
      </c>
      <c r="DK16" s="16">
        <f t="shared" si="76"/>
        <v>10.022444017704077</v>
      </c>
      <c r="DL16" s="16">
        <f t="shared" si="77"/>
        <v>10.022444017704077</v>
      </c>
      <c r="DM16" s="16">
        <f t="shared" si="78"/>
        <v>10.022444017704077</v>
      </c>
      <c r="DO16" s="16">
        <f t="shared" si="79"/>
        <v>-1.3975470957945419</v>
      </c>
      <c r="DP16" s="16">
        <f t="shared" si="80"/>
        <v>10.01665291621622</v>
      </c>
      <c r="DQ16" s="16">
        <f t="shared" si="81"/>
        <v>10.01665291621622</v>
      </c>
      <c r="DR16" s="16">
        <f t="shared" si="82"/>
        <v>10.01665291621622</v>
      </c>
      <c r="DS16" s="16">
        <f t="shared" si="83"/>
        <v>10.01665291621622</v>
      </c>
      <c r="DT16" s="16"/>
      <c r="DU16" s="16">
        <f t="shared" si="84"/>
        <v>0</v>
      </c>
      <c r="DV16" s="16">
        <f t="shared" si="85"/>
        <v>10.495840651497748</v>
      </c>
      <c r="DW16" s="16">
        <f t="shared" si="86"/>
        <v>10.495840651497748</v>
      </c>
      <c r="DX16" s="16">
        <f t="shared" si="87"/>
        <v>10.495840651497748</v>
      </c>
      <c r="DY16" s="16">
        <f t="shared" si="88"/>
        <v>10.495840651497748</v>
      </c>
      <c r="DZ16" s="16"/>
      <c r="EA16" s="16">
        <f t="shared" si="89"/>
        <v>3.8608407629193544</v>
      </c>
      <c r="EB16" s="16">
        <f t="shared" si="90"/>
        <v>13.420266656655572</v>
      </c>
      <c r="EC16" s="16">
        <f t="shared" si="91"/>
        <v>13.420266656655572</v>
      </c>
      <c r="ED16" s="16">
        <f t="shared" si="92"/>
        <v>13.420266656655572</v>
      </c>
      <c r="EE16" s="16">
        <f t="shared" si="93"/>
        <v>13.420266656655572</v>
      </c>
      <c r="EF16" s="16"/>
      <c r="EG16" s="16">
        <f t="shared" si="94"/>
        <v>0</v>
      </c>
      <c r="EH16" s="16">
        <f t="shared" si="95"/>
        <v>0</v>
      </c>
      <c r="EI16" s="16">
        <f t="shared" si="96"/>
        <v>0</v>
      </c>
      <c r="EJ16" s="16">
        <f t="shared" si="97"/>
        <v>0</v>
      </c>
    </row>
    <row r="17" spans="3:140" x14ac:dyDescent="0.25">
      <c r="C17" t="str">
        <f>C11</f>
        <v>OfS</v>
      </c>
      <c r="D17">
        <f t="shared" si="99"/>
        <v>13</v>
      </c>
      <c r="G17" s="9">
        <f t="shared" si="21"/>
        <v>113101.5234375</v>
      </c>
      <c r="H17" s="9">
        <f t="shared" si="21"/>
        <v>109891.6640625</v>
      </c>
      <c r="I17" s="9">
        <f t="shared" si="21"/>
        <v>101299.71875</v>
      </c>
      <c r="J17" s="9">
        <f t="shared" si="21"/>
        <v>109142.5078125</v>
      </c>
      <c r="K17" s="9">
        <f t="shared" si="21"/>
        <v>105972.703125</v>
      </c>
      <c r="L17" s="9">
        <f t="shared" si="21"/>
        <v>110938.78125</v>
      </c>
      <c r="M17" s="9">
        <f t="shared" si="21"/>
        <v>105446.15625</v>
      </c>
      <c r="N17" s="9">
        <f t="shared" si="21"/>
        <v>109466.25</v>
      </c>
      <c r="O17" s="9">
        <f t="shared" si="21"/>
        <v>106920.3125</v>
      </c>
      <c r="P17" s="9">
        <f t="shared" si="21"/>
        <v>104766.578125</v>
      </c>
      <c r="Q17" s="9">
        <f t="shared" si="21"/>
        <v>107779.640625</v>
      </c>
      <c r="R17" s="9">
        <f t="shared" si="21"/>
        <v>105410.984375</v>
      </c>
      <c r="S17" s="9">
        <f t="shared" si="21"/>
        <v>103411.8515625</v>
      </c>
      <c r="T17" s="9">
        <f t="shared" si="22"/>
        <v>25.752062479654949</v>
      </c>
      <c r="U17" s="9">
        <f t="shared" si="22"/>
        <v>25.752062479654949</v>
      </c>
      <c r="V17" s="9">
        <f t="shared" si="22"/>
        <v>25.752062479654949</v>
      </c>
      <c r="W17" s="9">
        <f t="shared" si="22"/>
        <v>25.752062479654949</v>
      </c>
      <c r="X17" s="9">
        <f t="shared" si="22"/>
        <v>25.752062479654949</v>
      </c>
      <c r="Y17" s="9">
        <f t="shared" si="22"/>
        <v>25.752062479654949</v>
      </c>
      <c r="Z17" s="9" t="str">
        <f t="shared" si="25"/>
        <v>CZ13</v>
      </c>
      <c r="AA17" s="9">
        <f t="shared" si="26"/>
        <v>333.64105571303054</v>
      </c>
      <c r="AB17" s="9">
        <f t="shared" si="27"/>
        <v>16.519611306321284</v>
      </c>
      <c r="AC17" s="9">
        <f t="shared" si="28"/>
        <v>115.38305193409165</v>
      </c>
      <c r="AD17" s="9">
        <f t="shared" si="29"/>
        <v>82.013758671507347</v>
      </c>
      <c r="AE17" s="9">
        <f t="shared" si="30"/>
        <v>251.62304980889525</v>
      </c>
      <c r="AF17" s="9"/>
      <c r="AG17" s="9">
        <f t="shared" si="31"/>
        <v>458.28580513983485</v>
      </c>
      <c r="AH17" s="9">
        <f t="shared" si="32"/>
        <v>141.16436073312559</v>
      </c>
      <c r="AI17" s="9">
        <f t="shared" si="33"/>
        <v>323.66127253243911</v>
      </c>
      <c r="AJ17" s="9">
        <f t="shared" si="34"/>
        <v>206.65850809831164</v>
      </c>
      <c r="AK17" s="9">
        <f t="shared" si="35"/>
        <v>376.26779923569956</v>
      </c>
      <c r="AL17" s="9"/>
      <c r="AM17" s="9">
        <f t="shared" si="36"/>
        <v>123.08935216370568</v>
      </c>
      <c r="AN17" s="9">
        <f t="shared" si="37"/>
        <v>-12.571505204904186</v>
      </c>
      <c r="AO17" s="9">
        <f t="shared" si="38"/>
        <v>86.291935422866175</v>
      </c>
      <c r="AP17" s="9">
        <f t="shared" si="39"/>
        <v>52.922642160281875</v>
      </c>
      <c r="AQ17" s="9">
        <f t="shared" si="40"/>
        <v>222.53193329766978</v>
      </c>
      <c r="AR17" s="9"/>
      <c r="AS17" s="9">
        <f t="shared" si="41"/>
        <v>213.28874160426452</v>
      </c>
      <c r="AT17" s="9">
        <f t="shared" si="42"/>
        <v>57.181099617296766</v>
      </c>
      <c r="AU17" s="9">
        <f t="shared" si="43"/>
        <v>239.67801141661027</v>
      </c>
      <c r="AV17" s="9">
        <f t="shared" si="44"/>
        <v>122.67524698248283</v>
      </c>
      <c r="AW17" s="9">
        <f t="shared" si="45"/>
        <v>292.28453811987072</v>
      </c>
      <c r="AX17" s="9"/>
      <c r="AY17" s="9">
        <f t="shared" si="46"/>
        <v>98.863440627770373</v>
      </c>
      <c r="AZ17" s="9">
        <f t="shared" si="47"/>
        <v>182.49691179931352</v>
      </c>
      <c r="BA17" s="9">
        <f t="shared" si="48"/>
        <v>91.979283285419299</v>
      </c>
      <c r="BB17" s="9">
        <f t="shared" si="49"/>
        <v>169.60929113738791</v>
      </c>
      <c r="BD17" s="9">
        <f t="shared" si="23"/>
        <v>42.684535980224609</v>
      </c>
      <c r="BE17" s="9">
        <f t="shared" si="23"/>
        <v>42.684226989746094</v>
      </c>
      <c r="BF17" s="9">
        <f t="shared" si="23"/>
        <v>37.826107025146484</v>
      </c>
      <c r="BG17" s="9">
        <f t="shared" si="23"/>
        <v>44.383056640625</v>
      </c>
      <c r="BH17" s="9">
        <f t="shared" si="23"/>
        <v>40.771209716796875</v>
      </c>
      <c r="BI17" s="9">
        <f t="shared" si="23"/>
        <v>46.9530029296875</v>
      </c>
      <c r="BJ17" s="9">
        <f t="shared" si="23"/>
        <v>41.014999389648438</v>
      </c>
      <c r="BK17" s="9">
        <f t="shared" si="23"/>
        <v>42.277996063232422</v>
      </c>
      <c r="BL17" s="9">
        <f t="shared" si="23"/>
        <v>39.839557647705078</v>
      </c>
      <c r="BM17" s="9">
        <f t="shared" si="23"/>
        <v>37.795970916748047</v>
      </c>
      <c r="BN17" s="9">
        <f t="shared" si="23"/>
        <v>41.440227508544922</v>
      </c>
      <c r="BO17" s="9">
        <f t="shared" si="23"/>
        <v>39.108089447021484</v>
      </c>
      <c r="BP17" s="9">
        <f t="shared" si="23"/>
        <v>37.151813507080078</v>
      </c>
      <c r="BQ17" s="9"/>
      <c r="BR17" s="18">
        <f t="shared" si="50"/>
        <v>0.18864974284827471</v>
      </c>
      <c r="BS17" s="18">
        <f t="shared" si="51"/>
        <v>1.5774694816565037E-2</v>
      </c>
      <c r="BT17" s="18">
        <f t="shared" si="52"/>
        <v>0.18981998342307316</v>
      </c>
      <c r="BU17" s="18">
        <f t="shared" si="53"/>
        <v>4.8306790269089163E-2</v>
      </c>
      <c r="BV17" s="18">
        <f t="shared" si="54"/>
        <v>0.21483380164353127</v>
      </c>
      <c r="BW17" s="18"/>
      <c r="BX17" s="18">
        <f t="shared" si="55"/>
        <v>0.18866174151745935</v>
      </c>
      <c r="BY17" s="18">
        <f t="shared" si="56"/>
        <v>1.5786693485749678E-2</v>
      </c>
      <c r="BZ17" s="18">
        <f t="shared" si="57"/>
        <v>0.18983198209225779</v>
      </c>
      <c r="CA17" s="18">
        <f t="shared" si="58"/>
        <v>4.8318788938273807E-2</v>
      </c>
      <c r="CB17" s="18">
        <f t="shared" si="59"/>
        <v>0.21484580031271591</v>
      </c>
      <c r="CC17" s="9"/>
      <c r="CD17" s="18">
        <f t="shared" si="60"/>
        <v>0.14025466607506148</v>
      </c>
      <c r="CE17" s="18">
        <f t="shared" si="61"/>
        <v>8.1743377993729674E-2</v>
      </c>
      <c r="CF17" s="18">
        <f t="shared" si="62"/>
        <v>0.2557886666002378</v>
      </c>
      <c r="CG17" s="18">
        <f t="shared" si="63"/>
        <v>0.11427547344625381</v>
      </c>
      <c r="CH17" s="18">
        <f t="shared" si="64"/>
        <v>0.28080248482069592</v>
      </c>
      <c r="CI17" s="9"/>
      <c r="CJ17" s="18">
        <f t="shared" si="65"/>
        <v>0.23058361033141705</v>
      </c>
      <c r="CK17" s="18">
        <f t="shared" si="66"/>
        <v>0.18153912410504988</v>
      </c>
      <c r="CL17" s="18">
        <f t="shared" si="67"/>
        <v>0.355584412711558</v>
      </c>
      <c r="CM17" s="18">
        <f t="shared" si="68"/>
        <v>0.21407121955757399</v>
      </c>
      <c r="CN17" s="18">
        <f t="shared" si="69"/>
        <v>0.38059823093201611</v>
      </c>
      <c r="CO17" s="9"/>
      <c r="CP17" s="18">
        <f t="shared" si="70"/>
        <v>9.4689053253649E-2</v>
      </c>
      <c r="CQ17" s="18">
        <f t="shared" si="71"/>
        <v>0.17404528860650814</v>
      </c>
      <c r="CR17" s="18">
        <f t="shared" si="72"/>
        <v>9.0561214790695316E-2</v>
      </c>
      <c r="CS17" s="18">
        <f t="shared" si="73"/>
        <v>0.16652701137444212</v>
      </c>
      <c r="CU17" s="9">
        <f t="shared" si="24"/>
        <v>232.46028000000001</v>
      </c>
      <c r="CV17" s="9">
        <f t="shared" si="24"/>
        <v>232.56846000000002</v>
      </c>
      <c r="CW17" s="9">
        <f t="shared" si="24"/>
        <v>267.92916000000002</v>
      </c>
      <c r="CX17" s="9">
        <f t="shared" si="24"/>
        <v>247.46432000000001</v>
      </c>
      <c r="CY17" s="9">
        <f t="shared" si="24"/>
        <v>247.46432000000001</v>
      </c>
      <c r="CZ17" s="9">
        <f t="shared" si="24"/>
        <v>291.63616000000002</v>
      </c>
      <c r="DA17" s="9">
        <f t="shared" si="24"/>
        <v>211.72948000000002</v>
      </c>
      <c r="DB17" s="9">
        <f t="shared" si="24"/>
        <v>0</v>
      </c>
      <c r="DC17" s="9">
        <f t="shared" si="24"/>
        <v>0</v>
      </c>
      <c r="DD17" s="9">
        <f t="shared" si="24"/>
        <v>0</v>
      </c>
      <c r="DE17" s="9">
        <f t="shared" si="24"/>
        <v>0</v>
      </c>
      <c r="DF17" s="9">
        <f t="shared" si="24"/>
        <v>0</v>
      </c>
      <c r="DG17" s="9">
        <f t="shared" si="24"/>
        <v>0</v>
      </c>
      <c r="DH17" s="9"/>
      <c r="DI17" s="16">
        <f t="shared" si="74"/>
        <v>-1.3731210860464564</v>
      </c>
      <c r="DJ17" s="16">
        <f t="shared" si="75"/>
        <v>9.0310614997822967</v>
      </c>
      <c r="DK17" s="16">
        <f t="shared" si="76"/>
        <v>9.0310614997822967</v>
      </c>
      <c r="DL17" s="16">
        <f t="shared" si="77"/>
        <v>9.0310614997822967</v>
      </c>
      <c r="DM17" s="16">
        <f t="shared" si="78"/>
        <v>9.0310614997822967</v>
      </c>
      <c r="DO17" s="16">
        <f t="shared" si="79"/>
        <v>-1.3773219146241857</v>
      </c>
      <c r="DP17" s="16">
        <f t="shared" si="80"/>
        <v>9.0268606712045667</v>
      </c>
      <c r="DQ17" s="16">
        <f t="shared" si="81"/>
        <v>9.0268606712045667</v>
      </c>
      <c r="DR17" s="16">
        <f t="shared" si="82"/>
        <v>9.0268606712045667</v>
      </c>
      <c r="DS17" s="16">
        <f t="shared" si="83"/>
        <v>9.0268606712045667</v>
      </c>
      <c r="DT17" s="16"/>
      <c r="DU17" s="16">
        <f t="shared" si="84"/>
        <v>0</v>
      </c>
      <c r="DV17" s="16">
        <f t="shared" si="85"/>
        <v>9.609495169387138</v>
      </c>
      <c r="DW17" s="16">
        <f t="shared" si="86"/>
        <v>9.609495169387138</v>
      </c>
      <c r="DX17" s="16">
        <f t="shared" si="87"/>
        <v>9.609495169387138</v>
      </c>
      <c r="DY17" s="16">
        <f t="shared" si="88"/>
        <v>9.609495169387138</v>
      </c>
      <c r="DZ17" s="16"/>
      <c r="EA17" s="16">
        <f t="shared" si="89"/>
        <v>3.1029235061513667</v>
      </c>
      <c r="EB17" s="16">
        <f t="shared" si="90"/>
        <v>11.324769044436849</v>
      </c>
      <c r="EC17" s="16">
        <f t="shared" si="91"/>
        <v>11.324769044436849</v>
      </c>
      <c r="ED17" s="16">
        <f t="shared" si="92"/>
        <v>11.324769044436849</v>
      </c>
      <c r="EE17" s="16">
        <f t="shared" si="93"/>
        <v>11.324769044436849</v>
      </c>
      <c r="EF17" s="16"/>
      <c r="EG17" s="16">
        <f t="shared" si="94"/>
        <v>0</v>
      </c>
      <c r="EH17" s="16">
        <f t="shared" si="95"/>
        <v>0</v>
      </c>
      <c r="EI17" s="16">
        <f t="shared" si="96"/>
        <v>0</v>
      </c>
      <c r="EJ17" s="16">
        <f t="shared" si="97"/>
        <v>0</v>
      </c>
    </row>
    <row r="18" spans="3:140" x14ac:dyDescent="0.25">
      <c r="C18" t="str">
        <f>C12</f>
        <v>OfS</v>
      </c>
      <c r="D18">
        <f t="shared" si="99"/>
        <v>14</v>
      </c>
      <c r="G18" s="9">
        <f t="shared" si="21"/>
        <v>113138.46875</v>
      </c>
      <c r="H18" s="9">
        <f t="shared" si="21"/>
        <v>110081.8046875</v>
      </c>
      <c r="I18" s="9">
        <f t="shared" si="21"/>
        <v>101384.328125</v>
      </c>
      <c r="J18" s="9">
        <f t="shared" si="21"/>
        <v>109194.7421875</v>
      </c>
      <c r="K18" s="9">
        <f t="shared" si="21"/>
        <v>105938.3046875</v>
      </c>
      <c r="L18" s="9">
        <f t="shared" si="21"/>
        <v>111291.1484375</v>
      </c>
      <c r="M18" s="9">
        <f t="shared" si="21"/>
        <v>105697.7265625</v>
      </c>
      <c r="N18" s="9">
        <f t="shared" si="21"/>
        <v>109859.5859375</v>
      </c>
      <c r="O18" s="9">
        <f t="shared" si="21"/>
        <v>107254.90625</v>
      </c>
      <c r="P18" s="9">
        <f t="shared" si="21"/>
        <v>105067.1953125</v>
      </c>
      <c r="Q18" s="9">
        <f t="shared" si="21"/>
        <v>108056.9140625</v>
      </c>
      <c r="R18" s="9">
        <f t="shared" si="21"/>
        <v>105644.828125</v>
      </c>
      <c r="S18" s="9">
        <f t="shared" si="21"/>
        <v>103595.7265625</v>
      </c>
      <c r="T18" s="9">
        <f t="shared" si="22"/>
        <v>24.895741780598957</v>
      </c>
      <c r="U18" s="9">
        <f t="shared" si="22"/>
        <v>24.895741780598957</v>
      </c>
      <c r="V18" s="9">
        <f t="shared" si="22"/>
        <v>24.895741780598957</v>
      </c>
      <c r="W18" s="9">
        <f t="shared" si="22"/>
        <v>24.895741780598957</v>
      </c>
      <c r="X18" s="9">
        <f t="shared" si="22"/>
        <v>24.895741780598957</v>
      </c>
      <c r="Y18" s="9">
        <f t="shared" si="22"/>
        <v>24.895741780598957</v>
      </c>
      <c r="Z18" s="9" t="str">
        <f t="shared" si="25"/>
        <v>CZ14</v>
      </c>
      <c r="AA18" s="9">
        <f t="shared" si="26"/>
        <v>349.35599184587744</v>
      </c>
      <c r="AB18" s="9">
        <f t="shared" si="27"/>
        <v>8.9259742472575461</v>
      </c>
      <c r="AC18" s="9">
        <f t="shared" si="28"/>
        <v>113.54947614788398</v>
      </c>
      <c r="AD18" s="9">
        <f t="shared" si="29"/>
        <v>81.334817931714738</v>
      </c>
      <c r="AE18" s="9">
        <f t="shared" si="30"/>
        <v>260.52961916782675</v>
      </c>
      <c r="AF18" s="9"/>
      <c r="AG18" s="9">
        <f t="shared" si="31"/>
        <v>472.13458143110654</v>
      </c>
      <c r="AH18" s="9">
        <f t="shared" si="32"/>
        <v>131.70456383248666</v>
      </c>
      <c r="AI18" s="9">
        <f t="shared" si="33"/>
        <v>324.20297047705867</v>
      </c>
      <c r="AJ18" s="9">
        <f t="shared" si="34"/>
        <v>204.11340751694385</v>
      </c>
      <c r="AK18" s="9">
        <f t="shared" si="35"/>
        <v>383.30820875305585</v>
      </c>
      <c r="AL18" s="9"/>
      <c r="AM18" s="9">
        <f t="shared" si="36"/>
        <v>130.8029914793587</v>
      </c>
      <c r="AN18" s="9">
        <f t="shared" si="37"/>
        <v>-26.705119126761957</v>
      </c>
      <c r="AO18" s="9">
        <f t="shared" si="38"/>
        <v>77.918382773864479</v>
      </c>
      <c r="AP18" s="9">
        <f t="shared" si="39"/>
        <v>45.703724557695239</v>
      </c>
      <c r="AQ18" s="9">
        <f t="shared" si="40"/>
        <v>224.89852579380727</v>
      </c>
      <c r="AR18" s="9"/>
      <c r="AS18" s="9">
        <f t="shared" si="41"/>
        <v>224.67383877506742</v>
      </c>
      <c r="AT18" s="9">
        <f t="shared" si="42"/>
        <v>57.502303511020692</v>
      </c>
      <c r="AU18" s="9">
        <f t="shared" si="43"/>
        <v>250.00071015559274</v>
      </c>
      <c r="AV18" s="9">
        <f t="shared" si="44"/>
        <v>129.91114719547789</v>
      </c>
      <c r="AW18" s="9">
        <f t="shared" si="45"/>
        <v>309.10594843158992</v>
      </c>
      <c r="AX18" s="9"/>
      <c r="AY18" s="9">
        <f t="shared" si="46"/>
        <v>104.62350190062644</v>
      </c>
      <c r="AZ18" s="9">
        <f t="shared" si="47"/>
        <v>192.49840664457204</v>
      </c>
      <c r="BA18" s="9">
        <f t="shared" si="48"/>
        <v>96.887490188371018</v>
      </c>
      <c r="BB18" s="9">
        <f t="shared" si="49"/>
        <v>179.19480123611203</v>
      </c>
      <c r="BD18" s="9">
        <f t="shared" si="23"/>
        <v>43.673206329345703</v>
      </c>
      <c r="BE18" s="9">
        <f t="shared" si="23"/>
        <v>43.67254638671875</v>
      </c>
      <c r="BF18" s="9">
        <f t="shared" si="23"/>
        <v>39.033420562744141</v>
      </c>
      <c r="BG18" s="9">
        <f t="shared" si="23"/>
        <v>45.508937835693359</v>
      </c>
      <c r="BH18" s="9">
        <f t="shared" si="23"/>
        <v>41.690959930419922</v>
      </c>
      <c r="BI18" s="9">
        <f t="shared" si="23"/>
        <v>47.756179809570313</v>
      </c>
      <c r="BJ18" s="9">
        <f t="shared" si="23"/>
        <v>41.681125640869141</v>
      </c>
      <c r="BK18" s="9">
        <f t="shared" si="23"/>
        <v>42.985462188720703</v>
      </c>
      <c r="BL18" s="9">
        <f t="shared" si="23"/>
        <v>40.378948211669922</v>
      </c>
      <c r="BM18" s="9">
        <f t="shared" si="23"/>
        <v>38.226993560791016</v>
      </c>
      <c r="BN18" s="9">
        <f t="shared" si="23"/>
        <v>42.548553466796875</v>
      </c>
      <c r="BO18" s="9">
        <f t="shared" si="23"/>
        <v>40.080799102783203</v>
      </c>
      <c r="BP18" s="9">
        <f t="shared" si="23"/>
        <v>37.826194763183594</v>
      </c>
      <c r="BQ18" s="9"/>
      <c r="BR18" s="18">
        <f t="shared" si="50"/>
        <v>0.186342140951584</v>
      </c>
      <c r="BS18" s="18">
        <f t="shared" si="51"/>
        <v>2.7598462582604621E-2</v>
      </c>
      <c r="BT18" s="18">
        <f t="shared" si="52"/>
        <v>0.21873430701194885</v>
      </c>
      <c r="BU18" s="18">
        <f t="shared" si="53"/>
        <v>4.5147998795432291E-2</v>
      </c>
      <c r="BV18" s="18">
        <f t="shared" si="54"/>
        <v>0.23483339741622677</v>
      </c>
      <c r="BW18" s="18"/>
      <c r="BX18" s="18">
        <f t="shared" si="55"/>
        <v>0.18636864920479326</v>
      </c>
      <c r="BY18" s="18">
        <f t="shared" si="56"/>
        <v>2.7624970835813906E-2</v>
      </c>
      <c r="BZ18" s="18">
        <f t="shared" si="57"/>
        <v>0.21876081526515814</v>
      </c>
      <c r="CA18" s="18">
        <f t="shared" si="58"/>
        <v>4.5174507048641573E-2</v>
      </c>
      <c r="CB18" s="18">
        <f t="shared" si="59"/>
        <v>0.23485990566943607</v>
      </c>
      <c r="CC18" s="9"/>
      <c r="CD18" s="18">
        <f t="shared" si="60"/>
        <v>0.15335867229506517</v>
      </c>
      <c r="CE18" s="18">
        <f t="shared" si="61"/>
        <v>0.10136173765021855</v>
      </c>
      <c r="CF18" s="18">
        <f t="shared" si="62"/>
        <v>0.29249758207956278</v>
      </c>
      <c r="CG18" s="18">
        <f t="shared" si="63"/>
        <v>0.11891127386304622</v>
      </c>
      <c r="CH18" s="18">
        <f t="shared" si="64"/>
        <v>0.30859667248384071</v>
      </c>
      <c r="CI18" s="9"/>
      <c r="CJ18" s="18">
        <f t="shared" si="65"/>
        <v>0.24401980958187036</v>
      </c>
      <c r="CK18" s="18">
        <f t="shared" si="66"/>
        <v>0.19162785599613624</v>
      </c>
      <c r="CL18" s="18">
        <f t="shared" si="67"/>
        <v>0.38276370042548047</v>
      </c>
      <c r="CM18" s="18">
        <f t="shared" si="68"/>
        <v>0.20917739220896392</v>
      </c>
      <c r="CN18" s="18">
        <f t="shared" si="69"/>
        <v>0.3988627908297584</v>
      </c>
      <c r="CO18" s="9"/>
      <c r="CP18" s="18">
        <f t="shared" si="70"/>
        <v>0.10469718074767372</v>
      </c>
      <c r="CQ18" s="18">
        <f t="shared" si="71"/>
        <v>0.19113584442934423</v>
      </c>
      <c r="CR18" s="18">
        <f t="shared" si="72"/>
        <v>9.9123552363351242E-2</v>
      </c>
      <c r="CS18" s="18">
        <f t="shared" si="73"/>
        <v>0.1896853986207945</v>
      </c>
      <c r="CU18" s="9">
        <f t="shared" si="24"/>
        <v>249.98212000000001</v>
      </c>
      <c r="CV18" s="9">
        <f t="shared" si="24"/>
        <v>250.18534000000002</v>
      </c>
      <c r="CW18" s="9">
        <f t="shared" si="24"/>
        <v>277.23288000000002</v>
      </c>
      <c r="CX18" s="9">
        <f t="shared" si="24"/>
        <v>258.66990000000004</v>
      </c>
      <c r="CY18" s="9">
        <f t="shared" si="24"/>
        <v>258.66990000000004</v>
      </c>
      <c r="CZ18" s="9">
        <f t="shared" si="24"/>
        <v>321.92406000000005</v>
      </c>
      <c r="DA18" s="9">
        <f t="shared" si="24"/>
        <v>225.38982000000001</v>
      </c>
      <c r="DB18" s="9">
        <f t="shared" si="24"/>
        <v>0</v>
      </c>
      <c r="DC18" s="9">
        <f t="shared" si="24"/>
        <v>0</v>
      </c>
      <c r="DD18" s="9">
        <f t="shared" si="24"/>
        <v>0</v>
      </c>
      <c r="DE18" s="9">
        <f t="shared" si="24"/>
        <v>0</v>
      </c>
      <c r="DF18" s="9">
        <f t="shared" si="24"/>
        <v>0</v>
      </c>
      <c r="DG18" s="9">
        <f t="shared" si="24"/>
        <v>0</v>
      </c>
      <c r="DH18" s="9"/>
      <c r="DI18" s="16">
        <f t="shared" si="74"/>
        <v>-1.0864323802184483</v>
      </c>
      <c r="DJ18" s="16">
        <f t="shared" si="75"/>
        <v>10.049322579131479</v>
      </c>
      <c r="DK18" s="16">
        <f t="shared" si="76"/>
        <v>10.049322579131479</v>
      </c>
      <c r="DL18" s="16">
        <f t="shared" si="77"/>
        <v>10.049322579131479</v>
      </c>
      <c r="DM18" s="16">
        <f t="shared" si="78"/>
        <v>10.049322579131479</v>
      </c>
      <c r="DO18" s="16">
        <f t="shared" si="79"/>
        <v>-1.0945952219522257</v>
      </c>
      <c r="DP18" s="16">
        <f t="shared" si="80"/>
        <v>10.041159737397701</v>
      </c>
      <c r="DQ18" s="16">
        <f t="shared" si="81"/>
        <v>10.041159737397701</v>
      </c>
      <c r="DR18" s="16">
        <f t="shared" si="82"/>
        <v>10.041159737397701</v>
      </c>
      <c r="DS18" s="16">
        <f t="shared" si="83"/>
        <v>10.041159737397701</v>
      </c>
      <c r="DT18" s="16"/>
      <c r="DU18" s="16">
        <f t="shared" si="84"/>
        <v>0</v>
      </c>
      <c r="DV18" s="16">
        <f t="shared" si="85"/>
        <v>10.39012624245562</v>
      </c>
      <c r="DW18" s="16">
        <f t="shared" si="86"/>
        <v>10.39012624245562</v>
      </c>
      <c r="DX18" s="16">
        <f t="shared" si="87"/>
        <v>10.39012624245562</v>
      </c>
      <c r="DY18" s="16">
        <f t="shared" si="88"/>
        <v>10.39012624245562</v>
      </c>
      <c r="DZ18" s="16"/>
      <c r="EA18" s="16">
        <f t="shared" si="89"/>
        <v>3.8775402175495075</v>
      </c>
      <c r="EB18" s="16">
        <f t="shared" si="90"/>
        <v>12.930888456228798</v>
      </c>
      <c r="EC18" s="16">
        <f t="shared" si="91"/>
        <v>12.930888456228798</v>
      </c>
      <c r="ED18" s="16">
        <f t="shared" si="92"/>
        <v>12.930888456228798</v>
      </c>
      <c r="EE18" s="16">
        <f t="shared" si="93"/>
        <v>12.930888456228798</v>
      </c>
      <c r="EF18" s="16"/>
      <c r="EG18" s="16">
        <f t="shared" si="94"/>
        <v>0</v>
      </c>
      <c r="EH18" s="16">
        <f t="shared" si="95"/>
        <v>0</v>
      </c>
      <c r="EI18" s="16">
        <f t="shared" si="96"/>
        <v>0</v>
      </c>
      <c r="EJ18" s="16">
        <f t="shared" si="97"/>
        <v>0</v>
      </c>
    </row>
    <row r="19" spans="3:140" x14ac:dyDescent="0.25">
      <c r="C19" t="str">
        <f t="shared" si="100"/>
        <v>OfS</v>
      </c>
      <c r="D19">
        <f t="shared" si="99"/>
        <v>15</v>
      </c>
      <c r="G19" s="9">
        <f t="shared" si="21"/>
        <v>135503.53125</v>
      </c>
      <c r="H19" s="9">
        <f t="shared" si="21"/>
        <v>131345.171875</v>
      </c>
      <c r="I19" s="9">
        <f t="shared" si="21"/>
        <v>116390.296875</v>
      </c>
      <c r="J19" s="9">
        <f t="shared" si="21"/>
        <v>130253.71875</v>
      </c>
      <c r="K19" s="9">
        <f t="shared" si="21"/>
        <v>123895.53125</v>
      </c>
      <c r="L19" s="9">
        <f t="shared" si="21"/>
        <v>134846.859375</v>
      </c>
      <c r="M19" s="9">
        <f t="shared" si="21"/>
        <v>124254.96875</v>
      </c>
      <c r="N19" s="9">
        <f t="shared" si="21"/>
        <v>125929.4453125</v>
      </c>
      <c r="O19" s="9">
        <f t="shared" si="21"/>
        <v>121444.0390625</v>
      </c>
      <c r="P19" s="9">
        <f t="shared" si="21"/>
        <v>117675.984375</v>
      </c>
      <c r="Q19" s="9">
        <f t="shared" si="21"/>
        <v>123111.0078125</v>
      </c>
      <c r="R19" s="9">
        <f t="shared" si="21"/>
        <v>118965.28125</v>
      </c>
      <c r="S19" s="9">
        <f t="shared" si="21"/>
        <v>115476.34375</v>
      </c>
      <c r="T19" s="9">
        <f t="shared" si="22"/>
        <v>31.296750386555988</v>
      </c>
      <c r="U19" s="9">
        <f t="shared" si="22"/>
        <v>31.296750386555988</v>
      </c>
      <c r="V19" s="9">
        <f t="shared" si="22"/>
        <v>31.296750386555988</v>
      </c>
      <c r="W19" s="9">
        <f t="shared" si="22"/>
        <v>31.296750386555988</v>
      </c>
      <c r="X19" s="9">
        <f t="shared" si="22"/>
        <v>31.296750386555988</v>
      </c>
      <c r="Y19" s="9">
        <f t="shared" si="22"/>
        <v>31.296750386555988</v>
      </c>
      <c r="Z19" s="9" t="str">
        <f t="shared" si="25"/>
        <v>CZ15</v>
      </c>
      <c r="AA19" s="9">
        <f t="shared" si="26"/>
        <v>477.84114373817232</v>
      </c>
      <c r="AB19" s="9">
        <f t="shared" si="27"/>
        <v>173.04437347675594</v>
      </c>
      <c r="AC19" s="9">
        <f t="shared" si="28"/>
        <v>316.36296708789251</v>
      </c>
      <c r="AD19" s="9">
        <f t="shared" si="29"/>
        <v>263.09964966960644</v>
      </c>
      <c r="AE19" s="9">
        <f t="shared" si="30"/>
        <v>507.04395596984102</v>
      </c>
      <c r="AF19" s="9"/>
      <c r="AG19" s="9">
        <f t="shared" si="31"/>
        <v>610.70987047940901</v>
      </c>
      <c r="AH19" s="9">
        <f t="shared" si="32"/>
        <v>305.91310021799256</v>
      </c>
      <c r="AI19" s="9">
        <f t="shared" si="33"/>
        <v>569.62932747989396</v>
      </c>
      <c r="AJ19" s="9">
        <f t="shared" si="34"/>
        <v>395.96837641084306</v>
      </c>
      <c r="AK19" s="9">
        <f t="shared" si="35"/>
        <v>639.91268271107765</v>
      </c>
      <c r="AL19" s="9"/>
      <c r="AM19" s="9">
        <f t="shared" si="36"/>
        <v>203.15807300975439</v>
      </c>
      <c r="AN19" s="9">
        <f t="shared" si="37"/>
        <v>138.17004590219562</v>
      </c>
      <c r="AO19" s="9">
        <f t="shared" si="38"/>
        <v>281.48863951333226</v>
      </c>
      <c r="AP19" s="9">
        <f t="shared" si="39"/>
        <v>228.22532209504612</v>
      </c>
      <c r="AQ19" s="9">
        <f t="shared" si="40"/>
        <v>472.16962839528077</v>
      </c>
      <c r="AR19" s="9"/>
      <c r="AS19" s="9">
        <f t="shared" si="41"/>
        <v>338.4341982530529</v>
      </c>
      <c r="AT19" s="9">
        <f t="shared" si="42"/>
        <v>284.9309897148496</v>
      </c>
      <c r="AU19" s="9">
        <f t="shared" si="43"/>
        <v>548.647216976751</v>
      </c>
      <c r="AV19" s="9">
        <f t="shared" si="44"/>
        <v>374.9862659077001</v>
      </c>
      <c r="AW19" s="9">
        <f t="shared" si="45"/>
        <v>618.93057220793469</v>
      </c>
      <c r="AX19" s="9"/>
      <c r="AY19" s="9">
        <f t="shared" si="46"/>
        <v>143.31859361113661</v>
      </c>
      <c r="AZ19" s="9">
        <f t="shared" si="47"/>
        <v>263.71622726190139</v>
      </c>
      <c r="BA19" s="9">
        <f t="shared" si="48"/>
        <v>132.46508060085569</v>
      </c>
      <c r="BB19" s="9">
        <f t="shared" si="49"/>
        <v>243.94430630023462</v>
      </c>
      <c r="BD19" s="9">
        <f t="shared" si="23"/>
        <v>51.503246307373047</v>
      </c>
      <c r="BE19" s="9">
        <f t="shared" si="23"/>
        <v>51.503284454345703</v>
      </c>
      <c r="BF19" s="9">
        <f t="shared" si="23"/>
        <v>44.139469146728516</v>
      </c>
      <c r="BG19" s="9">
        <f t="shared" si="23"/>
        <v>52.986110687255859</v>
      </c>
      <c r="BH19" s="9">
        <f t="shared" si="23"/>
        <v>47.962577819824219</v>
      </c>
      <c r="BI19" s="9">
        <f t="shared" si="23"/>
        <v>54.404441833496094</v>
      </c>
      <c r="BJ19" s="9">
        <f t="shared" si="23"/>
        <v>46.786819458007813</v>
      </c>
      <c r="BK19" s="9">
        <f t="shared" si="23"/>
        <v>48.757652282714844</v>
      </c>
      <c r="BL19" s="9">
        <f t="shared" si="23"/>
        <v>45.555686950683594</v>
      </c>
      <c r="BM19" s="9">
        <f t="shared" si="23"/>
        <v>42.873184204101563</v>
      </c>
      <c r="BN19" s="9">
        <f t="shared" si="23"/>
        <v>47.085563659667969</v>
      </c>
      <c r="BO19" s="9">
        <f t="shared" si="23"/>
        <v>44.096542358398438</v>
      </c>
      <c r="BP19" s="9">
        <f t="shared" si="23"/>
        <v>41.590599060058594</v>
      </c>
      <c r="BQ19" s="9"/>
      <c r="BR19" s="18">
        <f t="shared" si="50"/>
        <v>0.23529009295420109</v>
      </c>
      <c r="BS19" s="18">
        <f t="shared" si="51"/>
        <v>8.7728985844175336E-2</v>
      </c>
      <c r="BT19" s="18">
        <f t="shared" si="52"/>
        <v>0.27575068157719457</v>
      </c>
      <c r="BU19" s="18">
        <f t="shared" si="53"/>
        <v>0.14115589446549812</v>
      </c>
      <c r="BV19" s="18">
        <f t="shared" si="54"/>
        <v>0.31673209748144521</v>
      </c>
      <c r="BW19" s="18"/>
      <c r="BX19" s="18">
        <f t="shared" si="55"/>
        <v>0.23528887407453514</v>
      </c>
      <c r="BY19" s="18">
        <f t="shared" si="56"/>
        <v>8.7727766964509402E-2</v>
      </c>
      <c r="BZ19" s="18">
        <f t="shared" si="57"/>
        <v>0.27574946269752859</v>
      </c>
      <c r="CA19" s="18">
        <f t="shared" si="58"/>
        <v>0.14115467558583217</v>
      </c>
      <c r="CB19" s="18">
        <f t="shared" si="59"/>
        <v>0.31673087860177929</v>
      </c>
      <c r="CC19" s="9"/>
      <c r="CD19" s="18">
        <f t="shared" si="60"/>
        <v>0.16051292244033036</v>
      </c>
      <c r="CE19" s="18">
        <f t="shared" si="61"/>
        <v>0.13510854489089119</v>
      </c>
      <c r="CF19" s="18">
        <f t="shared" si="62"/>
        <v>0.32313024062391038</v>
      </c>
      <c r="CG19" s="18">
        <f t="shared" si="63"/>
        <v>0.18853545351221396</v>
      </c>
      <c r="CH19" s="18">
        <f t="shared" si="64"/>
        <v>0.36411165652816108</v>
      </c>
      <c r="CI19" s="9"/>
      <c r="CJ19" s="18">
        <f t="shared" si="65"/>
        <v>0.24339978692358266</v>
      </c>
      <c r="CK19" s="18">
        <f t="shared" si="66"/>
        <v>0.1804273440863981</v>
      </c>
      <c r="CL19" s="18">
        <f t="shared" si="67"/>
        <v>0.36844903981941729</v>
      </c>
      <c r="CM19" s="18">
        <f t="shared" si="68"/>
        <v>0.23385425270772087</v>
      </c>
      <c r="CN19" s="18">
        <f t="shared" si="69"/>
        <v>0.40943045572366799</v>
      </c>
      <c r="CO19" s="9"/>
      <c r="CP19" s="18">
        <f t="shared" si="70"/>
        <v>0.10230983384801205</v>
      </c>
      <c r="CQ19" s="18">
        <f t="shared" si="71"/>
        <v>0.18802169573301922</v>
      </c>
      <c r="CR19" s="18">
        <f t="shared" si="72"/>
        <v>9.5505803776788037E-2</v>
      </c>
      <c r="CS19" s="18">
        <f t="shared" si="73"/>
        <v>0.17557620301594709</v>
      </c>
      <c r="CU19" s="9">
        <f t="shared" si="24"/>
        <v>6.8393287500000008</v>
      </c>
      <c r="CV19" s="9">
        <f t="shared" si="24"/>
        <v>6.862956875000001</v>
      </c>
      <c r="CW19" s="9">
        <f t="shared" si="24"/>
        <v>9.4277612500000014</v>
      </c>
      <c r="CX19" s="9">
        <f t="shared" si="24"/>
        <v>7.4214406250000007</v>
      </c>
      <c r="CY19" s="9">
        <f t="shared" si="24"/>
        <v>7.4214406250000007</v>
      </c>
      <c r="CZ19" s="9">
        <f t="shared" si="24"/>
        <v>31.009795000000004</v>
      </c>
      <c r="DA19" s="9">
        <f t="shared" si="24"/>
        <v>18.016435000000001</v>
      </c>
      <c r="DB19" s="9">
        <f t="shared" si="24"/>
        <v>0</v>
      </c>
      <c r="DC19" s="9">
        <f t="shared" si="24"/>
        <v>0</v>
      </c>
      <c r="DD19" s="9">
        <f t="shared" si="24"/>
        <v>0</v>
      </c>
      <c r="DE19" s="9">
        <f t="shared" si="24"/>
        <v>0</v>
      </c>
      <c r="DF19" s="9">
        <f t="shared" si="24"/>
        <v>0</v>
      </c>
      <c r="DG19" s="9">
        <f t="shared" si="24"/>
        <v>0</v>
      </c>
      <c r="DH19" s="9"/>
      <c r="DI19" s="16">
        <f t="shared" si="74"/>
        <v>-8.1951140080720727E-2</v>
      </c>
      <c r="DJ19" s="16">
        <f t="shared" si="75"/>
        <v>0.219286564586849</v>
      </c>
      <c r="DK19" s="16">
        <f t="shared" si="76"/>
        <v>0.219286564586849</v>
      </c>
      <c r="DL19" s="16">
        <f t="shared" si="77"/>
        <v>0.219286564586849</v>
      </c>
      <c r="DM19" s="16">
        <f t="shared" si="78"/>
        <v>0.219286564586849</v>
      </c>
      <c r="DO19" s="16">
        <f t="shared" si="79"/>
        <v>-8.2706110635432054E-2</v>
      </c>
      <c r="DP19" s="16">
        <f t="shared" si="80"/>
        <v>0.21853159403213768</v>
      </c>
      <c r="DQ19" s="16">
        <f t="shared" si="81"/>
        <v>0.21853159403213768</v>
      </c>
      <c r="DR19" s="16">
        <f t="shared" si="82"/>
        <v>0.21853159403213768</v>
      </c>
      <c r="DS19" s="16">
        <f t="shared" si="83"/>
        <v>0.21853159403213768</v>
      </c>
      <c r="DT19" s="16"/>
      <c r="DU19" s="16">
        <f t="shared" si="84"/>
        <v>0</v>
      </c>
      <c r="DV19" s="16">
        <f t="shared" si="85"/>
        <v>0.23713134856927501</v>
      </c>
      <c r="DW19" s="16">
        <f t="shared" si="86"/>
        <v>0.23713134856927501</v>
      </c>
      <c r="DX19" s="16">
        <f t="shared" si="87"/>
        <v>0.23713134856927501</v>
      </c>
      <c r="DY19" s="16">
        <f t="shared" si="88"/>
        <v>0.23713134856927501</v>
      </c>
      <c r="DZ19" s="16"/>
      <c r="EA19" s="16">
        <f t="shared" si="89"/>
        <v>0.41516642589134445</v>
      </c>
      <c r="EB19" s="16">
        <f t="shared" si="90"/>
        <v>0.99083114435167519</v>
      </c>
      <c r="EC19" s="16">
        <f t="shared" si="91"/>
        <v>0.99083114435167519</v>
      </c>
      <c r="ED19" s="16">
        <f t="shared" si="92"/>
        <v>0.99083114435167519</v>
      </c>
      <c r="EE19" s="16">
        <f t="shared" si="93"/>
        <v>0.99083114435167519</v>
      </c>
      <c r="EF19" s="16"/>
      <c r="EG19" s="16">
        <f t="shared" si="94"/>
        <v>0</v>
      </c>
      <c r="EH19" s="16">
        <f t="shared" si="95"/>
        <v>0</v>
      </c>
      <c r="EI19" s="16">
        <f t="shared" si="96"/>
        <v>0</v>
      </c>
      <c r="EJ19" s="16">
        <f t="shared" si="97"/>
        <v>0</v>
      </c>
    </row>
    <row r="20" spans="3:140" x14ac:dyDescent="0.25">
      <c r="C20" t="str">
        <f t="shared" si="100"/>
        <v>OfS</v>
      </c>
      <c r="D20">
        <f t="shared" si="99"/>
        <v>16</v>
      </c>
      <c r="G20" s="9">
        <f t="shared" si="21"/>
        <v>98746.3203125</v>
      </c>
      <c r="H20" s="9">
        <f t="shared" si="21"/>
        <v>96256.796875</v>
      </c>
      <c r="I20" s="9">
        <f t="shared" si="21"/>
        <v>91249.0546875</v>
      </c>
      <c r="J20" s="9">
        <f t="shared" si="21"/>
        <v>95439.21875</v>
      </c>
      <c r="K20" s="9">
        <f t="shared" si="21"/>
        <v>94297.8359375</v>
      </c>
      <c r="L20" s="9">
        <f t="shared" si="21"/>
        <v>95893.1015625</v>
      </c>
      <c r="M20" s="9">
        <f t="shared" si="21"/>
        <v>93926.484375</v>
      </c>
      <c r="N20" s="9">
        <f t="shared" si="21"/>
        <v>104723.25</v>
      </c>
      <c r="O20" s="9">
        <f t="shared" si="21"/>
        <v>102938.515625</v>
      </c>
      <c r="P20" s="9">
        <f t="shared" si="21"/>
        <v>101389.5390625</v>
      </c>
      <c r="Q20" s="9">
        <f t="shared" si="21"/>
        <v>102819.6171875</v>
      </c>
      <c r="R20" s="9">
        <f t="shared" si="21"/>
        <v>101204.3125</v>
      </c>
      <c r="S20" s="9">
        <f t="shared" si="21"/>
        <v>99799.1484375</v>
      </c>
      <c r="T20" s="9">
        <f t="shared" si="22"/>
        <v>20.432030995686848</v>
      </c>
      <c r="U20" s="9">
        <f t="shared" si="22"/>
        <v>20.432030995686848</v>
      </c>
      <c r="V20" s="9">
        <f t="shared" si="22"/>
        <v>20.432030995686848</v>
      </c>
      <c r="W20" s="9">
        <f t="shared" si="22"/>
        <v>20.432030995686848</v>
      </c>
      <c r="X20" s="9">
        <f t="shared" si="22"/>
        <v>20.432030995686848</v>
      </c>
      <c r="Y20" s="9">
        <f t="shared" si="22"/>
        <v>20.432030995686848</v>
      </c>
      <c r="Z20" s="9" t="str">
        <f t="shared" si="25"/>
        <v>CZ16</v>
      </c>
      <c r="AA20" s="9">
        <f t="shared" si="26"/>
        <v>245.09272663873318</v>
      </c>
      <c r="AB20" s="9">
        <f t="shared" si="27"/>
        <v>-414.37158776762072</v>
      </c>
      <c r="AC20" s="9">
        <f t="shared" si="28"/>
        <v>-327.02176065661286</v>
      </c>
      <c r="AD20" s="9">
        <f t="shared" si="29"/>
        <v>-321.20254290361027</v>
      </c>
      <c r="AE20" s="9">
        <f t="shared" si="30"/>
        <v>-173.37246420817303</v>
      </c>
      <c r="AF20" s="9"/>
      <c r="AG20" s="9">
        <f t="shared" si="31"/>
        <v>366.93687605420405</v>
      </c>
      <c r="AH20" s="9">
        <f t="shared" si="32"/>
        <v>-292.52743835214989</v>
      </c>
      <c r="AI20" s="9">
        <f t="shared" si="33"/>
        <v>-129.36642228851244</v>
      </c>
      <c r="AJ20" s="9">
        <f t="shared" si="34"/>
        <v>-199.35839348813943</v>
      </c>
      <c r="AK20" s="9">
        <f t="shared" si="35"/>
        <v>-51.528314792702176</v>
      </c>
      <c r="AL20" s="9"/>
      <c r="AM20" s="9">
        <f t="shared" si="36"/>
        <v>55.862425656115299</v>
      </c>
      <c r="AN20" s="9">
        <f t="shared" si="37"/>
        <v>-454.38611814752221</v>
      </c>
      <c r="AO20" s="9">
        <f t="shared" si="38"/>
        <v>-367.03629103651434</v>
      </c>
      <c r="AP20" s="9">
        <f t="shared" si="39"/>
        <v>-361.21707328351175</v>
      </c>
      <c r="AQ20" s="9">
        <f t="shared" si="40"/>
        <v>-213.38699458807451</v>
      </c>
      <c r="AR20" s="9"/>
      <c r="AS20" s="9">
        <f t="shared" si="41"/>
        <v>96.251674046263346</v>
      </c>
      <c r="AT20" s="9">
        <f t="shared" si="42"/>
        <v>-432.17184035028248</v>
      </c>
      <c r="AU20" s="9">
        <f t="shared" si="43"/>
        <v>-269.01082428664506</v>
      </c>
      <c r="AV20" s="9">
        <f t="shared" si="44"/>
        <v>-339.00279548627208</v>
      </c>
      <c r="AW20" s="9">
        <f t="shared" si="45"/>
        <v>-191.17271679083478</v>
      </c>
      <c r="AX20" s="9"/>
      <c r="AY20" s="9">
        <f t="shared" si="46"/>
        <v>87.349827111007869</v>
      </c>
      <c r="AZ20" s="9">
        <f t="shared" si="47"/>
        <v>163.16101606363745</v>
      </c>
      <c r="BA20" s="9">
        <f t="shared" si="48"/>
        <v>79.057470490377924</v>
      </c>
      <c r="BB20" s="9">
        <f t="shared" si="49"/>
        <v>147.83007869543727</v>
      </c>
      <c r="BD20" s="9">
        <f t="shared" si="23"/>
        <v>33.231613159179688</v>
      </c>
      <c r="BE20" s="9">
        <f t="shared" si="23"/>
        <v>33.229530334472656</v>
      </c>
      <c r="BF20" s="9">
        <f t="shared" si="23"/>
        <v>30.223258972167969</v>
      </c>
      <c r="BG20" s="9">
        <f t="shared" si="23"/>
        <v>34.168079376220703</v>
      </c>
      <c r="BH20" s="9">
        <f t="shared" si="23"/>
        <v>32.169120788574219</v>
      </c>
      <c r="BI20" s="9">
        <f t="shared" si="23"/>
        <v>36.356040954589844</v>
      </c>
      <c r="BJ20" s="9">
        <f t="shared" si="23"/>
        <v>33.172401428222656</v>
      </c>
      <c r="BK20" s="9">
        <f t="shared" si="23"/>
        <v>32.095989227294922</v>
      </c>
      <c r="BL20" s="9">
        <f t="shared" si="23"/>
        <v>30.927093505859375</v>
      </c>
      <c r="BM20" s="9">
        <f t="shared" si="23"/>
        <v>29.883895874023438</v>
      </c>
      <c r="BN20" s="9">
        <f t="shared" si="23"/>
        <v>31.722417831420898</v>
      </c>
      <c r="BO20" s="9">
        <f t="shared" si="23"/>
        <v>30.528087615966797</v>
      </c>
      <c r="BP20" s="9">
        <f t="shared" si="23"/>
        <v>29.392507553100586</v>
      </c>
      <c r="BQ20" s="9"/>
      <c r="BR20" s="18">
        <f t="shared" si="50"/>
        <v>0.14713521934942758</v>
      </c>
      <c r="BS20" s="18">
        <f t="shared" si="51"/>
        <v>5.5478630950443551E-2</v>
      </c>
      <c r="BT20" s="18">
        <f t="shared" si="52"/>
        <v>0.16374458619191964</v>
      </c>
      <c r="BU20" s="18">
        <f t="shared" si="53"/>
        <v>7.3762246316575464E-2</v>
      </c>
      <c r="BV20" s="18">
        <f t="shared" si="54"/>
        <v>0.18779448710615487</v>
      </c>
      <c r="BW20" s="18"/>
      <c r="BX20" s="18">
        <f t="shared" si="55"/>
        <v>0.14723715854027311</v>
      </c>
      <c r="BY20" s="18">
        <f t="shared" si="56"/>
        <v>5.5580570141289094E-2</v>
      </c>
      <c r="BZ20" s="18">
        <f t="shared" si="57"/>
        <v>0.16384652538276517</v>
      </c>
      <c r="CA20" s="18">
        <f t="shared" si="58"/>
        <v>7.3864185507420993E-2</v>
      </c>
      <c r="CB20" s="18">
        <f t="shared" si="59"/>
        <v>0.1878964262970004</v>
      </c>
      <c r="CC20" s="9"/>
      <c r="CD20" s="18">
        <f t="shared" si="60"/>
        <v>9.783455144857893E-2</v>
      </c>
      <c r="CE20" s="18">
        <f t="shared" si="61"/>
        <v>0.1014138119388716</v>
      </c>
      <c r="CF20" s="18">
        <f t="shared" si="62"/>
        <v>0.20967976718034767</v>
      </c>
      <c r="CG20" s="18">
        <f t="shared" si="63"/>
        <v>0.1196974273050035</v>
      </c>
      <c r="CH20" s="18">
        <f t="shared" si="64"/>
        <v>0.2337296680945829</v>
      </c>
      <c r="CI20" s="9"/>
      <c r="CJ20" s="18">
        <f t="shared" si="65"/>
        <v>0.15581610692736547</v>
      </c>
      <c r="CK20" s="18">
        <f t="shared" si="66"/>
        <v>0.20849869150033143</v>
      </c>
      <c r="CL20" s="18">
        <f t="shared" si="67"/>
        <v>0.31676464674180754</v>
      </c>
      <c r="CM20" s="18">
        <f t="shared" si="68"/>
        <v>0.22678230686646333</v>
      </c>
      <c r="CN20" s="18">
        <f t="shared" si="69"/>
        <v>0.34081454765604274</v>
      </c>
      <c r="CO20" s="9"/>
      <c r="CP20" s="18">
        <f t="shared" si="70"/>
        <v>5.7208983369411388E-2</v>
      </c>
      <c r="CQ20" s="18">
        <f t="shared" si="71"/>
        <v>0.10826595524147609</v>
      </c>
      <c r="CR20" s="18">
        <f t="shared" si="72"/>
        <v>5.8453817719159772E-2</v>
      </c>
      <c r="CS20" s="18">
        <f t="shared" si="73"/>
        <v>0.11403224078957941</v>
      </c>
      <c r="CU20" s="9">
        <f t="shared" si="24"/>
        <v>1077.7452000000001</v>
      </c>
      <c r="CV20" s="9">
        <f t="shared" si="24"/>
        <v>1078.1222400000001</v>
      </c>
      <c r="CW20" s="9">
        <f t="shared" si="24"/>
        <v>1152.0232000000001</v>
      </c>
      <c r="CX20" s="9">
        <f t="shared" si="24"/>
        <v>1118.76576</v>
      </c>
      <c r="CY20" s="9">
        <f t="shared" si="24"/>
        <v>1118.76576</v>
      </c>
      <c r="CZ20" s="9">
        <f t="shared" si="24"/>
        <v>1090.8893600000001</v>
      </c>
      <c r="DA20" s="9">
        <f t="shared" si="24"/>
        <v>850.22912000000008</v>
      </c>
      <c r="DB20" s="9">
        <f t="shared" si="24"/>
        <v>0</v>
      </c>
      <c r="DC20" s="9">
        <f t="shared" si="24"/>
        <v>0</v>
      </c>
      <c r="DD20" s="9">
        <f t="shared" si="24"/>
        <v>0</v>
      </c>
      <c r="DE20" s="9">
        <f t="shared" si="24"/>
        <v>0</v>
      </c>
      <c r="DF20" s="9">
        <f t="shared" si="24"/>
        <v>0</v>
      </c>
      <c r="DG20" s="9">
        <f t="shared" si="24"/>
        <v>0</v>
      </c>
      <c r="DH20" s="9"/>
      <c r="DI20" s="16">
        <f t="shared" si="74"/>
        <v>-3.6169169876259613</v>
      </c>
      <c r="DJ20" s="16">
        <f t="shared" si="75"/>
        <v>52.766278605763134</v>
      </c>
      <c r="DK20" s="16">
        <f t="shared" si="76"/>
        <v>52.766278605763134</v>
      </c>
      <c r="DL20" s="16">
        <f t="shared" si="77"/>
        <v>52.766278605763134</v>
      </c>
      <c r="DM20" s="16">
        <f t="shared" si="78"/>
        <v>52.766278605763134</v>
      </c>
      <c r="DO20" s="16">
        <f t="shared" si="79"/>
        <v>-3.6353703660531802</v>
      </c>
      <c r="DP20" s="16">
        <f t="shared" si="80"/>
        <v>52.747825227335916</v>
      </c>
      <c r="DQ20" s="16">
        <f t="shared" si="81"/>
        <v>52.747825227335916</v>
      </c>
      <c r="DR20" s="16">
        <f t="shared" si="82"/>
        <v>52.747825227335916</v>
      </c>
      <c r="DS20" s="16">
        <f t="shared" si="83"/>
        <v>52.747825227335916</v>
      </c>
      <c r="DT20" s="16"/>
      <c r="DU20" s="16">
        <f t="shared" si="84"/>
        <v>0</v>
      </c>
      <c r="DV20" s="16">
        <f t="shared" si="85"/>
        <v>54.75548467189428</v>
      </c>
      <c r="DW20" s="16">
        <f t="shared" si="86"/>
        <v>54.75548467189428</v>
      </c>
      <c r="DX20" s="16">
        <f t="shared" si="87"/>
        <v>54.75548467189428</v>
      </c>
      <c r="DY20" s="16">
        <f t="shared" si="88"/>
        <v>54.75548467189428</v>
      </c>
      <c r="DZ20" s="16"/>
      <c r="EA20" s="16">
        <f t="shared" si="89"/>
        <v>11.778576493487252</v>
      </c>
      <c r="EB20" s="16">
        <f t="shared" si="90"/>
        <v>53.391136702478782</v>
      </c>
      <c r="EC20" s="16">
        <f t="shared" si="91"/>
        <v>53.391136702478782</v>
      </c>
      <c r="ED20" s="16">
        <f t="shared" si="92"/>
        <v>53.391136702478782</v>
      </c>
      <c r="EE20" s="16">
        <f t="shared" si="93"/>
        <v>53.391136702478782</v>
      </c>
      <c r="EF20" s="16"/>
      <c r="EG20" s="16">
        <f t="shared" si="94"/>
        <v>0</v>
      </c>
      <c r="EH20" s="16">
        <f t="shared" si="95"/>
        <v>0</v>
      </c>
      <c r="EI20" s="16">
        <f t="shared" si="96"/>
        <v>0</v>
      </c>
      <c r="EJ20" s="16">
        <f t="shared" si="97"/>
        <v>0</v>
      </c>
    </row>
    <row r="21" spans="3:140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AB21" s="9"/>
      <c r="AC21" s="9"/>
      <c r="AD21" s="9"/>
      <c r="AN21" s="9"/>
      <c r="AO21" s="9"/>
      <c r="AP21" s="9"/>
    </row>
    <row r="22" spans="3:140" x14ac:dyDescent="0.25">
      <c r="G22" s="17" t="str">
        <f>AB2&amp;AB3</f>
        <v>Baseline is One Speed T-24 AC/Furnace, &lt; 65 kBtuh, with economizer</v>
      </c>
      <c r="P22" s="9" t="str">
        <f>AG2&amp;AG3</f>
        <v>Baseline is One Speed T-24 AC/Furnace, &lt; 65 kBtuh, without economizer</v>
      </c>
      <c r="AA22" s="9" t="str">
        <f>AN2&amp;AN3</f>
        <v>Baseline is 2 Speed T-24 AC/Furnace, 65-135 kBtuh</v>
      </c>
      <c r="AJ22" s="16" t="str">
        <f>AT2</f>
        <v>Baseline is T-24 PVAV/Gas Boiler</v>
      </c>
      <c r="AT22" t="str">
        <f>AY2&amp;AY3&amp;AZ3</f>
        <v>Baseline is T-24 Heat Pump VRF System</v>
      </c>
      <c r="BF22" s="9" t="str">
        <f>BA3</f>
        <v>Baseline is T-24 Heat Recovery VRF System</v>
      </c>
    </row>
    <row r="23" spans="3:140" x14ac:dyDescent="0.25">
      <c r="C23" s="9">
        <f>MIN($AB$5:$BB$20)</f>
        <v>-454.38611814752221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AC23" s="9"/>
      <c r="AO23" s="9"/>
    </row>
    <row r="24" spans="3:140" x14ac:dyDescent="0.25">
      <c r="C24" s="9">
        <f>MAX($AB$5:$BB$20)</f>
        <v>639.91268271107765</v>
      </c>
      <c r="G24" s="9"/>
      <c r="H24" s="9"/>
      <c r="I24" s="9"/>
      <c r="J24" s="9"/>
      <c r="K24" s="9"/>
      <c r="L24" s="9"/>
      <c r="M24" s="9"/>
      <c r="N24" s="9"/>
      <c r="O24" s="9"/>
      <c r="P24" s="9"/>
      <c r="AB24" s="9"/>
      <c r="AC24" s="9"/>
      <c r="AD24" s="9"/>
      <c r="AN24" s="9"/>
      <c r="AO24" s="9"/>
      <c r="AP24" s="9"/>
    </row>
    <row r="25" spans="3:140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AB25" s="9"/>
      <c r="AC25" s="9"/>
      <c r="AD25" s="9"/>
      <c r="AN25" s="9"/>
      <c r="AO25" s="9"/>
      <c r="AP25" s="9"/>
    </row>
    <row r="26" spans="3:140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AB26" s="9"/>
      <c r="AC26" s="9"/>
      <c r="AD26" s="9"/>
      <c r="AN26" s="9"/>
      <c r="AO26" s="9"/>
      <c r="AP26" s="9"/>
    </row>
    <row r="27" spans="3:140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AB27" s="9"/>
      <c r="AC27" s="9"/>
      <c r="AD27" s="9"/>
      <c r="AN27" s="9"/>
      <c r="AO27" s="9"/>
      <c r="AP27" s="9"/>
    </row>
    <row r="29" spans="3:140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AC29" s="9"/>
      <c r="AO29" s="9"/>
    </row>
    <row r="30" spans="3:140" hidden="1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AB30" s="9"/>
      <c r="AC30" s="9"/>
      <c r="AD30" s="9"/>
      <c r="AN30" s="9"/>
      <c r="AO30" s="9"/>
      <c r="AP30" s="9"/>
    </row>
    <row r="31" spans="3:140" hidden="1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AB31" s="9"/>
      <c r="AC31" s="9"/>
      <c r="AD31" s="9"/>
      <c r="AN31" s="9"/>
      <c r="AO31" s="9"/>
      <c r="AP31" s="9"/>
    </row>
    <row r="32" spans="3:140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AB32" s="9"/>
      <c r="AC32" s="9"/>
      <c r="AD32" s="9"/>
      <c r="AN32" s="9"/>
      <c r="AO32" s="9"/>
      <c r="AP32" s="9"/>
    </row>
    <row r="33" spans="3:42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AB33" s="9"/>
      <c r="AC33" s="9"/>
      <c r="AD33" s="9"/>
      <c r="AN33" s="9"/>
      <c r="AO33" s="9"/>
      <c r="AP33" s="9"/>
    </row>
    <row r="35" spans="3:42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AC35" s="9"/>
      <c r="AO35" s="9"/>
    </row>
    <row r="36" spans="3:42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AB36" s="9"/>
      <c r="AC36" s="9"/>
      <c r="AD36" s="9"/>
      <c r="AN36" s="9"/>
      <c r="AO36" s="9"/>
      <c r="AP36" s="9"/>
    </row>
    <row r="37" spans="3:42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AB37" s="9"/>
      <c r="AC37" s="9"/>
      <c r="AD37" s="9"/>
      <c r="AN37" s="9"/>
      <c r="AO37" s="9"/>
      <c r="AP37" s="9"/>
    </row>
    <row r="38" spans="3:42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AB38" s="9"/>
      <c r="AC38" s="9"/>
      <c r="AD38" s="9"/>
      <c r="AN38" s="9"/>
      <c r="AO38" s="9"/>
      <c r="AP38" s="9"/>
    </row>
    <row r="39" spans="3:42" x14ac:dyDescent="0.25">
      <c r="C39" s="18">
        <f>MIN($BS$5:$CR$20)</f>
        <v>-4.8687518890207587E-2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15"/>
      <c r="U39" s="15"/>
      <c r="V39" s="15"/>
      <c r="W39" s="15"/>
      <c r="X39" s="15"/>
      <c r="Y39" s="15"/>
      <c r="AB39" s="9"/>
      <c r="AC39" s="9"/>
      <c r="AD39" s="9"/>
      <c r="AN39" s="9"/>
      <c r="AO39" s="9"/>
      <c r="AP39" s="9"/>
    </row>
    <row r="40" spans="3:42" x14ac:dyDescent="0.25">
      <c r="C40" s="18">
        <f>MAX($BS$5:$CR$20)</f>
        <v>0.4301965900342169</v>
      </c>
    </row>
    <row r="41" spans="3:42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AC41" s="9"/>
      <c r="AO41" s="9"/>
    </row>
    <row r="42" spans="3:42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AB42" s="9"/>
      <c r="AC42" s="9"/>
      <c r="AD42" s="9"/>
      <c r="AN42" s="9"/>
      <c r="AO42" s="9"/>
      <c r="AP42" s="9"/>
    </row>
    <row r="43" spans="3:42" hidden="1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AB43" s="9"/>
      <c r="AC43" s="9"/>
      <c r="AD43" s="9"/>
      <c r="AN43" s="9"/>
      <c r="AO43" s="9"/>
      <c r="AP43" s="9"/>
    </row>
    <row r="44" spans="3:42" hidden="1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AB44" s="9"/>
      <c r="AC44" s="9"/>
      <c r="AD44" s="9"/>
      <c r="AN44" s="9"/>
      <c r="AO44" s="9"/>
      <c r="AP44" s="9"/>
    </row>
    <row r="45" spans="3:42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AB45" s="9"/>
      <c r="AC45" s="9"/>
      <c r="AD45" s="9"/>
      <c r="AN45" s="9"/>
      <c r="AO45" s="9"/>
      <c r="AP45" s="9"/>
    </row>
    <row r="47" spans="3:42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C47" s="9"/>
      <c r="AO47" s="9"/>
    </row>
    <row r="48" spans="3:42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B48" s="9"/>
      <c r="AC48" s="9"/>
      <c r="AD48" s="9"/>
      <c r="AN48" s="9"/>
      <c r="AO48" s="9"/>
      <c r="AP48" s="9"/>
    </row>
    <row r="49" spans="3:42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B49" s="9"/>
      <c r="AC49" s="9"/>
      <c r="AD49" s="9"/>
      <c r="AN49" s="9"/>
      <c r="AO49" s="9"/>
      <c r="AP49" s="9"/>
    </row>
    <row r="50" spans="3:42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B50" s="9"/>
      <c r="AC50" s="9"/>
      <c r="AD50" s="9"/>
      <c r="AN50" s="9"/>
      <c r="AO50" s="9"/>
      <c r="AP50" s="9"/>
    </row>
    <row r="51" spans="3:42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B51" s="9"/>
      <c r="AC51" s="9"/>
      <c r="AD51" s="9"/>
      <c r="AN51" s="9"/>
      <c r="AO51" s="9"/>
      <c r="AP51" s="9"/>
    </row>
    <row r="53" spans="3:42" x14ac:dyDescent="0.25">
      <c r="C53" s="16">
        <f>MIN(DI5:EK20)</f>
        <v>-3.6989925968842967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C53" s="9"/>
      <c r="AO53" s="9"/>
    </row>
    <row r="54" spans="3:42" x14ac:dyDescent="0.25">
      <c r="C54" s="16">
        <f>MAX($DJ$5:$EE$20)</f>
        <v>54.75548467189428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15"/>
      <c r="U54" s="15"/>
      <c r="V54" s="15"/>
      <c r="W54" s="15"/>
      <c r="X54" s="15"/>
      <c r="Y54" s="15"/>
      <c r="AB54" s="9"/>
      <c r="AC54" s="9"/>
      <c r="AD54" s="9"/>
      <c r="AN54" s="9"/>
      <c r="AO54" s="9"/>
      <c r="AP54" s="9"/>
    </row>
    <row r="55" spans="3:42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B55" s="9"/>
      <c r="AC55" s="9"/>
      <c r="AD55" s="9"/>
      <c r="AN55" s="9"/>
      <c r="AO55" s="9"/>
      <c r="AP55" s="9"/>
    </row>
    <row r="56" spans="3:42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B56" s="9"/>
      <c r="AC56" s="9"/>
      <c r="AD56" s="9"/>
      <c r="AN56" s="9"/>
      <c r="AO56" s="9"/>
      <c r="AP56" s="9"/>
    </row>
    <row r="57" spans="3:42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B57" s="9"/>
      <c r="AC57" s="9"/>
      <c r="AD57" s="9"/>
      <c r="AN57" s="9"/>
      <c r="AO57" s="9"/>
      <c r="AP57" s="9"/>
    </row>
    <row r="59" spans="3:42" hidden="1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C59" s="9"/>
      <c r="AO59" s="9"/>
    </row>
    <row r="60" spans="3:42" hidden="1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B60" s="9"/>
      <c r="AC60" s="9"/>
      <c r="AD60" s="9"/>
      <c r="AN60" s="9"/>
      <c r="AO60" s="9"/>
      <c r="AP60" s="9"/>
    </row>
    <row r="61" spans="3:42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B61" s="9"/>
      <c r="AC61" s="9"/>
      <c r="AD61" s="9"/>
      <c r="AN61" s="9"/>
      <c r="AO61" s="9"/>
      <c r="AP61" s="9"/>
    </row>
    <row r="62" spans="3:42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B62" s="9"/>
      <c r="AC62" s="9"/>
      <c r="AD62" s="9"/>
      <c r="AN62" s="9"/>
      <c r="AO62" s="9"/>
      <c r="AP62" s="9"/>
    </row>
    <row r="63" spans="3:42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B63" s="9"/>
      <c r="AC63" s="9"/>
      <c r="AD63" s="9"/>
      <c r="AN63" s="9"/>
      <c r="AO63" s="9"/>
      <c r="AP63" s="9"/>
    </row>
    <row r="65" spans="7:42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C65" s="9"/>
      <c r="AO65" s="9"/>
    </row>
    <row r="66" spans="7:42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B66" s="9"/>
      <c r="AC66" s="9"/>
      <c r="AD66" s="9"/>
      <c r="AN66" s="9"/>
      <c r="AO66" s="9"/>
      <c r="AP66" s="9"/>
    </row>
    <row r="67" spans="7:42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B67" s="9"/>
      <c r="AC67" s="9"/>
      <c r="AD67" s="9"/>
      <c r="AN67" s="9"/>
      <c r="AO67" s="9"/>
      <c r="AP67" s="9"/>
    </row>
    <row r="68" spans="7:42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B68" s="9"/>
      <c r="AC68" s="9"/>
      <c r="AD68" s="9"/>
      <c r="AN68" s="9"/>
      <c r="AO68" s="9"/>
      <c r="AP68" s="9"/>
    </row>
    <row r="69" spans="7:42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B69" s="9"/>
      <c r="AC69" s="9"/>
      <c r="AD69" s="9"/>
      <c r="AN69" s="9"/>
      <c r="AO69" s="9"/>
      <c r="AP69" s="9"/>
    </row>
    <row r="71" spans="7:42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C71" s="9"/>
      <c r="AO71" s="9"/>
    </row>
    <row r="72" spans="7:42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B72" s="9"/>
      <c r="AC72" s="9"/>
      <c r="AD72" s="9"/>
      <c r="AN72" s="9"/>
      <c r="AO72" s="9"/>
      <c r="AP72" s="9"/>
    </row>
    <row r="73" spans="7:42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B73" s="9"/>
      <c r="AC73" s="9"/>
      <c r="AD73" s="9"/>
      <c r="AN73" s="9"/>
      <c r="AO73" s="9"/>
      <c r="AP73" s="9"/>
    </row>
    <row r="74" spans="7:42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B74" s="9"/>
      <c r="AC74" s="9"/>
      <c r="AD74" s="9"/>
      <c r="AN74" s="9"/>
      <c r="AO74" s="9"/>
      <c r="AP74" s="9"/>
    </row>
    <row r="75" spans="7:42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B75" s="9"/>
      <c r="AC75" s="9"/>
      <c r="AD75" s="9"/>
      <c r="AN75" s="9"/>
      <c r="AO75" s="9"/>
      <c r="AP75" s="9"/>
    </row>
    <row r="77" spans="7:42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C77" s="9"/>
      <c r="AO77" s="9"/>
    </row>
    <row r="78" spans="7:42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B78" s="9"/>
      <c r="AC78" s="9"/>
      <c r="AD78" s="9"/>
      <c r="AN78" s="9"/>
      <c r="AO78" s="9"/>
      <c r="AP78" s="9"/>
    </row>
    <row r="79" spans="7:42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B79" s="9"/>
      <c r="AC79" s="9"/>
      <c r="AD79" s="9"/>
      <c r="AN79" s="9"/>
      <c r="AO79" s="9"/>
      <c r="AP79" s="9"/>
    </row>
    <row r="80" spans="7:42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B80" s="9"/>
      <c r="AC80" s="9"/>
      <c r="AD80" s="9"/>
      <c r="AN80" s="9"/>
      <c r="AO80" s="9"/>
      <c r="AP80" s="9"/>
    </row>
    <row r="81" spans="7:42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B81" s="9"/>
      <c r="AC81" s="9"/>
      <c r="AD81" s="9"/>
      <c r="AN81" s="9"/>
      <c r="AO81" s="9"/>
      <c r="AP81" s="9"/>
    </row>
    <row r="83" spans="7:42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C83" s="9"/>
      <c r="AO83" s="9"/>
    </row>
    <row r="84" spans="7:42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B84" s="9"/>
      <c r="AC84" s="9"/>
      <c r="AD84" s="9"/>
      <c r="AN84" s="9"/>
      <c r="AO84" s="9"/>
      <c r="AP84" s="9"/>
    </row>
    <row r="85" spans="7:42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B85" s="9"/>
      <c r="AC85" s="9"/>
      <c r="AD85" s="9"/>
      <c r="AN85" s="9"/>
      <c r="AO85" s="9"/>
      <c r="AP85" s="9"/>
    </row>
    <row r="86" spans="7:42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B86" s="9"/>
      <c r="AC86" s="9"/>
      <c r="AD86" s="9"/>
      <c r="AN86" s="9"/>
      <c r="AO86" s="9"/>
      <c r="AP86" s="9"/>
    </row>
    <row r="87" spans="7:42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B87" s="9"/>
      <c r="AC87" s="9"/>
      <c r="AD87" s="9"/>
      <c r="AN87" s="9"/>
      <c r="AO87" s="9"/>
      <c r="AP87" s="9"/>
    </row>
    <row r="89" spans="7:42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C89" s="9"/>
      <c r="AO89" s="9"/>
    </row>
    <row r="90" spans="7:42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B90" s="9"/>
      <c r="AC90" s="9"/>
      <c r="AD90" s="9"/>
      <c r="AN90" s="9"/>
      <c r="AO90" s="9"/>
      <c r="AP90" s="9"/>
    </row>
    <row r="91" spans="7:42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B91" s="9"/>
      <c r="AC91" s="9"/>
      <c r="AD91" s="9"/>
      <c r="AN91" s="9"/>
      <c r="AO91" s="9"/>
      <c r="AP91" s="9"/>
    </row>
    <row r="92" spans="7:42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B92" s="9"/>
      <c r="AC92" s="9"/>
      <c r="AD92" s="9"/>
      <c r="AN92" s="9"/>
      <c r="AO92" s="9"/>
      <c r="AP92" s="9"/>
    </row>
    <row r="93" spans="7:42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B93" s="9"/>
      <c r="AC93" s="9"/>
      <c r="AD93" s="9"/>
      <c r="AN93" s="9"/>
      <c r="AO93" s="9"/>
      <c r="AP93" s="9"/>
    </row>
    <row r="95" spans="7:42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C95" s="9"/>
      <c r="AO95" s="9"/>
    </row>
    <row r="96" spans="7:42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B96" s="9"/>
      <c r="AC96" s="9"/>
      <c r="AD96" s="9"/>
      <c r="AN96" s="9"/>
      <c r="AO96" s="9"/>
      <c r="AP96" s="9"/>
    </row>
    <row r="97" spans="7:42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B97" s="9"/>
      <c r="AC97" s="9"/>
      <c r="AD97" s="9"/>
      <c r="AN97" s="9"/>
      <c r="AO97" s="9"/>
      <c r="AP97" s="9"/>
    </row>
    <row r="98" spans="7:42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B98" s="9"/>
      <c r="AC98" s="9"/>
      <c r="AD98" s="9"/>
      <c r="AN98" s="9"/>
      <c r="AO98" s="9"/>
      <c r="AP98" s="9"/>
    </row>
    <row r="99" spans="7:42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B99" s="9"/>
      <c r="AC99" s="9"/>
      <c r="AD99" s="9"/>
      <c r="AN99" s="9"/>
      <c r="AO99" s="9"/>
      <c r="AP99" s="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C1:EJ99"/>
  <sheetViews>
    <sheetView topLeftCell="A2" zoomScale="60" zoomScaleNormal="60" workbookViewId="0">
      <pane ySplit="1080" topLeftCell="A10" activePane="bottomLeft"/>
      <selection activeCell="Y5" sqref="Y5"/>
      <selection pane="bottomLeft" activeCell="A60" sqref="A60:XFD61"/>
    </sheetView>
  </sheetViews>
  <sheetFormatPr defaultRowHeight="15" x14ac:dyDescent="0.25"/>
  <cols>
    <col min="1" max="1" width="2" customWidth="1"/>
    <col min="2" max="2" width="2.28515625" customWidth="1"/>
    <col min="3" max="3" width="8.28515625" customWidth="1"/>
    <col min="4" max="4" width="3.42578125" customWidth="1"/>
    <col min="5" max="5" width="2.7109375" customWidth="1"/>
    <col min="6" max="6" width="1.42578125" customWidth="1"/>
    <col min="15" max="16" width="8.28515625" customWidth="1"/>
    <col min="20" max="25" width="6.140625" customWidth="1"/>
    <col min="44" max="44" width="3.85546875" customWidth="1"/>
    <col min="45" max="45" width="6.7109375" customWidth="1"/>
    <col min="46" max="54" width="6.5703125" customWidth="1"/>
    <col min="55" max="55" width="5.140625" customWidth="1"/>
    <col min="98" max="98" width="3.7109375" customWidth="1"/>
    <col min="107" max="108" width="8" customWidth="1"/>
    <col min="112" max="112" width="4.85546875" customWidth="1"/>
    <col min="113" max="113" width="11.7109375" customWidth="1"/>
    <col min="118" max="118" width="6.28515625" customWidth="1"/>
    <col min="124" max="124" width="5" customWidth="1"/>
  </cols>
  <sheetData>
    <row r="1" spans="3:140" x14ac:dyDescent="0.25">
      <c r="G1">
        <f t="shared" ref="G1:Y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>
        <f t="shared" si="0"/>
        <v>7</v>
      </c>
      <c r="S1">
        <f t="shared" si="0"/>
        <v>7</v>
      </c>
      <c r="T1">
        <f t="shared" si="0"/>
        <v>25</v>
      </c>
      <c r="U1">
        <f t="shared" si="0"/>
        <v>25</v>
      </c>
      <c r="V1">
        <f t="shared" si="0"/>
        <v>25</v>
      </c>
      <c r="W1">
        <f t="shared" si="0"/>
        <v>25</v>
      </c>
      <c r="X1">
        <f t="shared" si="0"/>
        <v>25</v>
      </c>
      <c r="Y1">
        <f t="shared" si="0"/>
        <v>25</v>
      </c>
      <c r="BD1">
        <f t="shared" ref="BD1:BP1" si="1">MATCH(BD2,hHdrAnnlEnergy,0)-1</f>
        <v>6</v>
      </c>
      <c r="BE1">
        <f t="shared" si="1"/>
        <v>6</v>
      </c>
      <c r="BF1">
        <f t="shared" si="1"/>
        <v>6</v>
      </c>
      <c r="BG1">
        <f t="shared" si="1"/>
        <v>6</v>
      </c>
      <c r="BH1">
        <f t="shared" si="1"/>
        <v>6</v>
      </c>
      <c r="BI1">
        <f t="shared" si="1"/>
        <v>6</v>
      </c>
      <c r="BJ1">
        <f t="shared" si="1"/>
        <v>6</v>
      </c>
      <c r="BK1">
        <f t="shared" si="1"/>
        <v>6</v>
      </c>
      <c r="BL1">
        <f t="shared" si="1"/>
        <v>6</v>
      </c>
      <c r="BM1">
        <f t="shared" si="1"/>
        <v>6</v>
      </c>
      <c r="BN1">
        <f t="shared" si="1"/>
        <v>6</v>
      </c>
      <c r="BO1">
        <f t="shared" si="1"/>
        <v>6</v>
      </c>
      <c r="BP1">
        <f t="shared" si="1"/>
        <v>6</v>
      </c>
      <c r="CU1">
        <f t="shared" ref="CU1:DG1" si="2">MATCH(CU2,hHdrAnnlEnergy,0)-1</f>
        <v>22</v>
      </c>
      <c r="CV1">
        <f t="shared" si="2"/>
        <v>22</v>
      </c>
      <c r="CW1">
        <f t="shared" si="2"/>
        <v>22</v>
      </c>
      <c r="CX1">
        <f t="shared" si="2"/>
        <v>22</v>
      </c>
      <c r="CY1">
        <f t="shared" si="2"/>
        <v>22</v>
      </c>
      <c r="CZ1">
        <f t="shared" si="2"/>
        <v>22</v>
      </c>
      <c r="DA1">
        <f t="shared" si="2"/>
        <v>22</v>
      </c>
      <c r="DB1">
        <f t="shared" si="2"/>
        <v>22</v>
      </c>
      <c r="DC1">
        <f t="shared" si="2"/>
        <v>22</v>
      </c>
      <c r="DD1">
        <f t="shared" si="2"/>
        <v>22</v>
      </c>
      <c r="DE1">
        <f t="shared" si="2"/>
        <v>22</v>
      </c>
      <c r="DF1">
        <f t="shared" si="2"/>
        <v>22</v>
      </c>
      <c r="DG1">
        <f t="shared" si="2"/>
        <v>22</v>
      </c>
    </row>
    <row r="2" spans="3:140" x14ac:dyDescent="0.25">
      <c r="G2" t="s">
        <v>6</v>
      </c>
      <c r="H2" t="s">
        <v>6</v>
      </c>
      <c r="I2" t="s">
        <v>6</v>
      </c>
      <c r="J2" t="str">
        <f>H2</f>
        <v>kWhTotal</v>
      </c>
      <c r="K2" t="str">
        <f>I2</f>
        <v>kWhTotal</v>
      </c>
      <c r="L2" t="str">
        <f>J2</f>
        <v>kWhTotal</v>
      </c>
      <c r="M2" t="str">
        <f t="shared" ref="M2:P2" si="3">L2</f>
        <v>kWhTotal</v>
      </c>
      <c r="N2" t="str">
        <f t="shared" si="3"/>
        <v>kWhTotal</v>
      </c>
      <c r="O2" t="str">
        <f t="shared" si="3"/>
        <v>kWhTotal</v>
      </c>
      <c r="P2" t="str">
        <f t="shared" si="3"/>
        <v>kWhTotal</v>
      </c>
      <c r="Q2" t="str">
        <f>O2</f>
        <v>kWhTotal</v>
      </c>
      <c r="R2" t="str">
        <f>P2</f>
        <v>kWhTotal</v>
      </c>
      <c r="S2" t="str">
        <f>Q2</f>
        <v>kWhTotal</v>
      </c>
      <c r="T2" t="s">
        <v>83</v>
      </c>
      <c r="U2" t="s">
        <v>83</v>
      </c>
      <c r="V2" t="s">
        <v>83</v>
      </c>
      <c r="W2" t="s">
        <v>83</v>
      </c>
      <c r="X2" t="s">
        <v>83</v>
      </c>
      <c r="Y2" t="s">
        <v>83</v>
      </c>
      <c r="AB2" t="s">
        <v>724</v>
      </c>
      <c r="AG2" t="s">
        <v>724</v>
      </c>
      <c r="AN2" t="s">
        <v>723</v>
      </c>
      <c r="AT2" t="s">
        <v>727</v>
      </c>
      <c r="AY2" t="s">
        <v>781</v>
      </c>
      <c r="BD2" t="s">
        <v>5</v>
      </c>
      <c r="BE2" t="s">
        <v>5</v>
      </c>
      <c r="BF2" t="s">
        <v>5</v>
      </c>
      <c r="BG2" t="str">
        <f>BE2</f>
        <v>kWPkPer</v>
      </c>
      <c r="BH2" t="str">
        <f>BF2</f>
        <v>kWPkPer</v>
      </c>
      <c r="BI2" t="str">
        <f>BG2</f>
        <v>kWPkPer</v>
      </c>
      <c r="BJ2" t="str">
        <f t="shared" ref="BJ2:BL2" si="4">BI2</f>
        <v>kWPkPer</v>
      </c>
      <c r="BK2" t="str">
        <f t="shared" si="4"/>
        <v>kWPkPer</v>
      </c>
      <c r="BL2" t="str">
        <f t="shared" si="4"/>
        <v>kWPkPer</v>
      </c>
      <c r="BM2" t="str">
        <f>BK2</f>
        <v>kWPkPer</v>
      </c>
      <c r="BN2" t="str">
        <f t="shared" ref="BN2:BO2" si="5">BM2</f>
        <v>kWPkPer</v>
      </c>
      <c r="BO2" t="str">
        <f t="shared" si="5"/>
        <v>kWPkPer</v>
      </c>
      <c r="BP2" t="str">
        <f t="shared" ref="BP2" si="6">BN2</f>
        <v>kWPkPer</v>
      </c>
      <c r="BS2" t="s">
        <v>724</v>
      </c>
      <c r="CE2" t="s">
        <v>723</v>
      </c>
      <c r="CK2" t="s">
        <v>727</v>
      </c>
      <c r="CP2" t="s">
        <v>778</v>
      </c>
      <c r="CU2" t="s">
        <v>21</v>
      </c>
      <c r="CV2" t="s">
        <v>21</v>
      </c>
      <c r="CW2" t="s">
        <v>21</v>
      </c>
      <c r="CX2" t="str">
        <f>CV2</f>
        <v>ThermHeating</v>
      </c>
      <c r="CY2" t="str">
        <f>CW2</f>
        <v>ThermHeating</v>
      </c>
      <c r="CZ2" t="str">
        <f t="shared" ref="CZ2" si="7">CX2</f>
        <v>ThermHeating</v>
      </c>
      <c r="DA2" t="str">
        <f t="shared" ref="DA2:DD2" si="8">CZ2</f>
        <v>ThermHeating</v>
      </c>
      <c r="DB2" t="str">
        <f t="shared" si="8"/>
        <v>ThermHeating</v>
      </c>
      <c r="DC2" t="str">
        <f t="shared" si="8"/>
        <v>ThermHeating</v>
      </c>
      <c r="DD2" t="str">
        <f t="shared" si="8"/>
        <v>ThermHeating</v>
      </c>
      <c r="DE2" t="str">
        <f t="shared" ref="DE2:DG2" si="9">DC2</f>
        <v>ThermHeating</v>
      </c>
      <c r="DF2" t="str">
        <f t="shared" si="9"/>
        <v>ThermHeating</v>
      </c>
      <c r="DG2" t="str">
        <f t="shared" si="9"/>
        <v>ThermHeating</v>
      </c>
      <c r="DJ2" t="s">
        <v>724</v>
      </c>
      <c r="DP2" t="s">
        <v>724</v>
      </c>
      <c r="DV2" t="s">
        <v>723</v>
      </c>
      <c r="EB2" t="s">
        <v>727</v>
      </c>
      <c r="EG2" t="s">
        <v>725</v>
      </c>
    </row>
    <row r="3" spans="3:140" x14ac:dyDescent="0.25">
      <c r="E3" s="15" t="s">
        <v>44</v>
      </c>
      <c r="G3" t="s">
        <v>730</v>
      </c>
      <c r="H3" t="s">
        <v>90</v>
      </c>
      <c r="I3" t="s">
        <v>92</v>
      </c>
      <c r="J3" t="s">
        <v>689</v>
      </c>
      <c r="K3" t="s">
        <v>94</v>
      </c>
      <c r="L3" s="2" t="s">
        <v>48</v>
      </c>
      <c r="M3" s="2" t="s">
        <v>50</v>
      </c>
      <c r="N3" t="s">
        <v>96</v>
      </c>
      <c r="O3" t="s">
        <v>98</v>
      </c>
      <c r="P3" t="s">
        <v>100</v>
      </c>
      <c r="Q3" t="s">
        <v>102</v>
      </c>
      <c r="R3" t="s">
        <v>104</v>
      </c>
      <c r="S3" t="s">
        <v>106</v>
      </c>
      <c r="T3" t="s">
        <v>96</v>
      </c>
      <c r="U3" t="s">
        <v>98</v>
      </c>
      <c r="V3" t="s">
        <v>100</v>
      </c>
      <c r="W3" t="s">
        <v>96</v>
      </c>
      <c r="X3" t="s">
        <v>98</v>
      </c>
      <c r="Y3" t="s">
        <v>100</v>
      </c>
      <c r="AB3" t="s">
        <v>765</v>
      </c>
      <c r="AG3" t="s">
        <v>766</v>
      </c>
      <c r="AN3" t="s">
        <v>722</v>
      </c>
      <c r="BA3" t="s">
        <v>780</v>
      </c>
      <c r="BD3" t="str">
        <f t="shared" ref="BD3:BP3" si="10">G3</f>
        <v>AC_S0Std</v>
      </c>
      <c r="BE3" t="str">
        <f t="shared" si="10"/>
        <v>AC_S1Std</v>
      </c>
      <c r="BF3" t="str">
        <f t="shared" si="10"/>
        <v>AC_SHi</v>
      </c>
      <c r="BG3" t="str">
        <f t="shared" si="10"/>
        <v>AC_EStd</v>
      </c>
      <c r="BH3" t="str">
        <f t="shared" si="10"/>
        <v>AC_EHi</v>
      </c>
      <c r="BI3" t="str">
        <f t="shared" si="10"/>
        <v>PVAV_Std</v>
      </c>
      <c r="BJ3" t="str">
        <f t="shared" si="10"/>
        <v>PVAV_Hi</v>
      </c>
      <c r="BK3" s="15" t="str">
        <f t="shared" si="10"/>
        <v>VRF_HP_OAU0</v>
      </c>
      <c r="BL3" s="15" t="str">
        <f t="shared" si="10"/>
        <v>VRF_HP_OAU1</v>
      </c>
      <c r="BM3" s="15" t="str">
        <f t="shared" si="10"/>
        <v>VRF_HP_OAU2</v>
      </c>
      <c r="BN3" s="15" t="str">
        <f t="shared" si="10"/>
        <v>VRF_HR_OAU0</v>
      </c>
      <c r="BO3" s="15" t="str">
        <f t="shared" si="10"/>
        <v>VRF_HR_OAU1</v>
      </c>
      <c r="BP3" s="15" t="str">
        <f t="shared" si="10"/>
        <v>VRF_HR_OAU2</v>
      </c>
      <c r="BS3" t="s">
        <v>765</v>
      </c>
      <c r="BX3" t="s">
        <v>775</v>
      </c>
      <c r="CE3" t="s">
        <v>722</v>
      </c>
      <c r="CP3">
        <v>14</v>
      </c>
      <c r="CQ3" t="s">
        <v>726</v>
      </c>
      <c r="CU3" t="str">
        <f t="shared" ref="CU3:DB3" si="11">BD3</f>
        <v>AC_S0Std</v>
      </c>
      <c r="CV3" t="str">
        <f t="shared" si="11"/>
        <v>AC_S1Std</v>
      </c>
      <c r="CW3" t="str">
        <f t="shared" si="11"/>
        <v>AC_SHi</v>
      </c>
      <c r="CX3" t="str">
        <f t="shared" si="11"/>
        <v>AC_EStd</v>
      </c>
      <c r="CY3" t="str">
        <f t="shared" si="11"/>
        <v>AC_EHi</v>
      </c>
      <c r="CZ3" t="str">
        <f t="shared" si="11"/>
        <v>PVAV_Std</v>
      </c>
      <c r="DA3" t="str">
        <f t="shared" si="11"/>
        <v>PVAV_Hi</v>
      </c>
      <c r="DB3" s="15" t="str">
        <f t="shared" si="11"/>
        <v>VRF_HP_OAU0</v>
      </c>
      <c r="DC3" s="15" t="str">
        <f t="shared" ref="DC3:DG3" si="12">BL3</f>
        <v>VRF_HP_OAU1</v>
      </c>
      <c r="DD3" s="15" t="str">
        <f t="shared" si="12"/>
        <v>VRF_HP_OAU2</v>
      </c>
      <c r="DE3" s="15" t="str">
        <f t="shared" si="12"/>
        <v>VRF_HR_OAU0</v>
      </c>
      <c r="DF3" s="15" t="str">
        <f t="shared" si="12"/>
        <v>VRF_HR_OAU1</v>
      </c>
      <c r="DG3" s="15" t="str">
        <f t="shared" si="12"/>
        <v>VRF_HR_OAU2</v>
      </c>
      <c r="DJ3" t="s">
        <v>721</v>
      </c>
      <c r="DP3" t="s">
        <v>775</v>
      </c>
      <c r="DV3" t="s">
        <v>722</v>
      </c>
    </row>
    <row r="4" spans="3:140" x14ac:dyDescent="0.25">
      <c r="C4" t="s">
        <v>46</v>
      </c>
      <c r="D4" t="s">
        <v>2</v>
      </c>
      <c r="Z4" t="s">
        <v>2</v>
      </c>
      <c r="AA4" t="s">
        <v>764</v>
      </c>
      <c r="AB4" t="s">
        <v>762</v>
      </c>
      <c r="AC4" t="s">
        <v>678</v>
      </c>
      <c r="AD4" t="s">
        <v>763</v>
      </c>
      <c r="AE4" t="s">
        <v>680</v>
      </c>
      <c r="AG4" t="s">
        <v>764</v>
      </c>
      <c r="AH4" t="s">
        <v>762</v>
      </c>
      <c r="AI4" t="s">
        <v>678</v>
      </c>
      <c r="AJ4" t="s">
        <v>763</v>
      </c>
      <c r="AK4" t="s">
        <v>680</v>
      </c>
      <c r="AM4" t="str">
        <f>AA4</f>
        <v>Hi Eff AC</v>
      </c>
      <c r="AN4" t="str">
        <f>AB4</f>
        <v>VRF HP T-24</v>
      </c>
      <c r="AO4" t="str">
        <f t="shared" ref="AO4:AQ4" si="13">AC4</f>
        <v>VRF HP Tier2</v>
      </c>
      <c r="AP4" t="str">
        <f t="shared" si="13"/>
        <v>VRF HR T-24</v>
      </c>
      <c r="AQ4" t="str">
        <f t="shared" si="13"/>
        <v>VRF HR Tier2</v>
      </c>
      <c r="AS4" t="s">
        <v>779</v>
      </c>
      <c r="AT4" t="str">
        <f>AB4</f>
        <v>VRF HP T-24</v>
      </c>
      <c r="AU4" t="str">
        <f t="shared" ref="AU4:AW4" si="14">AC4</f>
        <v>VRF HP Tier2</v>
      </c>
      <c r="AV4" t="str">
        <f t="shared" si="14"/>
        <v>VRF HR T-24</v>
      </c>
      <c r="AW4" t="str">
        <f t="shared" si="14"/>
        <v>VRF HR Tier2</v>
      </c>
      <c r="AY4" t="s">
        <v>767</v>
      </c>
      <c r="AZ4" t="s">
        <v>678</v>
      </c>
      <c r="BA4" t="s">
        <v>768</v>
      </c>
      <c r="BB4" t="s">
        <v>680</v>
      </c>
      <c r="BK4" t="s">
        <v>769</v>
      </c>
      <c r="BL4" t="s">
        <v>770</v>
      </c>
      <c r="BM4" t="s">
        <v>771</v>
      </c>
      <c r="BN4" t="s">
        <v>772</v>
      </c>
      <c r="BO4" t="s">
        <v>773</v>
      </c>
      <c r="BP4" t="s">
        <v>774</v>
      </c>
      <c r="BR4" t="s">
        <v>764</v>
      </c>
      <c r="BS4" s="15" t="s">
        <v>762</v>
      </c>
      <c r="BT4" s="15" t="s">
        <v>678</v>
      </c>
      <c r="BU4" s="15" t="s">
        <v>763</v>
      </c>
      <c r="BV4" s="15" t="s">
        <v>680</v>
      </c>
      <c r="BX4" t="s">
        <v>764</v>
      </c>
      <c r="BY4" s="15" t="s">
        <v>762</v>
      </c>
      <c r="BZ4" s="15" t="s">
        <v>678</v>
      </c>
      <c r="CA4" s="15" t="s">
        <v>763</v>
      </c>
      <c r="CB4" s="15" t="s">
        <v>680</v>
      </c>
      <c r="CD4" t="s">
        <v>764</v>
      </c>
      <c r="CE4" s="15" t="s">
        <v>762</v>
      </c>
      <c r="CF4" s="15" t="s">
        <v>678</v>
      </c>
      <c r="CG4" s="15" t="s">
        <v>763</v>
      </c>
      <c r="CH4" s="15" t="s">
        <v>680</v>
      </c>
      <c r="CJ4" t="s">
        <v>779</v>
      </c>
      <c r="CK4" s="15" t="s">
        <v>762</v>
      </c>
      <c r="CL4" s="15" t="s">
        <v>678</v>
      </c>
      <c r="CM4" s="15" t="s">
        <v>763</v>
      </c>
      <c r="CN4" s="15" t="s">
        <v>680</v>
      </c>
      <c r="CP4" t="s">
        <v>767</v>
      </c>
      <c r="CQ4" t="s">
        <v>678</v>
      </c>
      <c r="CR4" t="s">
        <v>776</v>
      </c>
      <c r="CS4" t="s">
        <v>777</v>
      </c>
      <c r="DI4" t="s">
        <v>764</v>
      </c>
      <c r="DJ4" s="15" t="s">
        <v>762</v>
      </c>
      <c r="DK4" s="15" t="s">
        <v>678</v>
      </c>
      <c r="DL4" s="15" t="s">
        <v>763</v>
      </c>
      <c r="DM4" s="15" t="s">
        <v>680</v>
      </c>
      <c r="DO4" t="s">
        <v>764</v>
      </c>
      <c r="DP4" s="15" t="s">
        <v>762</v>
      </c>
      <c r="DQ4" s="15" t="s">
        <v>678</v>
      </c>
      <c r="DR4" s="15" t="s">
        <v>763</v>
      </c>
      <c r="DS4" s="15" t="s">
        <v>680</v>
      </c>
      <c r="DU4" t="s">
        <v>764</v>
      </c>
      <c r="DV4" s="15" t="s">
        <v>762</v>
      </c>
      <c r="DW4" s="15" t="s">
        <v>678</v>
      </c>
      <c r="DX4" s="15" t="s">
        <v>763</v>
      </c>
      <c r="DY4" s="15" t="s">
        <v>680</v>
      </c>
      <c r="EA4" t="s">
        <v>779</v>
      </c>
      <c r="EB4" s="15" t="s">
        <v>762</v>
      </c>
      <c r="EC4" s="15" t="s">
        <v>678</v>
      </c>
      <c r="ED4" s="15" t="s">
        <v>763</v>
      </c>
      <c r="EE4" s="15" t="s">
        <v>680</v>
      </c>
      <c r="EG4" t="s">
        <v>767</v>
      </c>
      <c r="EH4" t="s">
        <v>678</v>
      </c>
      <c r="EI4" t="s">
        <v>768</v>
      </c>
      <c r="EJ4" t="s">
        <v>680</v>
      </c>
    </row>
    <row r="5" spans="3:140" x14ac:dyDescent="0.25">
      <c r="C5" s="19" t="s">
        <v>29</v>
      </c>
      <c r="D5">
        <v>1</v>
      </c>
      <c r="G5" s="9">
        <f t="shared" ref="G5:S20" si="15">VLOOKUP($C5&amp;"-w"&amp;TEXT($D5,"00")&amp;"-v14-"&amp;G$3,tblAnnlEnergy,G$1,FALSE)</f>
        <v>277689.0625</v>
      </c>
      <c r="H5" s="9">
        <f t="shared" si="15"/>
        <v>277371.40625</v>
      </c>
      <c r="I5" s="9">
        <f t="shared" si="15"/>
        <v>266385.9375</v>
      </c>
      <c r="J5" s="9">
        <f t="shared" si="15"/>
        <v>275669</v>
      </c>
      <c r="K5" s="9">
        <f t="shared" si="15"/>
        <v>275336.84375</v>
      </c>
      <c r="L5" s="9">
        <f t="shared" si="15"/>
        <v>287817.4375</v>
      </c>
      <c r="M5" s="9">
        <f t="shared" si="15"/>
        <v>285650.46875</v>
      </c>
      <c r="N5" s="9">
        <f t="shared" si="15"/>
        <v>365247.5625</v>
      </c>
      <c r="O5" s="9">
        <f t="shared" si="15"/>
        <v>357245.125</v>
      </c>
      <c r="P5" s="9">
        <f t="shared" si="15"/>
        <v>350175.65625</v>
      </c>
      <c r="Q5" s="9">
        <f t="shared" si="15"/>
        <v>353799.15625</v>
      </c>
      <c r="R5" s="9">
        <f t="shared" si="15"/>
        <v>346651.34375</v>
      </c>
      <c r="S5" s="9">
        <f t="shared" si="15"/>
        <v>340454.96875</v>
      </c>
      <c r="T5" s="9">
        <f t="shared" ref="T5:Y20" si="16">VLOOKUP($C5&amp;"-w"&amp;TEXT($D5,"00")&amp;"-v14-"&amp;T$3,tblAnnlEnergy,T$1,FALSE)/12</f>
        <v>77.403666178385421</v>
      </c>
      <c r="U5" s="9">
        <f t="shared" si="16"/>
        <v>77.403666178385421</v>
      </c>
      <c r="V5" s="9">
        <f t="shared" si="16"/>
        <v>77.403666178385421</v>
      </c>
      <c r="W5" s="9">
        <f t="shared" si="16"/>
        <v>77.403666178385421</v>
      </c>
      <c r="X5" s="9">
        <f t="shared" si="16"/>
        <v>77.403666178385421</v>
      </c>
      <c r="Y5" s="9">
        <f t="shared" si="16"/>
        <v>77.403666178385421</v>
      </c>
      <c r="Z5" s="9" t="str">
        <f>"CZ"&amp;TEXT(D5,"00")</f>
        <v>CZ01</v>
      </c>
      <c r="AA5" s="9">
        <f>($H5-I5)/$T5</f>
        <v>141.92439831832715</v>
      </c>
      <c r="AB5" s="9">
        <f>($H5-N5)/$T5</f>
        <v>-1135.2970807284444</v>
      </c>
      <c r="AC5" s="9">
        <f>($H5-O5)/$V5</f>
        <v>-1031.9113123908378</v>
      </c>
      <c r="AD5" s="9">
        <f>($H5-Q5)/$W5</f>
        <v>-987.39186105040153</v>
      </c>
      <c r="AE5" s="9">
        <f>($H5-S5)/$Y5</f>
        <v>-814.9945036791521</v>
      </c>
      <c r="AF5" s="9"/>
      <c r="AG5" s="9">
        <f>($G5-I5)/$T5</f>
        <v>146.02828984806328</v>
      </c>
      <c r="AH5" s="9">
        <f>($G5-N5)/$T5</f>
        <v>-1131.1931891987083</v>
      </c>
      <c r="AI5" s="9">
        <f>($G5-P5)/$V5</f>
        <v>-936.4749414187504</v>
      </c>
      <c r="AJ5" s="9">
        <f>($G5-Q5)/$W5</f>
        <v>-983.28796952066534</v>
      </c>
      <c r="AK5" s="9">
        <f>($G5-S5)/$Y5</f>
        <v>-810.89061214941603</v>
      </c>
      <c r="AL5" s="9"/>
      <c r="AM5" s="9">
        <f>($J5-K5)/$T5</f>
        <v>4.2912211578519903</v>
      </c>
      <c r="AN5" s="9">
        <f>($J5-N5)/$T5</f>
        <v>-1157.2909517432438</v>
      </c>
      <c r="AO5" s="9">
        <f>($J5-O5)/$V5</f>
        <v>-1053.9051834056372</v>
      </c>
      <c r="AP5" s="9">
        <f>($J5-Q5)/$W5</f>
        <v>-1009.385732065201</v>
      </c>
      <c r="AQ5" s="9">
        <f>($J5-S5)/$Y5</f>
        <v>-836.98837469395153</v>
      </c>
      <c r="AR5" s="9"/>
      <c r="AS5" s="9">
        <f>($L5-M5)/$T5</f>
        <v>27.99568621214889</v>
      </c>
      <c r="AT5" s="9">
        <f>($L5-N5)/$T5</f>
        <v>-1000.3418290492029</v>
      </c>
      <c r="AU5" s="9">
        <f>($L5-P5)/$V5</f>
        <v>-805.62358126924505</v>
      </c>
      <c r="AV5" s="9">
        <f>($L5-Q5)/$W5</f>
        <v>-852.43660937115999</v>
      </c>
      <c r="AW5" s="9">
        <f>($L5-S5)/$Y5</f>
        <v>-680.03925199991056</v>
      </c>
      <c r="AX5" s="9"/>
      <c r="AY5" s="9">
        <f>($N5-O5)/$U5</f>
        <v>103.38576833760672</v>
      </c>
      <c r="AZ5" s="9">
        <f>($N5-P5)/$V5</f>
        <v>194.71824777995792</v>
      </c>
      <c r="BA5" s="9">
        <f>($Q5-R5)/$X5</f>
        <v>92.344624652882274</v>
      </c>
      <c r="BB5" s="9">
        <f>($Q5-S5)/$Y5</f>
        <v>172.39735737124937</v>
      </c>
      <c r="BD5" s="9">
        <f t="shared" ref="BD5:BP20" si="17">VLOOKUP($C5&amp;"-w"&amp;TEXT($D5,"00")&amp;"-v14-"&amp;BD$3,tblAnnlEnergy,BD$1,FALSE)</f>
        <v>101.58437347412109</v>
      </c>
      <c r="BE5" s="9">
        <f t="shared" si="17"/>
        <v>101.04383850097656</v>
      </c>
      <c r="BF5" s="9">
        <f t="shared" si="17"/>
        <v>94.794845581054688</v>
      </c>
      <c r="BG5" s="9">
        <f t="shared" si="17"/>
        <v>102.94834899902344</v>
      </c>
      <c r="BH5" s="9">
        <f t="shared" si="17"/>
        <v>100.40781402587891</v>
      </c>
      <c r="BI5" s="9">
        <f t="shared" si="17"/>
        <v>112.20199584960937</v>
      </c>
      <c r="BJ5" s="9">
        <f t="shared" si="17"/>
        <v>106.24476623535156</v>
      </c>
      <c r="BK5" s="9">
        <f t="shared" si="17"/>
        <v>107.11334228515625</v>
      </c>
      <c r="BL5" s="9">
        <f t="shared" si="17"/>
        <v>104.93323516845703</v>
      </c>
      <c r="BM5" s="9">
        <f t="shared" si="17"/>
        <v>103.35970306396484</v>
      </c>
      <c r="BN5" s="9">
        <f t="shared" si="17"/>
        <v>105.17054748535156</v>
      </c>
      <c r="BO5" s="9">
        <f t="shared" si="17"/>
        <v>103.57746887207031</v>
      </c>
      <c r="BP5" s="9">
        <f t="shared" si="17"/>
        <v>102.18589019775391</v>
      </c>
      <c r="BQ5" s="9"/>
      <c r="BR5" s="18">
        <f>($BE5-BF5)/$T5</f>
        <v>8.0732518606035669E-2</v>
      </c>
      <c r="BS5" s="18">
        <f>($BE5-BK5)/$T5</f>
        <v>-7.8413647361248187E-2</v>
      </c>
      <c r="BT5" s="18">
        <f>($BE5-BM5)/$V5</f>
        <v>-2.9919313610431732E-2</v>
      </c>
      <c r="BU5" s="18">
        <f>($BE5-BN5)/$W5</f>
        <v>-5.3314128233468122E-2</v>
      </c>
      <c r="BV5" s="18">
        <f>($BE5-BP5)/$Y5</f>
        <v>-1.4754491010094505E-2</v>
      </c>
      <c r="BW5" s="18"/>
      <c r="BX5" s="18">
        <f>($BD5-BF5)/$T5</f>
        <v>8.7715843813123515E-2</v>
      </c>
      <c r="BY5" s="18">
        <f>($BD5-BK5)/$T5</f>
        <v>-7.1430322154160342E-2</v>
      </c>
      <c r="BZ5" s="18">
        <f>($BD5-BM5)/$V5</f>
        <v>-2.2935988403343894E-2</v>
      </c>
      <c r="CA5" s="18">
        <f>($BD5-BN5)/$W5</f>
        <v>-4.6330803026380284E-2</v>
      </c>
      <c r="CB5" s="18">
        <f>($BD5-BP5)/$Y5</f>
        <v>-7.7711658030066664E-3</v>
      </c>
      <c r="CC5" s="9"/>
      <c r="CD5" s="18">
        <f>($BG5-BH5)/$T5</f>
        <v>3.2821894602376889E-2</v>
      </c>
      <c r="CE5" s="18">
        <f>($BG5-BK5)/$T5</f>
        <v>-5.3808734027327838E-2</v>
      </c>
      <c r="CF5" s="18">
        <f>($BG5-BM5)/$V5</f>
        <v>-5.3144002765113827E-3</v>
      </c>
      <c r="CG5" s="18">
        <f>($BG5-BN5)/$W5</f>
        <v>-2.8709214899547777E-2</v>
      </c>
      <c r="CH5" s="18">
        <f>($BG5-BP5)/$Y5</f>
        <v>9.8504223238258439E-3</v>
      </c>
      <c r="CI5" s="9"/>
      <c r="CJ5" s="18">
        <f>($BI5-BJ5)/$T5</f>
        <v>7.6963145395835764E-2</v>
      </c>
      <c r="CK5" s="18">
        <f>($BI5-BK5)/$T5</f>
        <v>6.5741764126853536E-2</v>
      </c>
      <c r="CL5" s="18">
        <f>($BI5-BM5)/$V5</f>
        <v>0.11423609787766999</v>
      </c>
      <c r="CM5" s="18">
        <f>($BI5-BN5)/$W5</f>
        <v>9.0841283254633601E-2</v>
      </c>
      <c r="CN5" s="18">
        <f>($BI5-BP5)/$Y5</f>
        <v>0.12940092047800722</v>
      </c>
      <c r="CO5" s="9"/>
      <c r="CP5" s="18">
        <f>($BK5-BL5)/$U5</f>
        <v>2.8165424511998147E-2</v>
      </c>
      <c r="CQ5" s="18">
        <f>($BK5-BM5)/$V5</f>
        <v>4.8494333750816451E-2</v>
      </c>
      <c r="CR5" s="18">
        <f>($BN5-BO5)/$X5</f>
        <v>2.0581436150709218E-2</v>
      </c>
      <c r="CS5" s="18">
        <f>($BN5-BP5)/$Y5</f>
        <v>3.8559637223373619E-2</v>
      </c>
      <c r="CU5" s="9">
        <f t="shared" ref="CU5:DG20" si="18">VLOOKUP($C5&amp;"-w"&amp;TEXT($D5,"00")&amp;"-v14-"&amp;CU$3,tblAnnlEnergy,CU$1,FALSE)</f>
        <v>14282.558720000001</v>
      </c>
      <c r="CV5" s="9">
        <f t="shared" si="18"/>
        <v>14282.580480000001</v>
      </c>
      <c r="CW5" s="9">
        <f t="shared" si="18"/>
        <v>14649.233920000001</v>
      </c>
      <c r="CX5" s="9">
        <f t="shared" si="18"/>
        <v>14309.442560000001</v>
      </c>
      <c r="CY5" s="9">
        <f t="shared" si="18"/>
        <v>14309.442560000001</v>
      </c>
      <c r="CZ5" s="9">
        <f t="shared" si="18"/>
        <v>14218.869760000001</v>
      </c>
      <c r="DA5" s="9">
        <f t="shared" si="18"/>
        <v>13261.163520000002</v>
      </c>
      <c r="DB5" s="9">
        <f t="shared" si="18"/>
        <v>0</v>
      </c>
      <c r="DC5" s="9">
        <f t="shared" si="18"/>
        <v>0</v>
      </c>
      <c r="DD5" s="9">
        <f t="shared" si="18"/>
        <v>0</v>
      </c>
      <c r="DE5" s="9">
        <f t="shared" si="18"/>
        <v>0</v>
      </c>
      <c r="DF5" s="9">
        <f t="shared" si="18"/>
        <v>0</v>
      </c>
      <c r="DG5" s="9">
        <f t="shared" si="18"/>
        <v>0</v>
      </c>
      <c r="DH5" s="9"/>
      <c r="DI5" s="16">
        <f>($CV5-CW5)/$T5</f>
        <v>-4.7369001767307264</v>
      </c>
      <c r="DJ5" s="16">
        <f>($CV5-DB5)/$T5</f>
        <v>184.52072343814044</v>
      </c>
      <c r="DK5" s="16">
        <f>($CV5-DC5)/$V5</f>
        <v>184.52072343814044</v>
      </c>
      <c r="DL5" s="16">
        <f>($CV5-DE5)/$W5</f>
        <v>184.52072343814044</v>
      </c>
      <c r="DM5" s="16">
        <f>($CV5-DG5)/$Y5</f>
        <v>184.52072343814044</v>
      </c>
      <c r="DO5" s="16">
        <f>($CU5-CW5)/$T5</f>
        <v>-4.7371813003657426</v>
      </c>
      <c r="DP5" s="16">
        <f>($CU5-DB5)/$T5</f>
        <v>184.5204423145054</v>
      </c>
      <c r="DQ5" s="16">
        <f>($CU5-DD5)/$V5</f>
        <v>184.5204423145054</v>
      </c>
      <c r="DR5" s="16">
        <f>($CU5-DE5)/$W5</f>
        <v>184.5204423145054</v>
      </c>
      <c r="DS5" s="16">
        <f>($CU5-DG5)/$Y5</f>
        <v>184.5204423145054</v>
      </c>
      <c r="DT5" s="16"/>
      <c r="DU5" s="16">
        <f>($CX5-CY5)/$T5</f>
        <v>0</v>
      </c>
      <c r="DV5" s="16">
        <f>($CX5-DB5)/$T5</f>
        <v>184.86776229723134</v>
      </c>
      <c r="DW5" s="16">
        <f>($CX5-DC5)/$V5</f>
        <v>184.86776229723134</v>
      </c>
      <c r="DX5" s="16">
        <f>($CX5-DE5)/$W5</f>
        <v>184.86776229723134</v>
      </c>
      <c r="DY5" s="16">
        <f>($CX5-DG5)/$Y5</f>
        <v>184.86776229723134</v>
      </c>
      <c r="DZ5" s="16"/>
      <c r="EA5" s="16">
        <f>($CZ5-DA5)/$T5</f>
        <v>12.372879571270671</v>
      </c>
      <c r="EB5" s="16">
        <f>($CZ5-DB5)/$T5</f>
        <v>183.69762650816853</v>
      </c>
      <c r="EC5" s="16">
        <f>($CZ5-DC5)/$V5</f>
        <v>183.69762650816853</v>
      </c>
      <c r="ED5" s="16">
        <f>($CZ5-DE5)/$W5</f>
        <v>183.69762650816853</v>
      </c>
      <c r="EE5" s="16">
        <f>($CZ5-DG5)/$Y5</f>
        <v>183.69762650816853</v>
      </c>
      <c r="EF5" s="16"/>
      <c r="EG5" s="16">
        <f>($DB5-DC5)/$T5</f>
        <v>0</v>
      </c>
      <c r="EH5" s="16">
        <f>($DB5-DD5)/$T5</f>
        <v>0</v>
      </c>
      <c r="EI5" s="16">
        <f>($DE5-DG5)/$T5</f>
        <v>0</v>
      </c>
      <c r="EJ5" s="16">
        <f>($DE5-DH5)/$T5</f>
        <v>0</v>
      </c>
    </row>
    <row r="6" spans="3:140" x14ac:dyDescent="0.25">
      <c r="C6" t="str">
        <f>C5</f>
        <v>EPr</v>
      </c>
      <c r="D6">
        <f>D5+1</f>
        <v>2</v>
      </c>
      <c r="G6" s="9">
        <f t="shared" si="15"/>
        <v>321547.375</v>
      </c>
      <c r="H6" s="9">
        <f t="shared" si="15"/>
        <v>317011.09375</v>
      </c>
      <c r="I6" s="9">
        <f t="shared" si="15"/>
        <v>294714.28125</v>
      </c>
      <c r="J6" s="9">
        <f t="shared" si="15"/>
        <v>317344.1875</v>
      </c>
      <c r="K6" s="9">
        <f t="shared" si="15"/>
        <v>312013.9375</v>
      </c>
      <c r="L6" s="9">
        <f t="shared" si="15"/>
        <v>314608.65625</v>
      </c>
      <c r="M6" s="9">
        <f t="shared" si="15"/>
        <v>304967.34375</v>
      </c>
      <c r="N6" s="9">
        <f t="shared" si="15"/>
        <v>368148.75</v>
      </c>
      <c r="O6" s="9">
        <f t="shared" si="15"/>
        <v>359583.21875</v>
      </c>
      <c r="P6" s="9">
        <f t="shared" si="15"/>
        <v>352132.65625</v>
      </c>
      <c r="Q6" s="9">
        <f t="shared" si="15"/>
        <v>357226.875</v>
      </c>
      <c r="R6" s="9">
        <f t="shared" si="15"/>
        <v>349664.84375</v>
      </c>
      <c r="S6" s="9">
        <f t="shared" si="15"/>
        <v>343008.3125</v>
      </c>
      <c r="T6" s="9">
        <f t="shared" si="16"/>
        <v>116.71823120117187</v>
      </c>
      <c r="U6" s="9">
        <f t="shared" si="16"/>
        <v>116.71823120117187</v>
      </c>
      <c r="V6" s="9">
        <f t="shared" si="16"/>
        <v>116.71823120117187</v>
      </c>
      <c r="W6" s="9">
        <f t="shared" si="16"/>
        <v>116.71823120117187</v>
      </c>
      <c r="X6" s="9">
        <f t="shared" si="16"/>
        <v>116.71823120117187</v>
      </c>
      <c r="Y6" s="9">
        <f t="shared" si="16"/>
        <v>116.71823120117187</v>
      </c>
      <c r="Z6" s="9" t="str">
        <f t="shared" ref="Z6:Z20" si="19">"CZ"&amp;TEXT(D6,"00")</f>
        <v>CZ02</v>
      </c>
      <c r="AA6" s="9">
        <f t="shared" ref="AA6:AA20" si="20">($H6-I6)/$T6</f>
        <v>191.03110345777873</v>
      </c>
      <c r="AB6" s="9">
        <f t="shared" ref="AB6:AB20" si="21">($H6-N6)/$T6</f>
        <v>-438.12912279197189</v>
      </c>
      <c r="AC6" s="9">
        <f t="shared" ref="AC6:AC20" si="22">($H6-O6)/$V6</f>
        <v>-364.74271895556763</v>
      </c>
      <c r="AD6" s="9">
        <f t="shared" ref="AD6:AD20" si="23">($H6-Q6)/$W6</f>
        <v>-344.554409676457</v>
      </c>
      <c r="AE6" s="9">
        <f t="shared" ref="AE6:AE20" si="24">($H6-S6)/$Y6</f>
        <v>-222.73485883445244</v>
      </c>
      <c r="AF6" s="9"/>
      <c r="AG6" s="9">
        <f t="shared" ref="AG6:AG20" si="25">($G6-I6)/$T6</f>
        <v>229.8963364493703</v>
      </c>
      <c r="AH6" s="9">
        <f t="shared" ref="AH6:AH20" si="26">($G6-N6)/$T6</f>
        <v>-399.2638898003803</v>
      </c>
      <c r="AI6" s="9">
        <f t="shared" ref="AI6:AI20" si="27">($G6-P6)/$V6</f>
        <v>-262.04373502957026</v>
      </c>
      <c r="AJ6" s="9">
        <f t="shared" ref="AJ6:AJ20" si="28">($G6-Q6)/$W6</f>
        <v>-305.6891766848654</v>
      </c>
      <c r="AK6" s="9">
        <f t="shared" ref="AK6:AK20" si="29">($G6-S6)/$Y6</f>
        <v>-183.86962584286084</v>
      </c>
      <c r="AL6" s="9"/>
      <c r="AM6" s="9">
        <f t="shared" ref="AM6:AM20" si="30">($J6-K6)/$T6</f>
        <v>45.66767286605765</v>
      </c>
      <c r="AN6" s="9">
        <f t="shared" ref="AN6:AN20" si="31">($J6-N6)/$T6</f>
        <v>-435.27529484605412</v>
      </c>
      <c r="AO6" s="9">
        <f t="shared" ref="AO6:AO20" si="32">($J6-O6)/$V6</f>
        <v>-361.88889100964985</v>
      </c>
      <c r="AP6" s="9">
        <f t="shared" ref="AP6:AP20" si="33">($J6-Q6)/$W6</f>
        <v>-341.70058173053917</v>
      </c>
      <c r="AQ6" s="9">
        <f t="shared" ref="AQ6:AQ20" si="34">($J6-S6)/$Y6</f>
        <v>-219.88103088853464</v>
      </c>
      <c r="AR6" s="9"/>
      <c r="AS6" s="9">
        <f t="shared" ref="AS6:AT20" si="35">($L6-M6)/$T6</f>
        <v>82.603312274177085</v>
      </c>
      <c r="AT6" s="9">
        <f t="shared" si="35"/>
        <v>-458.71234681169881</v>
      </c>
      <c r="AU6" s="9">
        <f t="shared" ref="AU6:AU20" si="36">($L6-P6)/$V6</f>
        <v>-321.49219204088871</v>
      </c>
      <c r="AV6" s="9">
        <f t="shared" ref="AV6:AV20" si="37">($L6-Q6)/$W6</f>
        <v>-365.13763369618391</v>
      </c>
      <c r="AW6" s="9">
        <f t="shared" ref="AW6:AW20" si="38">($L6-S6)/$Y6</f>
        <v>-243.31808285417935</v>
      </c>
      <c r="AX6" s="9"/>
      <c r="AY6" s="9">
        <f t="shared" ref="AY6:AY20" si="39">($N6-O6)/$U6</f>
        <v>73.38640383640427</v>
      </c>
      <c r="AZ6" s="9">
        <f t="shared" ref="AZ6:AZ20" si="40">($N6-P6)/$V6</f>
        <v>137.2201547708101</v>
      </c>
      <c r="BA6" s="9">
        <f t="shared" ref="BA6:BA20" si="41">($Q6-R6)/$X6</f>
        <v>64.788775259679184</v>
      </c>
      <c r="BB6" s="9">
        <f t="shared" ref="BB6:BB20" si="42">($Q6-S6)/$Y6</f>
        <v>121.81955084200456</v>
      </c>
      <c r="BD6" s="9">
        <f t="shared" si="17"/>
        <v>1.7037862539291382</v>
      </c>
      <c r="BE6" s="9">
        <f t="shared" si="17"/>
        <v>1.7037452459335327</v>
      </c>
      <c r="BF6" s="9">
        <f t="shared" si="17"/>
        <v>1.6875149011611938</v>
      </c>
      <c r="BG6" s="9">
        <f t="shared" si="17"/>
        <v>1.7177410125732422</v>
      </c>
      <c r="BH6" s="9">
        <f t="shared" si="17"/>
        <v>1.7042076587677002</v>
      </c>
      <c r="BI6" s="9">
        <f t="shared" si="17"/>
        <v>1.6302409172058105</v>
      </c>
      <c r="BJ6" s="9">
        <f t="shared" si="17"/>
        <v>1.6302409172058105</v>
      </c>
      <c r="BK6" s="9">
        <f t="shared" si="17"/>
        <v>1.6302409172058105</v>
      </c>
      <c r="BL6" s="9">
        <f t="shared" si="17"/>
        <v>1.6302409172058105</v>
      </c>
      <c r="BM6" s="9">
        <f t="shared" si="17"/>
        <v>1.6302409172058105</v>
      </c>
      <c r="BN6" s="9">
        <f t="shared" si="17"/>
        <v>1.6302409172058105</v>
      </c>
      <c r="BO6" s="9">
        <f t="shared" si="17"/>
        <v>1.6302409172058105</v>
      </c>
      <c r="BP6" s="9">
        <f t="shared" si="17"/>
        <v>1.6302409172058105</v>
      </c>
      <c r="BQ6" s="9"/>
      <c r="BR6" s="18">
        <f t="shared" ref="BR6:BR20" si="43">($BE6-BF6)/$T6</f>
        <v>1.3905578079198916E-4</v>
      </c>
      <c r="BS6" s="18">
        <f t="shared" ref="BS6:BS20" si="44">($BE6-BK6)/$T6</f>
        <v>6.2975876151714818E-4</v>
      </c>
      <c r="BT6" s="18">
        <f t="shared" ref="BT6:BT20" si="45">($BE6-BM6)/$V6</f>
        <v>6.2975876151714818E-4</v>
      </c>
      <c r="BU6" s="18">
        <f t="shared" ref="BU6:BU20" si="46">($BE6-BN6)/$W6</f>
        <v>6.2975876151714818E-4</v>
      </c>
      <c r="BV6" s="18">
        <f t="shared" ref="BV6:BV20" si="47">($BE6-BP6)/$Y6</f>
        <v>6.2975876151714818E-4</v>
      </c>
      <c r="BW6" s="18"/>
      <c r="BX6" s="18">
        <f t="shared" ref="BX6:BX20" si="48">($BD6-BF6)/$T6</f>
        <v>1.3940712261051612E-4</v>
      </c>
      <c r="BY6" s="18">
        <f t="shared" ref="BY6:BY20" si="49">($BD6-BK6)/$T6</f>
        <v>6.3011010333567522E-4</v>
      </c>
      <c r="BZ6" s="18">
        <f t="shared" ref="BZ6:BZ20" si="50">($BD6-BM6)/$V6</f>
        <v>6.3011010333567522E-4</v>
      </c>
      <c r="CA6" s="18">
        <f t="shared" ref="CA6:CA20" si="51">($BD6-BN6)/$W6</f>
        <v>6.3011010333567522E-4</v>
      </c>
      <c r="CB6" s="18">
        <f t="shared" ref="CB6:CB20" si="52">($BD6-BP6)/$Y6</f>
        <v>6.3011010333567522E-4</v>
      </c>
      <c r="CC6" s="9"/>
      <c r="CD6" s="18">
        <f t="shared" ref="CD6:CD20" si="53">($BG6-BH6)/$T6</f>
        <v>1.1594892816886789E-4</v>
      </c>
      <c r="CE6" s="18">
        <f t="shared" ref="CE6:CE20" si="54">($BG6-BK6)/$T6</f>
        <v>7.4966947722690579E-4</v>
      </c>
      <c r="CF6" s="18">
        <f t="shared" ref="CF6:CF20" si="55">($BG6-BM6)/$V6</f>
        <v>7.4966947722690579E-4</v>
      </c>
      <c r="CG6" s="18">
        <f t="shared" ref="CG6:CG20" si="56">($BG6-BN6)/$W6</f>
        <v>7.4966947722690579E-4</v>
      </c>
      <c r="CH6" s="18">
        <f t="shared" ref="CH6:CH20" si="57">($BG6-BP6)/$Y6</f>
        <v>7.4966947722690579E-4</v>
      </c>
      <c r="CI6" s="9"/>
      <c r="CJ6" s="18">
        <f t="shared" ref="CJ6:CK20" si="58">($BI6-BJ6)/$T6</f>
        <v>0</v>
      </c>
      <c r="CK6" s="18">
        <f t="shared" si="58"/>
        <v>0</v>
      </c>
      <c r="CL6" s="18">
        <f t="shared" ref="CL6:CL20" si="59">($BI6-BM6)/$V6</f>
        <v>0</v>
      </c>
      <c r="CM6" s="18">
        <f t="shared" ref="CM6:CM20" si="60">($BI6-BN6)/$W6</f>
        <v>0</v>
      </c>
      <c r="CN6" s="18">
        <f t="shared" ref="CN6:CN20" si="61">($BI6-BP6)/$Y6</f>
        <v>0</v>
      </c>
      <c r="CO6" s="9"/>
      <c r="CP6" s="18">
        <f t="shared" ref="CP6:CP20" si="62">($BK6-BL6)/$U6</f>
        <v>0</v>
      </c>
      <c r="CQ6" s="18">
        <f t="shared" ref="CQ6:CQ20" si="63">($BK6-BM6)/$V6</f>
        <v>0</v>
      </c>
      <c r="CR6" s="18">
        <f t="shared" ref="CR6:CR20" si="64">($BN6-BO6)/$X6</f>
        <v>0</v>
      </c>
      <c r="CS6" s="18">
        <f t="shared" ref="CS6:CS20" si="65">($BN6-BP6)/$Y6</f>
        <v>0</v>
      </c>
      <c r="CU6" s="9">
        <f t="shared" si="18"/>
        <v>8845.6320000000014</v>
      </c>
      <c r="CV6" s="9">
        <f t="shared" si="18"/>
        <v>8845.7996800000001</v>
      </c>
      <c r="CW6" s="9">
        <f t="shared" si="18"/>
        <v>8970.6931199999999</v>
      </c>
      <c r="CX6" s="9">
        <f t="shared" si="18"/>
        <v>8676.9024000000009</v>
      </c>
      <c r="CY6" s="9">
        <f t="shared" si="18"/>
        <v>8676.9024000000009</v>
      </c>
      <c r="CZ6" s="9">
        <f t="shared" si="18"/>
        <v>9034.5235200000006</v>
      </c>
      <c r="DA6" s="9">
        <f t="shared" si="18"/>
        <v>8440.008960000001</v>
      </c>
      <c r="DB6" s="9">
        <f t="shared" si="18"/>
        <v>0</v>
      </c>
      <c r="DC6" s="9">
        <f t="shared" si="18"/>
        <v>0</v>
      </c>
      <c r="DD6" s="9">
        <f t="shared" si="18"/>
        <v>0</v>
      </c>
      <c r="DE6" s="9">
        <f t="shared" si="18"/>
        <v>0</v>
      </c>
      <c r="DF6" s="9">
        <f t="shared" si="18"/>
        <v>0</v>
      </c>
      <c r="DG6" s="9">
        <f t="shared" si="18"/>
        <v>0</v>
      </c>
      <c r="DH6" s="9"/>
      <c r="DI6" s="16">
        <f t="shared" ref="DI6:DI20" si="66">($CV6-CW6)/$T6</f>
        <v>-1.07004226087643</v>
      </c>
      <c r="DJ6" s="16">
        <f t="shared" ref="DJ6:DJ20" si="67">($CV6-DB6)/$T6</f>
        <v>75.787643360990089</v>
      </c>
      <c r="DK6" s="16">
        <f t="shared" ref="DK6:DK20" si="68">($CV6-DC6)/$V6</f>
        <v>75.787643360990089</v>
      </c>
      <c r="DL6" s="16">
        <f t="shared" ref="DL6:DL20" si="69">($CV6-DE6)/$W6</f>
        <v>75.787643360990089</v>
      </c>
      <c r="DM6" s="16">
        <f t="shared" ref="DM6:DM20" si="70">($CV6-DG6)/$Y6</f>
        <v>75.787643360990089</v>
      </c>
      <c r="DO6" s="16">
        <f t="shared" ref="DO6:DO20" si="71">($CU6-CW6)/$T6</f>
        <v>-1.0714788830585265</v>
      </c>
      <c r="DP6" s="16">
        <f t="shared" ref="DP6:DP20" si="72">($CU6-DB6)/$T6</f>
        <v>75.786206738807991</v>
      </c>
      <c r="DQ6" s="16">
        <f t="shared" ref="DQ6:DQ20" si="73">($CU6-DD6)/$V6</f>
        <v>75.786206738807991</v>
      </c>
      <c r="DR6" s="16">
        <f t="shared" ref="DR6:DR20" si="74">($CU6-DE6)/$W6</f>
        <v>75.786206738807991</v>
      </c>
      <c r="DS6" s="16">
        <f t="shared" ref="DS6:DS20" si="75">($CU6-DG6)/$Y6</f>
        <v>75.786206738807991</v>
      </c>
      <c r="DT6" s="16"/>
      <c r="DU6" s="16">
        <f t="shared" ref="DU6:DU20" si="76">($CX6-CY6)/$T6</f>
        <v>0</v>
      </c>
      <c r="DV6" s="16">
        <f t="shared" ref="DV6:DV20" si="77">($CX6-DB6)/$T6</f>
        <v>74.34059195983501</v>
      </c>
      <c r="DW6" s="16">
        <f t="shared" ref="DW6:DW20" si="78">($CX6-DC6)/$V6</f>
        <v>74.34059195983501</v>
      </c>
      <c r="DX6" s="16">
        <f t="shared" ref="DX6:DX20" si="79">($CX6-DE6)/$W6</f>
        <v>74.34059195983501</v>
      </c>
      <c r="DY6" s="16">
        <f t="shared" ref="DY6:DY20" si="80">($CX6-DG6)/$Y6</f>
        <v>74.34059195983501</v>
      </c>
      <c r="DZ6" s="16"/>
      <c r="EA6" s="16">
        <f t="shared" ref="EA6:EB20" si="81">($CZ6-DA6)/$T6</f>
        <v>5.0935878129896688</v>
      </c>
      <c r="EB6" s="16">
        <f t="shared" si="81"/>
        <v>77.404561626952514</v>
      </c>
      <c r="EC6" s="16">
        <f t="shared" ref="EC6:EC20" si="82">($CZ6-DC6)/$V6</f>
        <v>77.404561626952514</v>
      </c>
      <c r="ED6" s="16">
        <f t="shared" ref="ED6:ED20" si="83">($CZ6-DE6)/$W6</f>
        <v>77.404561626952514</v>
      </c>
      <c r="EE6" s="16">
        <f t="shared" ref="EE6:EE20" si="84">($CZ6-DG6)/$Y6</f>
        <v>77.404561626952514</v>
      </c>
      <c r="EF6" s="16"/>
      <c r="EG6" s="16">
        <f t="shared" ref="EG6:EH20" si="85">($DB6-DC6)/$T6</f>
        <v>0</v>
      </c>
      <c r="EH6" s="16">
        <f t="shared" si="85"/>
        <v>0</v>
      </c>
      <c r="EI6" s="16">
        <f t="shared" ref="EI6:EJ20" si="86">($DE6-DG6)/$T6</f>
        <v>0</v>
      </c>
      <c r="EJ6" s="16">
        <f t="shared" si="86"/>
        <v>0</v>
      </c>
    </row>
    <row r="7" spans="3:140" x14ac:dyDescent="0.25">
      <c r="C7" t="str">
        <f t="shared" ref="C7:C10" si="87">C6</f>
        <v>EPr</v>
      </c>
      <c r="D7">
        <f t="shared" ref="D7:D20" si="88">D6+1</f>
        <v>3</v>
      </c>
      <c r="G7" s="9">
        <f t="shared" si="15"/>
        <v>297865.1875</v>
      </c>
      <c r="H7" s="9">
        <f t="shared" si="15"/>
        <v>294322.125</v>
      </c>
      <c r="I7" s="9">
        <f t="shared" si="15"/>
        <v>279018.09375</v>
      </c>
      <c r="J7" s="9">
        <f t="shared" si="15"/>
        <v>293975.09375</v>
      </c>
      <c r="K7" s="9">
        <f t="shared" si="15"/>
        <v>291484.9375</v>
      </c>
      <c r="L7" s="9">
        <f t="shared" si="15"/>
        <v>296749.5625</v>
      </c>
      <c r="M7" s="9">
        <f t="shared" si="15"/>
        <v>291104.96875</v>
      </c>
      <c r="N7" s="9">
        <f t="shared" si="15"/>
        <v>339935.9375</v>
      </c>
      <c r="O7" s="9">
        <f t="shared" si="15"/>
        <v>334130.5</v>
      </c>
      <c r="P7" s="9">
        <f t="shared" si="15"/>
        <v>329078.15625</v>
      </c>
      <c r="Q7" s="9">
        <f t="shared" si="15"/>
        <v>332385.5625</v>
      </c>
      <c r="R7" s="9">
        <f t="shared" si="15"/>
        <v>327171.53125</v>
      </c>
      <c r="S7" s="9">
        <f t="shared" si="15"/>
        <v>322717.40625</v>
      </c>
      <c r="T7" s="9">
        <f t="shared" si="16"/>
        <v>100.52030436197917</v>
      </c>
      <c r="U7" s="9">
        <f t="shared" si="16"/>
        <v>100.52030436197917</v>
      </c>
      <c r="V7" s="9">
        <f t="shared" si="16"/>
        <v>100.52030436197917</v>
      </c>
      <c r="W7" s="9">
        <f t="shared" si="16"/>
        <v>100.52030436197917</v>
      </c>
      <c r="X7" s="9">
        <f t="shared" si="16"/>
        <v>100.52030436197917</v>
      </c>
      <c r="Y7" s="9">
        <f t="shared" si="16"/>
        <v>100.52030436197917</v>
      </c>
      <c r="Z7" s="9" t="str">
        <f t="shared" si="19"/>
        <v>CZ03</v>
      </c>
      <c r="AA7" s="9">
        <f t="shared" si="20"/>
        <v>152.24815868930656</v>
      </c>
      <c r="AB7" s="9">
        <f t="shared" si="21"/>
        <v>-453.77710293974178</v>
      </c>
      <c r="AC7" s="9">
        <f t="shared" si="22"/>
        <v>-396.02322389164124</v>
      </c>
      <c r="AD7" s="9">
        <f t="shared" si="23"/>
        <v>-378.66416881241685</v>
      </c>
      <c r="AE7" s="9">
        <f t="shared" si="24"/>
        <v>-282.4830409162613</v>
      </c>
      <c r="AF7" s="9"/>
      <c r="AG7" s="9">
        <f t="shared" si="25"/>
        <v>187.49539080314136</v>
      </c>
      <c r="AH7" s="9">
        <f t="shared" si="26"/>
        <v>-418.52987082590704</v>
      </c>
      <c r="AI7" s="9">
        <f t="shared" si="27"/>
        <v>-310.51406925311699</v>
      </c>
      <c r="AJ7" s="9">
        <f t="shared" si="28"/>
        <v>-343.41693669858205</v>
      </c>
      <c r="AK7" s="9">
        <f t="shared" si="29"/>
        <v>-247.2358088024265</v>
      </c>
      <c r="AL7" s="9"/>
      <c r="AM7" s="9">
        <f t="shared" si="30"/>
        <v>24.77266922146206</v>
      </c>
      <c r="AN7" s="9">
        <f t="shared" si="31"/>
        <v>-457.22945271327933</v>
      </c>
      <c r="AO7" s="9">
        <f t="shared" si="32"/>
        <v>-399.47557366517873</v>
      </c>
      <c r="AP7" s="9">
        <f t="shared" si="33"/>
        <v>-382.11651858595434</v>
      </c>
      <c r="AQ7" s="9">
        <f t="shared" si="34"/>
        <v>-285.93539068979879</v>
      </c>
      <c r="AR7" s="9"/>
      <c r="AS7" s="9">
        <f t="shared" si="35"/>
        <v>56.153767000878808</v>
      </c>
      <c r="AT7" s="9">
        <f t="shared" si="35"/>
        <v>-429.62837482548281</v>
      </c>
      <c r="AU7" s="9">
        <f t="shared" si="36"/>
        <v>-321.61257325269275</v>
      </c>
      <c r="AV7" s="9">
        <f t="shared" si="37"/>
        <v>-354.51544069815782</v>
      </c>
      <c r="AW7" s="9">
        <f t="shared" si="38"/>
        <v>-258.33431280200227</v>
      </c>
      <c r="AX7" s="9"/>
      <c r="AY7" s="9">
        <f t="shared" si="39"/>
        <v>57.753879048100558</v>
      </c>
      <c r="AZ7" s="9">
        <f t="shared" si="40"/>
        <v>108.01580157279001</v>
      </c>
      <c r="BA7" s="9">
        <f t="shared" si="41"/>
        <v>51.870428398465499</v>
      </c>
      <c r="BB7" s="9">
        <f t="shared" si="42"/>
        <v>96.18112789615553</v>
      </c>
      <c r="BD7" s="9">
        <f t="shared" si="17"/>
        <v>1.6302409172058105</v>
      </c>
      <c r="BE7" s="9">
        <f t="shared" si="17"/>
        <v>1.6302409172058105</v>
      </c>
      <c r="BF7" s="9">
        <f t="shared" si="17"/>
        <v>1.6302409172058105</v>
      </c>
      <c r="BG7" s="9">
        <f t="shared" si="17"/>
        <v>1.6302409172058105</v>
      </c>
      <c r="BH7" s="9">
        <f t="shared" si="17"/>
        <v>1.6302409172058105</v>
      </c>
      <c r="BI7" s="9">
        <f t="shared" si="17"/>
        <v>1.6302409172058105</v>
      </c>
      <c r="BJ7" s="9">
        <f t="shared" si="17"/>
        <v>1.6302409172058105</v>
      </c>
      <c r="BK7" s="9">
        <f t="shared" si="17"/>
        <v>1.6302409172058105</v>
      </c>
      <c r="BL7" s="9">
        <f t="shared" si="17"/>
        <v>1.6302409172058105</v>
      </c>
      <c r="BM7" s="9">
        <f t="shared" si="17"/>
        <v>1.6302409172058105</v>
      </c>
      <c r="BN7" s="9">
        <f t="shared" si="17"/>
        <v>1.6302409172058105</v>
      </c>
      <c r="BO7" s="9">
        <f t="shared" si="17"/>
        <v>1.6302409172058105</v>
      </c>
      <c r="BP7" s="9">
        <f t="shared" si="17"/>
        <v>1.6302409172058105</v>
      </c>
      <c r="BQ7" s="9"/>
      <c r="BR7" s="18">
        <f t="shared" si="43"/>
        <v>0</v>
      </c>
      <c r="BS7" s="18">
        <f t="shared" si="44"/>
        <v>0</v>
      </c>
      <c r="BT7" s="18">
        <f t="shared" si="45"/>
        <v>0</v>
      </c>
      <c r="BU7" s="18">
        <f t="shared" si="46"/>
        <v>0</v>
      </c>
      <c r="BV7" s="18">
        <f t="shared" si="47"/>
        <v>0</v>
      </c>
      <c r="BW7" s="18"/>
      <c r="BX7" s="18">
        <f t="shared" si="48"/>
        <v>0</v>
      </c>
      <c r="BY7" s="18">
        <f t="shared" si="49"/>
        <v>0</v>
      </c>
      <c r="BZ7" s="18">
        <f t="shared" si="50"/>
        <v>0</v>
      </c>
      <c r="CA7" s="18">
        <f t="shared" si="51"/>
        <v>0</v>
      </c>
      <c r="CB7" s="18">
        <f t="shared" si="52"/>
        <v>0</v>
      </c>
      <c r="CC7" s="9"/>
      <c r="CD7" s="18">
        <f t="shared" si="53"/>
        <v>0</v>
      </c>
      <c r="CE7" s="18">
        <f t="shared" si="54"/>
        <v>0</v>
      </c>
      <c r="CF7" s="18">
        <f t="shared" si="55"/>
        <v>0</v>
      </c>
      <c r="CG7" s="18">
        <f t="shared" si="56"/>
        <v>0</v>
      </c>
      <c r="CH7" s="18">
        <f t="shared" si="57"/>
        <v>0</v>
      </c>
      <c r="CI7" s="9"/>
      <c r="CJ7" s="18">
        <f t="shared" si="58"/>
        <v>0</v>
      </c>
      <c r="CK7" s="18">
        <f t="shared" si="58"/>
        <v>0</v>
      </c>
      <c r="CL7" s="18">
        <f t="shared" si="59"/>
        <v>0</v>
      </c>
      <c r="CM7" s="18">
        <f t="shared" si="60"/>
        <v>0</v>
      </c>
      <c r="CN7" s="18">
        <f t="shared" si="61"/>
        <v>0</v>
      </c>
      <c r="CO7" s="9"/>
      <c r="CP7" s="18">
        <f t="shared" si="62"/>
        <v>0</v>
      </c>
      <c r="CQ7" s="18">
        <f t="shared" si="63"/>
        <v>0</v>
      </c>
      <c r="CR7" s="18">
        <f t="shared" si="64"/>
        <v>0</v>
      </c>
      <c r="CS7" s="18">
        <f t="shared" si="65"/>
        <v>0</v>
      </c>
      <c r="CU7" s="9">
        <f t="shared" si="18"/>
        <v>7721.6902400000008</v>
      </c>
      <c r="CV7" s="9">
        <f t="shared" si="18"/>
        <v>7721.8220800000008</v>
      </c>
      <c r="CW7" s="9">
        <f t="shared" si="18"/>
        <v>7938.6841600000007</v>
      </c>
      <c r="CX7" s="9">
        <f t="shared" si="18"/>
        <v>7652.6092800000006</v>
      </c>
      <c r="CY7" s="9">
        <f t="shared" si="18"/>
        <v>7652.6092800000006</v>
      </c>
      <c r="CZ7" s="9">
        <f t="shared" si="18"/>
        <v>8071.6460800000004</v>
      </c>
      <c r="DA7" s="9">
        <f t="shared" si="18"/>
        <v>7609.3088000000007</v>
      </c>
      <c r="DB7" s="9">
        <f t="shared" si="18"/>
        <v>0</v>
      </c>
      <c r="DC7" s="9">
        <f t="shared" si="18"/>
        <v>0</v>
      </c>
      <c r="DD7" s="9">
        <f t="shared" si="18"/>
        <v>0</v>
      </c>
      <c r="DE7" s="9">
        <f t="shared" si="18"/>
        <v>0</v>
      </c>
      <c r="DF7" s="9">
        <f t="shared" si="18"/>
        <v>0</v>
      </c>
      <c r="DG7" s="9">
        <f t="shared" si="18"/>
        <v>0</v>
      </c>
      <c r="DH7" s="9"/>
      <c r="DI7" s="16">
        <f t="shared" si="66"/>
        <v>-2.1573957756740123</v>
      </c>
      <c r="DJ7" s="16">
        <f t="shared" si="67"/>
        <v>76.818530634301439</v>
      </c>
      <c r="DK7" s="16">
        <f t="shared" si="68"/>
        <v>76.818530634301439</v>
      </c>
      <c r="DL7" s="16">
        <f t="shared" si="69"/>
        <v>76.818530634301439</v>
      </c>
      <c r="DM7" s="16">
        <f t="shared" si="70"/>
        <v>76.818530634301439</v>
      </c>
      <c r="DO7" s="16">
        <f t="shared" si="71"/>
        <v>-2.1587073514878425</v>
      </c>
      <c r="DP7" s="16">
        <f t="shared" si="72"/>
        <v>76.817219058487595</v>
      </c>
      <c r="DQ7" s="16">
        <f t="shared" si="73"/>
        <v>76.817219058487595</v>
      </c>
      <c r="DR7" s="16">
        <f t="shared" si="74"/>
        <v>76.817219058487595</v>
      </c>
      <c r="DS7" s="16">
        <f t="shared" si="75"/>
        <v>76.817219058487595</v>
      </c>
      <c r="DT7" s="16"/>
      <c r="DU7" s="16">
        <f t="shared" si="76"/>
        <v>0</v>
      </c>
      <c r="DV7" s="16">
        <f t="shared" si="77"/>
        <v>76.129985166405106</v>
      </c>
      <c r="DW7" s="16">
        <f t="shared" si="78"/>
        <v>76.129985166405106</v>
      </c>
      <c r="DX7" s="16">
        <f t="shared" si="79"/>
        <v>76.129985166405106</v>
      </c>
      <c r="DY7" s="16">
        <f t="shared" si="80"/>
        <v>76.129985166405106</v>
      </c>
      <c r="DZ7" s="16"/>
      <c r="EA7" s="16">
        <f t="shared" si="81"/>
        <v>4.5994417041864262</v>
      </c>
      <c r="EB7" s="16">
        <f t="shared" si="81"/>
        <v>80.298663351968742</v>
      </c>
      <c r="EC7" s="16">
        <f t="shared" si="82"/>
        <v>80.298663351968742</v>
      </c>
      <c r="ED7" s="16">
        <f t="shared" si="83"/>
        <v>80.298663351968742</v>
      </c>
      <c r="EE7" s="16">
        <f t="shared" si="84"/>
        <v>80.298663351968742</v>
      </c>
      <c r="EF7" s="16"/>
      <c r="EG7" s="16">
        <f t="shared" si="85"/>
        <v>0</v>
      </c>
      <c r="EH7" s="16">
        <f t="shared" si="85"/>
        <v>0</v>
      </c>
      <c r="EI7" s="16">
        <f t="shared" si="86"/>
        <v>0</v>
      </c>
      <c r="EJ7" s="16">
        <f t="shared" si="86"/>
        <v>0</v>
      </c>
    </row>
    <row r="8" spans="3:140" x14ac:dyDescent="0.25">
      <c r="C8" t="str">
        <f t="shared" si="87"/>
        <v>EPr</v>
      </c>
      <c r="D8">
        <f t="shared" si="88"/>
        <v>4</v>
      </c>
      <c r="G8" s="9">
        <f t="shared" si="15"/>
        <v>318485.21875</v>
      </c>
      <c r="H8" s="9">
        <f t="shared" si="15"/>
        <v>314668.5</v>
      </c>
      <c r="I8" s="9">
        <f t="shared" si="15"/>
        <v>295356.53125</v>
      </c>
      <c r="J8" s="9">
        <f t="shared" si="15"/>
        <v>317213.5</v>
      </c>
      <c r="K8" s="9">
        <f t="shared" si="15"/>
        <v>311164.6875</v>
      </c>
      <c r="L8" s="9">
        <f t="shared" si="15"/>
        <v>319715.625</v>
      </c>
      <c r="M8" s="9">
        <f t="shared" si="15"/>
        <v>308926.0625</v>
      </c>
      <c r="N8" s="9">
        <f t="shared" si="15"/>
        <v>354592.1875</v>
      </c>
      <c r="O8" s="9">
        <f t="shared" si="15"/>
        <v>347043.4375</v>
      </c>
      <c r="P8" s="9">
        <f t="shared" si="15"/>
        <v>340567.40625</v>
      </c>
      <c r="Q8" s="9">
        <f t="shared" si="15"/>
        <v>345854.6875</v>
      </c>
      <c r="R8" s="9">
        <f t="shared" si="15"/>
        <v>339109.53125</v>
      </c>
      <c r="S8" s="9">
        <f t="shared" si="15"/>
        <v>333275.8125</v>
      </c>
      <c r="T8" s="9">
        <f t="shared" si="16"/>
        <v>109.02042643229167</v>
      </c>
      <c r="U8" s="9">
        <f t="shared" si="16"/>
        <v>109.02056884765625</v>
      </c>
      <c r="V8" s="9">
        <f t="shared" si="16"/>
        <v>109.02056884765625</v>
      </c>
      <c r="W8" s="9">
        <f t="shared" si="16"/>
        <v>109.02042643229167</v>
      </c>
      <c r="X8" s="9">
        <f t="shared" si="16"/>
        <v>109.02056884765625</v>
      </c>
      <c r="Y8" s="9">
        <f t="shared" si="16"/>
        <v>109.02056884765625</v>
      </c>
      <c r="Z8" s="9" t="str">
        <f t="shared" si="19"/>
        <v>CZ04</v>
      </c>
      <c r="AA8" s="9">
        <f t="shared" si="20"/>
        <v>177.14082931049541</v>
      </c>
      <c r="AB8" s="9">
        <f t="shared" si="21"/>
        <v>-366.20373636856982</v>
      </c>
      <c r="AC8" s="9">
        <f t="shared" si="22"/>
        <v>-296.9617370575296</v>
      </c>
      <c r="AD8" s="9">
        <f t="shared" si="23"/>
        <v>-286.05820505910901</v>
      </c>
      <c r="AE8" s="9">
        <f t="shared" si="24"/>
        <v>-170.67708136802685</v>
      </c>
      <c r="AF8" s="9"/>
      <c r="AG8" s="9">
        <f t="shared" si="25"/>
        <v>212.15003698746605</v>
      </c>
      <c r="AH8" s="9">
        <f t="shared" si="26"/>
        <v>-331.19452869159915</v>
      </c>
      <c r="AI8" s="9">
        <f t="shared" si="27"/>
        <v>-202.55065382072374</v>
      </c>
      <c r="AJ8" s="9">
        <f t="shared" si="28"/>
        <v>-251.04899738213837</v>
      </c>
      <c r="AK8" s="9">
        <f t="shared" si="29"/>
        <v>-135.66791942416077</v>
      </c>
      <c r="AL8" s="9"/>
      <c r="AM8" s="9">
        <f t="shared" si="30"/>
        <v>55.483295176401469</v>
      </c>
      <c r="AN8" s="9">
        <f t="shared" si="31"/>
        <v>-342.85948719173689</v>
      </c>
      <c r="AO8" s="9">
        <f t="shared" si="32"/>
        <v>-273.61751837567385</v>
      </c>
      <c r="AP8" s="9">
        <f t="shared" si="33"/>
        <v>-262.71395588227608</v>
      </c>
      <c r="AQ8" s="9">
        <f t="shared" si="34"/>
        <v>-147.3328626861711</v>
      </c>
      <c r="AR8" s="9"/>
      <c r="AS8" s="9">
        <f t="shared" si="35"/>
        <v>98.9682654259381</v>
      </c>
      <c r="AT8" s="9">
        <f t="shared" si="35"/>
        <v>-319.90851293964135</v>
      </c>
      <c r="AU8" s="9">
        <f t="shared" si="36"/>
        <v>-191.26465281187419</v>
      </c>
      <c r="AV8" s="9">
        <f t="shared" si="37"/>
        <v>-239.76298163018058</v>
      </c>
      <c r="AW8" s="9">
        <f t="shared" si="38"/>
        <v>-124.38191841531122</v>
      </c>
      <c r="AX8" s="9"/>
      <c r="AY8" s="9">
        <f t="shared" si="39"/>
        <v>69.241520933068259</v>
      </c>
      <c r="AZ8" s="9">
        <f t="shared" si="40"/>
        <v>128.64344222600806</v>
      </c>
      <c r="BA8" s="9">
        <f t="shared" si="41"/>
        <v>61.870492158462163</v>
      </c>
      <c r="BB8" s="9">
        <f t="shared" si="42"/>
        <v>115.38075000853772</v>
      </c>
      <c r="BD8" s="9">
        <f t="shared" si="17"/>
        <v>173.8251953125</v>
      </c>
      <c r="BE8" s="9">
        <f t="shared" si="17"/>
        <v>173.82417297363281</v>
      </c>
      <c r="BF8" s="9">
        <f t="shared" si="17"/>
        <v>154.71636962890625</v>
      </c>
      <c r="BG8" s="9">
        <f t="shared" si="17"/>
        <v>187.32757568359375</v>
      </c>
      <c r="BH8" s="9">
        <f t="shared" si="17"/>
        <v>170.99124145507812</v>
      </c>
      <c r="BI8" s="9">
        <f t="shared" si="17"/>
        <v>188.15109252929687</v>
      </c>
      <c r="BJ8" s="9">
        <f t="shared" si="17"/>
        <v>163.97904968261719</v>
      </c>
      <c r="BK8" s="9">
        <f t="shared" si="17"/>
        <v>182.53311157226562</v>
      </c>
      <c r="BL8" s="9">
        <f t="shared" si="17"/>
        <v>172.21726989746094</v>
      </c>
      <c r="BM8" s="9">
        <f t="shared" si="17"/>
        <v>163.33927917480469</v>
      </c>
      <c r="BN8" s="9">
        <f t="shared" si="17"/>
        <v>174.37953186035156</v>
      </c>
      <c r="BO8" s="9">
        <f t="shared" si="17"/>
        <v>165.29830932617187</v>
      </c>
      <c r="BP8" s="9">
        <f t="shared" si="17"/>
        <v>156.1986083984375</v>
      </c>
      <c r="BQ8" s="9"/>
      <c r="BR8" s="18">
        <f t="shared" si="43"/>
        <v>0.17526810314389729</v>
      </c>
      <c r="BS8" s="18">
        <f t="shared" si="44"/>
        <v>-7.9883549199301601E-2</v>
      </c>
      <c r="BT8" s="18">
        <f t="shared" si="45"/>
        <v>9.617353779798711E-2</v>
      </c>
      <c r="BU8" s="18">
        <f t="shared" si="46"/>
        <v>-5.0940810350220168E-3</v>
      </c>
      <c r="BV8" s="18">
        <f t="shared" si="47"/>
        <v>0.16167191899195663</v>
      </c>
      <c r="BW8" s="18"/>
      <c r="BX8" s="18">
        <f t="shared" si="48"/>
        <v>0.17527748064223078</v>
      </c>
      <c r="BY8" s="18">
        <f t="shared" si="49"/>
        <v>-7.9874171700968097E-2</v>
      </c>
      <c r="BZ8" s="18">
        <f t="shared" si="50"/>
        <v>9.618291528407065E-2</v>
      </c>
      <c r="CA8" s="18">
        <f t="shared" si="51"/>
        <v>-5.0847035366885056E-3</v>
      </c>
      <c r="CB8" s="18">
        <f t="shared" si="52"/>
        <v>0.16168129647804017</v>
      </c>
      <c r="CC8" s="9"/>
      <c r="CD8" s="18">
        <f t="shared" si="53"/>
        <v>0.14984654493771848</v>
      </c>
      <c r="CE8" s="18">
        <f t="shared" si="54"/>
        <v>4.3977667930933835E-2</v>
      </c>
      <c r="CF8" s="18">
        <f t="shared" si="55"/>
        <v>0.22003459312627471</v>
      </c>
      <c r="CG8" s="18">
        <f t="shared" si="56"/>
        <v>0.11876713609521342</v>
      </c>
      <c r="CH8" s="18">
        <f t="shared" si="57"/>
        <v>0.28553297432024421</v>
      </c>
      <c r="CI8" s="9"/>
      <c r="CJ8" s="18">
        <f t="shared" si="58"/>
        <v>0.22172031093358455</v>
      </c>
      <c r="CK8" s="18">
        <f t="shared" si="58"/>
        <v>5.1531452782569681E-2</v>
      </c>
      <c r="CL8" s="18">
        <f t="shared" si="59"/>
        <v>0.227588368110277</v>
      </c>
      <c r="CM8" s="18">
        <f t="shared" si="60"/>
        <v>0.12632092094684927</v>
      </c>
      <c r="CN8" s="18">
        <f t="shared" si="61"/>
        <v>0.2930867493042465</v>
      </c>
      <c r="CO8" s="9"/>
      <c r="CP8" s="18">
        <f t="shared" si="62"/>
        <v>9.4622893494711938E-2</v>
      </c>
      <c r="CQ8" s="18">
        <f t="shared" si="63"/>
        <v>0.17605698264409278</v>
      </c>
      <c r="CR8" s="18">
        <f t="shared" si="64"/>
        <v>8.3298249405299424E-2</v>
      </c>
      <c r="CS8" s="18">
        <f t="shared" si="65"/>
        <v>0.1667659933724967</v>
      </c>
      <c r="CU8" s="9">
        <f t="shared" si="18"/>
        <v>6391.7248000000009</v>
      </c>
      <c r="CV8" s="9">
        <f t="shared" si="18"/>
        <v>6391.8611200000005</v>
      </c>
      <c r="CW8" s="9">
        <f t="shared" si="18"/>
        <v>6551.4387200000001</v>
      </c>
      <c r="CX8" s="9">
        <f t="shared" si="18"/>
        <v>6314.2316800000008</v>
      </c>
      <c r="CY8" s="9">
        <f t="shared" si="18"/>
        <v>6314.2316800000008</v>
      </c>
      <c r="CZ8" s="9">
        <f t="shared" si="18"/>
        <v>6769.8176000000003</v>
      </c>
      <c r="DA8" s="9">
        <f t="shared" si="18"/>
        <v>6337.2697600000001</v>
      </c>
      <c r="DB8" s="9">
        <f t="shared" si="18"/>
        <v>0</v>
      </c>
      <c r="DC8" s="9">
        <f t="shared" si="18"/>
        <v>0</v>
      </c>
      <c r="DD8" s="9">
        <f t="shared" si="18"/>
        <v>0</v>
      </c>
      <c r="DE8" s="9">
        <f t="shared" si="18"/>
        <v>0</v>
      </c>
      <c r="DF8" s="9">
        <f t="shared" si="18"/>
        <v>0</v>
      </c>
      <c r="DG8" s="9">
        <f t="shared" si="18"/>
        <v>0</v>
      </c>
      <c r="DH8" s="9"/>
      <c r="DI8" s="16">
        <f t="shared" si="66"/>
        <v>-1.4637403762047017</v>
      </c>
      <c r="DJ8" s="16">
        <f t="shared" si="67"/>
        <v>58.629940545772271</v>
      </c>
      <c r="DK8" s="16">
        <f t="shared" si="68"/>
        <v>58.629863956515344</v>
      </c>
      <c r="DL8" s="16">
        <f t="shared" si="69"/>
        <v>58.629940545772271</v>
      </c>
      <c r="DM8" s="16">
        <f t="shared" si="70"/>
        <v>58.629863956515344</v>
      </c>
      <c r="DO8" s="16">
        <f t="shared" si="71"/>
        <v>-1.4649907840820207</v>
      </c>
      <c r="DP8" s="16">
        <f t="shared" si="72"/>
        <v>58.628690137894949</v>
      </c>
      <c r="DQ8" s="16">
        <f t="shared" si="73"/>
        <v>58.628613550271453</v>
      </c>
      <c r="DR8" s="16">
        <f t="shared" si="74"/>
        <v>58.628690137894949</v>
      </c>
      <c r="DS8" s="16">
        <f t="shared" si="75"/>
        <v>58.628613550271453</v>
      </c>
      <c r="DT8" s="16"/>
      <c r="DU8" s="16">
        <f t="shared" si="76"/>
        <v>0</v>
      </c>
      <c r="DV8" s="16">
        <f t="shared" si="77"/>
        <v>57.917877288083474</v>
      </c>
      <c r="DW8" s="16">
        <f t="shared" si="78"/>
        <v>57.917801629006505</v>
      </c>
      <c r="DX8" s="16">
        <f t="shared" si="79"/>
        <v>57.917877288083474</v>
      </c>
      <c r="DY8" s="16">
        <f t="shared" si="80"/>
        <v>57.917801629006505</v>
      </c>
      <c r="DZ8" s="16"/>
      <c r="EA8" s="16">
        <f t="shared" si="81"/>
        <v>3.9675852879610476</v>
      </c>
      <c r="EB8" s="16">
        <f t="shared" si="81"/>
        <v>62.096781507312024</v>
      </c>
      <c r="EC8" s="16">
        <f t="shared" si="82"/>
        <v>62.096700389263646</v>
      </c>
      <c r="ED8" s="16">
        <f t="shared" si="83"/>
        <v>62.096781507312024</v>
      </c>
      <c r="EE8" s="16">
        <f t="shared" si="84"/>
        <v>62.096700389263646</v>
      </c>
      <c r="EF8" s="16"/>
      <c r="EG8" s="16">
        <f t="shared" si="85"/>
        <v>0</v>
      </c>
      <c r="EH8" s="16">
        <f t="shared" si="85"/>
        <v>0</v>
      </c>
      <c r="EI8" s="16">
        <f t="shared" si="86"/>
        <v>0</v>
      </c>
      <c r="EJ8" s="16">
        <f t="shared" si="86"/>
        <v>0</v>
      </c>
    </row>
    <row r="9" spans="3:140" x14ac:dyDescent="0.25">
      <c r="C9" t="str">
        <f t="shared" si="87"/>
        <v>EPr</v>
      </c>
      <c r="D9">
        <f t="shared" si="88"/>
        <v>5</v>
      </c>
      <c r="G9" s="9">
        <f t="shared" si="15"/>
        <v>295413.375</v>
      </c>
      <c r="H9" s="9">
        <f t="shared" si="15"/>
        <v>293798.84375</v>
      </c>
      <c r="I9" s="9">
        <f t="shared" si="15"/>
        <v>279789.3125</v>
      </c>
      <c r="J9" s="9">
        <f t="shared" si="15"/>
        <v>294716.0625</v>
      </c>
      <c r="K9" s="9">
        <f t="shared" si="15"/>
        <v>291611.78125</v>
      </c>
      <c r="L9" s="9">
        <f t="shared" si="15"/>
        <v>303127.3125</v>
      </c>
      <c r="M9" s="9">
        <f t="shared" si="15"/>
        <v>296602.09375</v>
      </c>
      <c r="N9" s="9">
        <f t="shared" si="15"/>
        <v>343380.34375</v>
      </c>
      <c r="O9" s="9">
        <f t="shared" si="15"/>
        <v>337134.375</v>
      </c>
      <c r="P9" s="9">
        <f t="shared" si="15"/>
        <v>331704.59375</v>
      </c>
      <c r="Q9" s="9">
        <f t="shared" si="15"/>
        <v>335575.75</v>
      </c>
      <c r="R9" s="9">
        <f t="shared" si="15"/>
        <v>329972.75</v>
      </c>
      <c r="S9" s="9">
        <f t="shared" si="15"/>
        <v>325121.84375</v>
      </c>
      <c r="T9" s="9">
        <f t="shared" si="16"/>
        <v>90.799530029296875</v>
      </c>
      <c r="U9" s="9">
        <f t="shared" si="16"/>
        <v>90.799530029296875</v>
      </c>
      <c r="V9" s="9">
        <f t="shared" si="16"/>
        <v>90.799530029296875</v>
      </c>
      <c r="W9" s="9">
        <f t="shared" si="16"/>
        <v>90.799530029296875</v>
      </c>
      <c r="X9" s="9">
        <f t="shared" si="16"/>
        <v>90.799530029296875</v>
      </c>
      <c r="Y9" s="9">
        <f t="shared" si="16"/>
        <v>90.799530029296875</v>
      </c>
      <c r="Z9" s="9" t="str">
        <f t="shared" si="19"/>
        <v>CZ05</v>
      </c>
      <c r="AA9" s="9">
        <f t="shared" si="20"/>
        <v>154.29079033206187</v>
      </c>
      <c r="AB9" s="9">
        <f t="shared" si="21"/>
        <v>-546.05458843236636</v>
      </c>
      <c r="AC9" s="9">
        <f t="shared" si="22"/>
        <v>-477.26603029792773</v>
      </c>
      <c r="AD9" s="9">
        <f t="shared" si="23"/>
        <v>-460.10046788260354</v>
      </c>
      <c r="AE9" s="9">
        <f t="shared" si="24"/>
        <v>-344.96874587229132</v>
      </c>
      <c r="AF9" s="9"/>
      <c r="AG9" s="9">
        <f t="shared" si="25"/>
        <v>172.07206353335559</v>
      </c>
      <c r="AH9" s="9">
        <f t="shared" si="26"/>
        <v>-528.27331523107273</v>
      </c>
      <c r="AI9" s="9">
        <f t="shared" si="27"/>
        <v>-399.68509460666235</v>
      </c>
      <c r="AJ9" s="9">
        <f t="shared" si="28"/>
        <v>-442.3191946813098</v>
      </c>
      <c r="AK9" s="9">
        <f t="shared" si="29"/>
        <v>-327.18747267099764</v>
      </c>
      <c r="AL9" s="9"/>
      <c r="AM9" s="9">
        <f t="shared" si="30"/>
        <v>34.188296448212782</v>
      </c>
      <c r="AN9" s="9">
        <f t="shared" si="31"/>
        <v>-535.95300806400928</v>
      </c>
      <c r="AO9" s="9">
        <f t="shared" si="32"/>
        <v>-467.16444992957059</v>
      </c>
      <c r="AP9" s="9">
        <f t="shared" si="33"/>
        <v>-449.99888751424635</v>
      </c>
      <c r="AQ9" s="9">
        <f t="shared" si="34"/>
        <v>-334.86716550393419</v>
      </c>
      <c r="AR9" s="9"/>
      <c r="AS9" s="9">
        <f t="shared" si="35"/>
        <v>71.864014581293631</v>
      </c>
      <c r="AT9" s="9">
        <f t="shared" si="35"/>
        <v>-443.3176166992514</v>
      </c>
      <c r="AU9" s="9">
        <f t="shared" si="36"/>
        <v>-314.72939607484108</v>
      </c>
      <c r="AV9" s="9">
        <f t="shared" si="37"/>
        <v>-357.36349614948853</v>
      </c>
      <c r="AW9" s="9">
        <f t="shared" si="38"/>
        <v>-242.23177413917634</v>
      </c>
      <c r="AX9" s="9"/>
      <c r="AY9" s="9">
        <f t="shared" si="39"/>
        <v>68.788558134438688</v>
      </c>
      <c r="AZ9" s="9">
        <f t="shared" si="40"/>
        <v>128.58822062441035</v>
      </c>
      <c r="BA9" s="9">
        <f t="shared" si="41"/>
        <v>61.70736784862396</v>
      </c>
      <c r="BB9" s="9">
        <f t="shared" si="42"/>
        <v>115.13172201031217</v>
      </c>
      <c r="BD9" s="9">
        <f t="shared" si="17"/>
        <v>123.98663330078125</v>
      </c>
      <c r="BE9" s="9">
        <f t="shared" si="17"/>
        <v>123.88224029541016</v>
      </c>
      <c r="BF9" s="9">
        <f t="shared" si="17"/>
        <v>112.95361328125</v>
      </c>
      <c r="BG9" s="9">
        <f t="shared" si="17"/>
        <v>127.58095550537109</v>
      </c>
      <c r="BH9" s="9">
        <f t="shared" si="17"/>
        <v>120.82156372070312</v>
      </c>
      <c r="BI9" s="9">
        <f t="shared" si="17"/>
        <v>131.85997009277344</v>
      </c>
      <c r="BJ9" s="9">
        <f t="shared" si="17"/>
        <v>121.61978912353516</v>
      </c>
      <c r="BK9" s="9">
        <f t="shared" si="17"/>
        <v>128.29020690917969</v>
      </c>
      <c r="BL9" s="9">
        <f t="shared" si="17"/>
        <v>123.78436279296875</v>
      </c>
      <c r="BM9" s="9">
        <f t="shared" si="17"/>
        <v>119.90892791748047</v>
      </c>
      <c r="BN9" s="9">
        <f t="shared" si="17"/>
        <v>124.38771057128906</v>
      </c>
      <c r="BO9" s="9">
        <f t="shared" si="17"/>
        <v>119.43975067138672</v>
      </c>
      <c r="BP9" s="9">
        <f t="shared" si="17"/>
        <v>116.44747161865234</v>
      </c>
      <c r="BQ9" s="9"/>
      <c r="BR9" s="18">
        <f t="shared" si="43"/>
        <v>0.12035995131950557</v>
      </c>
      <c r="BS9" s="18">
        <f t="shared" si="44"/>
        <v>-4.8546139086262687E-2</v>
      </c>
      <c r="BT9" s="18">
        <f t="shared" si="45"/>
        <v>4.3759173386114229E-2</v>
      </c>
      <c r="BU9" s="18">
        <f t="shared" si="46"/>
        <v>-5.5668820721408363E-3</v>
      </c>
      <c r="BV9" s="18">
        <f t="shared" si="47"/>
        <v>8.1881136106750241E-2</v>
      </c>
      <c r="BW9" s="18"/>
      <c r="BX9" s="18">
        <f t="shared" si="48"/>
        <v>0.12150965997259454</v>
      </c>
      <c r="BY9" s="18">
        <f t="shared" si="49"/>
        <v>-4.7396430433173722E-2</v>
      </c>
      <c r="BZ9" s="18">
        <f t="shared" si="50"/>
        <v>4.4908882039203193E-2</v>
      </c>
      <c r="CA9" s="18">
        <f t="shared" si="51"/>
        <v>-4.417173419051873E-3</v>
      </c>
      <c r="CB9" s="18">
        <f t="shared" si="52"/>
        <v>8.3030844759839198E-2</v>
      </c>
      <c r="CC9" s="9"/>
      <c r="CD9" s="18">
        <f t="shared" si="53"/>
        <v>7.444302610913317E-2</v>
      </c>
      <c r="CE9" s="18">
        <f t="shared" si="54"/>
        <v>-7.81117923825983E-3</v>
      </c>
      <c r="CF9" s="18">
        <f t="shared" si="55"/>
        <v>8.4494133234117086E-2</v>
      </c>
      <c r="CG9" s="18">
        <f t="shared" si="56"/>
        <v>3.5168077775862019E-2</v>
      </c>
      <c r="CH9" s="18">
        <f t="shared" si="57"/>
        <v>0.12261609595475309</v>
      </c>
      <c r="CI9" s="9"/>
      <c r="CJ9" s="18">
        <f t="shared" si="58"/>
        <v>0.11277790717566755</v>
      </c>
      <c r="CK9" s="18">
        <f t="shared" si="58"/>
        <v>3.931477599544788E-2</v>
      </c>
      <c r="CL9" s="18">
        <f t="shared" si="59"/>
        <v>0.1316200884678248</v>
      </c>
      <c r="CM9" s="18">
        <f t="shared" si="60"/>
        <v>8.2294033009569736E-2</v>
      </c>
      <c r="CN9" s="18">
        <f t="shared" si="61"/>
        <v>0.16974205118846081</v>
      </c>
      <c r="CO9" s="9"/>
      <c r="CP9" s="18">
        <f t="shared" si="62"/>
        <v>4.9624090727750536E-2</v>
      </c>
      <c r="CQ9" s="18">
        <f t="shared" si="63"/>
        <v>9.2305312472376916E-2</v>
      </c>
      <c r="CR9" s="18">
        <f t="shared" si="64"/>
        <v>5.4493232490364897E-2</v>
      </c>
      <c r="CS9" s="18">
        <f t="shared" si="65"/>
        <v>8.7448018178891071E-2</v>
      </c>
      <c r="CU9" s="9">
        <f t="shared" si="18"/>
        <v>7986.5568000000003</v>
      </c>
      <c r="CV9" s="9">
        <f t="shared" si="18"/>
        <v>7986.6572800000004</v>
      </c>
      <c r="CW9" s="9">
        <f t="shared" si="18"/>
        <v>8209.9104000000007</v>
      </c>
      <c r="CX9" s="9">
        <f t="shared" si="18"/>
        <v>7963.6691200000005</v>
      </c>
      <c r="CY9" s="9">
        <f t="shared" si="18"/>
        <v>7963.6691200000005</v>
      </c>
      <c r="CZ9" s="9">
        <f t="shared" si="18"/>
        <v>8339.2000000000007</v>
      </c>
      <c r="DA9" s="9">
        <f t="shared" si="18"/>
        <v>7818.0684800000008</v>
      </c>
      <c r="DB9" s="9">
        <f t="shared" si="18"/>
        <v>0</v>
      </c>
      <c r="DC9" s="9">
        <f t="shared" si="18"/>
        <v>0</v>
      </c>
      <c r="DD9" s="9">
        <f t="shared" si="18"/>
        <v>0</v>
      </c>
      <c r="DE9" s="9">
        <f t="shared" si="18"/>
        <v>0</v>
      </c>
      <c r="DF9" s="9">
        <f t="shared" si="18"/>
        <v>0</v>
      </c>
      <c r="DG9" s="9">
        <f t="shared" si="18"/>
        <v>0</v>
      </c>
      <c r="DH9" s="9"/>
      <c r="DI9" s="16">
        <f t="shared" si="66"/>
        <v>-2.4587475279659121</v>
      </c>
      <c r="DJ9" s="16">
        <f t="shared" si="67"/>
        <v>87.959235883964041</v>
      </c>
      <c r="DK9" s="16">
        <f t="shared" si="68"/>
        <v>87.959235883964041</v>
      </c>
      <c r="DL9" s="16">
        <f t="shared" si="69"/>
        <v>87.959235883964041</v>
      </c>
      <c r="DM9" s="16">
        <f t="shared" si="70"/>
        <v>87.959235883964041</v>
      </c>
      <c r="DO9" s="16">
        <f t="shared" si="71"/>
        <v>-2.4598541416231376</v>
      </c>
      <c r="DP9" s="16">
        <f t="shared" si="72"/>
        <v>87.958129270306813</v>
      </c>
      <c r="DQ9" s="16">
        <f t="shared" si="73"/>
        <v>87.958129270306813</v>
      </c>
      <c r="DR9" s="16">
        <f t="shared" si="74"/>
        <v>87.958129270306813</v>
      </c>
      <c r="DS9" s="16">
        <f t="shared" si="75"/>
        <v>87.958129270306813</v>
      </c>
      <c r="DT9" s="16"/>
      <c r="DU9" s="16">
        <f t="shared" si="76"/>
        <v>0</v>
      </c>
      <c r="DV9" s="16">
        <f t="shared" si="77"/>
        <v>87.706061005277093</v>
      </c>
      <c r="DW9" s="16">
        <f t="shared" si="78"/>
        <v>87.706061005277093</v>
      </c>
      <c r="DX9" s="16">
        <f t="shared" si="79"/>
        <v>87.706061005277093</v>
      </c>
      <c r="DY9" s="16">
        <f t="shared" si="80"/>
        <v>87.706061005277093</v>
      </c>
      <c r="DZ9" s="16"/>
      <c r="EA9" s="16">
        <f t="shared" si="81"/>
        <v>5.7393636270127661</v>
      </c>
      <c r="EB9" s="16">
        <f t="shared" si="81"/>
        <v>91.841885055014274</v>
      </c>
      <c r="EC9" s="16">
        <f t="shared" si="82"/>
        <v>91.841885055014274</v>
      </c>
      <c r="ED9" s="16">
        <f t="shared" si="83"/>
        <v>91.841885055014274</v>
      </c>
      <c r="EE9" s="16">
        <f t="shared" si="84"/>
        <v>91.841885055014274</v>
      </c>
      <c r="EF9" s="16"/>
      <c r="EG9" s="16">
        <f t="shared" si="85"/>
        <v>0</v>
      </c>
      <c r="EH9" s="16">
        <f t="shared" si="85"/>
        <v>0</v>
      </c>
      <c r="EI9" s="16">
        <f t="shared" si="86"/>
        <v>0</v>
      </c>
      <c r="EJ9" s="16">
        <f t="shared" si="86"/>
        <v>0</v>
      </c>
    </row>
    <row r="10" spans="3:140" x14ac:dyDescent="0.25">
      <c r="C10" t="str">
        <f t="shared" si="87"/>
        <v>EPr</v>
      </c>
      <c r="D10">
        <f t="shared" si="88"/>
        <v>6</v>
      </c>
      <c r="G10" s="9">
        <f t="shared" si="15"/>
        <v>322701.375</v>
      </c>
      <c r="H10" s="9">
        <f t="shared" si="15"/>
        <v>317832.8125</v>
      </c>
      <c r="I10" s="9">
        <f t="shared" si="15"/>
        <v>299095.34375</v>
      </c>
      <c r="J10" s="9">
        <f t="shared" si="15"/>
        <v>322651.0625</v>
      </c>
      <c r="K10" s="9">
        <f t="shared" si="15"/>
        <v>315879.21875</v>
      </c>
      <c r="L10" s="9">
        <f t="shared" si="15"/>
        <v>326026.9375</v>
      </c>
      <c r="M10" s="9">
        <f t="shared" si="15"/>
        <v>314027.6875</v>
      </c>
      <c r="N10" s="9">
        <f t="shared" si="15"/>
        <v>341700.03125</v>
      </c>
      <c r="O10" s="9">
        <f t="shared" si="15"/>
        <v>335362.75</v>
      </c>
      <c r="P10" s="9">
        <f t="shared" si="15"/>
        <v>329928.03125</v>
      </c>
      <c r="Q10" s="9">
        <f t="shared" si="15"/>
        <v>335063.03125</v>
      </c>
      <c r="R10" s="9">
        <f t="shared" si="15"/>
        <v>329384.3125</v>
      </c>
      <c r="S10" s="9">
        <f t="shared" si="15"/>
        <v>324558.46875</v>
      </c>
      <c r="T10" s="9">
        <f t="shared" si="16"/>
        <v>117.933349609375</v>
      </c>
      <c r="U10" s="9">
        <f t="shared" si="16"/>
        <v>117.933349609375</v>
      </c>
      <c r="V10" s="9">
        <f t="shared" si="16"/>
        <v>117.933349609375</v>
      </c>
      <c r="W10" s="9">
        <f t="shared" si="16"/>
        <v>117.933349609375</v>
      </c>
      <c r="X10" s="9">
        <f t="shared" si="16"/>
        <v>117.933349609375</v>
      </c>
      <c r="Y10" s="9">
        <f t="shared" si="16"/>
        <v>117.933349609375</v>
      </c>
      <c r="Z10" s="9" t="str">
        <f t="shared" si="19"/>
        <v>CZ06</v>
      </c>
      <c r="AA10" s="9">
        <f t="shared" si="20"/>
        <v>158.88184989286935</v>
      </c>
      <c r="AB10" s="9">
        <f t="shared" si="21"/>
        <v>-202.37887611141588</v>
      </c>
      <c r="AC10" s="9">
        <f t="shared" si="22"/>
        <v>-148.64275082547536</v>
      </c>
      <c r="AD10" s="9">
        <f t="shared" si="23"/>
        <v>-146.10132593597001</v>
      </c>
      <c r="AE10" s="9">
        <f t="shared" si="24"/>
        <v>-57.029298941114369</v>
      </c>
      <c r="AF10" s="9"/>
      <c r="AG10" s="9">
        <f t="shared" si="25"/>
        <v>200.16417178168118</v>
      </c>
      <c r="AH10" s="9">
        <f t="shared" si="26"/>
        <v>-161.09655422260406</v>
      </c>
      <c r="AI10" s="9">
        <f t="shared" si="27"/>
        <v>-61.277461158667229</v>
      </c>
      <c r="AJ10" s="9">
        <f t="shared" si="28"/>
        <v>-104.81900404715819</v>
      </c>
      <c r="AK10" s="9">
        <f t="shared" si="29"/>
        <v>-15.746977052302533</v>
      </c>
      <c r="AL10" s="9"/>
      <c r="AM10" s="9">
        <f t="shared" si="30"/>
        <v>57.420939644553933</v>
      </c>
      <c r="AN10" s="9">
        <f t="shared" si="31"/>
        <v>-161.52317230957138</v>
      </c>
      <c r="AO10" s="9">
        <f t="shared" si="32"/>
        <v>-107.78704702363085</v>
      </c>
      <c r="AP10" s="9">
        <f t="shared" si="33"/>
        <v>-105.24562213412551</v>
      </c>
      <c r="AQ10" s="9">
        <f t="shared" si="34"/>
        <v>-16.173595139269857</v>
      </c>
      <c r="AR10" s="9"/>
      <c r="AS10" s="9">
        <f t="shared" si="35"/>
        <v>101.74602892010226</v>
      </c>
      <c r="AT10" s="9">
        <f t="shared" si="35"/>
        <v>-132.89789361459876</v>
      </c>
      <c r="AU10" s="9">
        <f t="shared" si="36"/>
        <v>-33.078800550661931</v>
      </c>
      <c r="AV10" s="9">
        <f t="shared" si="37"/>
        <v>-76.62034343915289</v>
      </c>
      <c r="AW10" s="9">
        <f t="shared" si="38"/>
        <v>12.451683555702767</v>
      </c>
      <c r="AX10" s="9"/>
      <c r="AY10" s="9">
        <f t="shared" si="39"/>
        <v>53.736125285940524</v>
      </c>
      <c r="AZ10" s="9">
        <f t="shared" si="40"/>
        <v>99.819093063936819</v>
      </c>
      <c r="BA10" s="9">
        <f t="shared" si="41"/>
        <v>48.151933009698688</v>
      </c>
      <c r="BB10" s="9">
        <f t="shared" si="42"/>
        <v>89.072026994855662</v>
      </c>
      <c r="BD10" s="9">
        <f t="shared" si="17"/>
        <v>161.15345764160156</v>
      </c>
      <c r="BE10" s="9">
        <f t="shared" si="17"/>
        <v>161.15335083007812</v>
      </c>
      <c r="BF10" s="9">
        <f t="shared" si="17"/>
        <v>146.144775390625</v>
      </c>
      <c r="BG10" s="9">
        <f t="shared" si="17"/>
        <v>174.13841247558594</v>
      </c>
      <c r="BH10" s="9">
        <f t="shared" si="17"/>
        <v>160.09152221679687</v>
      </c>
      <c r="BI10" s="9">
        <f t="shared" si="17"/>
        <v>177.05674743652344</v>
      </c>
      <c r="BJ10" s="9">
        <f t="shared" si="17"/>
        <v>156.37236022949219</v>
      </c>
      <c r="BK10" s="9">
        <f t="shared" si="17"/>
        <v>165.59721374511719</v>
      </c>
      <c r="BL10" s="9">
        <f t="shared" si="17"/>
        <v>156.55635070800781</v>
      </c>
      <c r="BM10" s="9">
        <f t="shared" si="17"/>
        <v>149.09368896484375</v>
      </c>
      <c r="BN10" s="9">
        <f t="shared" si="17"/>
        <v>158.99845886230469</v>
      </c>
      <c r="BO10" s="9">
        <f t="shared" si="17"/>
        <v>150.79635620117187</v>
      </c>
      <c r="BP10" s="9">
        <f t="shared" si="17"/>
        <v>144.05686950683594</v>
      </c>
      <c r="BQ10" s="9"/>
      <c r="BR10" s="18">
        <f t="shared" si="43"/>
        <v>0.12726319984266801</v>
      </c>
      <c r="BS10" s="18">
        <f t="shared" si="44"/>
        <v>-3.7681138793719142E-2</v>
      </c>
      <c r="BT10" s="18">
        <f t="shared" si="45"/>
        <v>0.10225828321826708</v>
      </c>
      <c r="BU10" s="18">
        <f t="shared" si="46"/>
        <v>1.8272117046713107E-2</v>
      </c>
      <c r="BV10" s="18">
        <f t="shared" si="47"/>
        <v>0.14496731738621896</v>
      </c>
      <c r="BW10" s="18"/>
      <c r="BX10" s="18">
        <f t="shared" si="48"/>
        <v>0.12726410553663661</v>
      </c>
      <c r="BY10" s="18">
        <f t="shared" si="49"/>
        <v>-3.7680233099750549E-2</v>
      </c>
      <c r="BZ10" s="18">
        <f t="shared" si="50"/>
        <v>0.10225918891223566</v>
      </c>
      <c r="CA10" s="18">
        <f t="shared" si="51"/>
        <v>1.8273022740681703E-2</v>
      </c>
      <c r="CB10" s="18">
        <f t="shared" si="52"/>
        <v>0.14496822308018756</v>
      </c>
      <c r="CC10" s="9"/>
      <c r="CD10" s="18">
        <f t="shared" si="53"/>
        <v>0.11910871950399023</v>
      </c>
      <c r="CE10" s="18">
        <f t="shared" si="54"/>
        <v>7.2423947583608497E-2</v>
      </c>
      <c r="CF10" s="18">
        <f t="shared" si="55"/>
        <v>0.21236336959559471</v>
      </c>
      <c r="CG10" s="18">
        <f t="shared" si="56"/>
        <v>0.12837720342404074</v>
      </c>
      <c r="CH10" s="18">
        <f t="shared" si="57"/>
        <v>0.25507240376354662</v>
      </c>
      <c r="CI10" s="9"/>
      <c r="CJ10" s="18">
        <f t="shared" si="58"/>
        <v>0.17539048348531741</v>
      </c>
      <c r="CK10" s="18">
        <f t="shared" si="58"/>
        <v>9.716957696328575E-2</v>
      </c>
      <c r="CL10" s="18">
        <f t="shared" si="59"/>
        <v>0.23710899897527196</v>
      </c>
      <c r="CM10" s="18">
        <f t="shared" si="60"/>
        <v>0.153122832803718</v>
      </c>
      <c r="CN10" s="18">
        <f t="shared" si="61"/>
        <v>0.27981803314322384</v>
      </c>
      <c r="CO10" s="9"/>
      <c r="CP10" s="18">
        <f t="shared" si="62"/>
        <v>7.6660783968699214E-2</v>
      </c>
      <c r="CQ10" s="18">
        <f t="shared" si="63"/>
        <v>0.13993942201198623</v>
      </c>
      <c r="CR10" s="18">
        <f t="shared" si="64"/>
        <v>6.9548628003022431E-2</v>
      </c>
      <c r="CS10" s="18">
        <f t="shared" si="65"/>
        <v>0.12669520033950585</v>
      </c>
      <c r="CU10" s="9">
        <f t="shared" si="18"/>
        <v>4153.6163200000001</v>
      </c>
      <c r="CV10" s="9">
        <f t="shared" si="18"/>
        <v>4153.7788800000008</v>
      </c>
      <c r="CW10" s="9">
        <f t="shared" si="18"/>
        <v>4286.1532800000004</v>
      </c>
      <c r="CX10" s="9">
        <f t="shared" si="18"/>
        <v>4098.6614400000008</v>
      </c>
      <c r="CY10" s="9">
        <f t="shared" si="18"/>
        <v>4098.6614400000008</v>
      </c>
      <c r="CZ10" s="9">
        <f t="shared" si="18"/>
        <v>4535.9648000000007</v>
      </c>
      <c r="DA10" s="9">
        <f t="shared" si="18"/>
        <v>4339.1235200000001</v>
      </c>
      <c r="DB10" s="9">
        <f t="shared" si="18"/>
        <v>0</v>
      </c>
      <c r="DC10" s="9">
        <f t="shared" si="18"/>
        <v>0</v>
      </c>
      <c r="DD10" s="9">
        <f t="shared" si="18"/>
        <v>0</v>
      </c>
      <c r="DE10" s="9">
        <f t="shared" si="18"/>
        <v>0</v>
      </c>
      <c r="DF10" s="9">
        <f t="shared" si="18"/>
        <v>0</v>
      </c>
      <c r="DG10" s="9">
        <f t="shared" si="18"/>
        <v>0</v>
      </c>
      <c r="DH10" s="9"/>
      <c r="DI10" s="16">
        <f t="shared" si="66"/>
        <v>-1.1224509474076425</v>
      </c>
      <c r="DJ10" s="16">
        <f t="shared" si="67"/>
        <v>35.221410175818498</v>
      </c>
      <c r="DK10" s="16">
        <f t="shared" si="68"/>
        <v>35.221410175818498</v>
      </c>
      <c r="DL10" s="16">
        <f t="shared" si="69"/>
        <v>35.221410175818498</v>
      </c>
      <c r="DM10" s="16">
        <f t="shared" si="70"/>
        <v>35.221410175818498</v>
      </c>
      <c r="DO10" s="16">
        <f t="shared" si="71"/>
        <v>-1.1238293530964414</v>
      </c>
      <c r="DP10" s="16">
        <f t="shared" si="72"/>
        <v>35.220031770129694</v>
      </c>
      <c r="DQ10" s="16">
        <f t="shared" si="73"/>
        <v>35.220031770129694</v>
      </c>
      <c r="DR10" s="16">
        <f t="shared" si="74"/>
        <v>35.220031770129694</v>
      </c>
      <c r="DS10" s="16">
        <f t="shared" si="75"/>
        <v>35.220031770129694</v>
      </c>
      <c r="DT10" s="16"/>
      <c r="DU10" s="16">
        <f t="shared" si="76"/>
        <v>0</v>
      </c>
      <c r="DV10" s="16">
        <f t="shared" si="77"/>
        <v>34.754049245406847</v>
      </c>
      <c r="DW10" s="16">
        <f t="shared" si="78"/>
        <v>34.754049245406847</v>
      </c>
      <c r="DX10" s="16">
        <f t="shared" si="79"/>
        <v>34.754049245406847</v>
      </c>
      <c r="DY10" s="16">
        <f t="shared" si="80"/>
        <v>34.754049245406847</v>
      </c>
      <c r="DZ10" s="16"/>
      <c r="EA10" s="16">
        <f t="shared" si="81"/>
        <v>1.6690891987040859</v>
      </c>
      <c r="EB10" s="16">
        <f t="shared" si="81"/>
        <v>38.462104358302888</v>
      </c>
      <c r="EC10" s="16">
        <f t="shared" si="82"/>
        <v>38.462104358302888</v>
      </c>
      <c r="ED10" s="16">
        <f t="shared" si="83"/>
        <v>38.462104358302888</v>
      </c>
      <c r="EE10" s="16">
        <f t="shared" si="84"/>
        <v>38.462104358302888</v>
      </c>
      <c r="EF10" s="16"/>
      <c r="EG10" s="16">
        <f t="shared" si="85"/>
        <v>0</v>
      </c>
      <c r="EH10" s="16">
        <f t="shared" si="85"/>
        <v>0</v>
      </c>
      <c r="EI10" s="16">
        <f t="shared" si="86"/>
        <v>0</v>
      </c>
      <c r="EJ10" s="16">
        <f t="shared" si="86"/>
        <v>0</v>
      </c>
    </row>
    <row r="11" spans="3:140" x14ac:dyDescent="0.25">
      <c r="C11" t="str">
        <f>C5</f>
        <v>EPr</v>
      </c>
      <c r="D11">
        <f t="shared" si="88"/>
        <v>7</v>
      </c>
      <c r="G11" s="9">
        <f t="shared" si="15"/>
        <v>318887.0625</v>
      </c>
      <c r="H11" s="9">
        <f t="shared" si="15"/>
        <v>310765.71875</v>
      </c>
      <c r="I11" s="9">
        <f t="shared" si="15"/>
        <v>292307.1875</v>
      </c>
      <c r="J11" s="9">
        <f t="shared" si="15"/>
        <v>313670.5625</v>
      </c>
      <c r="K11" s="9">
        <f t="shared" si="15"/>
        <v>308726.9375</v>
      </c>
      <c r="L11" s="9">
        <f t="shared" si="15"/>
        <v>315993.71875</v>
      </c>
      <c r="M11" s="9">
        <f t="shared" si="15"/>
        <v>306388.8125</v>
      </c>
      <c r="N11" s="9">
        <f t="shared" si="15"/>
        <v>331790.1875</v>
      </c>
      <c r="O11" s="9">
        <f t="shared" si="15"/>
        <v>326678.28125</v>
      </c>
      <c r="P11" s="9">
        <f t="shared" si="15"/>
        <v>322322.15625</v>
      </c>
      <c r="Q11" s="9">
        <f t="shared" si="15"/>
        <v>326292.4375</v>
      </c>
      <c r="R11" s="9">
        <f t="shared" si="15"/>
        <v>321695.15625</v>
      </c>
      <c r="S11" s="9">
        <f t="shared" si="15"/>
        <v>317787.34375</v>
      </c>
      <c r="T11" s="9">
        <f t="shared" si="16"/>
        <v>136.18789672851562</v>
      </c>
      <c r="U11" s="9">
        <f t="shared" si="16"/>
        <v>136.18789672851562</v>
      </c>
      <c r="V11" s="9">
        <f t="shared" si="16"/>
        <v>136.18789672851562</v>
      </c>
      <c r="W11" s="9">
        <f t="shared" si="16"/>
        <v>136.18789672851562</v>
      </c>
      <c r="X11" s="9">
        <f t="shared" si="16"/>
        <v>136.18789672851562</v>
      </c>
      <c r="Y11" s="9">
        <f t="shared" si="16"/>
        <v>136.18789672851562</v>
      </c>
      <c r="Z11" s="9" t="str">
        <f t="shared" si="19"/>
        <v>CZ07</v>
      </c>
      <c r="AA11" s="9">
        <f t="shared" si="20"/>
        <v>135.53723710702604</v>
      </c>
      <c r="AB11" s="9">
        <f t="shared" si="21"/>
        <v>-154.37839378569242</v>
      </c>
      <c r="AC11" s="9">
        <f t="shared" si="22"/>
        <v>-116.84270689429157</v>
      </c>
      <c r="AD11" s="9">
        <f t="shared" si="23"/>
        <v>-114.00953478965761</v>
      </c>
      <c r="AE11" s="9">
        <f t="shared" si="24"/>
        <v>-51.558362884458738</v>
      </c>
      <c r="AF11" s="9"/>
      <c r="AG11" s="9">
        <f t="shared" si="25"/>
        <v>195.17061088758695</v>
      </c>
      <c r="AH11" s="9">
        <f t="shared" si="26"/>
        <v>-94.745020005131536</v>
      </c>
      <c r="AI11" s="9">
        <f t="shared" si="27"/>
        <v>-25.223194076105774</v>
      </c>
      <c r="AJ11" s="9">
        <f t="shared" si="28"/>
        <v>-54.376161009096705</v>
      </c>
      <c r="AK11" s="9">
        <f t="shared" si="29"/>
        <v>8.0750108961021638</v>
      </c>
      <c r="AL11" s="9"/>
      <c r="AM11" s="9">
        <f t="shared" si="30"/>
        <v>36.300031932021767</v>
      </c>
      <c r="AN11" s="9">
        <f t="shared" si="31"/>
        <v>-133.04871750916786</v>
      </c>
      <c r="AO11" s="9">
        <f t="shared" si="32"/>
        <v>-95.513030617766972</v>
      </c>
      <c r="AP11" s="9">
        <f t="shared" si="33"/>
        <v>-92.679858513133027</v>
      </c>
      <c r="AQ11" s="9">
        <f t="shared" si="34"/>
        <v>-30.228686607934154</v>
      </c>
      <c r="AR11" s="9"/>
      <c r="AS11" s="9">
        <f t="shared" si="35"/>
        <v>70.526871188465037</v>
      </c>
      <c r="AT11" s="9">
        <f t="shared" si="35"/>
        <v>-115.99025412287217</v>
      </c>
      <c r="AU11" s="9">
        <f t="shared" si="36"/>
        <v>-46.468428193846421</v>
      </c>
      <c r="AV11" s="9">
        <f t="shared" si="37"/>
        <v>-75.621395126837356</v>
      </c>
      <c r="AW11" s="9">
        <f t="shared" si="38"/>
        <v>-13.170223221638482</v>
      </c>
      <c r="AX11" s="9"/>
      <c r="AY11" s="9">
        <f t="shared" si="39"/>
        <v>37.535686891400871</v>
      </c>
      <c r="AZ11" s="9">
        <f t="shared" si="40"/>
        <v>69.521825929025766</v>
      </c>
      <c r="BA11" s="9">
        <f t="shared" si="41"/>
        <v>33.756900285819604</v>
      </c>
      <c r="BB11" s="9">
        <f t="shared" si="42"/>
        <v>62.451171905198869</v>
      </c>
      <c r="BD11" s="9">
        <f t="shared" si="17"/>
        <v>148.13807678222656</v>
      </c>
      <c r="BE11" s="9">
        <f t="shared" si="17"/>
        <v>148.1380615234375</v>
      </c>
      <c r="BF11" s="9">
        <f t="shared" si="17"/>
        <v>133.70561218261719</v>
      </c>
      <c r="BG11" s="9">
        <f t="shared" si="17"/>
        <v>157.69779968261719</v>
      </c>
      <c r="BH11" s="9">
        <f t="shared" si="17"/>
        <v>146.31158447265625</v>
      </c>
      <c r="BI11" s="9">
        <f t="shared" si="17"/>
        <v>160.20123291015625</v>
      </c>
      <c r="BJ11" s="9">
        <f t="shared" si="17"/>
        <v>143.58441162109375</v>
      </c>
      <c r="BK11" s="9">
        <f t="shared" si="17"/>
        <v>145.83619689941406</v>
      </c>
      <c r="BL11" s="9">
        <f t="shared" si="17"/>
        <v>139.51176452636719</v>
      </c>
      <c r="BM11" s="9">
        <f t="shared" si="17"/>
        <v>134.18595886230469</v>
      </c>
      <c r="BN11" s="9">
        <f t="shared" si="17"/>
        <v>139.515380859375</v>
      </c>
      <c r="BO11" s="9">
        <f t="shared" si="17"/>
        <v>133.93072509765625</v>
      </c>
      <c r="BP11" s="9">
        <f t="shared" si="17"/>
        <v>129.22770690917969</v>
      </c>
      <c r="BQ11" s="9"/>
      <c r="BR11" s="18">
        <f t="shared" si="43"/>
        <v>0.10597453729380037</v>
      </c>
      <c r="BS11" s="18">
        <f t="shared" si="44"/>
        <v>1.6902123311384271E-2</v>
      </c>
      <c r="BT11" s="18">
        <f t="shared" si="45"/>
        <v>0.10244744941575605</v>
      </c>
      <c r="BU11" s="18">
        <f t="shared" si="46"/>
        <v>6.3314588676344874E-2</v>
      </c>
      <c r="BV11" s="18">
        <f t="shared" si="47"/>
        <v>0.13885488408676097</v>
      </c>
      <c r="BW11" s="18"/>
      <c r="BX11" s="18">
        <f t="shared" si="48"/>
        <v>0.10597464933598201</v>
      </c>
      <c r="BY11" s="18">
        <f t="shared" si="49"/>
        <v>1.6902235353565911E-2</v>
      </c>
      <c r="BZ11" s="18">
        <f t="shared" si="50"/>
        <v>0.10244756145793768</v>
      </c>
      <c r="CA11" s="18">
        <f t="shared" si="51"/>
        <v>6.3314700718526518E-2</v>
      </c>
      <c r="CB11" s="18">
        <f t="shared" si="52"/>
        <v>0.13885499612894261</v>
      </c>
      <c r="CC11" s="9"/>
      <c r="CD11" s="18">
        <f t="shared" si="53"/>
        <v>8.360666023544544E-2</v>
      </c>
      <c r="CE11" s="18">
        <f t="shared" si="54"/>
        <v>8.7097334404456592E-2</v>
      </c>
      <c r="CF11" s="18">
        <f t="shared" si="55"/>
        <v>0.17264266050882837</v>
      </c>
      <c r="CG11" s="18">
        <f t="shared" si="56"/>
        <v>0.13350979976941718</v>
      </c>
      <c r="CH11" s="18">
        <f t="shared" si="57"/>
        <v>0.20905009517983331</v>
      </c>
      <c r="CI11" s="9"/>
      <c r="CJ11" s="18">
        <f t="shared" si="58"/>
        <v>0.12201393580655245</v>
      </c>
      <c r="CK11" s="18">
        <f t="shared" si="58"/>
        <v>0.10547953493531245</v>
      </c>
      <c r="CL11" s="18">
        <f t="shared" si="59"/>
        <v>0.19102486103968422</v>
      </c>
      <c r="CM11" s="18">
        <f t="shared" si="60"/>
        <v>0.15189200030027306</v>
      </c>
      <c r="CN11" s="18">
        <f t="shared" si="61"/>
        <v>0.22743229571068915</v>
      </c>
      <c r="CO11" s="9"/>
      <c r="CP11" s="18">
        <f t="shared" si="62"/>
        <v>4.6439019362009407E-2</v>
      </c>
      <c r="CQ11" s="18">
        <f t="shared" si="63"/>
        <v>8.554532610437178E-2</v>
      </c>
      <c r="CR11" s="18">
        <f t="shared" si="64"/>
        <v>4.1006990311712552E-2</v>
      </c>
      <c r="CS11" s="18">
        <f t="shared" si="65"/>
        <v>7.5540295410416111E-2</v>
      </c>
      <c r="CU11" s="9">
        <f t="shared" si="18"/>
        <v>3347.7353600000001</v>
      </c>
      <c r="CV11" s="9">
        <f t="shared" si="18"/>
        <v>3348.0150400000002</v>
      </c>
      <c r="CW11" s="9">
        <f t="shared" si="18"/>
        <v>3463.1340800000003</v>
      </c>
      <c r="CX11" s="9">
        <f t="shared" si="18"/>
        <v>3261.9158400000001</v>
      </c>
      <c r="CY11" s="9">
        <f t="shared" si="18"/>
        <v>3261.9158400000001</v>
      </c>
      <c r="CZ11" s="9">
        <f t="shared" si="18"/>
        <v>3641.8873600000002</v>
      </c>
      <c r="DA11" s="9">
        <f t="shared" si="18"/>
        <v>3648.9993600000003</v>
      </c>
      <c r="DB11" s="9">
        <f t="shared" si="18"/>
        <v>0</v>
      </c>
      <c r="DC11" s="9">
        <f t="shared" si="18"/>
        <v>0</v>
      </c>
      <c r="DD11" s="9">
        <f t="shared" si="18"/>
        <v>0</v>
      </c>
      <c r="DE11" s="9">
        <f t="shared" si="18"/>
        <v>0</v>
      </c>
      <c r="DF11" s="9">
        <f t="shared" si="18"/>
        <v>0</v>
      </c>
      <c r="DG11" s="9">
        <f t="shared" si="18"/>
        <v>0</v>
      </c>
      <c r="DH11" s="9"/>
      <c r="DI11" s="16">
        <f t="shared" si="66"/>
        <v>-0.84529567432475006</v>
      </c>
      <c r="DJ11" s="16">
        <f t="shared" si="67"/>
        <v>24.583792836408332</v>
      </c>
      <c r="DK11" s="16">
        <f t="shared" si="68"/>
        <v>24.583792836408332</v>
      </c>
      <c r="DL11" s="16">
        <f t="shared" si="69"/>
        <v>24.583792836408332</v>
      </c>
      <c r="DM11" s="16">
        <f t="shared" si="70"/>
        <v>24.583792836408332</v>
      </c>
      <c r="DO11" s="16">
        <f t="shared" si="71"/>
        <v>-0.84734930762637617</v>
      </c>
      <c r="DP11" s="16">
        <f t="shared" si="72"/>
        <v>24.581739203106707</v>
      </c>
      <c r="DQ11" s="16">
        <f t="shared" si="73"/>
        <v>24.581739203106707</v>
      </c>
      <c r="DR11" s="16">
        <f t="shared" si="74"/>
        <v>24.581739203106707</v>
      </c>
      <c r="DS11" s="16">
        <f t="shared" si="75"/>
        <v>24.581739203106707</v>
      </c>
      <c r="DT11" s="16"/>
      <c r="DU11" s="16">
        <f t="shared" si="76"/>
        <v>0</v>
      </c>
      <c r="DV11" s="16">
        <f t="shared" si="77"/>
        <v>23.951583939228321</v>
      </c>
      <c r="DW11" s="16">
        <f t="shared" si="78"/>
        <v>23.951583939228321</v>
      </c>
      <c r="DX11" s="16">
        <f t="shared" si="79"/>
        <v>23.951583939228321</v>
      </c>
      <c r="DY11" s="16">
        <f t="shared" si="80"/>
        <v>23.951583939228321</v>
      </c>
      <c r="DZ11" s="16"/>
      <c r="EA11" s="16">
        <f t="shared" si="81"/>
        <v>-5.2221968110554851E-2</v>
      </c>
      <c r="EB11" s="16">
        <f t="shared" si="81"/>
        <v>26.741637454464378</v>
      </c>
      <c r="EC11" s="16">
        <f t="shared" si="82"/>
        <v>26.741637454464378</v>
      </c>
      <c r="ED11" s="16">
        <f t="shared" si="83"/>
        <v>26.741637454464378</v>
      </c>
      <c r="EE11" s="16">
        <f t="shared" si="84"/>
        <v>26.741637454464378</v>
      </c>
      <c r="EF11" s="16"/>
      <c r="EG11" s="16">
        <f t="shared" si="85"/>
        <v>0</v>
      </c>
      <c r="EH11" s="16">
        <f t="shared" si="85"/>
        <v>0</v>
      </c>
      <c r="EI11" s="16">
        <f t="shared" si="86"/>
        <v>0</v>
      </c>
      <c r="EJ11" s="16">
        <f t="shared" si="86"/>
        <v>0</v>
      </c>
    </row>
    <row r="12" spans="3:140" x14ac:dyDescent="0.25">
      <c r="C12" t="str">
        <f>C6</f>
        <v>EPr</v>
      </c>
      <c r="D12">
        <f t="shared" si="88"/>
        <v>8</v>
      </c>
      <c r="G12" s="9">
        <f t="shared" si="15"/>
        <v>351793.125</v>
      </c>
      <c r="H12" s="9">
        <f t="shared" si="15"/>
        <v>341764.625</v>
      </c>
      <c r="I12" s="9">
        <f t="shared" si="15"/>
        <v>314183.90625</v>
      </c>
      <c r="J12" s="9">
        <f t="shared" si="15"/>
        <v>345683.28125</v>
      </c>
      <c r="K12" s="9">
        <f t="shared" si="15"/>
        <v>337188.875</v>
      </c>
      <c r="L12" s="9">
        <f t="shared" si="15"/>
        <v>344921.75</v>
      </c>
      <c r="M12" s="9">
        <f t="shared" si="15"/>
        <v>329728.90625</v>
      </c>
      <c r="N12" s="9">
        <f t="shared" si="15"/>
        <v>356049.65625</v>
      </c>
      <c r="O12" s="9">
        <f t="shared" si="15"/>
        <v>348401.75</v>
      </c>
      <c r="P12" s="9">
        <f t="shared" si="15"/>
        <v>341910.15625</v>
      </c>
      <c r="Q12" s="9">
        <f t="shared" si="15"/>
        <v>347836.0625</v>
      </c>
      <c r="R12" s="9">
        <f t="shared" si="15"/>
        <v>340989.75</v>
      </c>
      <c r="S12" s="9">
        <f t="shared" si="15"/>
        <v>335180.0625</v>
      </c>
      <c r="T12" s="9">
        <f t="shared" si="16"/>
        <v>156.06679280598959</v>
      </c>
      <c r="U12" s="9">
        <f t="shared" si="16"/>
        <v>156.06679280598959</v>
      </c>
      <c r="V12" s="9">
        <f t="shared" si="16"/>
        <v>156.06679280598959</v>
      </c>
      <c r="W12" s="9">
        <f t="shared" si="16"/>
        <v>156.06679280598959</v>
      </c>
      <c r="X12" s="9">
        <f t="shared" si="16"/>
        <v>156.06679280598959</v>
      </c>
      <c r="Y12" s="9">
        <f t="shared" si="16"/>
        <v>156.06679280598959</v>
      </c>
      <c r="Z12" s="9" t="str">
        <f t="shared" si="19"/>
        <v>CZ08</v>
      </c>
      <c r="AA12" s="9">
        <f t="shared" si="20"/>
        <v>176.7238132732455</v>
      </c>
      <c r="AB12" s="9">
        <f t="shared" si="21"/>
        <v>-91.531523094461662</v>
      </c>
      <c r="AC12" s="9">
        <f t="shared" si="22"/>
        <v>-42.527464559682279</v>
      </c>
      <c r="AD12" s="9">
        <f t="shared" si="23"/>
        <v>-38.902814563169443</v>
      </c>
      <c r="AE12" s="9">
        <f t="shared" si="24"/>
        <v>42.1906696588904</v>
      </c>
      <c r="AF12" s="9"/>
      <c r="AG12" s="9">
        <f t="shared" si="25"/>
        <v>240.98155715132128</v>
      </c>
      <c r="AH12" s="9">
        <f t="shared" si="26"/>
        <v>-27.273779216385879</v>
      </c>
      <c r="AI12" s="9">
        <f t="shared" si="27"/>
        <v>63.325250505312539</v>
      </c>
      <c r="AJ12" s="9">
        <f t="shared" si="28"/>
        <v>25.354929314906343</v>
      </c>
      <c r="AK12" s="9">
        <f t="shared" si="29"/>
        <v>106.44841353696619</v>
      </c>
      <c r="AL12" s="9"/>
      <c r="AM12" s="9">
        <f t="shared" si="30"/>
        <v>54.428018268816494</v>
      </c>
      <c r="AN12" s="9">
        <f t="shared" si="31"/>
        <v>-66.422682324783153</v>
      </c>
      <c r="AO12" s="9">
        <f t="shared" si="32"/>
        <v>-17.418623790003775</v>
      </c>
      <c r="AP12" s="9">
        <f t="shared" si="33"/>
        <v>-13.793973793490935</v>
      </c>
      <c r="AQ12" s="9">
        <f t="shared" si="34"/>
        <v>67.299510428568908</v>
      </c>
      <c r="AR12" s="9"/>
      <c r="AS12" s="9">
        <f t="shared" si="35"/>
        <v>97.348343467829139</v>
      </c>
      <c r="AT12" s="9">
        <f t="shared" si="35"/>
        <v>-71.302203690655517</v>
      </c>
      <c r="AU12" s="9">
        <f t="shared" si="36"/>
        <v>19.296826031042908</v>
      </c>
      <c r="AV12" s="9">
        <f t="shared" si="37"/>
        <v>-18.673495159363288</v>
      </c>
      <c r="AW12" s="9">
        <f t="shared" si="38"/>
        <v>62.419989062696558</v>
      </c>
      <c r="AX12" s="9"/>
      <c r="AY12" s="9">
        <f t="shared" si="39"/>
        <v>49.004058534779382</v>
      </c>
      <c r="AZ12" s="9">
        <f t="shared" si="40"/>
        <v>90.599029721698415</v>
      </c>
      <c r="BA12" s="9">
        <f t="shared" si="41"/>
        <v>43.867836180312985</v>
      </c>
      <c r="BB12" s="9">
        <f t="shared" si="42"/>
        <v>81.093484222059843</v>
      </c>
      <c r="BD12" s="9">
        <f t="shared" si="17"/>
        <v>190.02020263671875</v>
      </c>
      <c r="BE12" s="9">
        <f t="shared" si="17"/>
        <v>190.02009582519531</v>
      </c>
      <c r="BF12" s="9">
        <f t="shared" si="17"/>
        <v>164.57064819335937</v>
      </c>
      <c r="BG12" s="9">
        <f t="shared" si="17"/>
        <v>200.68045043945312</v>
      </c>
      <c r="BH12" s="9">
        <f t="shared" si="17"/>
        <v>182.641357421875</v>
      </c>
      <c r="BI12" s="9">
        <f t="shared" si="17"/>
        <v>199.2999267578125</v>
      </c>
      <c r="BJ12" s="9">
        <f t="shared" si="17"/>
        <v>173.98637390136719</v>
      </c>
      <c r="BK12" s="9">
        <f t="shared" si="17"/>
        <v>186.555419921875</v>
      </c>
      <c r="BL12" s="9">
        <f t="shared" si="17"/>
        <v>175.4443359375</v>
      </c>
      <c r="BM12" s="9">
        <f t="shared" si="17"/>
        <v>165.98100280761719</v>
      </c>
      <c r="BN12" s="9">
        <f t="shared" si="17"/>
        <v>173.91604614257812</v>
      </c>
      <c r="BO12" s="9">
        <f t="shared" si="17"/>
        <v>164.28099060058594</v>
      </c>
      <c r="BP12" s="9">
        <f t="shared" si="17"/>
        <v>156.1851806640625</v>
      </c>
      <c r="BQ12" s="9"/>
      <c r="BR12" s="18">
        <f t="shared" si="43"/>
        <v>0.16306766592860508</v>
      </c>
      <c r="BS12" s="18">
        <f t="shared" si="44"/>
        <v>2.2199955807558208E-2</v>
      </c>
      <c r="BT12" s="18">
        <f t="shared" si="45"/>
        <v>0.15403080043723141</v>
      </c>
      <c r="BU12" s="18">
        <f t="shared" si="46"/>
        <v>0.10318690730472382</v>
      </c>
      <c r="BV12" s="18">
        <f t="shared" si="47"/>
        <v>0.21679765793094635</v>
      </c>
      <c r="BW12" s="18"/>
      <c r="BX12" s="18">
        <f t="shared" si="48"/>
        <v>0.16306835032482747</v>
      </c>
      <c r="BY12" s="18">
        <f t="shared" si="49"/>
        <v>2.2200640203780604E-2</v>
      </c>
      <c r="BZ12" s="18">
        <f t="shared" si="50"/>
        <v>0.1540314848334538</v>
      </c>
      <c r="CA12" s="18">
        <f t="shared" si="51"/>
        <v>0.10318759170094623</v>
      </c>
      <c r="CB12" s="18">
        <f t="shared" si="52"/>
        <v>0.21679834232716877</v>
      </c>
      <c r="CC12" s="9"/>
      <c r="CD12" s="18">
        <f t="shared" si="53"/>
        <v>0.11558572258227257</v>
      </c>
      <c r="CE12" s="18">
        <f t="shared" si="54"/>
        <v>9.0506316325326755E-2</v>
      </c>
      <c r="CF12" s="18">
        <f t="shared" si="55"/>
        <v>0.22233716095499995</v>
      </c>
      <c r="CG12" s="18">
        <f t="shared" si="56"/>
        <v>0.17149326782249238</v>
      </c>
      <c r="CH12" s="18">
        <f t="shared" si="57"/>
        <v>0.28510401844871491</v>
      </c>
      <c r="CI12" s="9"/>
      <c r="CJ12" s="18">
        <f t="shared" si="58"/>
        <v>0.16219691839194261</v>
      </c>
      <c r="CK12" s="18">
        <f t="shared" si="58"/>
        <v>8.1660592921778727E-2</v>
      </c>
      <c r="CL12" s="18">
        <f t="shared" si="59"/>
        <v>0.21349143755145192</v>
      </c>
      <c r="CM12" s="18">
        <f t="shared" si="60"/>
        <v>0.16264754441894433</v>
      </c>
      <c r="CN12" s="18">
        <f t="shared" si="61"/>
        <v>0.27625829504516686</v>
      </c>
      <c r="CO12" s="9"/>
      <c r="CP12" s="18">
        <f t="shared" si="62"/>
        <v>7.1194414805380524E-2</v>
      </c>
      <c r="CQ12" s="18">
        <f t="shared" si="63"/>
        <v>0.13183084462967321</v>
      </c>
      <c r="CR12" s="18">
        <f t="shared" si="64"/>
        <v>6.1736743408123712E-2</v>
      </c>
      <c r="CS12" s="18">
        <f t="shared" si="65"/>
        <v>0.11361075062622254</v>
      </c>
      <c r="CU12" s="9">
        <f t="shared" si="18"/>
        <v>3626.3747200000003</v>
      </c>
      <c r="CV12" s="9">
        <f t="shared" si="18"/>
        <v>3626.5920000000001</v>
      </c>
      <c r="CW12" s="9">
        <f t="shared" si="18"/>
        <v>3721.4838400000003</v>
      </c>
      <c r="CX12" s="9">
        <f t="shared" si="18"/>
        <v>3496.6329600000004</v>
      </c>
      <c r="CY12" s="9">
        <f t="shared" si="18"/>
        <v>3496.6329600000004</v>
      </c>
      <c r="CZ12" s="9">
        <f t="shared" si="18"/>
        <v>3877.6320000000005</v>
      </c>
      <c r="DA12" s="9">
        <f t="shared" si="18"/>
        <v>3766.8124800000005</v>
      </c>
      <c r="DB12" s="9">
        <f t="shared" si="18"/>
        <v>0</v>
      </c>
      <c r="DC12" s="9">
        <f t="shared" si="18"/>
        <v>0</v>
      </c>
      <c r="DD12" s="9">
        <f t="shared" si="18"/>
        <v>0</v>
      </c>
      <c r="DE12" s="9">
        <f t="shared" si="18"/>
        <v>0</v>
      </c>
      <c r="DF12" s="9">
        <f t="shared" si="18"/>
        <v>0</v>
      </c>
      <c r="DG12" s="9">
        <f t="shared" si="18"/>
        <v>0</v>
      </c>
      <c r="DH12" s="9"/>
      <c r="DI12" s="16">
        <f t="shared" si="66"/>
        <v>-0.60802069610005105</v>
      </c>
      <c r="DJ12" s="16">
        <f t="shared" si="67"/>
        <v>23.237435298028483</v>
      </c>
      <c r="DK12" s="16">
        <f t="shared" si="68"/>
        <v>23.237435298028483</v>
      </c>
      <c r="DL12" s="16">
        <f t="shared" si="69"/>
        <v>23.237435298028483</v>
      </c>
      <c r="DM12" s="16">
        <f t="shared" si="70"/>
        <v>23.237435298028483</v>
      </c>
      <c r="DO12" s="16">
        <f t="shared" si="71"/>
        <v>-0.60941292051943763</v>
      </c>
      <c r="DP12" s="16">
        <f t="shared" si="72"/>
        <v>23.236043073609096</v>
      </c>
      <c r="DQ12" s="16">
        <f t="shared" si="73"/>
        <v>23.236043073609096</v>
      </c>
      <c r="DR12" s="16">
        <f t="shared" si="74"/>
        <v>23.236043073609096</v>
      </c>
      <c r="DS12" s="16">
        <f t="shared" si="75"/>
        <v>23.236043073609096</v>
      </c>
      <c r="DT12" s="16"/>
      <c r="DU12" s="16">
        <f t="shared" si="76"/>
        <v>0</v>
      </c>
      <c r="DV12" s="16">
        <f t="shared" si="77"/>
        <v>22.404721062902532</v>
      </c>
      <c r="DW12" s="16">
        <f t="shared" si="78"/>
        <v>22.404721062902532</v>
      </c>
      <c r="DX12" s="16">
        <f t="shared" si="79"/>
        <v>22.404721062902532</v>
      </c>
      <c r="DY12" s="16">
        <f t="shared" si="80"/>
        <v>22.404721062902532</v>
      </c>
      <c r="DZ12" s="16"/>
      <c r="EA12" s="16">
        <f t="shared" si="81"/>
        <v>0.71007751237486139</v>
      </c>
      <c r="EB12" s="16">
        <f t="shared" si="81"/>
        <v>24.845977355479963</v>
      </c>
      <c r="EC12" s="16">
        <f t="shared" si="82"/>
        <v>24.845977355479963</v>
      </c>
      <c r="ED12" s="16">
        <f t="shared" si="83"/>
        <v>24.845977355479963</v>
      </c>
      <c r="EE12" s="16">
        <f t="shared" si="84"/>
        <v>24.845977355479963</v>
      </c>
      <c r="EF12" s="16"/>
      <c r="EG12" s="16">
        <f t="shared" si="85"/>
        <v>0</v>
      </c>
      <c r="EH12" s="16">
        <f t="shared" si="85"/>
        <v>0</v>
      </c>
      <c r="EI12" s="16">
        <f t="shared" si="86"/>
        <v>0</v>
      </c>
      <c r="EJ12" s="16">
        <f t="shared" si="86"/>
        <v>0</v>
      </c>
    </row>
    <row r="13" spans="3:140" x14ac:dyDescent="0.25">
      <c r="C13" t="str">
        <f t="shared" ref="C13:C20" si="89">C7</f>
        <v>EPr</v>
      </c>
      <c r="D13">
        <f t="shared" si="88"/>
        <v>9</v>
      </c>
      <c r="G13" s="9">
        <f t="shared" si="15"/>
        <v>362552.09375</v>
      </c>
      <c r="H13" s="9">
        <f t="shared" si="15"/>
        <v>352479.625</v>
      </c>
      <c r="I13" s="9">
        <f t="shared" si="15"/>
        <v>319663.8125</v>
      </c>
      <c r="J13" s="9">
        <f t="shared" si="15"/>
        <v>355047.46875</v>
      </c>
      <c r="K13" s="9">
        <f t="shared" si="15"/>
        <v>345738.09375</v>
      </c>
      <c r="L13" s="9">
        <f t="shared" si="15"/>
        <v>351132.28125</v>
      </c>
      <c r="M13" s="9">
        <f t="shared" si="15"/>
        <v>333979.75</v>
      </c>
      <c r="N13" s="9">
        <f t="shared" si="15"/>
        <v>364528.625</v>
      </c>
      <c r="O13" s="9">
        <f t="shared" si="15"/>
        <v>355941.625</v>
      </c>
      <c r="P13" s="9">
        <f t="shared" si="15"/>
        <v>348645.03125</v>
      </c>
      <c r="Q13" s="9">
        <f t="shared" si="15"/>
        <v>355064.75</v>
      </c>
      <c r="R13" s="9">
        <f t="shared" si="15"/>
        <v>347404.9375</v>
      </c>
      <c r="S13" s="9">
        <f t="shared" si="15"/>
        <v>340926.875</v>
      </c>
      <c r="T13" s="9">
        <f t="shared" si="16"/>
        <v>158.54771931966147</v>
      </c>
      <c r="U13" s="9">
        <f t="shared" si="16"/>
        <v>158.54771931966147</v>
      </c>
      <c r="V13" s="9">
        <f t="shared" si="16"/>
        <v>158.54771931966147</v>
      </c>
      <c r="W13" s="9">
        <f t="shared" si="16"/>
        <v>158.54771931966147</v>
      </c>
      <c r="X13" s="9">
        <f t="shared" si="16"/>
        <v>158.54771931966147</v>
      </c>
      <c r="Y13" s="9">
        <f t="shared" si="16"/>
        <v>158.54771931966147</v>
      </c>
      <c r="Z13" s="9" t="str">
        <f t="shared" si="19"/>
        <v>CZ09</v>
      </c>
      <c r="AA13" s="9">
        <f t="shared" si="20"/>
        <v>206.97751213839453</v>
      </c>
      <c r="AB13" s="9">
        <f t="shared" si="21"/>
        <v>-75.996047446806799</v>
      </c>
      <c r="AC13" s="9">
        <f t="shared" si="22"/>
        <v>-21.835697257933866</v>
      </c>
      <c r="AD13" s="9">
        <f t="shared" si="23"/>
        <v>-16.305027982067095</v>
      </c>
      <c r="AE13" s="9">
        <f t="shared" si="24"/>
        <v>72.866074955689044</v>
      </c>
      <c r="AF13" s="9"/>
      <c r="AG13" s="9">
        <f t="shared" si="25"/>
        <v>270.50708413868324</v>
      </c>
      <c r="AH13" s="9">
        <f t="shared" si="26"/>
        <v>-12.46647544651808</v>
      </c>
      <c r="AI13" s="9">
        <f t="shared" si="27"/>
        <v>87.715310946610302</v>
      </c>
      <c r="AJ13" s="9">
        <f t="shared" si="28"/>
        <v>47.224544018221621</v>
      </c>
      <c r="AK13" s="9">
        <f t="shared" si="29"/>
        <v>136.39564695597775</v>
      </c>
      <c r="AL13" s="9"/>
      <c r="AM13" s="9">
        <f t="shared" si="30"/>
        <v>58.716549439797248</v>
      </c>
      <c r="AN13" s="9">
        <f t="shared" si="31"/>
        <v>-59.800016617610495</v>
      </c>
      <c r="AO13" s="9">
        <f t="shared" si="32"/>
        <v>-5.6396664287375584</v>
      </c>
      <c r="AP13" s="9">
        <f t="shared" si="33"/>
        <v>-0.10899715287078844</v>
      </c>
      <c r="AQ13" s="9">
        <f t="shared" si="34"/>
        <v>89.062105784885347</v>
      </c>
      <c r="AR13" s="9"/>
      <c r="AS13" s="9">
        <f t="shared" si="35"/>
        <v>108.18529161821199</v>
      </c>
      <c r="AT13" s="9">
        <f t="shared" si="35"/>
        <v>-84.494080441425325</v>
      </c>
      <c r="AU13" s="9">
        <f t="shared" si="36"/>
        <v>15.687705951703064</v>
      </c>
      <c r="AV13" s="9">
        <f t="shared" si="37"/>
        <v>-24.803060976685618</v>
      </c>
      <c r="AW13" s="9">
        <f t="shared" si="38"/>
        <v>64.368041961070517</v>
      </c>
      <c r="AX13" s="9"/>
      <c r="AY13" s="9">
        <f t="shared" si="39"/>
        <v>54.160350188872933</v>
      </c>
      <c r="AZ13" s="9">
        <f t="shared" si="40"/>
        <v>100.18178639312839</v>
      </c>
      <c r="BA13" s="9">
        <f t="shared" si="41"/>
        <v>48.312347429964632</v>
      </c>
      <c r="BB13" s="9">
        <f t="shared" si="42"/>
        <v>89.171102937756132</v>
      </c>
      <c r="BD13" s="9">
        <f t="shared" si="17"/>
        <v>229.62226867675781</v>
      </c>
      <c r="BE13" s="9">
        <f t="shared" si="17"/>
        <v>229.62222290039062</v>
      </c>
      <c r="BF13" s="9">
        <f t="shared" si="17"/>
        <v>192.25323486328125</v>
      </c>
      <c r="BG13" s="9">
        <f t="shared" si="17"/>
        <v>245.26712036132812</v>
      </c>
      <c r="BH13" s="9">
        <f t="shared" si="17"/>
        <v>220.07603454589844</v>
      </c>
      <c r="BI13" s="9">
        <f t="shared" si="17"/>
        <v>241.87667846679687</v>
      </c>
      <c r="BJ13" s="9">
        <f t="shared" si="17"/>
        <v>205.55522155761719</v>
      </c>
      <c r="BK13" s="9">
        <f t="shared" si="17"/>
        <v>226.77633666992187</v>
      </c>
      <c r="BL13" s="9">
        <f t="shared" si="17"/>
        <v>210.78842163085937</v>
      </c>
      <c r="BM13" s="9">
        <f t="shared" si="17"/>
        <v>197.37017822265625</v>
      </c>
      <c r="BN13" s="9">
        <f t="shared" si="17"/>
        <v>208.26774597167969</v>
      </c>
      <c r="BO13" s="9">
        <f t="shared" si="17"/>
        <v>194.55989074707031</v>
      </c>
      <c r="BP13" s="9">
        <f t="shared" si="17"/>
        <v>183.03981018066406</v>
      </c>
      <c r="BQ13" s="9"/>
      <c r="BR13" s="18">
        <f t="shared" si="43"/>
        <v>0.23569552559609261</v>
      </c>
      <c r="BS13" s="18">
        <f t="shared" si="44"/>
        <v>1.7949714084066502E-2</v>
      </c>
      <c r="BT13" s="18">
        <f t="shared" si="45"/>
        <v>0.20342168790651791</v>
      </c>
      <c r="BU13" s="18">
        <f t="shared" si="46"/>
        <v>0.13468801077899059</v>
      </c>
      <c r="BV13" s="18">
        <f t="shared" si="47"/>
        <v>0.29380689245871661</v>
      </c>
      <c r="BW13" s="18"/>
      <c r="BX13" s="18">
        <f t="shared" si="48"/>
        <v>0.2356958143190549</v>
      </c>
      <c r="BY13" s="18">
        <f t="shared" si="49"/>
        <v>1.7950002807028798E-2</v>
      </c>
      <c r="BZ13" s="18">
        <f t="shared" si="50"/>
        <v>0.20342197662948019</v>
      </c>
      <c r="CA13" s="18">
        <f t="shared" si="51"/>
        <v>0.13468829950195288</v>
      </c>
      <c r="CB13" s="18">
        <f t="shared" si="52"/>
        <v>0.29380718118167892</v>
      </c>
      <c r="CC13" s="9"/>
      <c r="CD13" s="18">
        <f t="shared" si="53"/>
        <v>0.15888645969507645</v>
      </c>
      <c r="CE13" s="18">
        <f t="shared" si="54"/>
        <v>0.11662598346259032</v>
      </c>
      <c r="CF13" s="18">
        <f t="shared" si="55"/>
        <v>0.30209795728504174</v>
      </c>
      <c r="CG13" s="18">
        <f t="shared" si="56"/>
        <v>0.2333642801575144</v>
      </c>
      <c r="CH13" s="18">
        <f t="shared" si="57"/>
        <v>0.39248316183724041</v>
      </c>
      <c r="CI13" s="9"/>
      <c r="CJ13" s="18">
        <f t="shared" si="58"/>
        <v>0.2290884855678619</v>
      </c>
      <c r="CK13" s="18">
        <f t="shared" si="58"/>
        <v>9.524162101903165E-2</v>
      </c>
      <c r="CL13" s="18">
        <f t="shared" si="59"/>
        <v>0.28071359484148306</v>
      </c>
      <c r="CM13" s="18">
        <f t="shared" si="60"/>
        <v>0.21197991771395575</v>
      </c>
      <c r="CN13" s="18">
        <f t="shared" si="61"/>
        <v>0.37109879939368173</v>
      </c>
      <c r="CO13" s="9"/>
      <c r="CP13" s="18">
        <f t="shared" si="62"/>
        <v>0.10083976677600712</v>
      </c>
      <c r="CQ13" s="18">
        <f t="shared" si="63"/>
        <v>0.1854719738224514</v>
      </c>
      <c r="CR13" s="18">
        <f t="shared" si="64"/>
        <v>8.6458860987913735E-2</v>
      </c>
      <c r="CS13" s="18">
        <f t="shared" si="65"/>
        <v>0.15911888167972602</v>
      </c>
      <c r="CU13" s="9">
        <f t="shared" si="18"/>
        <v>4034.9225600000004</v>
      </c>
      <c r="CV13" s="9">
        <f t="shared" si="18"/>
        <v>4035.2272000000003</v>
      </c>
      <c r="CW13" s="9">
        <f t="shared" si="18"/>
        <v>4130.72768</v>
      </c>
      <c r="CX13" s="9">
        <f t="shared" si="18"/>
        <v>3863.5500800000004</v>
      </c>
      <c r="CY13" s="9">
        <f t="shared" si="18"/>
        <v>3863.5500800000004</v>
      </c>
      <c r="CZ13" s="9">
        <f t="shared" si="18"/>
        <v>4251.8867200000004</v>
      </c>
      <c r="DA13" s="9">
        <f t="shared" si="18"/>
        <v>4124.7856000000002</v>
      </c>
      <c r="DB13" s="9">
        <f t="shared" si="18"/>
        <v>0</v>
      </c>
      <c r="DC13" s="9">
        <f t="shared" si="18"/>
        <v>0</v>
      </c>
      <c r="DD13" s="9">
        <f t="shared" si="18"/>
        <v>0</v>
      </c>
      <c r="DE13" s="9">
        <f t="shared" si="18"/>
        <v>0</v>
      </c>
      <c r="DF13" s="9">
        <f t="shared" si="18"/>
        <v>0</v>
      </c>
      <c r="DG13" s="9">
        <f t="shared" si="18"/>
        <v>0</v>
      </c>
      <c r="DH13" s="9"/>
      <c r="DI13" s="16">
        <f t="shared" si="66"/>
        <v>-0.6023453406318201</v>
      </c>
      <c r="DJ13" s="16">
        <f t="shared" si="67"/>
        <v>25.451184143899525</v>
      </c>
      <c r="DK13" s="16">
        <f t="shared" si="68"/>
        <v>25.451184143899525</v>
      </c>
      <c r="DL13" s="16">
        <f t="shared" si="69"/>
        <v>25.451184143899525</v>
      </c>
      <c r="DM13" s="16">
        <f t="shared" si="70"/>
        <v>25.451184143899525</v>
      </c>
      <c r="DO13" s="16">
        <f t="shared" si="71"/>
        <v>-0.60426678107452769</v>
      </c>
      <c r="DP13" s="16">
        <f t="shared" si="72"/>
        <v>25.449262703456817</v>
      </c>
      <c r="DQ13" s="16">
        <f t="shared" si="73"/>
        <v>25.449262703456817</v>
      </c>
      <c r="DR13" s="16">
        <f t="shared" si="74"/>
        <v>25.449262703456817</v>
      </c>
      <c r="DS13" s="16">
        <f t="shared" si="75"/>
        <v>25.449262703456817</v>
      </c>
      <c r="DT13" s="16"/>
      <c r="DU13" s="16">
        <f t="shared" si="76"/>
        <v>0</v>
      </c>
      <c r="DV13" s="16">
        <f t="shared" si="77"/>
        <v>24.368373739961346</v>
      </c>
      <c r="DW13" s="16">
        <f t="shared" si="78"/>
        <v>24.368373739961346</v>
      </c>
      <c r="DX13" s="16">
        <f t="shared" si="79"/>
        <v>24.368373739961346</v>
      </c>
      <c r="DY13" s="16">
        <f t="shared" si="80"/>
        <v>24.368373739961346</v>
      </c>
      <c r="DZ13" s="16"/>
      <c r="EA13" s="16">
        <f t="shared" si="81"/>
        <v>0.80165845680656522</v>
      </c>
      <c r="EB13" s="16">
        <f t="shared" si="81"/>
        <v>26.81770976110613</v>
      </c>
      <c r="EC13" s="16">
        <f t="shared" si="82"/>
        <v>26.81770976110613</v>
      </c>
      <c r="ED13" s="16">
        <f t="shared" si="83"/>
        <v>26.81770976110613</v>
      </c>
      <c r="EE13" s="16">
        <f t="shared" si="84"/>
        <v>26.81770976110613</v>
      </c>
      <c r="EF13" s="16"/>
      <c r="EG13" s="16">
        <f t="shared" si="85"/>
        <v>0</v>
      </c>
      <c r="EH13" s="16">
        <f t="shared" si="85"/>
        <v>0</v>
      </c>
      <c r="EI13" s="16">
        <f t="shared" si="86"/>
        <v>0</v>
      </c>
      <c r="EJ13" s="16">
        <f t="shared" si="86"/>
        <v>0</v>
      </c>
    </row>
    <row r="14" spans="3:140" x14ac:dyDescent="0.25">
      <c r="C14" t="str">
        <f t="shared" si="89"/>
        <v>EPr</v>
      </c>
      <c r="D14">
        <f t="shared" si="88"/>
        <v>10</v>
      </c>
      <c r="G14" s="9">
        <f t="shared" si="15"/>
        <v>357811.5</v>
      </c>
      <c r="H14" s="9">
        <f t="shared" si="15"/>
        <v>350260.3125</v>
      </c>
      <c r="I14" s="9">
        <f t="shared" si="15"/>
        <v>321169.96875</v>
      </c>
      <c r="J14" s="9">
        <f t="shared" si="15"/>
        <v>355116.4375</v>
      </c>
      <c r="K14" s="9">
        <f t="shared" si="15"/>
        <v>344464.09375</v>
      </c>
      <c r="L14" s="9">
        <f t="shared" si="15"/>
        <v>354238.34375</v>
      </c>
      <c r="M14" s="9">
        <f t="shared" si="15"/>
        <v>336033.1875</v>
      </c>
      <c r="N14" s="9">
        <f t="shared" si="15"/>
        <v>368788.875</v>
      </c>
      <c r="O14" s="9">
        <f t="shared" si="15"/>
        <v>359285.0625</v>
      </c>
      <c r="P14" s="9">
        <f t="shared" si="15"/>
        <v>351214.15625</v>
      </c>
      <c r="Q14" s="9">
        <f t="shared" si="15"/>
        <v>359537.40625</v>
      </c>
      <c r="R14" s="9">
        <f t="shared" si="15"/>
        <v>351004.03125</v>
      </c>
      <c r="S14" s="9">
        <f t="shared" si="15"/>
        <v>343753.375</v>
      </c>
      <c r="T14" s="9">
        <f t="shared" si="16"/>
        <v>125.7550557454427</v>
      </c>
      <c r="U14" s="9">
        <f t="shared" si="16"/>
        <v>125.7550557454427</v>
      </c>
      <c r="V14" s="9">
        <f t="shared" si="16"/>
        <v>125.7550557454427</v>
      </c>
      <c r="W14" s="9">
        <f t="shared" si="16"/>
        <v>125.7550557454427</v>
      </c>
      <c r="X14" s="9">
        <f t="shared" si="16"/>
        <v>125.7550557454427</v>
      </c>
      <c r="Y14" s="9">
        <f t="shared" si="16"/>
        <v>125.7550557454427</v>
      </c>
      <c r="Z14" s="9" t="str">
        <f t="shared" si="19"/>
        <v>CZ10</v>
      </c>
      <c r="AA14" s="9">
        <f t="shared" si="20"/>
        <v>231.32544117260446</v>
      </c>
      <c r="AB14" s="9">
        <f t="shared" si="21"/>
        <v>-147.33850969384557</v>
      </c>
      <c r="AC14" s="9">
        <f t="shared" si="22"/>
        <v>-71.764510353112001</v>
      </c>
      <c r="AD14" s="9">
        <f t="shared" si="23"/>
        <v>-73.771139418672618</v>
      </c>
      <c r="AE14" s="9">
        <f t="shared" si="24"/>
        <v>51.742949509493641</v>
      </c>
      <c r="AF14" s="9"/>
      <c r="AG14" s="9">
        <f t="shared" si="25"/>
        <v>291.37223177866446</v>
      </c>
      <c r="AH14" s="9">
        <f t="shared" si="26"/>
        <v>-87.29171908778558</v>
      </c>
      <c r="AI14" s="9">
        <f t="shared" si="27"/>
        <v>52.46185698771864</v>
      </c>
      <c r="AJ14" s="9">
        <f t="shared" si="28"/>
        <v>-13.724348812612616</v>
      </c>
      <c r="AK14" s="9">
        <f t="shared" si="29"/>
        <v>111.78974011555364</v>
      </c>
      <c r="AL14" s="9"/>
      <c r="AM14" s="9">
        <f t="shared" si="30"/>
        <v>84.707081451761312</v>
      </c>
      <c r="AN14" s="9">
        <f t="shared" si="31"/>
        <v>-108.72276600692837</v>
      </c>
      <c r="AO14" s="9">
        <f t="shared" si="32"/>
        <v>-33.148766666194803</v>
      </c>
      <c r="AP14" s="9">
        <f t="shared" si="33"/>
        <v>-35.155395731755412</v>
      </c>
      <c r="AQ14" s="9">
        <f t="shared" si="34"/>
        <v>90.35869319641084</v>
      </c>
      <c r="AR14" s="9"/>
      <c r="AS14" s="9">
        <f t="shared" si="35"/>
        <v>144.76679400350665</v>
      </c>
      <c r="AT14" s="9">
        <f t="shared" si="35"/>
        <v>-115.70533815716831</v>
      </c>
      <c r="AU14" s="9">
        <f t="shared" si="36"/>
        <v>24.0482379183359</v>
      </c>
      <c r="AV14" s="9">
        <f t="shared" si="37"/>
        <v>-42.137967881995351</v>
      </c>
      <c r="AW14" s="9">
        <f t="shared" si="38"/>
        <v>83.376121046170894</v>
      </c>
      <c r="AX14" s="9"/>
      <c r="AY14" s="9">
        <f t="shared" si="39"/>
        <v>75.573999340733565</v>
      </c>
      <c r="AZ14" s="9">
        <f t="shared" si="40"/>
        <v>139.75357607550421</v>
      </c>
      <c r="BA14" s="9">
        <f t="shared" si="41"/>
        <v>67.857112777028405</v>
      </c>
      <c r="BB14" s="9">
        <f t="shared" si="42"/>
        <v>125.51408892816626</v>
      </c>
      <c r="BD14" s="9">
        <f t="shared" si="17"/>
        <v>228.76419067382812</v>
      </c>
      <c r="BE14" s="9">
        <f t="shared" si="17"/>
        <v>228.7640380859375</v>
      </c>
      <c r="BF14" s="9">
        <f t="shared" si="17"/>
        <v>197.73814392089844</v>
      </c>
      <c r="BG14" s="9">
        <f t="shared" si="17"/>
        <v>249.53446960449219</v>
      </c>
      <c r="BH14" s="9">
        <f t="shared" si="17"/>
        <v>223.41065979003906</v>
      </c>
      <c r="BI14" s="9">
        <f t="shared" si="17"/>
        <v>241.98812866210937</v>
      </c>
      <c r="BJ14" s="9">
        <f t="shared" si="17"/>
        <v>205.30668640136719</v>
      </c>
      <c r="BK14" s="9">
        <f t="shared" si="17"/>
        <v>253.16014099121094</v>
      </c>
      <c r="BL14" s="9">
        <f t="shared" si="17"/>
        <v>233.28843688964844</v>
      </c>
      <c r="BM14" s="9">
        <f t="shared" si="17"/>
        <v>216.55912780761719</v>
      </c>
      <c r="BN14" s="9">
        <f t="shared" si="17"/>
        <v>240.81044006347656</v>
      </c>
      <c r="BO14" s="9">
        <f t="shared" si="17"/>
        <v>222.50021362304687</v>
      </c>
      <c r="BP14" s="9">
        <f t="shared" si="17"/>
        <v>207.30838012695312</v>
      </c>
      <c r="BQ14" s="9"/>
      <c r="BR14" s="18">
        <f t="shared" si="43"/>
        <v>0.24671687337837647</v>
      </c>
      <c r="BS14" s="18">
        <f t="shared" si="44"/>
        <v>-0.19399699487754027</v>
      </c>
      <c r="BT14" s="18">
        <f t="shared" si="45"/>
        <v>9.7053038591353905E-2</v>
      </c>
      <c r="BU14" s="18">
        <f t="shared" si="46"/>
        <v>-9.5792585881586859E-2</v>
      </c>
      <c r="BV14" s="18">
        <f t="shared" si="47"/>
        <v>0.17061467494726881</v>
      </c>
      <c r="BW14" s="18"/>
      <c r="BX14" s="18">
        <f t="shared" si="48"/>
        <v>0.24671808675218257</v>
      </c>
      <c r="BY14" s="18">
        <f t="shared" si="49"/>
        <v>-0.19399578150373417</v>
      </c>
      <c r="BZ14" s="18">
        <f t="shared" si="50"/>
        <v>9.7054251965160002E-2</v>
      </c>
      <c r="CA14" s="18">
        <f t="shared" si="51"/>
        <v>-9.5791372507780762E-2</v>
      </c>
      <c r="CB14" s="18">
        <f t="shared" si="52"/>
        <v>0.17061588832107488</v>
      </c>
      <c r="CC14" s="9"/>
      <c r="CD14" s="18">
        <f t="shared" si="53"/>
        <v>0.20773566247176378</v>
      </c>
      <c r="CE14" s="18">
        <f t="shared" si="54"/>
        <v>-2.8831217681283102E-2</v>
      </c>
      <c r="CF14" s="18">
        <f t="shared" si="55"/>
        <v>0.26221881578761108</v>
      </c>
      <c r="CG14" s="18">
        <f t="shared" si="56"/>
        <v>6.9373191314670304E-2</v>
      </c>
      <c r="CH14" s="18">
        <f t="shared" si="57"/>
        <v>0.33578045214352598</v>
      </c>
      <c r="CI14" s="9"/>
      <c r="CJ14" s="18">
        <f t="shared" si="58"/>
        <v>0.29168960280208461</v>
      </c>
      <c r="CK14" s="18">
        <f t="shared" si="58"/>
        <v>-8.8839468623164525E-2</v>
      </c>
      <c r="CL14" s="18">
        <f t="shared" si="59"/>
        <v>0.20221056484572963</v>
      </c>
      <c r="CM14" s="18">
        <f t="shared" si="60"/>
        <v>9.36494037278888E-3</v>
      </c>
      <c r="CN14" s="18">
        <f t="shared" si="61"/>
        <v>0.27577220120164453</v>
      </c>
      <c r="CO14" s="9"/>
      <c r="CP14" s="18">
        <f t="shared" si="62"/>
        <v>0.15801912681576336</v>
      </c>
      <c r="CQ14" s="18">
        <f t="shared" si="63"/>
        <v>0.29105003346889419</v>
      </c>
      <c r="CR14" s="18">
        <f t="shared" si="64"/>
        <v>0.14560230864589507</v>
      </c>
      <c r="CS14" s="18">
        <f t="shared" si="65"/>
        <v>0.26640726082885563</v>
      </c>
      <c r="CU14" s="9">
        <f t="shared" si="18"/>
        <v>4197.0883200000007</v>
      </c>
      <c r="CV14" s="9">
        <f t="shared" si="18"/>
        <v>4197.2547199999999</v>
      </c>
      <c r="CW14" s="9">
        <f t="shared" si="18"/>
        <v>4293.3171200000006</v>
      </c>
      <c r="CX14" s="9">
        <f t="shared" si="18"/>
        <v>4078.9081600000004</v>
      </c>
      <c r="CY14" s="9">
        <f t="shared" si="18"/>
        <v>4078.9081600000004</v>
      </c>
      <c r="CZ14" s="9">
        <f t="shared" si="18"/>
        <v>4427.9718400000002</v>
      </c>
      <c r="DA14" s="9">
        <f t="shared" si="18"/>
        <v>4245.3951999999999</v>
      </c>
      <c r="DB14" s="9">
        <f t="shared" si="18"/>
        <v>0</v>
      </c>
      <c r="DC14" s="9">
        <f t="shared" si="18"/>
        <v>0</v>
      </c>
      <c r="DD14" s="9">
        <f t="shared" si="18"/>
        <v>0</v>
      </c>
      <c r="DE14" s="9">
        <f t="shared" si="18"/>
        <v>0</v>
      </c>
      <c r="DF14" s="9">
        <f t="shared" si="18"/>
        <v>0</v>
      </c>
      <c r="DG14" s="9">
        <f t="shared" si="18"/>
        <v>0</v>
      </c>
      <c r="DH14" s="9"/>
      <c r="DI14" s="16">
        <f t="shared" si="66"/>
        <v>-0.76388499397156018</v>
      </c>
      <c r="DJ14" s="16">
        <f t="shared" si="67"/>
        <v>33.37642924270348</v>
      </c>
      <c r="DK14" s="16">
        <f t="shared" si="68"/>
        <v>33.37642924270348</v>
      </c>
      <c r="DL14" s="16">
        <f t="shared" si="69"/>
        <v>33.37642924270348</v>
      </c>
      <c r="DM14" s="16">
        <f t="shared" si="70"/>
        <v>33.37642924270348</v>
      </c>
      <c r="DO14" s="16">
        <f t="shared" si="71"/>
        <v>-0.76520820120973265</v>
      </c>
      <c r="DP14" s="16">
        <f t="shared" si="72"/>
        <v>33.375106035465308</v>
      </c>
      <c r="DQ14" s="16">
        <f t="shared" si="73"/>
        <v>33.375106035465308</v>
      </c>
      <c r="DR14" s="16">
        <f t="shared" si="74"/>
        <v>33.375106035465308</v>
      </c>
      <c r="DS14" s="16">
        <f t="shared" si="75"/>
        <v>33.375106035465308</v>
      </c>
      <c r="DT14" s="16"/>
      <c r="DU14" s="16">
        <f t="shared" si="76"/>
        <v>0</v>
      </c>
      <c r="DV14" s="16">
        <f t="shared" si="77"/>
        <v>32.435341353246692</v>
      </c>
      <c r="DW14" s="16">
        <f t="shared" si="78"/>
        <v>32.435341353246692</v>
      </c>
      <c r="DX14" s="16">
        <f t="shared" si="79"/>
        <v>32.435341353246692</v>
      </c>
      <c r="DY14" s="16">
        <f t="shared" si="80"/>
        <v>32.435341353246692</v>
      </c>
      <c r="DZ14" s="16"/>
      <c r="EA14" s="16">
        <f t="shared" si="81"/>
        <v>1.4518433387646659</v>
      </c>
      <c r="EB14" s="16">
        <f t="shared" si="81"/>
        <v>35.211084069361306</v>
      </c>
      <c r="EC14" s="16">
        <f t="shared" si="82"/>
        <v>35.211084069361306</v>
      </c>
      <c r="ED14" s="16">
        <f t="shared" si="83"/>
        <v>35.211084069361306</v>
      </c>
      <c r="EE14" s="16">
        <f t="shared" si="84"/>
        <v>35.211084069361306</v>
      </c>
      <c r="EF14" s="16"/>
      <c r="EG14" s="16">
        <f t="shared" si="85"/>
        <v>0</v>
      </c>
      <c r="EH14" s="16">
        <f t="shared" si="85"/>
        <v>0</v>
      </c>
      <c r="EI14" s="16">
        <f t="shared" si="86"/>
        <v>0</v>
      </c>
      <c r="EJ14" s="16">
        <f t="shared" si="86"/>
        <v>0</v>
      </c>
    </row>
    <row r="15" spans="3:140" x14ac:dyDescent="0.25">
      <c r="C15" t="str">
        <f t="shared" si="89"/>
        <v>EPr</v>
      </c>
      <c r="D15">
        <f t="shared" si="88"/>
        <v>11</v>
      </c>
      <c r="G15" s="9">
        <f t="shared" si="15"/>
        <v>351149.53125</v>
      </c>
      <c r="H15" s="9">
        <f t="shared" si="15"/>
        <v>346332.3125</v>
      </c>
      <c r="I15" s="9">
        <f t="shared" si="15"/>
        <v>318098.5</v>
      </c>
      <c r="J15" s="9">
        <f t="shared" si="15"/>
        <v>352429.84375</v>
      </c>
      <c r="K15" s="9">
        <f t="shared" si="15"/>
        <v>342450.375</v>
      </c>
      <c r="L15" s="9">
        <f t="shared" si="15"/>
        <v>352964.21875</v>
      </c>
      <c r="M15" s="9">
        <f t="shared" si="15"/>
        <v>335677.15625</v>
      </c>
      <c r="N15" s="9">
        <f t="shared" si="15"/>
        <v>388574.71875</v>
      </c>
      <c r="O15" s="9">
        <f t="shared" si="15"/>
        <v>377554.46875</v>
      </c>
      <c r="P15" s="9">
        <f t="shared" si="15"/>
        <v>367959.09375</v>
      </c>
      <c r="Q15" s="9">
        <f t="shared" si="15"/>
        <v>377282.875</v>
      </c>
      <c r="R15" s="9">
        <f t="shared" si="15"/>
        <v>367227.09375</v>
      </c>
      <c r="S15" s="9">
        <f t="shared" si="15"/>
        <v>358599.6875</v>
      </c>
      <c r="T15" s="9">
        <f t="shared" si="16"/>
        <v>121.02541097005208</v>
      </c>
      <c r="U15" s="9">
        <f t="shared" si="16"/>
        <v>121.02541097005208</v>
      </c>
      <c r="V15" s="9">
        <f t="shared" si="16"/>
        <v>121.02541097005208</v>
      </c>
      <c r="W15" s="9">
        <f t="shared" si="16"/>
        <v>121.02541097005208</v>
      </c>
      <c r="X15" s="9">
        <f t="shared" si="16"/>
        <v>121.02541097005208</v>
      </c>
      <c r="Y15" s="9">
        <f t="shared" si="16"/>
        <v>121.02541097005208</v>
      </c>
      <c r="Z15" s="9" t="str">
        <f t="shared" si="19"/>
        <v>CZ11</v>
      </c>
      <c r="AA15" s="9">
        <f t="shared" si="20"/>
        <v>233.2883009749622</v>
      </c>
      <c r="AB15" s="9">
        <f t="shared" si="21"/>
        <v>-349.03749478242173</v>
      </c>
      <c r="AC15" s="9">
        <f t="shared" si="22"/>
        <v>-257.9801712693706</v>
      </c>
      <c r="AD15" s="9">
        <f t="shared" si="23"/>
        <v>-255.73606610316543</v>
      </c>
      <c r="AE15" s="9">
        <f t="shared" si="24"/>
        <v>-101.36197763489174</v>
      </c>
      <c r="AF15" s="9"/>
      <c r="AG15" s="9">
        <f t="shared" si="25"/>
        <v>273.09166715557387</v>
      </c>
      <c r="AH15" s="9">
        <f t="shared" si="26"/>
        <v>-309.23412860181008</v>
      </c>
      <c r="AI15" s="9">
        <f t="shared" si="27"/>
        <v>-138.89283552327331</v>
      </c>
      <c r="AJ15" s="9">
        <f t="shared" si="28"/>
        <v>-215.93269992255375</v>
      </c>
      <c r="AK15" s="9">
        <f t="shared" si="29"/>
        <v>-61.558611454280062</v>
      </c>
      <c r="AL15" s="9"/>
      <c r="AM15" s="9">
        <f t="shared" si="30"/>
        <v>82.457631583415449</v>
      </c>
      <c r="AN15" s="9">
        <f t="shared" si="31"/>
        <v>-298.65525520871068</v>
      </c>
      <c r="AO15" s="9">
        <f t="shared" si="32"/>
        <v>-207.59793169565958</v>
      </c>
      <c r="AP15" s="9">
        <f t="shared" si="33"/>
        <v>-205.35382652945438</v>
      </c>
      <c r="AQ15" s="9">
        <f t="shared" si="34"/>
        <v>-50.979738061180697</v>
      </c>
      <c r="AR15" s="9"/>
      <c r="AS15" s="9">
        <f t="shared" si="35"/>
        <v>142.83828793837114</v>
      </c>
      <c r="AT15" s="9">
        <f t="shared" si="35"/>
        <v>-294.23986016301876</v>
      </c>
      <c r="AU15" s="9">
        <f t="shared" si="36"/>
        <v>-123.898567084482</v>
      </c>
      <c r="AV15" s="9">
        <f t="shared" si="37"/>
        <v>-200.93843148376243</v>
      </c>
      <c r="AW15" s="9">
        <f t="shared" si="38"/>
        <v>-46.564343015488753</v>
      </c>
      <c r="AX15" s="9"/>
      <c r="AY15" s="9">
        <f t="shared" si="39"/>
        <v>91.057323513051131</v>
      </c>
      <c r="AZ15" s="9">
        <f t="shared" si="40"/>
        <v>170.34129307853678</v>
      </c>
      <c r="BA15" s="9">
        <f t="shared" si="41"/>
        <v>83.088180981168648</v>
      </c>
      <c r="BB15" s="9">
        <f t="shared" si="42"/>
        <v>154.3740884682737</v>
      </c>
      <c r="BD15" s="9">
        <f t="shared" si="17"/>
        <v>16.279827117919922</v>
      </c>
      <c r="BE15" s="9">
        <f t="shared" si="17"/>
        <v>16.279808044433594</v>
      </c>
      <c r="BF15" s="9">
        <f t="shared" si="17"/>
        <v>13.791882514953613</v>
      </c>
      <c r="BG15" s="9">
        <f t="shared" si="17"/>
        <v>21.979394912719727</v>
      </c>
      <c r="BH15" s="9">
        <f t="shared" si="17"/>
        <v>19.210317611694336</v>
      </c>
      <c r="BI15" s="9">
        <f t="shared" si="17"/>
        <v>38.363742828369141</v>
      </c>
      <c r="BJ15" s="9">
        <f t="shared" si="17"/>
        <v>30.146329879760742</v>
      </c>
      <c r="BK15" s="9">
        <f t="shared" si="17"/>
        <v>15.998245239257812</v>
      </c>
      <c r="BL15" s="9">
        <f t="shared" si="17"/>
        <v>14.321685791015625</v>
      </c>
      <c r="BM15" s="9">
        <f t="shared" si="17"/>
        <v>12.864614486694336</v>
      </c>
      <c r="BN15" s="9">
        <f t="shared" si="17"/>
        <v>17.176662445068359</v>
      </c>
      <c r="BO15" s="9">
        <f t="shared" si="17"/>
        <v>15.44655704498291</v>
      </c>
      <c r="BP15" s="9">
        <f t="shared" si="17"/>
        <v>13.942097663879395</v>
      </c>
      <c r="BQ15" s="9"/>
      <c r="BR15" s="18">
        <f t="shared" si="43"/>
        <v>2.0557050866744187E-2</v>
      </c>
      <c r="BS15" s="18">
        <f t="shared" si="44"/>
        <v>2.3264767532617955E-3</v>
      </c>
      <c r="BT15" s="18">
        <f t="shared" si="45"/>
        <v>2.8218813969442768E-2</v>
      </c>
      <c r="BU15" s="18">
        <f t="shared" si="46"/>
        <v>-7.4104635831948847E-3</v>
      </c>
      <c r="BV15" s="18">
        <f t="shared" si="47"/>
        <v>1.9315864014150461E-2</v>
      </c>
      <c r="BW15" s="18"/>
      <c r="BX15" s="18">
        <f t="shared" si="48"/>
        <v>2.0557208465765545E-2</v>
      </c>
      <c r="BY15" s="18">
        <f t="shared" si="49"/>
        <v>2.326634352283152E-3</v>
      </c>
      <c r="BZ15" s="18">
        <f t="shared" si="50"/>
        <v>2.8218971568464125E-2</v>
      </c>
      <c r="CA15" s="18">
        <f t="shared" si="51"/>
        <v>-7.4103059841735281E-3</v>
      </c>
      <c r="CB15" s="18">
        <f t="shared" si="52"/>
        <v>1.9316021613171815E-2</v>
      </c>
      <c r="CC15" s="9"/>
      <c r="CD15" s="18">
        <f t="shared" si="53"/>
        <v>2.2880131361095752E-2</v>
      </c>
      <c r="CE15" s="18">
        <f t="shared" si="54"/>
        <v>4.9420610312506677E-2</v>
      </c>
      <c r="CF15" s="18">
        <f t="shared" si="55"/>
        <v>7.5312947528687654E-2</v>
      </c>
      <c r="CG15" s="18">
        <f t="shared" si="56"/>
        <v>3.9683669976049996E-2</v>
      </c>
      <c r="CH15" s="18">
        <f t="shared" si="57"/>
        <v>6.6409997573395343E-2</v>
      </c>
      <c r="CI15" s="9"/>
      <c r="CJ15" s="18">
        <f t="shared" si="58"/>
        <v>6.789824453181828E-2</v>
      </c>
      <c r="CK15" s="18">
        <f t="shared" si="58"/>
        <v>0.18480001356612377</v>
      </c>
      <c r="CL15" s="18">
        <f t="shared" si="59"/>
        <v>0.21069235078230475</v>
      </c>
      <c r="CM15" s="18">
        <f t="shared" si="60"/>
        <v>0.17506307322966708</v>
      </c>
      <c r="CN15" s="18">
        <f t="shared" si="61"/>
        <v>0.20178940082701244</v>
      </c>
      <c r="CO15" s="9"/>
      <c r="CP15" s="18">
        <f t="shared" si="62"/>
        <v>1.3852953977219334E-2</v>
      </c>
      <c r="CQ15" s="18">
        <f t="shared" si="63"/>
        <v>2.5892337216180974E-2</v>
      </c>
      <c r="CR15" s="18">
        <f t="shared" si="64"/>
        <v>1.4295389589823963E-2</v>
      </c>
      <c r="CS15" s="18">
        <f t="shared" si="65"/>
        <v>2.6726327597345344E-2</v>
      </c>
      <c r="CU15" s="9">
        <f t="shared" si="18"/>
        <v>8157.3587200000011</v>
      </c>
      <c r="CV15" s="9">
        <f t="shared" si="18"/>
        <v>8157.4828800000005</v>
      </c>
      <c r="CW15" s="9">
        <f t="shared" si="18"/>
        <v>8282.24064</v>
      </c>
      <c r="CX15" s="9">
        <f t="shared" si="18"/>
        <v>7960.453120000001</v>
      </c>
      <c r="CY15" s="9">
        <f t="shared" si="18"/>
        <v>7960.453120000001</v>
      </c>
      <c r="CZ15" s="9">
        <f t="shared" si="18"/>
        <v>8227.1232</v>
      </c>
      <c r="DA15" s="9">
        <f t="shared" si="18"/>
        <v>7705.395840000001</v>
      </c>
      <c r="DB15" s="9">
        <f t="shared" si="18"/>
        <v>0</v>
      </c>
      <c r="DC15" s="9">
        <f t="shared" si="18"/>
        <v>0</v>
      </c>
      <c r="DD15" s="9">
        <f t="shared" si="18"/>
        <v>0</v>
      </c>
      <c r="DE15" s="9">
        <f t="shared" si="18"/>
        <v>0</v>
      </c>
      <c r="DF15" s="9">
        <f t="shared" si="18"/>
        <v>0</v>
      </c>
      <c r="DG15" s="9">
        <f t="shared" si="18"/>
        <v>0</v>
      </c>
      <c r="DH15" s="9"/>
      <c r="DI15" s="16">
        <f t="shared" si="66"/>
        <v>-1.0308393832339144</v>
      </c>
      <c r="DJ15" s="16">
        <f t="shared" si="67"/>
        <v>67.403058701602603</v>
      </c>
      <c r="DK15" s="16">
        <f t="shared" si="68"/>
        <v>67.403058701602603</v>
      </c>
      <c r="DL15" s="16">
        <f t="shared" si="69"/>
        <v>67.403058701602603</v>
      </c>
      <c r="DM15" s="16">
        <f t="shared" si="70"/>
        <v>67.403058701602603</v>
      </c>
      <c r="DO15" s="16">
        <f t="shared" si="71"/>
        <v>-1.0318652834891107</v>
      </c>
      <c r="DP15" s="16">
        <f t="shared" si="72"/>
        <v>67.402032801347417</v>
      </c>
      <c r="DQ15" s="16">
        <f t="shared" si="73"/>
        <v>67.402032801347417</v>
      </c>
      <c r="DR15" s="16">
        <f t="shared" si="74"/>
        <v>67.402032801347417</v>
      </c>
      <c r="DS15" s="16">
        <f t="shared" si="75"/>
        <v>67.402032801347417</v>
      </c>
      <c r="DT15" s="16"/>
      <c r="DU15" s="16">
        <f t="shared" si="76"/>
        <v>0</v>
      </c>
      <c r="DV15" s="16">
        <f t="shared" si="77"/>
        <v>65.775055471365661</v>
      </c>
      <c r="DW15" s="16">
        <f t="shared" si="78"/>
        <v>65.775055471365661</v>
      </c>
      <c r="DX15" s="16">
        <f t="shared" si="79"/>
        <v>65.775055471365661</v>
      </c>
      <c r="DY15" s="16">
        <f t="shared" si="80"/>
        <v>65.775055471365661</v>
      </c>
      <c r="DZ15" s="16"/>
      <c r="EA15" s="16">
        <f t="shared" si="81"/>
        <v>4.3108910419573059</v>
      </c>
      <c r="EB15" s="16">
        <f t="shared" si="81"/>
        <v>67.978477693711895</v>
      </c>
      <c r="EC15" s="16">
        <f t="shared" si="82"/>
        <v>67.978477693711895</v>
      </c>
      <c r="ED15" s="16">
        <f t="shared" si="83"/>
        <v>67.978477693711895</v>
      </c>
      <c r="EE15" s="16">
        <f t="shared" si="84"/>
        <v>67.978477693711895</v>
      </c>
      <c r="EF15" s="16"/>
      <c r="EG15" s="16">
        <f t="shared" si="85"/>
        <v>0</v>
      </c>
      <c r="EH15" s="16">
        <f t="shared" si="85"/>
        <v>0</v>
      </c>
      <c r="EI15" s="16">
        <f t="shared" si="86"/>
        <v>0</v>
      </c>
      <c r="EJ15" s="16">
        <f t="shared" si="86"/>
        <v>0</v>
      </c>
    </row>
    <row r="16" spans="3:140" x14ac:dyDescent="0.25">
      <c r="C16" t="str">
        <f t="shared" si="89"/>
        <v>EPr</v>
      </c>
      <c r="D16">
        <f t="shared" si="88"/>
        <v>12</v>
      </c>
      <c r="G16" s="9">
        <f t="shared" si="15"/>
        <v>337428.875</v>
      </c>
      <c r="H16" s="9">
        <f t="shared" si="15"/>
        <v>332329.09375</v>
      </c>
      <c r="I16" s="9">
        <f t="shared" si="15"/>
        <v>307145.3125</v>
      </c>
      <c r="J16" s="9">
        <f t="shared" si="15"/>
        <v>334985.15625</v>
      </c>
      <c r="K16" s="9">
        <f t="shared" si="15"/>
        <v>327207.03125</v>
      </c>
      <c r="L16" s="9">
        <f t="shared" si="15"/>
        <v>332526.65625</v>
      </c>
      <c r="M16" s="9">
        <f t="shared" si="15"/>
        <v>319093.96875</v>
      </c>
      <c r="N16" s="9">
        <f t="shared" si="15"/>
        <v>374748.15625</v>
      </c>
      <c r="O16" s="9">
        <f t="shared" si="15"/>
        <v>365158</v>
      </c>
      <c r="P16" s="9">
        <f t="shared" si="15"/>
        <v>356953.8125</v>
      </c>
      <c r="Q16" s="9">
        <f t="shared" si="15"/>
        <v>363983.9375</v>
      </c>
      <c r="R16" s="9">
        <f t="shared" si="15"/>
        <v>355474.875</v>
      </c>
      <c r="S16" s="9">
        <f t="shared" si="15"/>
        <v>348131.3125</v>
      </c>
      <c r="T16" s="9">
        <f t="shared" si="16"/>
        <v>119.3027852376302</v>
      </c>
      <c r="U16" s="9">
        <f t="shared" si="16"/>
        <v>119.3027852376302</v>
      </c>
      <c r="V16" s="9">
        <f t="shared" si="16"/>
        <v>119.3027852376302</v>
      </c>
      <c r="W16" s="9">
        <f t="shared" si="16"/>
        <v>119.3027852376302</v>
      </c>
      <c r="X16" s="9">
        <f t="shared" si="16"/>
        <v>119.3027852376302</v>
      </c>
      <c r="Y16" s="9">
        <f t="shared" si="16"/>
        <v>119.3027852376302</v>
      </c>
      <c r="Z16" s="9" t="str">
        <f t="shared" si="19"/>
        <v>CZ12</v>
      </c>
      <c r="AA16" s="9">
        <f t="shared" si="20"/>
        <v>211.09131023084103</v>
      </c>
      <c r="AB16" s="9">
        <f t="shared" si="21"/>
        <v>-355.558023356359</v>
      </c>
      <c r="AC16" s="9">
        <f t="shared" si="22"/>
        <v>-275.17300777689792</v>
      </c>
      <c r="AD16" s="9">
        <f t="shared" si="23"/>
        <v>-265.33197600499528</v>
      </c>
      <c r="AE16" s="9">
        <f t="shared" si="24"/>
        <v>-132.45473455229694</v>
      </c>
      <c r="AF16" s="9"/>
      <c r="AG16" s="9">
        <f t="shared" si="25"/>
        <v>253.83784996872001</v>
      </c>
      <c r="AH16" s="9">
        <f t="shared" si="26"/>
        <v>-312.81148361848</v>
      </c>
      <c r="AI16" s="9">
        <f t="shared" si="27"/>
        <v>-163.65868961994266</v>
      </c>
      <c r="AJ16" s="9">
        <f t="shared" si="28"/>
        <v>-222.58543626711628</v>
      </c>
      <c r="AK16" s="9">
        <f t="shared" si="29"/>
        <v>-89.708194814417979</v>
      </c>
      <c r="AL16" s="9"/>
      <c r="AM16" s="9">
        <f t="shared" si="30"/>
        <v>65.196508065652793</v>
      </c>
      <c r="AN16" s="9">
        <f t="shared" si="31"/>
        <v>-333.29481722324493</v>
      </c>
      <c r="AO16" s="9">
        <f t="shared" si="32"/>
        <v>-252.90980164378385</v>
      </c>
      <c r="AP16" s="9">
        <f t="shared" si="33"/>
        <v>-243.06876987188119</v>
      </c>
      <c r="AQ16" s="9">
        <f t="shared" si="34"/>
        <v>-110.19152841918287</v>
      </c>
      <c r="AR16" s="9"/>
      <c r="AS16" s="9">
        <f t="shared" si="35"/>
        <v>112.59324309356604</v>
      </c>
      <c r="AT16" s="9">
        <f t="shared" si="35"/>
        <v>-353.90204776780513</v>
      </c>
      <c r="AU16" s="9">
        <f t="shared" si="36"/>
        <v>-204.74925376926777</v>
      </c>
      <c r="AV16" s="9">
        <f t="shared" si="37"/>
        <v>-263.67600041644141</v>
      </c>
      <c r="AW16" s="9">
        <f t="shared" si="38"/>
        <v>-130.7987589637431</v>
      </c>
      <c r="AX16" s="9"/>
      <c r="AY16" s="9">
        <f t="shared" si="39"/>
        <v>80.385015579461054</v>
      </c>
      <c r="AZ16" s="9">
        <f t="shared" si="40"/>
        <v>149.15279399853733</v>
      </c>
      <c r="BA16" s="9">
        <f t="shared" si="41"/>
        <v>71.323251029315372</v>
      </c>
      <c r="BB16" s="9">
        <f t="shared" si="42"/>
        <v>132.87724145269831</v>
      </c>
      <c r="BD16" s="9">
        <f t="shared" si="17"/>
        <v>5.7744417190551758</v>
      </c>
      <c r="BE16" s="9">
        <f t="shared" si="17"/>
        <v>5.774409294128418</v>
      </c>
      <c r="BF16" s="9">
        <f t="shared" si="17"/>
        <v>5.0026006698608398</v>
      </c>
      <c r="BG16" s="9">
        <f t="shared" si="17"/>
        <v>7.7039098739624023</v>
      </c>
      <c r="BH16" s="9">
        <f t="shared" si="17"/>
        <v>6.8970479965209961</v>
      </c>
      <c r="BI16" s="9">
        <f t="shared" si="17"/>
        <v>17.583700180053711</v>
      </c>
      <c r="BJ16" s="9">
        <f t="shared" si="17"/>
        <v>14.338826179504395</v>
      </c>
      <c r="BK16" s="9">
        <f t="shared" si="17"/>
        <v>6.0217866897583008</v>
      </c>
      <c r="BL16" s="9">
        <f t="shared" si="17"/>
        <v>5.5019268989562988</v>
      </c>
      <c r="BM16" s="9">
        <f t="shared" si="17"/>
        <v>5.081031322479248</v>
      </c>
      <c r="BN16" s="9">
        <f t="shared" si="17"/>
        <v>6.5979790687561035</v>
      </c>
      <c r="BO16" s="9">
        <f t="shared" si="17"/>
        <v>6.0128641128540039</v>
      </c>
      <c r="BP16" s="9">
        <f t="shared" si="17"/>
        <v>5.5355696678161621</v>
      </c>
      <c r="BQ16" s="9"/>
      <c r="BR16" s="18">
        <f t="shared" si="43"/>
        <v>6.4693261161528695E-3</v>
      </c>
      <c r="BS16" s="18">
        <f t="shared" si="44"/>
        <v>-2.073525736529541E-3</v>
      </c>
      <c r="BT16" s="18">
        <f t="shared" si="45"/>
        <v>5.8119177206808941E-3</v>
      </c>
      <c r="BU16" s="18">
        <f t="shared" si="46"/>
        <v>-6.9031898374147692E-3</v>
      </c>
      <c r="BV16" s="18">
        <f t="shared" si="47"/>
        <v>2.0019618639793638E-3</v>
      </c>
      <c r="BW16" s="18"/>
      <c r="BX16" s="18">
        <f t="shared" si="48"/>
        <v>6.4695979029908155E-3</v>
      </c>
      <c r="BY16" s="18">
        <f t="shared" si="49"/>
        <v>-2.0732539496915955E-3</v>
      </c>
      <c r="BZ16" s="18">
        <f t="shared" si="50"/>
        <v>5.8121895075188392E-3</v>
      </c>
      <c r="CA16" s="18">
        <f t="shared" si="51"/>
        <v>-6.9029180505768232E-3</v>
      </c>
      <c r="CB16" s="18">
        <f t="shared" si="52"/>
        <v>2.0022336508173089E-3</v>
      </c>
      <c r="CC16" s="9"/>
      <c r="CD16" s="18">
        <f t="shared" si="53"/>
        <v>6.7631436754328833E-3</v>
      </c>
      <c r="CE16" s="18">
        <f t="shared" si="54"/>
        <v>1.4099613691781022E-2</v>
      </c>
      <c r="CF16" s="18">
        <f t="shared" si="55"/>
        <v>2.1985057148991457E-2</v>
      </c>
      <c r="CG16" s="18">
        <f t="shared" si="56"/>
        <v>9.2699495908957937E-3</v>
      </c>
      <c r="CH16" s="18">
        <f t="shared" si="57"/>
        <v>1.8175101292289927E-2</v>
      </c>
      <c r="CI16" s="9"/>
      <c r="CJ16" s="18">
        <f t="shared" si="58"/>
        <v>2.719864413966612E-2</v>
      </c>
      <c r="CK16" s="18">
        <f t="shared" si="58"/>
        <v>9.6912351771721916E-2</v>
      </c>
      <c r="CL16" s="18">
        <f t="shared" si="59"/>
        <v>0.10479779522893234</v>
      </c>
      <c r="CM16" s="18">
        <f t="shared" si="60"/>
        <v>9.2082687670836688E-2</v>
      </c>
      <c r="CN16" s="18">
        <f t="shared" si="61"/>
        <v>0.10098783937223081</v>
      </c>
      <c r="CO16" s="9"/>
      <c r="CP16" s="18">
        <f t="shared" si="62"/>
        <v>4.3574824323382938E-3</v>
      </c>
      <c r="CQ16" s="18">
        <f t="shared" si="63"/>
        <v>7.8854434572104351E-3</v>
      </c>
      <c r="CR16" s="18">
        <f t="shared" si="64"/>
        <v>4.9044534437033748E-3</v>
      </c>
      <c r="CS16" s="18">
        <f t="shared" si="65"/>
        <v>8.905151701394132E-3</v>
      </c>
      <c r="CU16" s="9">
        <f t="shared" si="18"/>
        <v>7997.0393600000007</v>
      </c>
      <c r="CV16" s="9">
        <f t="shared" si="18"/>
        <v>7997.3024000000005</v>
      </c>
      <c r="CW16" s="9">
        <f t="shared" si="18"/>
        <v>8116.736640000001</v>
      </c>
      <c r="CX16" s="9">
        <f t="shared" si="18"/>
        <v>7830.2745600000007</v>
      </c>
      <c r="CY16" s="9">
        <f t="shared" si="18"/>
        <v>7830.2745600000007</v>
      </c>
      <c r="CZ16" s="9">
        <f t="shared" si="18"/>
        <v>8122.2406400000009</v>
      </c>
      <c r="DA16" s="9">
        <f t="shared" si="18"/>
        <v>7599.8131200000007</v>
      </c>
      <c r="DB16" s="9">
        <f t="shared" si="18"/>
        <v>0</v>
      </c>
      <c r="DC16" s="9">
        <f t="shared" si="18"/>
        <v>0</v>
      </c>
      <c r="DD16" s="9">
        <f t="shared" si="18"/>
        <v>0</v>
      </c>
      <c r="DE16" s="9">
        <f t="shared" si="18"/>
        <v>0</v>
      </c>
      <c r="DF16" s="9">
        <f t="shared" si="18"/>
        <v>0</v>
      </c>
      <c r="DG16" s="9">
        <f t="shared" si="18"/>
        <v>0</v>
      </c>
      <c r="DH16" s="9"/>
      <c r="DI16" s="16">
        <f t="shared" si="66"/>
        <v>-1.0011018582852735</v>
      </c>
      <c r="DJ16" s="16">
        <f t="shared" si="67"/>
        <v>67.033660480522542</v>
      </c>
      <c r="DK16" s="16">
        <f t="shared" si="68"/>
        <v>67.033660480522542</v>
      </c>
      <c r="DL16" s="16">
        <f t="shared" si="69"/>
        <v>67.033660480522542</v>
      </c>
      <c r="DM16" s="16">
        <f t="shared" si="70"/>
        <v>67.033660480522542</v>
      </c>
      <c r="DO16" s="16">
        <f t="shared" si="71"/>
        <v>-1.0033066685038774</v>
      </c>
      <c r="DP16" s="16">
        <f t="shared" si="72"/>
        <v>67.031455670303941</v>
      </c>
      <c r="DQ16" s="16">
        <f t="shared" si="73"/>
        <v>67.031455670303941</v>
      </c>
      <c r="DR16" s="16">
        <f t="shared" si="74"/>
        <v>67.031455670303941</v>
      </c>
      <c r="DS16" s="16">
        <f t="shared" si="75"/>
        <v>67.031455670303941</v>
      </c>
      <c r="DT16" s="16"/>
      <c r="DU16" s="16">
        <f t="shared" si="76"/>
        <v>0</v>
      </c>
      <c r="DV16" s="16">
        <f t="shared" si="77"/>
        <v>65.633627449715178</v>
      </c>
      <c r="DW16" s="16">
        <f t="shared" si="78"/>
        <v>65.633627449715178</v>
      </c>
      <c r="DX16" s="16">
        <f t="shared" si="79"/>
        <v>65.633627449715178</v>
      </c>
      <c r="DY16" s="16">
        <f t="shared" si="80"/>
        <v>65.633627449715178</v>
      </c>
      <c r="DZ16" s="16"/>
      <c r="EA16" s="16">
        <f t="shared" si="81"/>
        <v>4.3790052257322936</v>
      </c>
      <c r="EB16" s="16">
        <f t="shared" si="81"/>
        <v>68.080897053844325</v>
      </c>
      <c r="EC16" s="16">
        <f t="shared" si="82"/>
        <v>68.080897053844325</v>
      </c>
      <c r="ED16" s="16">
        <f t="shared" si="83"/>
        <v>68.080897053844325</v>
      </c>
      <c r="EE16" s="16">
        <f t="shared" si="84"/>
        <v>68.080897053844325</v>
      </c>
      <c r="EF16" s="16"/>
      <c r="EG16" s="16">
        <f t="shared" si="85"/>
        <v>0</v>
      </c>
      <c r="EH16" s="16">
        <f t="shared" si="85"/>
        <v>0</v>
      </c>
      <c r="EI16" s="16">
        <f t="shared" si="86"/>
        <v>0</v>
      </c>
      <c r="EJ16" s="16">
        <f t="shared" si="86"/>
        <v>0</v>
      </c>
    </row>
    <row r="17" spans="3:140" x14ac:dyDescent="0.25">
      <c r="C17" t="str">
        <f>C11</f>
        <v>EPr</v>
      </c>
      <c r="D17">
        <f t="shared" si="88"/>
        <v>13</v>
      </c>
      <c r="G17" s="9">
        <f t="shared" si="15"/>
        <v>354663.5</v>
      </c>
      <c r="H17" s="9">
        <f t="shared" si="15"/>
        <v>349502.1875</v>
      </c>
      <c r="I17" s="9">
        <f t="shared" si="15"/>
        <v>321351.5</v>
      </c>
      <c r="J17" s="9">
        <f t="shared" si="15"/>
        <v>355574.34375</v>
      </c>
      <c r="K17" s="9">
        <f t="shared" si="15"/>
        <v>344481.03125</v>
      </c>
      <c r="L17" s="9">
        <f t="shared" si="15"/>
        <v>354694.53125</v>
      </c>
      <c r="M17" s="9">
        <f t="shared" si="15"/>
        <v>336529.1875</v>
      </c>
      <c r="N17" s="9">
        <f t="shared" si="15"/>
        <v>390094.9375</v>
      </c>
      <c r="O17" s="9">
        <f t="shared" si="15"/>
        <v>378599</v>
      </c>
      <c r="P17" s="9">
        <f t="shared" si="15"/>
        <v>368770</v>
      </c>
      <c r="Q17" s="9">
        <f t="shared" si="15"/>
        <v>378728.875</v>
      </c>
      <c r="R17" s="9">
        <f t="shared" si="15"/>
        <v>368326.9375</v>
      </c>
      <c r="S17" s="9">
        <f t="shared" si="15"/>
        <v>359527.75</v>
      </c>
      <c r="T17" s="9">
        <f t="shared" si="16"/>
        <v>125.4382832845052</v>
      </c>
      <c r="U17" s="9">
        <f t="shared" si="16"/>
        <v>125.4382832845052</v>
      </c>
      <c r="V17" s="9">
        <f t="shared" si="16"/>
        <v>125.4382832845052</v>
      </c>
      <c r="W17" s="9">
        <f t="shared" si="16"/>
        <v>125.4382832845052</v>
      </c>
      <c r="X17" s="9">
        <f t="shared" si="16"/>
        <v>125.4382832845052</v>
      </c>
      <c r="Y17" s="9">
        <f t="shared" si="16"/>
        <v>125.4382832845052</v>
      </c>
      <c r="Z17" s="9" t="str">
        <f t="shared" si="19"/>
        <v>CZ13</v>
      </c>
      <c r="AA17" s="9">
        <f t="shared" si="20"/>
        <v>224.41862853106602</v>
      </c>
      <c r="AB17" s="9">
        <f t="shared" si="21"/>
        <v>-323.60734647437755</v>
      </c>
      <c r="AC17" s="9">
        <f t="shared" si="22"/>
        <v>-231.96118232904891</v>
      </c>
      <c r="AD17" s="9">
        <f t="shared" si="23"/>
        <v>-232.9965520471232</v>
      </c>
      <c r="AE17" s="9">
        <f t="shared" si="24"/>
        <v>-79.924264247631086</v>
      </c>
      <c r="AF17" s="9"/>
      <c r="AG17" s="9">
        <f t="shared" si="25"/>
        <v>265.56485889116817</v>
      </c>
      <c r="AH17" s="9">
        <f t="shared" si="26"/>
        <v>-282.46111611427546</v>
      </c>
      <c r="AI17" s="9">
        <f t="shared" si="27"/>
        <v>-112.45769338221251</v>
      </c>
      <c r="AJ17" s="9">
        <f t="shared" si="28"/>
        <v>-191.85032168702105</v>
      </c>
      <c r="AK17" s="9">
        <f t="shared" si="29"/>
        <v>-38.778033887528956</v>
      </c>
      <c r="AL17" s="9"/>
      <c r="AM17" s="9">
        <f t="shared" si="30"/>
        <v>88.436418368699918</v>
      </c>
      <c r="AN17" s="9">
        <f t="shared" si="31"/>
        <v>-275.19982613046625</v>
      </c>
      <c r="AO17" s="9">
        <f t="shared" si="32"/>
        <v>-183.55366198513758</v>
      </c>
      <c r="AP17" s="9">
        <f t="shared" si="33"/>
        <v>-184.58903170321184</v>
      </c>
      <c r="AQ17" s="9">
        <f t="shared" si="34"/>
        <v>-31.516743903719746</v>
      </c>
      <c r="AR17" s="9"/>
      <c r="AS17" s="9">
        <f t="shared" si="35"/>
        <v>144.81499008400317</v>
      </c>
      <c r="AT17" s="9">
        <f t="shared" si="35"/>
        <v>-282.21373350358061</v>
      </c>
      <c r="AU17" s="9">
        <f t="shared" si="36"/>
        <v>-112.21031077151768</v>
      </c>
      <c r="AV17" s="9">
        <f t="shared" si="37"/>
        <v>-191.60293907632621</v>
      </c>
      <c r="AW17" s="9">
        <f t="shared" si="38"/>
        <v>-38.530651276834114</v>
      </c>
      <c r="AX17" s="9"/>
      <c r="AY17" s="9">
        <f t="shared" si="39"/>
        <v>91.646164145328655</v>
      </c>
      <c r="AZ17" s="9">
        <f t="shared" si="40"/>
        <v>170.00342273206292</v>
      </c>
      <c r="BA17" s="9">
        <f t="shared" si="41"/>
        <v>82.924743767478702</v>
      </c>
      <c r="BB17" s="9">
        <f t="shared" si="42"/>
        <v>153.0722877994921</v>
      </c>
      <c r="BD17" s="9">
        <f t="shared" si="17"/>
        <v>14.604447364807129</v>
      </c>
      <c r="BE17" s="9">
        <f t="shared" si="17"/>
        <v>14.604482650756836</v>
      </c>
      <c r="BF17" s="9">
        <f t="shared" si="17"/>
        <v>12.197484016418457</v>
      </c>
      <c r="BG17" s="9">
        <f t="shared" si="17"/>
        <v>19.225690841674805</v>
      </c>
      <c r="BH17" s="9">
        <f t="shared" si="17"/>
        <v>16.808792114257813</v>
      </c>
      <c r="BI17" s="9">
        <f t="shared" si="17"/>
        <v>34.087486267089844</v>
      </c>
      <c r="BJ17" s="9">
        <f t="shared" si="17"/>
        <v>28.092573165893555</v>
      </c>
      <c r="BK17" s="9">
        <f t="shared" si="17"/>
        <v>15.394548416137695</v>
      </c>
      <c r="BL17" s="9">
        <f t="shared" si="17"/>
        <v>13.93266487121582</v>
      </c>
      <c r="BM17" s="9">
        <f t="shared" si="17"/>
        <v>12.724631309509277</v>
      </c>
      <c r="BN17" s="9">
        <f t="shared" si="17"/>
        <v>16.903827667236328</v>
      </c>
      <c r="BO17" s="9">
        <f t="shared" si="17"/>
        <v>15.216816902160645</v>
      </c>
      <c r="BP17" s="9">
        <f t="shared" si="17"/>
        <v>13.798677444458008</v>
      </c>
      <c r="BQ17" s="9"/>
      <c r="BR17" s="18">
        <f t="shared" si="43"/>
        <v>1.9188708353725565E-2</v>
      </c>
      <c r="BS17" s="18">
        <f t="shared" si="44"/>
        <v>-6.2984421078923717E-3</v>
      </c>
      <c r="BT17" s="18">
        <f t="shared" si="45"/>
        <v>1.4986264894776089E-2</v>
      </c>
      <c r="BU17" s="18">
        <f t="shared" si="46"/>
        <v>-1.8330488557981719E-2</v>
      </c>
      <c r="BV17" s="18">
        <f t="shared" si="47"/>
        <v>6.4239176844535584E-3</v>
      </c>
      <c r="BW17" s="18"/>
      <c r="BX17" s="18">
        <f t="shared" si="48"/>
        <v>1.9188427052445101E-2</v>
      </c>
      <c r="BY17" s="18">
        <f t="shared" si="49"/>
        <v>-6.2987234091728345E-3</v>
      </c>
      <c r="BZ17" s="18">
        <f t="shared" si="50"/>
        <v>1.4985983593495626E-2</v>
      </c>
      <c r="CA17" s="18">
        <f t="shared" si="51"/>
        <v>-1.8330769859262182E-2</v>
      </c>
      <c r="CB17" s="18">
        <f t="shared" si="52"/>
        <v>6.4236363831730947E-3</v>
      </c>
      <c r="CC17" s="9"/>
      <c r="CD17" s="18">
        <f t="shared" si="53"/>
        <v>1.9267632369738753E-2</v>
      </c>
      <c r="CE17" s="18">
        <f t="shared" si="54"/>
        <v>3.054205084143042E-2</v>
      </c>
      <c r="CF17" s="18">
        <f t="shared" si="55"/>
        <v>5.1826757844098882E-2</v>
      </c>
      <c r="CG17" s="18">
        <f t="shared" si="56"/>
        <v>1.8510004391341071E-2</v>
      </c>
      <c r="CH17" s="18">
        <f t="shared" si="57"/>
        <v>4.3264410633776347E-2</v>
      </c>
      <c r="CI17" s="9"/>
      <c r="CJ17" s="18">
        <f t="shared" si="58"/>
        <v>4.7791734263448842E-2</v>
      </c>
      <c r="CK17" s="18">
        <f t="shared" si="58"/>
        <v>0.14902099551661513</v>
      </c>
      <c r="CL17" s="18">
        <f t="shared" si="59"/>
        <v>0.17030570251928359</v>
      </c>
      <c r="CM17" s="18">
        <f t="shared" si="60"/>
        <v>0.13698894906652578</v>
      </c>
      <c r="CN17" s="18">
        <f t="shared" si="61"/>
        <v>0.16174335530896106</v>
      </c>
      <c r="CO17" s="9"/>
      <c r="CP17" s="18">
        <f t="shared" si="62"/>
        <v>1.1654205611266162E-2</v>
      </c>
      <c r="CQ17" s="18">
        <f t="shared" si="63"/>
        <v>2.1284707002668459E-2</v>
      </c>
      <c r="CR17" s="18">
        <f t="shared" si="64"/>
        <v>1.3448930588833018E-2</v>
      </c>
      <c r="CS17" s="18">
        <f t="shared" si="65"/>
        <v>2.4754406242435276E-2</v>
      </c>
      <c r="CU17" s="9">
        <f t="shared" si="18"/>
        <v>7330.868480000001</v>
      </c>
      <c r="CV17" s="9">
        <f t="shared" si="18"/>
        <v>7331.0035200000002</v>
      </c>
      <c r="CW17" s="9">
        <f t="shared" si="18"/>
        <v>7452.3302400000002</v>
      </c>
      <c r="CX17" s="9">
        <f t="shared" si="18"/>
        <v>7192.0070400000004</v>
      </c>
      <c r="CY17" s="9">
        <f t="shared" si="18"/>
        <v>7192.0070400000004</v>
      </c>
      <c r="CZ17" s="9">
        <f t="shared" si="18"/>
        <v>7389.5168000000003</v>
      </c>
      <c r="DA17" s="9">
        <f t="shared" si="18"/>
        <v>6907.0464000000002</v>
      </c>
      <c r="DB17" s="9">
        <f t="shared" si="18"/>
        <v>0</v>
      </c>
      <c r="DC17" s="9">
        <f t="shared" si="18"/>
        <v>0</v>
      </c>
      <c r="DD17" s="9">
        <f t="shared" si="18"/>
        <v>0</v>
      </c>
      <c r="DE17" s="9">
        <f t="shared" si="18"/>
        <v>0</v>
      </c>
      <c r="DF17" s="9">
        <f t="shared" si="18"/>
        <v>0</v>
      </c>
      <c r="DG17" s="9">
        <f t="shared" si="18"/>
        <v>0</v>
      </c>
      <c r="DH17" s="9"/>
      <c r="DI17" s="16">
        <f t="shared" si="66"/>
        <v>-0.96722242064506103</v>
      </c>
      <c r="DJ17" s="16">
        <f t="shared" si="67"/>
        <v>58.443111050656128</v>
      </c>
      <c r="DK17" s="16">
        <f t="shared" si="68"/>
        <v>58.443111050656128</v>
      </c>
      <c r="DL17" s="16">
        <f t="shared" si="69"/>
        <v>58.443111050656128</v>
      </c>
      <c r="DM17" s="16">
        <f t="shared" si="70"/>
        <v>58.443111050656128</v>
      </c>
      <c r="DO17" s="16">
        <f t="shared" si="71"/>
        <v>-0.96829896599041565</v>
      </c>
      <c r="DP17" s="16">
        <f t="shared" si="72"/>
        <v>58.442034505310772</v>
      </c>
      <c r="DQ17" s="16">
        <f t="shared" si="73"/>
        <v>58.442034505310772</v>
      </c>
      <c r="DR17" s="16">
        <f t="shared" si="74"/>
        <v>58.442034505310772</v>
      </c>
      <c r="DS17" s="16">
        <f t="shared" si="75"/>
        <v>58.442034505310772</v>
      </c>
      <c r="DT17" s="16"/>
      <c r="DU17" s="16">
        <f t="shared" si="76"/>
        <v>0</v>
      </c>
      <c r="DV17" s="16">
        <f t="shared" si="77"/>
        <v>57.335024457309316</v>
      </c>
      <c r="DW17" s="16">
        <f t="shared" si="78"/>
        <v>57.335024457309316</v>
      </c>
      <c r="DX17" s="16">
        <f t="shared" si="79"/>
        <v>57.335024457309316</v>
      </c>
      <c r="DY17" s="16">
        <f t="shared" si="80"/>
        <v>57.335024457309316</v>
      </c>
      <c r="DZ17" s="16"/>
      <c r="EA17" s="16">
        <f t="shared" si="81"/>
        <v>3.8462771282170238</v>
      </c>
      <c r="EB17" s="16">
        <f t="shared" si="81"/>
        <v>58.909581720278474</v>
      </c>
      <c r="EC17" s="16">
        <f t="shared" si="82"/>
        <v>58.909581720278474</v>
      </c>
      <c r="ED17" s="16">
        <f t="shared" si="83"/>
        <v>58.909581720278474</v>
      </c>
      <c r="EE17" s="16">
        <f t="shared" si="84"/>
        <v>58.909581720278474</v>
      </c>
      <c r="EF17" s="16"/>
      <c r="EG17" s="16">
        <f t="shared" si="85"/>
        <v>0</v>
      </c>
      <c r="EH17" s="16">
        <f t="shared" si="85"/>
        <v>0</v>
      </c>
      <c r="EI17" s="16">
        <f t="shared" si="86"/>
        <v>0</v>
      </c>
      <c r="EJ17" s="16">
        <f t="shared" si="86"/>
        <v>0</v>
      </c>
    </row>
    <row r="18" spans="3:140" x14ac:dyDescent="0.25">
      <c r="C18" t="str">
        <f>C12</f>
        <v>EPr</v>
      </c>
      <c r="D18">
        <f t="shared" si="88"/>
        <v>14</v>
      </c>
      <c r="G18" s="9">
        <f t="shared" si="15"/>
        <v>365205.65625</v>
      </c>
      <c r="H18" s="9">
        <f t="shared" si="15"/>
        <v>359812</v>
      </c>
      <c r="I18" s="9">
        <f t="shared" si="15"/>
        <v>327148.40625</v>
      </c>
      <c r="J18" s="9">
        <f t="shared" si="15"/>
        <v>363268.34375</v>
      </c>
      <c r="K18" s="9">
        <f t="shared" si="15"/>
        <v>351699.5</v>
      </c>
      <c r="L18" s="9">
        <f t="shared" si="15"/>
        <v>361713.1875</v>
      </c>
      <c r="M18" s="9">
        <f t="shared" si="15"/>
        <v>342584.53125</v>
      </c>
      <c r="N18" s="9">
        <f t="shared" si="15"/>
        <v>399336.9375</v>
      </c>
      <c r="O18" s="9">
        <f t="shared" si="15"/>
        <v>387144.78125</v>
      </c>
      <c r="P18" s="9">
        <f t="shared" si="15"/>
        <v>376766.4375</v>
      </c>
      <c r="Q18" s="9">
        <f t="shared" si="15"/>
        <v>386677.9375</v>
      </c>
      <c r="R18" s="9">
        <f t="shared" si="15"/>
        <v>375673.25</v>
      </c>
      <c r="S18" s="9">
        <f t="shared" si="15"/>
        <v>366304.8125</v>
      </c>
      <c r="T18" s="9">
        <f t="shared" si="16"/>
        <v>133.359375</v>
      </c>
      <c r="U18" s="9">
        <f t="shared" si="16"/>
        <v>133.359375</v>
      </c>
      <c r="V18" s="9">
        <f t="shared" si="16"/>
        <v>133.24869791666666</v>
      </c>
      <c r="W18" s="9">
        <f t="shared" si="16"/>
        <v>133.359375</v>
      </c>
      <c r="X18" s="9">
        <f t="shared" si="16"/>
        <v>133.359375</v>
      </c>
      <c r="Y18" s="9">
        <f t="shared" si="16"/>
        <v>133.24869791666666</v>
      </c>
      <c r="Z18" s="9" t="str">
        <f t="shared" si="19"/>
        <v>CZ14</v>
      </c>
      <c r="AA18" s="9">
        <f t="shared" si="20"/>
        <v>244.92911540714704</v>
      </c>
      <c r="AB18" s="9">
        <f t="shared" si="21"/>
        <v>-296.3791446983011</v>
      </c>
      <c r="AC18" s="9">
        <f t="shared" si="22"/>
        <v>-205.12606635071091</v>
      </c>
      <c r="AD18" s="9">
        <f t="shared" si="23"/>
        <v>-201.45518453427064</v>
      </c>
      <c r="AE18" s="9">
        <f t="shared" si="24"/>
        <v>-48.727023989837299</v>
      </c>
      <c r="AF18" s="9"/>
      <c r="AG18" s="9">
        <f t="shared" si="25"/>
        <v>285.3736379613357</v>
      </c>
      <c r="AH18" s="9">
        <f t="shared" si="26"/>
        <v>-255.93462214411247</v>
      </c>
      <c r="AI18" s="9">
        <f t="shared" si="27"/>
        <v>-86.760932232374074</v>
      </c>
      <c r="AJ18" s="9">
        <f t="shared" si="28"/>
        <v>-161.01066198008201</v>
      </c>
      <c r="AK18" s="9">
        <f t="shared" si="29"/>
        <v>-8.2489079982410711</v>
      </c>
      <c r="AL18" s="9"/>
      <c r="AM18" s="9">
        <f t="shared" si="30"/>
        <v>86.749384885764499</v>
      </c>
      <c r="AN18" s="9">
        <f t="shared" si="31"/>
        <v>-270.46162858816638</v>
      </c>
      <c r="AO18" s="9">
        <f t="shared" si="32"/>
        <v>-179.18702301265452</v>
      </c>
      <c r="AP18" s="9">
        <f t="shared" si="33"/>
        <v>-175.53766842413592</v>
      </c>
      <c r="AQ18" s="9">
        <f t="shared" si="34"/>
        <v>-22.787980651780916</v>
      </c>
      <c r="AR18" s="9"/>
      <c r="AS18" s="9">
        <f t="shared" si="35"/>
        <v>143.43690685413006</v>
      </c>
      <c r="AT18" s="9">
        <f t="shared" si="35"/>
        <v>-282.12302284710017</v>
      </c>
      <c r="AU18" s="9">
        <f t="shared" si="36"/>
        <v>-112.97108516147946</v>
      </c>
      <c r="AV18" s="9">
        <f t="shared" si="37"/>
        <v>-187.19906268306971</v>
      </c>
      <c r="AW18" s="9">
        <f t="shared" si="38"/>
        <v>-34.459060927346464</v>
      </c>
      <c r="AX18" s="9"/>
      <c r="AY18" s="9">
        <f t="shared" si="39"/>
        <v>91.423315758640896</v>
      </c>
      <c r="AZ18" s="9">
        <f t="shared" si="40"/>
        <v>169.38627058191236</v>
      </c>
      <c r="BA18" s="9">
        <f t="shared" si="41"/>
        <v>82.519039250146449</v>
      </c>
      <c r="BB18" s="9">
        <f t="shared" si="42"/>
        <v>152.89549030146091</v>
      </c>
      <c r="BD18" s="9">
        <f t="shared" si="17"/>
        <v>224.63177490234375</v>
      </c>
      <c r="BE18" s="9">
        <f t="shared" si="17"/>
        <v>224.6312255859375</v>
      </c>
      <c r="BF18" s="9">
        <f t="shared" si="17"/>
        <v>194.80914306640625</v>
      </c>
      <c r="BG18" s="9">
        <f t="shared" si="17"/>
        <v>241.30339050292969</v>
      </c>
      <c r="BH18" s="9">
        <f t="shared" si="17"/>
        <v>216.45719909667969</v>
      </c>
      <c r="BI18" s="9">
        <f t="shared" si="17"/>
        <v>238.69549560546875</v>
      </c>
      <c r="BJ18" s="9">
        <f t="shared" si="17"/>
        <v>203.96162414550781</v>
      </c>
      <c r="BK18" s="9">
        <f t="shared" si="17"/>
        <v>223.77767944335937</v>
      </c>
      <c r="BL18" s="9">
        <f t="shared" si="17"/>
        <v>208.027099609375</v>
      </c>
      <c r="BM18" s="9">
        <f t="shared" si="17"/>
        <v>195.11090087890625</v>
      </c>
      <c r="BN18" s="9">
        <f t="shared" si="17"/>
        <v>211.99166870117187</v>
      </c>
      <c r="BO18" s="9">
        <f t="shared" si="17"/>
        <v>197.97599792480469</v>
      </c>
      <c r="BP18" s="9">
        <f t="shared" si="17"/>
        <v>186.36427307128906</v>
      </c>
      <c r="BQ18" s="9"/>
      <c r="BR18" s="18">
        <f t="shared" si="43"/>
        <v>0.22362194273579378</v>
      </c>
      <c r="BS18" s="18">
        <f t="shared" si="44"/>
        <v>6.4003460017574695E-3</v>
      </c>
      <c r="BT18" s="18">
        <f t="shared" si="45"/>
        <v>0.22154306322372602</v>
      </c>
      <c r="BU18" s="18">
        <f t="shared" si="46"/>
        <v>9.4778165275336848E-2</v>
      </c>
      <c r="BV18" s="18">
        <f t="shared" si="47"/>
        <v>0.28718443866956567</v>
      </c>
      <c r="BW18" s="18"/>
      <c r="BX18" s="18">
        <f t="shared" si="48"/>
        <v>0.22362606180433509</v>
      </c>
      <c r="BY18" s="18">
        <f t="shared" si="49"/>
        <v>6.4044650702987701E-3</v>
      </c>
      <c r="BZ18" s="18">
        <f t="shared" si="50"/>
        <v>0.22154718571358775</v>
      </c>
      <c r="CA18" s="18">
        <f t="shared" si="51"/>
        <v>9.4782284343878143E-2</v>
      </c>
      <c r="CB18" s="18">
        <f t="shared" si="52"/>
        <v>0.28718856115942737</v>
      </c>
      <c r="CC18" s="9"/>
      <c r="CD18" s="18">
        <f t="shared" si="53"/>
        <v>0.18631004686584651</v>
      </c>
      <c r="CE18" s="18">
        <f t="shared" si="54"/>
        <v>0.13141716553163443</v>
      </c>
      <c r="CF18" s="18">
        <f t="shared" si="55"/>
        <v>0.34666372239458643</v>
      </c>
      <c r="CG18" s="18">
        <f t="shared" si="56"/>
        <v>0.21979498480521384</v>
      </c>
      <c r="CH18" s="18">
        <f t="shared" si="57"/>
        <v>0.41230509784042607</v>
      </c>
      <c r="CI18" s="9"/>
      <c r="CJ18" s="18">
        <f t="shared" si="58"/>
        <v>0.26045316619068543</v>
      </c>
      <c r="CK18" s="18">
        <f t="shared" si="58"/>
        <v>0.1118617732132396</v>
      </c>
      <c r="CL18" s="18">
        <f t="shared" si="59"/>
        <v>0.32709208726242245</v>
      </c>
      <c r="CM18" s="18">
        <f t="shared" si="60"/>
        <v>0.20023959248681897</v>
      </c>
      <c r="CN18" s="18">
        <f t="shared" si="61"/>
        <v>0.39273346270826209</v>
      </c>
      <c r="CO18" s="9"/>
      <c r="CP18" s="18">
        <f t="shared" si="62"/>
        <v>0.1181062811218512</v>
      </c>
      <c r="CQ18" s="18">
        <f t="shared" si="63"/>
        <v>0.21513740106024334</v>
      </c>
      <c r="CR18" s="18">
        <f t="shared" si="64"/>
        <v>0.10509700406414763</v>
      </c>
      <c r="CS18" s="18">
        <f t="shared" si="65"/>
        <v>0.19232755014169151</v>
      </c>
      <c r="CU18" s="9">
        <f t="shared" si="18"/>
        <v>8267.3939200000004</v>
      </c>
      <c r="CV18" s="9">
        <f t="shared" si="18"/>
        <v>8267.5168000000012</v>
      </c>
      <c r="CW18" s="9">
        <f t="shared" si="18"/>
        <v>8324.4972800000014</v>
      </c>
      <c r="CX18" s="9">
        <f t="shared" si="18"/>
        <v>8027.5353600000008</v>
      </c>
      <c r="CY18" s="9">
        <f t="shared" si="18"/>
        <v>8027.5353600000008</v>
      </c>
      <c r="CZ18" s="9">
        <f t="shared" si="18"/>
        <v>8330.5222400000002</v>
      </c>
      <c r="DA18" s="9">
        <f t="shared" si="18"/>
        <v>7763.0348800000011</v>
      </c>
      <c r="DB18" s="9">
        <f t="shared" si="18"/>
        <v>0</v>
      </c>
      <c r="DC18" s="9">
        <f t="shared" si="18"/>
        <v>0</v>
      </c>
      <c r="DD18" s="9">
        <f t="shared" si="18"/>
        <v>0</v>
      </c>
      <c r="DE18" s="9">
        <f t="shared" si="18"/>
        <v>0</v>
      </c>
      <c r="DF18" s="9">
        <f t="shared" si="18"/>
        <v>0</v>
      </c>
      <c r="DG18" s="9">
        <f t="shared" si="18"/>
        <v>0</v>
      </c>
      <c r="DH18" s="9"/>
      <c r="DI18" s="16">
        <f t="shared" si="66"/>
        <v>-0.42727014879906394</v>
      </c>
      <c r="DJ18" s="16">
        <f t="shared" si="67"/>
        <v>61.994267744581144</v>
      </c>
      <c r="DK18" s="16">
        <f t="shared" si="68"/>
        <v>62.045760515952523</v>
      </c>
      <c r="DL18" s="16">
        <f t="shared" si="69"/>
        <v>61.994267744581144</v>
      </c>
      <c r="DM18" s="16">
        <f t="shared" si="70"/>
        <v>62.045760515952523</v>
      </c>
      <c r="DO18" s="16">
        <f t="shared" si="71"/>
        <v>-0.42819156883421938</v>
      </c>
      <c r="DP18" s="16">
        <f t="shared" si="72"/>
        <v>61.993346324545989</v>
      </c>
      <c r="DQ18" s="16">
        <f t="shared" si="73"/>
        <v>62.044838330580944</v>
      </c>
      <c r="DR18" s="16">
        <f t="shared" si="74"/>
        <v>61.993346324545989</v>
      </c>
      <c r="DS18" s="16">
        <f t="shared" si="75"/>
        <v>62.044838330580944</v>
      </c>
      <c r="DT18" s="16"/>
      <c r="DU18" s="16">
        <f t="shared" si="76"/>
        <v>0</v>
      </c>
      <c r="DV18" s="16">
        <f t="shared" si="77"/>
        <v>60.194758411247811</v>
      </c>
      <c r="DW18" s="16">
        <f t="shared" si="78"/>
        <v>60.244756500513034</v>
      </c>
      <c r="DX18" s="16">
        <f t="shared" si="79"/>
        <v>60.194758411247811</v>
      </c>
      <c r="DY18" s="16">
        <f t="shared" si="80"/>
        <v>60.244756500513034</v>
      </c>
      <c r="DZ18" s="16"/>
      <c r="EA18" s="16">
        <f t="shared" si="81"/>
        <v>4.2553240820152256</v>
      </c>
      <c r="EB18" s="16">
        <f t="shared" si="81"/>
        <v>62.466716269478617</v>
      </c>
      <c r="EC18" s="16">
        <f t="shared" si="82"/>
        <v>62.518601459129336</v>
      </c>
      <c r="ED18" s="16">
        <f t="shared" si="83"/>
        <v>62.466716269478617</v>
      </c>
      <c r="EE18" s="16">
        <f t="shared" si="84"/>
        <v>62.518601459129336</v>
      </c>
      <c r="EF18" s="16"/>
      <c r="EG18" s="16">
        <f t="shared" si="85"/>
        <v>0</v>
      </c>
      <c r="EH18" s="16">
        <f t="shared" si="85"/>
        <v>0</v>
      </c>
      <c r="EI18" s="16">
        <f t="shared" si="86"/>
        <v>0</v>
      </c>
      <c r="EJ18" s="16">
        <f t="shared" si="86"/>
        <v>0</v>
      </c>
    </row>
    <row r="19" spans="3:140" x14ac:dyDescent="0.25">
      <c r="C19" t="str">
        <f t="shared" si="89"/>
        <v>EPr</v>
      </c>
      <c r="D19">
        <f t="shared" si="88"/>
        <v>15</v>
      </c>
      <c r="G19" s="9">
        <f t="shared" si="15"/>
        <v>453170.625</v>
      </c>
      <c r="H19" s="9">
        <f t="shared" si="15"/>
        <v>445083.875</v>
      </c>
      <c r="I19" s="9">
        <f t="shared" si="15"/>
        <v>392973.75</v>
      </c>
      <c r="J19" s="9">
        <f t="shared" si="15"/>
        <v>458963.5</v>
      </c>
      <c r="K19" s="9">
        <f t="shared" si="15"/>
        <v>432743.375</v>
      </c>
      <c r="L19" s="9">
        <f t="shared" si="15"/>
        <v>461417.40625</v>
      </c>
      <c r="M19" s="9">
        <f t="shared" si="15"/>
        <v>420406.34375</v>
      </c>
      <c r="N19" s="9">
        <f t="shared" si="15"/>
        <v>442620.75</v>
      </c>
      <c r="O19" s="9">
        <f t="shared" si="15"/>
        <v>424414.96875</v>
      </c>
      <c r="P19" s="9">
        <f t="shared" si="15"/>
        <v>409086.0625</v>
      </c>
      <c r="Q19" s="9">
        <f t="shared" si="15"/>
        <v>428500.75</v>
      </c>
      <c r="R19" s="9">
        <f t="shared" si="15"/>
        <v>411868.5</v>
      </c>
      <c r="S19" s="9">
        <f t="shared" si="15"/>
        <v>397890.625</v>
      </c>
      <c r="T19" s="9">
        <f t="shared" si="16"/>
        <v>153.68366495768228</v>
      </c>
      <c r="U19" s="9">
        <f t="shared" si="16"/>
        <v>153.68366495768228</v>
      </c>
      <c r="V19" s="9">
        <f t="shared" si="16"/>
        <v>153.68366495768228</v>
      </c>
      <c r="W19" s="9">
        <f t="shared" si="16"/>
        <v>153.68366495768228</v>
      </c>
      <c r="X19" s="9">
        <f t="shared" si="16"/>
        <v>153.68366495768228</v>
      </c>
      <c r="Y19" s="9">
        <f t="shared" si="16"/>
        <v>153.68366495768228</v>
      </c>
      <c r="Z19" s="9" t="str">
        <f t="shared" si="19"/>
        <v>CZ15</v>
      </c>
      <c r="AA19" s="9">
        <f t="shared" si="20"/>
        <v>339.07393485409676</v>
      </c>
      <c r="AB19" s="9">
        <f t="shared" si="21"/>
        <v>16.02724011480489</v>
      </c>
      <c r="AC19" s="9">
        <f t="shared" si="22"/>
        <v>134.48993590627416</v>
      </c>
      <c r="AD19" s="9">
        <f t="shared" si="23"/>
        <v>107.90427860089271</v>
      </c>
      <c r="AE19" s="9">
        <f t="shared" si="24"/>
        <v>307.08045655336855</v>
      </c>
      <c r="AF19" s="9"/>
      <c r="AG19" s="9">
        <f t="shared" si="25"/>
        <v>391.69338534824487</v>
      </c>
      <c r="AH19" s="9">
        <f t="shared" si="26"/>
        <v>68.646690608952952</v>
      </c>
      <c r="AI19" s="9">
        <f t="shared" si="27"/>
        <v>286.85262361578214</v>
      </c>
      <c r="AJ19" s="9">
        <f t="shared" si="28"/>
        <v>160.52372909504075</v>
      </c>
      <c r="AK19" s="9">
        <f t="shared" si="29"/>
        <v>359.6999070475166</v>
      </c>
      <c r="AL19" s="9"/>
      <c r="AM19" s="9">
        <f t="shared" si="30"/>
        <v>170.61100805488903</v>
      </c>
      <c r="AN19" s="9">
        <f t="shared" si="31"/>
        <v>106.34018914437051</v>
      </c>
      <c r="AO19" s="9">
        <f t="shared" si="32"/>
        <v>224.80288493583976</v>
      </c>
      <c r="AP19" s="9">
        <f t="shared" si="33"/>
        <v>198.21722763045832</v>
      </c>
      <c r="AQ19" s="9">
        <f t="shared" si="34"/>
        <v>397.39340558293418</v>
      </c>
      <c r="AR19" s="9"/>
      <c r="AS19" s="9">
        <f t="shared" si="35"/>
        <v>266.85375125126433</v>
      </c>
      <c r="AT19" s="9">
        <f t="shared" si="35"/>
        <v>122.30744402910857</v>
      </c>
      <c r="AU19" s="9">
        <f t="shared" si="36"/>
        <v>340.51337703593776</v>
      </c>
      <c r="AV19" s="9">
        <f t="shared" si="37"/>
        <v>214.18448251519638</v>
      </c>
      <c r="AW19" s="9">
        <f t="shared" si="38"/>
        <v>413.36066046767223</v>
      </c>
      <c r="AX19" s="9"/>
      <c r="AY19" s="9">
        <f t="shared" si="39"/>
        <v>118.46269579146926</v>
      </c>
      <c r="AZ19" s="9">
        <f t="shared" si="40"/>
        <v>218.20593300682918</v>
      </c>
      <c r="BA19" s="9">
        <f t="shared" si="41"/>
        <v>108.22392870823187</v>
      </c>
      <c r="BB19" s="9">
        <f t="shared" si="42"/>
        <v>199.17617795247583</v>
      </c>
      <c r="BD19" s="9">
        <f t="shared" si="17"/>
        <v>264.7996826171875</v>
      </c>
      <c r="BE19" s="9">
        <f t="shared" si="17"/>
        <v>264.7996826171875</v>
      </c>
      <c r="BF19" s="9">
        <f t="shared" si="17"/>
        <v>225.49958801269531</v>
      </c>
      <c r="BG19" s="9">
        <f t="shared" si="17"/>
        <v>287.2896728515625</v>
      </c>
      <c r="BH19" s="9">
        <f t="shared" si="17"/>
        <v>255.13510131835938</v>
      </c>
      <c r="BI19" s="9">
        <f t="shared" si="17"/>
        <v>277.70993041992187</v>
      </c>
      <c r="BJ19" s="9">
        <f t="shared" si="17"/>
        <v>233.31114196777344</v>
      </c>
      <c r="BK19" s="9">
        <f t="shared" si="17"/>
        <v>277.11898803710937</v>
      </c>
      <c r="BL19" s="9">
        <f t="shared" si="17"/>
        <v>254.87020874023437</v>
      </c>
      <c r="BM19" s="9">
        <f t="shared" si="17"/>
        <v>236.23545837402344</v>
      </c>
      <c r="BN19" s="9">
        <f t="shared" si="17"/>
        <v>253.13591003417969</v>
      </c>
      <c r="BO19" s="9">
        <f t="shared" si="17"/>
        <v>233.924072265625</v>
      </c>
      <c r="BP19" s="9">
        <f t="shared" si="17"/>
        <v>217.80328369140625</v>
      </c>
      <c r="BQ19" s="9"/>
      <c r="BR19" s="18">
        <f t="shared" si="43"/>
        <v>0.25572070145069553</v>
      </c>
      <c r="BS19" s="18">
        <f t="shared" si="44"/>
        <v>-8.0160148596886138E-2</v>
      </c>
      <c r="BT19" s="18">
        <f t="shared" si="45"/>
        <v>0.18586376275597927</v>
      </c>
      <c r="BU19" s="18">
        <f t="shared" si="46"/>
        <v>7.5894680063879935E-2</v>
      </c>
      <c r="BV19" s="18">
        <f t="shared" si="47"/>
        <v>0.30579957172886257</v>
      </c>
      <c r="BW19" s="18"/>
      <c r="BX19" s="18">
        <f t="shared" si="48"/>
        <v>0.25572070145069553</v>
      </c>
      <c r="BY19" s="18">
        <f t="shared" si="49"/>
        <v>-8.0160148596886138E-2</v>
      </c>
      <c r="BZ19" s="18">
        <f t="shared" si="50"/>
        <v>0.18586376275597927</v>
      </c>
      <c r="CA19" s="18">
        <f t="shared" si="51"/>
        <v>7.5894680063879935E-2</v>
      </c>
      <c r="CB19" s="18">
        <f t="shared" si="52"/>
        <v>0.30579957172886257</v>
      </c>
      <c r="CC19" s="9"/>
      <c r="CD19" s="18">
        <f t="shared" si="53"/>
        <v>0.2092256944943178</v>
      </c>
      <c r="CE19" s="18">
        <f t="shared" si="54"/>
        <v>6.6179348450947501E-2</v>
      </c>
      <c r="CF19" s="18">
        <f t="shared" si="55"/>
        <v>0.33220325980381288</v>
      </c>
      <c r="CG19" s="18">
        <f t="shared" si="56"/>
        <v>0.22223417711171356</v>
      </c>
      <c r="CH19" s="18">
        <f t="shared" si="57"/>
        <v>0.45213906877669624</v>
      </c>
      <c r="CI19" s="9"/>
      <c r="CJ19" s="18">
        <f t="shared" si="58"/>
        <v>0.28889725179558873</v>
      </c>
      <c r="CK19" s="18">
        <f t="shared" si="58"/>
        <v>3.8451866890031514E-3</v>
      </c>
      <c r="CL19" s="18">
        <f t="shared" si="59"/>
        <v>0.26986909804186854</v>
      </c>
      <c r="CM19" s="18">
        <f t="shared" si="60"/>
        <v>0.15990001534976922</v>
      </c>
      <c r="CN19" s="18">
        <f t="shared" si="61"/>
        <v>0.3898049070147519</v>
      </c>
      <c r="CO19" s="9"/>
      <c r="CP19" s="18">
        <f t="shared" si="62"/>
        <v>0.14476996825265284</v>
      </c>
      <c r="CQ19" s="18">
        <f t="shared" si="63"/>
        <v>0.26602391135286541</v>
      </c>
      <c r="CR19" s="18">
        <f t="shared" si="64"/>
        <v>0.12500897719900669</v>
      </c>
      <c r="CS19" s="18">
        <f t="shared" si="65"/>
        <v>0.22990489166498265</v>
      </c>
      <c r="CU19" s="9">
        <f t="shared" si="18"/>
        <v>1798.5955200000001</v>
      </c>
      <c r="CV19" s="9">
        <f t="shared" si="18"/>
        <v>1798.6803200000002</v>
      </c>
      <c r="CW19" s="9">
        <f t="shared" si="18"/>
        <v>1856.1144000000002</v>
      </c>
      <c r="CX19" s="9">
        <f t="shared" si="18"/>
        <v>1720.9064000000001</v>
      </c>
      <c r="CY19" s="9">
        <f t="shared" si="18"/>
        <v>1720.9064000000001</v>
      </c>
      <c r="CZ19" s="9">
        <f t="shared" si="18"/>
        <v>1951.7908800000002</v>
      </c>
      <c r="DA19" s="9">
        <f t="shared" si="18"/>
        <v>1934.2947200000001</v>
      </c>
      <c r="DB19" s="9">
        <f t="shared" si="18"/>
        <v>0</v>
      </c>
      <c r="DC19" s="9">
        <f t="shared" si="18"/>
        <v>0</v>
      </c>
      <c r="DD19" s="9">
        <f t="shared" si="18"/>
        <v>0</v>
      </c>
      <c r="DE19" s="9">
        <f t="shared" si="18"/>
        <v>0</v>
      </c>
      <c r="DF19" s="9">
        <f t="shared" si="18"/>
        <v>0</v>
      </c>
      <c r="DG19" s="9">
        <f t="shared" si="18"/>
        <v>0</v>
      </c>
      <c r="DH19" s="9"/>
      <c r="DI19" s="16">
        <f t="shared" si="66"/>
        <v>-0.3737162307771279</v>
      </c>
      <c r="DJ19" s="16">
        <f t="shared" si="67"/>
        <v>11.703783355864642</v>
      </c>
      <c r="DK19" s="16">
        <f t="shared" si="68"/>
        <v>11.703783355864642</v>
      </c>
      <c r="DL19" s="16">
        <f t="shared" si="69"/>
        <v>11.703783355864642</v>
      </c>
      <c r="DM19" s="16">
        <f t="shared" si="70"/>
        <v>11.703783355864642</v>
      </c>
      <c r="DO19" s="16">
        <f t="shared" si="71"/>
        <v>-0.37426801355783812</v>
      </c>
      <c r="DP19" s="16">
        <f t="shared" si="72"/>
        <v>11.703231573083933</v>
      </c>
      <c r="DQ19" s="16">
        <f t="shared" si="73"/>
        <v>11.703231573083933</v>
      </c>
      <c r="DR19" s="16">
        <f t="shared" si="74"/>
        <v>11.703231573083933</v>
      </c>
      <c r="DS19" s="16">
        <f t="shared" si="75"/>
        <v>11.703231573083933</v>
      </c>
      <c r="DT19" s="16"/>
      <c r="DU19" s="16">
        <f t="shared" si="76"/>
        <v>0</v>
      </c>
      <c r="DV19" s="16">
        <f t="shared" si="77"/>
        <v>11.197718381285753</v>
      </c>
      <c r="DW19" s="16">
        <f t="shared" si="78"/>
        <v>11.197718381285753</v>
      </c>
      <c r="DX19" s="16">
        <f t="shared" si="79"/>
        <v>11.197718381285753</v>
      </c>
      <c r="DY19" s="16">
        <f t="shared" si="80"/>
        <v>11.197718381285753</v>
      </c>
      <c r="DZ19" s="16"/>
      <c r="EA19" s="16">
        <f t="shared" si="81"/>
        <v>0.11384528085543651</v>
      </c>
      <c r="EB19" s="16">
        <f t="shared" si="81"/>
        <v>12.700054235025158</v>
      </c>
      <c r="EC19" s="16">
        <f t="shared" si="82"/>
        <v>12.700054235025158</v>
      </c>
      <c r="ED19" s="16">
        <f t="shared" si="83"/>
        <v>12.700054235025158</v>
      </c>
      <c r="EE19" s="16">
        <f t="shared" si="84"/>
        <v>12.700054235025158</v>
      </c>
      <c r="EF19" s="16"/>
      <c r="EG19" s="16">
        <f t="shared" si="85"/>
        <v>0</v>
      </c>
      <c r="EH19" s="16">
        <f t="shared" si="85"/>
        <v>0</v>
      </c>
      <c r="EI19" s="16">
        <f t="shared" si="86"/>
        <v>0</v>
      </c>
      <c r="EJ19" s="16">
        <f t="shared" si="86"/>
        <v>0</v>
      </c>
    </row>
    <row r="20" spans="3:140" x14ac:dyDescent="0.25">
      <c r="C20" t="str">
        <f t="shared" si="89"/>
        <v>EPr</v>
      </c>
      <c r="D20">
        <f t="shared" si="88"/>
        <v>16</v>
      </c>
      <c r="G20" s="9">
        <f t="shared" si="15"/>
        <v>290770.40625</v>
      </c>
      <c r="H20" s="9">
        <f t="shared" si="15"/>
        <v>290113.90625</v>
      </c>
      <c r="I20" s="9">
        <f t="shared" si="15"/>
        <v>276966.15625</v>
      </c>
      <c r="J20" s="9">
        <f t="shared" si="15"/>
        <v>290939.625</v>
      </c>
      <c r="K20" s="9">
        <f t="shared" si="15"/>
        <v>288481.09375</v>
      </c>
      <c r="L20" s="9">
        <f t="shared" si="15"/>
        <v>300650.28125</v>
      </c>
      <c r="M20" s="9">
        <f t="shared" si="15"/>
        <v>296207.1875</v>
      </c>
      <c r="N20" s="9">
        <f t="shared" si="15"/>
        <v>425960.40625</v>
      </c>
      <c r="O20" s="9">
        <f t="shared" si="15"/>
        <v>412711.375</v>
      </c>
      <c r="P20" s="9">
        <f t="shared" si="15"/>
        <v>401133.25</v>
      </c>
      <c r="Q20" s="9">
        <f t="shared" si="15"/>
        <v>407891.84375</v>
      </c>
      <c r="R20" s="9">
        <f t="shared" si="15"/>
        <v>395978.9375</v>
      </c>
      <c r="S20" s="9">
        <f t="shared" si="15"/>
        <v>385390.59375</v>
      </c>
      <c r="T20" s="9">
        <f t="shared" si="16"/>
        <v>92.0926513671875</v>
      </c>
      <c r="U20" s="9">
        <f t="shared" si="16"/>
        <v>92.0926513671875</v>
      </c>
      <c r="V20" s="9">
        <f t="shared" si="16"/>
        <v>92.0926513671875</v>
      </c>
      <c r="W20" s="9">
        <f t="shared" si="16"/>
        <v>92.0926513671875</v>
      </c>
      <c r="X20" s="9">
        <f t="shared" si="16"/>
        <v>92.0926513671875</v>
      </c>
      <c r="Y20" s="9">
        <f t="shared" si="16"/>
        <v>92.0926513671875</v>
      </c>
      <c r="Z20" s="9" t="str">
        <f t="shared" si="19"/>
        <v>CZ16</v>
      </c>
      <c r="AA20" s="9">
        <f t="shared" si="20"/>
        <v>142.7665487398979</v>
      </c>
      <c r="AB20" s="9">
        <f t="shared" si="21"/>
        <v>-1475.1068405920817</v>
      </c>
      <c r="AC20" s="9">
        <f t="shared" si="22"/>
        <v>-1331.2405162620969</v>
      </c>
      <c r="AD20" s="9">
        <f t="shared" si="23"/>
        <v>-1278.9070110534806</v>
      </c>
      <c r="AE20" s="9">
        <f t="shared" si="24"/>
        <v>-1034.5742693422656</v>
      </c>
      <c r="AF20" s="9"/>
      <c r="AG20" s="9">
        <f t="shared" si="25"/>
        <v>149.8952391430272</v>
      </c>
      <c r="AH20" s="9">
        <f t="shared" si="26"/>
        <v>-1467.9781501889524</v>
      </c>
      <c r="AI20" s="9">
        <f t="shared" si="27"/>
        <v>-1198.3892537740765</v>
      </c>
      <c r="AJ20" s="9">
        <f t="shared" si="28"/>
        <v>-1271.7783206503514</v>
      </c>
      <c r="AK20" s="9">
        <f t="shared" si="29"/>
        <v>-1027.4455789391363</v>
      </c>
      <c r="AL20" s="9"/>
      <c r="AM20" s="9">
        <f t="shared" si="30"/>
        <v>26.696280468649551</v>
      </c>
      <c r="AN20" s="9">
        <f t="shared" si="31"/>
        <v>-1466.1406664430963</v>
      </c>
      <c r="AO20" s="9">
        <f t="shared" si="32"/>
        <v>-1322.2743421131115</v>
      </c>
      <c r="AP20" s="9">
        <f t="shared" si="33"/>
        <v>-1269.9408369044952</v>
      </c>
      <c r="AQ20" s="9">
        <f t="shared" si="34"/>
        <v>-1025.6080951932802</v>
      </c>
      <c r="AR20" s="9"/>
      <c r="AS20" s="9">
        <f t="shared" si="35"/>
        <v>48.245909788010174</v>
      </c>
      <c r="AT20" s="9">
        <f t="shared" si="35"/>
        <v>-1360.6962460052252</v>
      </c>
      <c r="AU20" s="9">
        <f t="shared" si="36"/>
        <v>-1091.1073495903493</v>
      </c>
      <c r="AV20" s="9">
        <f t="shared" si="37"/>
        <v>-1164.4964164666242</v>
      </c>
      <c r="AW20" s="9">
        <f t="shared" si="38"/>
        <v>-920.16367475540915</v>
      </c>
      <c r="AX20" s="9"/>
      <c r="AY20" s="9">
        <f t="shared" si="39"/>
        <v>143.86632432998465</v>
      </c>
      <c r="AZ20" s="9">
        <f t="shared" si="40"/>
        <v>269.58889641487599</v>
      </c>
      <c r="BA20" s="9">
        <f t="shared" si="41"/>
        <v>129.35783771173467</v>
      </c>
      <c r="BB20" s="9">
        <f t="shared" si="42"/>
        <v>244.33274171121505</v>
      </c>
      <c r="BD20" s="9">
        <f t="shared" si="17"/>
        <v>1.6302409172058105</v>
      </c>
      <c r="BE20" s="9">
        <f t="shared" si="17"/>
        <v>1.6302409172058105</v>
      </c>
      <c r="BF20" s="9">
        <f t="shared" si="17"/>
        <v>1.6302409172058105</v>
      </c>
      <c r="BG20" s="9">
        <f t="shared" si="17"/>
        <v>1.6302409172058105</v>
      </c>
      <c r="BH20" s="9">
        <f t="shared" si="17"/>
        <v>1.6302409172058105</v>
      </c>
      <c r="BI20" s="9">
        <f t="shared" si="17"/>
        <v>1.6302409172058105</v>
      </c>
      <c r="BJ20" s="9">
        <f t="shared" si="17"/>
        <v>1.6302409172058105</v>
      </c>
      <c r="BK20" s="9">
        <f t="shared" si="17"/>
        <v>1.6302409172058105</v>
      </c>
      <c r="BL20" s="9">
        <f t="shared" si="17"/>
        <v>1.6302409172058105</v>
      </c>
      <c r="BM20" s="9">
        <f t="shared" si="17"/>
        <v>1.6302409172058105</v>
      </c>
      <c r="BN20" s="9">
        <f t="shared" si="17"/>
        <v>1.6302409172058105</v>
      </c>
      <c r="BO20" s="9">
        <f t="shared" si="17"/>
        <v>1.6302409172058105</v>
      </c>
      <c r="BP20" s="9">
        <f t="shared" si="17"/>
        <v>1.6302409172058105</v>
      </c>
      <c r="BQ20" s="9"/>
      <c r="BR20" s="18">
        <f t="shared" si="43"/>
        <v>0</v>
      </c>
      <c r="BS20" s="18">
        <f t="shared" si="44"/>
        <v>0</v>
      </c>
      <c r="BT20" s="18">
        <f t="shared" si="45"/>
        <v>0</v>
      </c>
      <c r="BU20" s="18">
        <f t="shared" si="46"/>
        <v>0</v>
      </c>
      <c r="BV20" s="18">
        <f t="shared" si="47"/>
        <v>0</v>
      </c>
      <c r="BW20" s="18"/>
      <c r="BX20" s="18">
        <f t="shared" si="48"/>
        <v>0</v>
      </c>
      <c r="BY20" s="18">
        <f t="shared" si="49"/>
        <v>0</v>
      </c>
      <c r="BZ20" s="18">
        <f t="shared" si="50"/>
        <v>0</v>
      </c>
      <c r="CA20" s="18">
        <f t="shared" si="51"/>
        <v>0</v>
      </c>
      <c r="CB20" s="18">
        <f t="shared" si="52"/>
        <v>0</v>
      </c>
      <c r="CC20" s="9"/>
      <c r="CD20" s="18">
        <f t="shared" si="53"/>
        <v>0</v>
      </c>
      <c r="CE20" s="18">
        <f t="shared" si="54"/>
        <v>0</v>
      </c>
      <c r="CF20" s="18">
        <f t="shared" si="55"/>
        <v>0</v>
      </c>
      <c r="CG20" s="18">
        <f t="shared" si="56"/>
        <v>0</v>
      </c>
      <c r="CH20" s="18">
        <f t="shared" si="57"/>
        <v>0</v>
      </c>
      <c r="CI20" s="9"/>
      <c r="CJ20" s="18">
        <f t="shared" si="58"/>
        <v>0</v>
      </c>
      <c r="CK20" s="18">
        <f t="shared" si="58"/>
        <v>0</v>
      </c>
      <c r="CL20" s="18">
        <f t="shared" si="59"/>
        <v>0</v>
      </c>
      <c r="CM20" s="18">
        <f t="shared" si="60"/>
        <v>0</v>
      </c>
      <c r="CN20" s="18">
        <f t="shared" si="61"/>
        <v>0</v>
      </c>
      <c r="CO20" s="9"/>
      <c r="CP20" s="18">
        <f t="shared" si="62"/>
        <v>0</v>
      </c>
      <c r="CQ20" s="18">
        <f t="shared" si="63"/>
        <v>0</v>
      </c>
      <c r="CR20" s="18">
        <f t="shared" si="64"/>
        <v>0</v>
      </c>
      <c r="CS20" s="18">
        <f t="shared" si="65"/>
        <v>0</v>
      </c>
      <c r="CU20" s="9">
        <f t="shared" si="18"/>
        <v>19216.582400000003</v>
      </c>
      <c r="CV20" s="9">
        <f t="shared" si="18"/>
        <v>19216.613120000002</v>
      </c>
      <c r="CW20" s="9">
        <f t="shared" si="18"/>
        <v>19570.525440000001</v>
      </c>
      <c r="CX20" s="9">
        <f t="shared" si="18"/>
        <v>19258.457600000002</v>
      </c>
      <c r="CY20" s="9">
        <f t="shared" si="18"/>
        <v>19258.457600000002</v>
      </c>
      <c r="CZ20" s="9">
        <f t="shared" si="18"/>
        <v>18802.661120000001</v>
      </c>
      <c r="DA20" s="9">
        <f t="shared" si="18"/>
        <v>17290.416640000003</v>
      </c>
      <c r="DB20" s="9">
        <f t="shared" si="18"/>
        <v>0</v>
      </c>
      <c r="DC20" s="9">
        <f t="shared" si="18"/>
        <v>0</v>
      </c>
      <c r="DD20" s="9">
        <f t="shared" si="18"/>
        <v>0</v>
      </c>
      <c r="DE20" s="9">
        <f t="shared" si="18"/>
        <v>0</v>
      </c>
      <c r="DF20" s="9">
        <f t="shared" si="18"/>
        <v>0</v>
      </c>
      <c r="DG20" s="9">
        <f t="shared" si="18"/>
        <v>0</v>
      </c>
      <c r="DH20" s="9"/>
      <c r="DI20" s="16">
        <f t="shared" si="66"/>
        <v>-3.8430028318860847</v>
      </c>
      <c r="DJ20" s="16">
        <f t="shared" si="67"/>
        <v>208.66608610691881</v>
      </c>
      <c r="DK20" s="16">
        <f t="shared" si="68"/>
        <v>208.66608610691881</v>
      </c>
      <c r="DL20" s="16">
        <f t="shared" si="69"/>
        <v>208.66608610691881</v>
      </c>
      <c r="DM20" s="16">
        <f t="shared" si="70"/>
        <v>208.66608610691881</v>
      </c>
      <c r="DO20" s="16">
        <f t="shared" si="71"/>
        <v>-3.8433364089906936</v>
      </c>
      <c r="DP20" s="16">
        <f t="shared" si="72"/>
        <v>208.6657525298142</v>
      </c>
      <c r="DQ20" s="16">
        <f t="shared" si="73"/>
        <v>208.6657525298142</v>
      </c>
      <c r="DR20" s="16">
        <f t="shared" si="74"/>
        <v>208.6657525298142</v>
      </c>
      <c r="DS20" s="16">
        <f t="shared" si="75"/>
        <v>208.6657525298142</v>
      </c>
      <c r="DT20" s="16"/>
      <c r="DU20" s="16">
        <f t="shared" si="76"/>
        <v>0</v>
      </c>
      <c r="DV20" s="16">
        <f t="shared" si="77"/>
        <v>209.12045982055162</v>
      </c>
      <c r="DW20" s="16">
        <f t="shared" si="78"/>
        <v>209.12045982055162</v>
      </c>
      <c r="DX20" s="16">
        <f t="shared" si="79"/>
        <v>209.12045982055162</v>
      </c>
      <c r="DY20" s="16">
        <f t="shared" si="80"/>
        <v>209.12045982055162</v>
      </c>
      <c r="DZ20" s="16"/>
      <c r="EA20" s="16">
        <f t="shared" si="81"/>
        <v>16.420902835889123</v>
      </c>
      <c r="EB20" s="16">
        <f t="shared" si="81"/>
        <v>204.17113462214169</v>
      </c>
      <c r="EC20" s="16">
        <f t="shared" si="82"/>
        <v>204.17113462214169</v>
      </c>
      <c r="ED20" s="16">
        <f t="shared" si="83"/>
        <v>204.17113462214169</v>
      </c>
      <c r="EE20" s="16">
        <f t="shared" si="84"/>
        <v>204.17113462214169</v>
      </c>
      <c r="EF20" s="16"/>
      <c r="EG20" s="16">
        <f t="shared" si="85"/>
        <v>0</v>
      </c>
      <c r="EH20" s="16">
        <f t="shared" si="85"/>
        <v>0</v>
      </c>
      <c r="EI20" s="16">
        <f t="shared" si="86"/>
        <v>0</v>
      </c>
      <c r="EJ20" s="16">
        <f t="shared" si="86"/>
        <v>0</v>
      </c>
    </row>
    <row r="21" spans="3:140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AB21" s="9"/>
      <c r="AC21" s="9"/>
      <c r="AD21" s="9"/>
      <c r="AN21" s="9"/>
      <c r="AO21" s="9"/>
      <c r="AP21" s="9"/>
    </row>
    <row r="22" spans="3:140" x14ac:dyDescent="0.25">
      <c r="G22" s="17" t="str">
        <f>AB2&amp;AB3</f>
        <v>Baseline is One Speed T-24 AC/Furnace, &lt; 65 kBtuh, with economizer</v>
      </c>
      <c r="P22" s="9" t="str">
        <f>AG2&amp;AG3</f>
        <v>Baseline is One Speed T-24 AC/Furnace, &lt; 65 kBtuh, without economizer</v>
      </c>
      <c r="AA22" s="9" t="str">
        <f>AN2&amp;AN3</f>
        <v>Baseline is 2 Speed T-24 AC/Furnace, 65-135 kBtuh</v>
      </c>
      <c r="AJ22" s="16" t="str">
        <f>AT2</f>
        <v>Baseline is T-24 PVAV/Gas Boiler</v>
      </c>
      <c r="AT22" t="str">
        <f>AY2&amp;AY3&amp;AZ3</f>
        <v>Baseline is T-24 Heat Pump VRF System</v>
      </c>
      <c r="BF22" s="9" t="str">
        <f>BA3</f>
        <v>Baseline is T-24 Heat Recovery VRF System</v>
      </c>
    </row>
    <row r="23" spans="3:140" x14ac:dyDescent="0.25">
      <c r="C23" s="9">
        <f>MIN($AB$5:$BB$20)</f>
        <v>-1475.1068405920817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AC23" s="9"/>
      <c r="AO23" s="9"/>
    </row>
    <row r="24" spans="3:140" x14ac:dyDescent="0.25">
      <c r="C24" s="9">
        <f>MAX($AB$5:$BB$20)</f>
        <v>413.36066046767223</v>
      </c>
      <c r="G24" s="9"/>
      <c r="H24" s="9"/>
      <c r="I24" s="9"/>
      <c r="J24" s="9"/>
      <c r="K24" s="9"/>
      <c r="L24" s="9"/>
      <c r="M24" s="9"/>
      <c r="N24" s="9"/>
      <c r="O24" s="9"/>
      <c r="P24" s="9"/>
      <c r="AB24" s="9"/>
      <c r="AC24" s="9"/>
      <c r="AD24" s="9"/>
      <c r="AN24" s="9"/>
      <c r="AO24" s="9"/>
      <c r="AP24" s="9"/>
    </row>
    <row r="25" spans="3:140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AB25" s="9"/>
      <c r="AC25" s="9"/>
      <c r="AD25" s="9"/>
      <c r="AN25" s="9"/>
      <c r="AO25" s="9"/>
      <c r="AP25" s="9"/>
    </row>
    <row r="26" spans="3:140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AB26" s="9"/>
      <c r="AC26" s="9"/>
      <c r="AD26" s="9"/>
      <c r="AN26" s="9"/>
      <c r="AO26" s="9"/>
      <c r="AP26" s="9"/>
    </row>
    <row r="27" spans="3:140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AB27" s="9"/>
      <c r="AC27" s="9"/>
      <c r="AD27" s="9"/>
      <c r="AN27" s="9"/>
      <c r="AO27" s="9"/>
      <c r="AP27" s="9"/>
    </row>
    <row r="29" spans="3:140" hidden="1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AC29" s="9"/>
      <c r="AO29" s="9"/>
    </row>
    <row r="30" spans="3:140" hidden="1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AB30" s="9"/>
      <c r="AC30" s="9"/>
      <c r="AD30" s="9"/>
      <c r="AN30" s="9"/>
      <c r="AO30" s="9"/>
      <c r="AP30" s="9"/>
    </row>
    <row r="31" spans="3:140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AB31" s="9"/>
      <c r="AC31" s="9"/>
      <c r="AD31" s="9"/>
      <c r="AN31" s="9"/>
      <c r="AO31" s="9"/>
      <c r="AP31" s="9"/>
    </row>
    <row r="32" spans="3:140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AB32" s="9"/>
      <c r="AC32" s="9"/>
      <c r="AD32" s="9"/>
      <c r="AN32" s="9"/>
      <c r="AO32" s="9"/>
      <c r="AP32" s="9"/>
    </row>
    <row r="33" spans="3:42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AB33" s="9"/>
      <c r="AC33" s="9"/>
      <c r="AD33" s="9"/>
      <c r="AN33" s="9"/>
      <c r="AO33" s="9"/>
      <c r="AP33" s="9"/>
    </row>
    <row r="35" spans="3:42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AC35" s="9"/>
      <c r="AO35" s="9"/>
    </row>
    <row r="36" spans="3:42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AB36" s="9"/>
      <c r="AC36" s="9"/>
      <c r="AD36" s="9"/>
      <c r="AN36" s="9"/>
      <c r="AO36" s="9"/>
      <c r="AP36" s="9"/>
    </row>
    <row r="37" spans="3:42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AB37" s="9"/>
      <c r="AC37" s="9"/>
      <c r="AD37" s="9"/>
      <c r="AN37" s="9"/>
      <c r="AO37" s="9"/>
      <c r="AP37" s="9"/>
    </row>
    <row r="38" spans="3:42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AB38" s="9"/>
      <c r="AC38" s="9"/>
      <c r="AD38" s="9"/>
      <c r="AN38" s="9"/>
      <c r="AO38" s="9"/>
      <c r="AP38" s="9"/>
    </row>
    <row r="39" spans="3:42" x14ac:dyDescent="0.25">
      <c r="C39" s="18">
        <f>MIN($BS$5:$CR$20)</f>
        <v>-0.19399699487754027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15"/>
      <c r="U39" s="15"/>
      <c r="V39" s="15"/>
      <c r="W39" s="15"/>
      <c r="X39" s="15"/>
      <c r="Y39" s="15"/>
      <c r="AB39" s="9"/>
      <c r="AC39" s="9"/>
      <c r="AD39" s="9"/>
      <c r="AN39" s="9"/>
      <c r="AO39" s="9"/>
      <c r="AP39" s="9"/>
    </row>
    <row r="40" spans="3:42" x14ac:dyDescent="0.25">
      <c r="C40" s="18">
        <f>MAX($BS$5:$CR$20)</f>
        <v>0.45213906877669624</v>
      </c>
    </row>
    <row r="41" spans="3:42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AC41" s="9"/>
      <c r="AO41" s="9"/>
    </row>
    <row r="42" spans="3:42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AB42" s="9"/>
      <c r="AC42" s="9"/>
      <c r="AD42" s="9"/>
      <c r="AN42" s="9"/>
      <c r="AO42" s="9"/>
      <c r="AP42" s="9"/>
    </row>
    <row r="43" spans="3:42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AB43" s="9"/>
      <c r="AC43" s="9"/>
      <c r="AD43" s="9"/>
      <c r="AN43" s="9"/>
      <c r="AO43" s="9"/>
      <c r="AP43" s="9"/>
    </row>
    <row r="44" spans="3:42" hidden="1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AB44" s="9"/>
      <c r="AC44" s="9"/>
      <c r="AD44" s="9"/>
      <c r="AN44" s="9"/>
      <c r="AO44" s="9"/>
      <c r="AP44" s="9"/>
    </row>
    <row r="45" spans="3:42" hidden="1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AB45" s="9"/>
      <c r="AC45" s="9"/>
      <c r="AD45" s="9"/>
      <c r="AN45" s="9"/>
      <c r="AO45" s="9"/>
      <c r="AP45" s="9"/>
    </row>
    <row r="47" spans="3:42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C47" s="9"/>
      <c r="AO47" s="9"/>
    </row>
    <row r="48" spans="3:42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B48" s="9"/>
      <c r="AC48" s="9"/>
      <c r="AD48" s="9"/>
      <c r="AN48" s="9"/>
      <c r="AO48" s="9"/>
      <c r="AP48" s="9"/>
    </row>
    <row r="49" spans="3:42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B49" s="9"/>
      <c r="AC49" s="9"/>
      <c r="AD49" s="9"/>
      <c r="AN49" s="9"/>
      <c r="AO49" s="9"/>
      <c r="AP49" s="9"/>
    </row>
    <row r="50" spans="3:42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B50" s="9"/>
      <c r="AC50" s="9"/>
      <c r="AD50" s="9"/>
      <c r="AN50" s="9"/>
      <c r="AO50" s="9"/>
      <c r="AP50" s="9"/>
    </row>
    <row r="51" spans="3:42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B51" s="9"/>
      <c r="AC51" s="9"/>
      <c r="AD51" s="9"/>
      <c r="AN51" s="9"/>
      <c r="AO51" s="9"/>
      <c r="AP51" s="9"/>
    </row>
    <row r="53" spans="3:42" x14ac:dyDescent="0.25">
      <c r="C53" s="16">
        <f>MIN(DI5:EK20)</f>
        <v>-4.7371813003657426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C53" s="9"/>
      <c r="AO53" s="9"/>
    </row>
    <row r="54" spans="3:42" x14ac:dyDescent="0.25">
      <c r="C54" s="16">
        <f>MAX($DJ$5:$EE$20)</f>
        <v>209.12045982055162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15"/>
      <c r="U54" s="15"/>
      <c r="V54" s="15"/>
      <c r="W54" s="15"/>
      <c r="X54" s="15"/>
      <c r="Y54" s="15"/>
      <c r="AB54" s="9"/>
      <c r="AC54" s="9"/>
      <c r="AD54" s="9"/>
      <c r="AN54" s="9"/>
      <c r="AO54" s="9"/>
      <c r="AP54" s="9"/>
    </row>
    <row r="55" spans="3:42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B55" s="9"/>
      <c r="AC55" s="9"/>
      <c r="AD55" s="9"/>
      <c r="AN55" s="9"/>
      <c r="AO55" s="9"/>
      <c r="AP55" s="9"/>
    </row>
    <row r="56" spans="3:42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B56" s="9"/>
      <c r="AC56" s="9"/>
      <c r="AD56" s="9"/>
      <c r="AN56" s="9"/>
      <c r="AO56" s="9"/>
      <c r="AP56" s="9"/>
    </row>
    <row r="57" spans="3:42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B57" s="9"/>
      <c r="AC57" s="9"/>
      <c r="AD57" s="9"/>
      <c r="AN57" s="9"/>
      <c r="AO57" s="9"/>
      <c r="AP57" s="9"/>
    </row>
    <row r="59" spans="3:42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C59" s="9"/>
      <c r="AO59" s="9"/>
    </row>
    <row r="60" spans="3:42" hidden="1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B60" s="9"/>
      <c r="AC60" s="9"/>
      <c r="AD60" s="9"/>
      <c r="AN60" s="9"/>
      <c r="AO60" s="9"/>
      <c r="AP60" s="9"/>
    </row>
    <row r="61" spans="3:42" hidden="1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B61" s="9"/>
      <c r="AC61" s="9"/>
      <c r="AD61" s="9"/>
      <c r="AN61" s="9"/>
      <c r="AO61" s="9"/>
      <c r="AP61" s="9"/>
    </row>
    <row r="62" spans="3:42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B62" s="9"/>
      <c r="AC62" s="9"/>
      <c r="AD62" s="9"/>
      <c r="AN62" s="9"/>
      <c r="AO62" s="9"/>
      <c r="AP62" s="9"/>
    </row>
    <row r="63" spans="3:42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B63" s="9"/>
      <c r="AC63" s="9"/>
      <c r="AD63" s="9"/>
      <c r="AN63" s="9"/>
      <c r="AO63" s="9"/>
      <c r="AP63" s="9"/>
    </row>
    <row r="65" spans="7:42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C65" s="9"/>
      <c r="AO65" s="9"/>
    </row>
    <row r="66" spans="7:42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B66" s="9"/>
      <c r="AC66" s="9"/>
      <c r="AD66" s="9"/>
      <c r="AN66" s="9"/>
      <c r="AO66" s="9"/>
      <c r="AP66" s="9"/>
    </row>
    <row r="67" spans="7:42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B67" s="9"/>
      <c r="AC67" s="9"/>
      <c r="AD67" s="9"/>
      <c r="AN67" s="9"/>
      <c r="AO67" s="9"/>
      <c r="AP67" s="9"/>
    </row>
    <row r="68" spans="7:42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B68" s="9"/>
      <c r="AC68" s="9"/>
      <c r="AD68" s="9"/>
      <c r="AN68" s="9"/>
      <c r="AO68" s="9"/>
      <c r="AP68" s="9"/>
    </row>
    <row r="69" spans="7:42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B69" s="9"/>
      <c r="AC69" s="9"/>
      <c r="AD69" s="9"/>
      <c r="AN69" s="9"/>
      <c r="AO69" s="9"/>
      <c r="AP69" s="9"/>
    </row>
    <row r="71" spans="7:42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C71" s="9"/>
      <c r="AO71" s="9"/>
    </row>
    <row r="72" spans="7:42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B72" s="9"/>
      <c r="AC72" s="9"/>
      <c r="AD72" s="9"/>
      <c r="AN72" s="9"/>
      <c r="AO72" s="9"/>
      <c r="AP72" s="9"/>
    </row>
    <row r="73" spans="7:42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B73" s="9"/>
      <c r="AC73" s="9"/>
      <c r="AD73" s="9"/>
      <c r="AN73" s="9"/>
      <c r="AO73" s="9"/>
      <c r="AP73" s="9"/>
    </row>
    <row r="74" spans="7:42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B74" s="9"/>
      <c r="AC74" s="9"/>
      <c r="AD74" s="9"/>
      <c r="AN74" s="9"/>
      <c r="AO74" s="9"/>
      <c r="AP74" s="9"/>
    </row>
    <row r="75" spans="7:42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B75" s="9"/>
      <c r="AC75" s="9"/>
      <c r="AD75" s="9"/>
      <c r="AN75" s="9"/>
      <c r="AO75" s="9"/>
      <c r="AP75" s="9"/>
    </row>
    <row r="77" spans="7:42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C77" s="9"/>
      <c r="AO77" s="9"/>
    </row>
    <row r="78" spans="7:42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B78" s="9"/>
      <c r="AC78" s="9"/>
      <c r="AD78" s="9"/>
      <c r="AN78" s="9"/>
      <c r="AO78" s="9"/>
      <c r="AP78" s="9"/>
    </row>
    <row r="79" spans="7:42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B79" s="9"/>
      <c r="AC79" s="9"/>
      <c r="AD79" s="9"/>
      <c r="AN79" s="9"/>
      <c r="AO79" s="9"/>
      <c r="AP79" s="9"/>
    </row>
    <row r="80" spans="7:42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B80" s="9"/>
      <c r="AC80" s="9"/>
      <c r="AD80" s="9"/>
      <c r="AN80" s="9"/>
      <c r="AO80" s="9"/>
      <c r="AP80" s="9"/>
    </row>
    <row r="81" spans="7:42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B81" s="9"/>
      <c r="AC81" s="9"/>
      <c r="AD81" s="9"/>
      <c r="AN81" s="9"/>
      <c r="AO81" s="9"/>
      <c r="AP81" s="9"/>
    </row>
    <row r="83" spans="7:42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C83" s="9"/>
      <c r="AO83" s="9"/>
    </row>
    <row r="84" spans="7:42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B84" s="9"/>
      <c r="AC84" s="9"/>
      <c r="AD84" s="9"/>
      <c r="AN84" s="9"/>
      <c r="AO84" s="9"/>
      <c r="AP84" s="9"/>
    </row>
    <row r="85" spans="7:42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B85" s="9"/>
      <c r="AC85" s="9"/>
      <c r="AD85" s="9"/>
      <c r="AN85" s="9"/>
      <c r="AO85" s="9"/>
      <c r="AP85" s="9"/>
    </row>
    <row r="86" spans="7:42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B86" s="9"/>
      <c r="AC86" s="9"/>
      <c r="AD86" s="9"/>
      <c r="AN86" s="9"/>
      <c r="AO86" s="9"/>
      <c r="AP86" s="9"/>
    </row>
    <row r="87" spans="7:42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B87" s="9"/>
      <c r="AC87" s="9"/>
      <c r="AD87" s="9"/>
      <c r="AN87" s="9"/>
      <c r="AO87" s="9"/>
      <c r="AP87" s="9"/>
    </row>
    <row r="89" spans="7:42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C89" s="9"/>
      <c r="AO89" s="9"/>
    </row>
    <row r="90" spans="7:42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B90" s="9"/>
      <c r="AC90" s="9"/>
      <c r="AD90" s="9"/>
      <c r="AN90" s="9"/>
      <c r="AO90" s="9"/>
      <c r="AP90" s="9"/>
    </row>
    <row r="91" spans="7:42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B91" s="9"/>
      <c r="AC91" s="9"/>
      <c r="AD91" s="9"/>
      <c r="AN91" s="9"/>
      <c r="AO91" s="9"/>
      <c r="AP91" s="9"/>
    </row>
    <row r="92" spans="7:42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B92" s="9"/>
      <c r="AC92" s="9"/>
      <c r="AD92" s="9"/>
      <c r="AN92" s="9"/>
      <c r="AO92" s="9"/>
      <c r="AP92" s="9"/>
    </row>
    <row r="93" spans="7:42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B93" s="9"/>
      <c r="AC93" s="9"/>
      <c r="AD93" s="9"/>
      <c r="AN93" s="9"/>
      <c r="AO93" s="9"/>
      <c r="AP93" s="9"/>
    </row>
    <row r="95" spans="7:42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C95" s="9"/>
      <c r="AO95" s="9"/>
    </row>
    <row r="96" spans="7:42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B96" s="9"/>
      <c r="AC96" s="9"/>
      <c r="AD96" s="9"/>
      <c r="AN96" s="9"/>
      <c r="AO96" s="9"/>
      <c r="AP96" s="9"/>
    </row>
    <row r="97" spans="7:42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B97" s="9"/>
      <c r="AC97" s="9"/>
      <c r="AD97" s="9"/>
      <c r="AN97" s="9"/>
      <c r="AO97" s="9"/>
      <c r="AP97" s="9"/>
    </row>
    <row r="98" spans="7:42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B98" s="9"/>
      <c r="AC98" s="9"/>
      <c r="AD98" s="9"/>
      <c r="AN98" s="9"/>
      <c r="AO98" s="9"/>
      <c r="AP98" s="9"/>
    </row>
    <row r="99" spans="7:42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B99" s="9"/>
      <c r="AC99" s="9"/>
      <c r="AD99" s="9"/>
      <c r="AN99" s="9"/>
      <c r="AO99" s="9"/>
      <c r="AP99" s="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BY99"/>
  <sheetViews>
    <sheetView topLeftCell="A29" workbookViewId="0">
      <selection activeCell="C5" sqref="C5"/>
    </sheetView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2" max="22" width="6.28515625" customWidth="1"/>
    <col min="23" max="23" width="6.7109375" customWidth="1"/>
    <col min="24" max="26" width="6.28515625" customWidth="1"/>
    <col min="27" max="27" width="3.85546875" customWidth="1"/>
    <col min="28" max="28" width="0" hidden="1" customWidth="1"/>
    <col min="29" max="31" width="9.140625" hidden="1" customWidth="1"/>
    <col min="32" max="32" width="4.140625" hidden="1" customWidth="1"/>
    <col min="33" max="37" width="6.5703125" customWidth="1"/>
    <col min="38" max="38" width="5.140625" customWidth="1"/>
    <col min="58" max="58" width="3.7109375" customWidth="1"/>
    <col min="67" max="67" width="4.85546875" customWidth="1"/>
    <col min="68" max="68" width="8.140625" customWidth="1"/>
  </cols>
  <sheetData>
    <row r="1" spans="2:77" x14ac:dyDescent="0.25">
      <c r="G1">
        <f t="shared" ref="G1:N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ref="O1:T1" si="1">MATCH(O2,hHdrAnnlEnergy,0)-1</f>
        <v>25</v>
      </c>
      <c r="P1">
        <f t="shared" si="1"/>
        <v>25</v>
      </c>
      <c r="Q1">
        <f t="shared" si="1"/>
        <v>25</v>
      </c>
      <c r="R1">
        <f t="shared" si="1"/>
        <v>25</v>
      </c>
      <c r="S1">
        <f t="shared" si="1"/>
        <v>25</v>
      </c>
      <c r="T1">
        <f t="shared" si="1"/>
        <v>25</v>
      </c>
      <c r="AM1">
        <f t="shared" ref="AM1:AT1" si="2">MATCH(AM2,hHdrAnnlEnergy,0)-1</f>
        <v>6</v>
      </c>
      <c r="AN1">
        <f t="shared" si="2"/>
        <v>6</v>
      </c>
      <c r="AO1">
        <f t="shared" si="2"/>
        <v>6</v>
      </c>
      <c r="AP1">
        <f t="shared" si="2"/>
        <v>6</v>
      </c>
      <c r="AQ1">
        <f>MATCH(AQ2,hHdrAnnlEnergy,0)-1</f>
        <v>6</v>
      </c>
      <c r="AR1">
        <f>MATCH(AR2,hHdrAnnlEnergy,0)-1</f>
        <v>6</v>
      </c>
      <c r="AS1">
        <f>MATCH(AS2,hHdrAnnlEnergy,0)-1</f>
        <v>6</v>
      </c>
      <c r="AT1">
        <f t="shared" si="2"/>
        <v>6</v>
      </c>
      <c r="BG1">
        <f t="shared" ref="BG1:BN1" si="3">MATCH(BG2,hHdrAnnlEnergy,0)-1</f>
        <v>22</v>
      </c>
      <c r="BH1">
        <f t="shared" si="3"/>
        <v>22</v>
      </c>
      <c r="BI1">
        <f t="shared" si="3"/>
        <v>22</v>
      </c>
      <c r="BJ1">
        <f t="shared" si="3"/>
        <v>22</v>
      </c>
      <c r="BK1">
        <f t="shared" si="3"/>
        <v>22</v>
      </c>
      <c r="BL1">
        <f t="shared" si="3"/>
        <v>22</v>
      </c>
      <c r="BM1">
        <f t="shared" si="3"/>
        <v>22</v>
      </c>
      <c r="BN1">
        <f t="shared" si="3"/>
        <v>22</v>
      </c>
    </row>
    <row r="2" spans="2:77" x14ac:dyDescent="0.25">
      <c r="G2" t="s">
        <v>6</v>
      </c>
      <c r="H2" t="str">
        <f>G2</f>
        <v>kWhTotal</v>
      </c>
      <c r="I2" t="str">
        <f>H2</f>
        <v>kWhTotal</v>
      </c>
      <c r="J2" t="str">
        <f t="shared" ref="J2" si="4">I2</f>
        <v>kWhTotal</v>
      </c>
      <c r="K2" t="str">
        <f>I2</f>
        <v>kWhTotal</v>
      </c>
      <c r="L2" t="str">
        <f>K2</f>
        <v>kWhTotal</v>
      </c>
      <c r="M2" t="str">
        <f>L2</f>
        <v>kWhTotal</v>
      </c>
      <c r="N2" t="str">
        <f>L2</f>
        <v>kWhTotal</v>
      </c>
      <c r="O2" t="s">
        <v>83</v>
      </c>
      <c r="P2" t="s">
        <v>83</v>
      </c>
      <c r="Q2" t="s">
        <v>83</v>
      </c>
      <c r="R2" t="s">
        <v>83</v>
      </c>
      <c r="S2" t="s">
        <v>83</v>
      </c>
      <c r="T2" t="s">
        <v>83</v>
      </c>
      <c r="W2" t="s">
        <v>728</v>
      </c>
      <c r="AB2" t="s">
        <v>723</v>
      </c>
      <c r="AG2" t="s">
        <v>784</v>
      </c>
      <c r="AM2" t="s">
        <v>5</v>
      </c>
      <c r="AN2" t="str">
        <f>AM2</f>
        <v>kWPkPer</v>
      </c>
      <c r="AO2" t="str">
        <f>AN2</f>
        <v>kWPkPer</v>
      </c>
      <c r="AP2" t="str">
        <f>AO2</f>
        <v>kWPkPer</v>
      </c>
      <c r="AQ2" t="str">
        <f>AO2</f>
        <v>kWPkPer</v>
      </c>
      <c r="AR2" t="str">
        <f>AQ2</f>
        <v>kWPkPer</v>
      </c>
      <c r="AS2" t="str">
        <f>AR2</f>
        <v>kWPkPer</v>
      </c>
      <c r="AT2" t="str">
        <f>AR2</f>
        <v>kWPkPer</v>
      </c>
      <c r="AW2" t="str">
        <f>W2</f>
        <v xml:space="preserve">Baseline is FPFC w/ T-24 Chlr and Blr </v>
      </c>
      <c r="BB2" t="s">
        <v>725</v>
      </c>
      <c r="BG2" t="s">
        <v>21</v>
      </c>
      <c r="BH2" t="str">
        <f>BG2</f>
        <v>ThermHeating</v>
      </c>
      <c r="BI2" t="str">
        <f>BH2</f>
        <v>ThermHeating</v>
      </c>
      <c r="BJ2" t="str">
        <f>BI2</f>
        <v>ThermHeating</v>
      </c>
      <c r="BK2" t="str">
        <f>BI2</f>
        <v>ThermHeating</v>
      </c>
      <c r="BL2" t="str">
        <f t="shared" ref="BL2:BM2" si="5">BK2</f>
        <v>ThermHeating</v>
      </c>
      <c r="BM2" t="str">
        <f t="shared" si="5"/>
        <v>ThermHeating</v>
      </c>
      <c r="BN2" t="str">
        <f>BL2</f>
        <v>ThermHeating</v>
      </c>
      <c r="BQ2" t="s">
        <v>724</v>
      </c>
      <c r="BV2" t="s">
        <v>725</v>
      </c>
    </row>
    <row r="3" spans="2:77" x14ac:dyDescent="0.25">
      <c r="E3" s="15" t="s">
        <v>44</v>
      </c>
      <c r="G3" t="s">
        <v>108</v>
      </c>
      <c r="H3" t="s">
        <v>110</v>
      </c>
      <c r="I3" s="15" t="s">
        <v>96</v>
      </c>
      <c r="J3" s="15" t="s">
        <v>98</v>
      </c>
      <c r="K3" s="15" t="s">
        <v>100</v>
      </c>
      <c r="L3" s="15" t="s">
        <v>102</v>
      </c>
      <c r="M3" s="15" t="s">
        <v>104</v>
      </c>
      <c r="N3" s="15" t="s">
        <v>106</v>
      </c>
      <c r="O3" s="15" t="s">
        <v>96</v>
      </c>
      <c r="P3" s="15" t="s">
        <v>98</v>
      </c>
      <c r="Q3" s="15" t="s">
        <v>100</v>
      </c>
      <c r="R3" s="15" t="s">
        <v>102</v>
      </c>
      <c r="S3" s="15" t="s">
        <v>104</v>
      </c>
      <c r="T3" s="15" t="s">
        <v>106</v>
      </c>
      <c r="AB3" s="9" t="e">
        <f>($H3-I3)/$P3</f>
        <v>#VALUE!</v>
      </c>
      <c r="AC3" s="9" t="e">
        <f>($H3-K3)/$P3</f>
        <v>#VALUE!</v>
      </c>
      <c r="AD3" s="9" t="e">
        <f>($H3-L3)/$P3</f>
        <v>#VALUE!</v>
      </c>
      <c r="AE3" s="9" t="e">
        <f>($H3-N3)/$P3</f>
        <v>#VALUE!</v>
      </c>
      <c r="AF3" s="9"/>
      <c r="AI3" t="s">
        <v>783</v>
      </c>
      <c r="AM3" t="str">
        <f t="shared" ref="AM3:AT3" si="6">G3</f>
        <v>FPFC_1</v>
      </c>
      <c r="AN3" t="str">
        <f t="shared" si="6"/>
        <v>FPFC_2</v>
      </c>
      <c r="AO3" s="15" t="str">
        <f t="shared" si="6"/>
        <v>VRF_HP_OAU0</v>
      </c>
      <c r="AP3" s="15" t="str">
        <f t="shared" si="6"/>
        <v>VRF_HP_OAU1</v>
      </c>
      <c r="AQ3" s="15" t="str">
        <f t="shared" si="6"/>
        <v>VRF_HP_OAU2</v>
      </c>
      <c r="AR3" s="15" t="str">
        <f t="shared" si="6"/>
        <v>VRF_HR_OAU0</v>
      </c>
      <c r="AS3" s="15" t="str">
        <f t="shared" si="6"/>
        <v>VRF_HR_OAU1</v>
      </c>
      <c r="AT3" s="15" t="str">
        <f t="shared" si="6"/>
        <v>VRF_HR_OAU2</v>
      </c>
      <c r="BB3">
        <v>14</v>
      </c>
      <c r="BC3" t="s">
        <v>726</v>
      </c>
      <c r="BG3" t="str">
        <f t="shared" ref="BG3:BN3" si="7">AM3</f>
        <v>FPFC_1</v>
      </c>
      <c r="BH3" t="str">
        <f t="shared" si="7"/>
        <v>FPFC_2</v>
      </c>
      <c r="BI3" s="15" t="str">
        <f t="shared" si="7"/>
        <v>VRF_HP_OAU0</v>
      </c>
      <c r="BJ3" s="15" t="str">
        <f t="shared" si="7"/>
        <v>VRF_HP_OAU1</v>
      </c>
      <c r="BK3" s="15" t="str">
        <f t="shared" si="7"/>
        <v>VRF_HP_OAU2</v>
      </c>
      <c r="BL3" s="15" t="str">
        <f t="shared" si="7"/>
        <v>VRF_HR_OAU0</v>
      </c>
      <c r="BM3" s="15" t="str">
        <f t="shared" si="7"/>
        <v>VRF_HR_OAU1</v>
      </c>
      <c r="BN3" s="15" t="str">
        <f t="shared" si="7"/>
        <v>VRF_HR_OAU2</v>
      </c>
      <c r="BQ3" t="s">
        <v>721</v>
      </c>
      <c r="BV3">
        <v>14</v>
      </c>
      <c r="BW3" t="s">
        <v>726</v>
      </c>
    </row>
    <row r="4" spans="2:77" x14ac:dyDescent="0.25">
      <c r="B4" t="s">
        <v>45</v>
      </c>
      <c r="C4" t="s">
        <v>46</v>
      </c>
      <c r="D4" t="s">
        <v>2</v>
      </c>
      <c r="U4" t="s">
        <v>2</v>
      </c>
      <c r="V4" s="15" t="s">
        <v>782</v>
      </c>
      <c r="W4" s="15" t="s">
        <v>762</v>
      </c>
      <c r="X4" s="15" t="s">
        <v>678</v>
      </c>
      <c r="Y4" s="15" t="s">
        <v>763</v>
      </c>
      <c r="Z4" s="15" t="s">
        <v>680</v>
      </c>
      <c r="AB4" t="s">
        <v>677</v>
      </c>
      <c r="AC4" t="s">
        <v>678</v>
      </c>
      <c r="AD4" t="s">
        <v>679</v>
      </c>
      <c r="AE4" t="s">
        <v>680</v>
      </c>
      <c r="AG4" t="s">
        <v>767</v>
      </c>
      <c r="AH4" t="s">
        <v>678</v>
      </c>
      <c r="AI4" s="15" t="s">
        <v>768</v>
      </c>
      <c r="AJ4" t="s">
        <v>680</v>
      </c>
      <c r="AV4" s="15" t="str">
        <f>V4</f>
        <v>Hi Eff FPFC</v>
      </c>
      <c r="AW4" s="15" t="str">
        <f t="shared" ref="AW4:AZ4" si="8">W4</f>
        <v>VRF HP T-24</v>
      </c>
      <c r="AX4" s="15" t="str">
        <f t="shared" si="8"/>
        <v>VRF HP Tier2</v>
      </c>
      <c r="AY4" s="15" t="str">
        <f t="shared" si="8"/>
        <v>VRF HR T-24</v>
      </c>
      <c r="AZ4" s="15" t="str">
        <f t="shared" si="8"/>
        <v>VRF HR Tier2</v>
      </c>
      <c r="BB4" t="s">
        <v>767</v>
      </c>
      <c r="BC4" t="s">
        <v>678</v>
      </c>
      <c r="BD4" t="s">
        <v>768</v>
      </c>
      <c r="BE4" t="s">
        <v>680</v>
      </c>
      <c r="BP4" t="str">
        <f>AV4</f>
        <v>Hi Eff FPFC</v>
      </c>
      <c r="BQ4" s="15" t="str">
        <f t="shared" ref="BQ4:BY4" si="9">AW4</f>
        <v>VRF HP T-24</v>
      </c>
      <c r="BR4" s="15" t="str">
        <f t="shared" si="9"/>
        <v>VRF HP Tier2</v>
      </c>
      <c r="BS4" s="15" t="str">
        <f t="shared" si="9"/>
        <v>VRF HR T-24</v>
      </c>
      <c r="BT4" s="15" t="str">
        <f t="shared" si="9"/>
        <v>VRF HR Tier2</v>
      </c>
      <c r="BU4">
        <f t="shared" si="9"/>
        <v>0</v>
      </c>
      <c r="BV4" s="15" t="str">
        <f t="shared" si="9"/>
        <v>VRF HP Tier1</v>
      </c>
      <c r="BW4" s="15" t="str">
        <f t="shared" si="9"/>
        <v>VRF HP Tier2</v>
      </c>
      <c r="BX4" s="15" t="str">
        <f t="shared" si="9"/>
        <v>VRF HR Tier1</v>
      </c>
      <c r="BY4" s="15" t="str">
        <f t="shared" si="9"/>
        <v>VRF HR Tier2</v>
      </c>
    </row>
    <row r="5" spans="2:77" x14ac:dyDescent="0.25">
      <c r="C5" t="s">
        <v>28</v>
      </c>
      <c r="D5">
        <v>1</v>
      </c>
      <c r="G5" s="9">
        <f t="shared" ref="G5:N20" si="10">VLOOKUP($C5&amp;"-w"&amp;TEXT($D5,"00")&amp;"-v14-"&amp;G$3,tblAnnlEnergy,G$1,FALSE)</f>
        <v>1613998.875</v>
      </c>
      <c r="H5" s="9">
        <f t="shared" si="10"/>
        <v>1583070.75</v>
      </c>
      <c r="I5" s="9">
        <f t="shared" si="10"/>
        <v>1572293.75</v>
      </c>
      <c r="J5" s="9">
        <f t="shared" si="10"/>
        <v>1553170.875</v>
      </c>
      <c r="K5" s="9">
        <f t="shared" si="10"/>
        <v>1542469.25</v>
      </c>
      <c r="L5" s="9">
        <f t="shared" si="10"/>
        <v>1563456.25</v>
      </c>
      <c r="M5" s="9">
        <f t="shared" si="10"/>
        <v>1545688.875</v>
      </c>
      <c r="N5" s="9">
        <f t="shared" si="10"/>
        <v>1536101.5</v>
      </c>
      <c r="O5" s="9">
        <f t="shared" ref="O5:T20" si="11">VLOOKUP($C5&amp;"-w"&amp;TEXT($D5,"00")&amp;"-v14-"&amp;O$3,tblAnnlEnergy,O$1,FALSE)/12</f>
        <v>285.19020589192706</v>
      </c>
      <c r="P5" s="9">
        <f t="shared" si="11"/>
        <v>285.19020589192706</v>
      </c>
      <c r="Q5" s="9">
        <f t="shared" si="11"/>
        <v>285.19020589192706</v>
      </c>
      <c r="R5" s="9">
        <f t="shared" si="11"/>
        <v>285.87799072265625</v>
      </c>
      <c r="S5" s="9">
        <f t="shared" si="11"/>
        <v>285.87799072265625</v>
      </c>
      <c r="T5" s="9">
        <f t="shared" si="11"/>
        <v>285.87799072265625</v>
      </c>
      <c r="U5" s="9" t="str">
        <f t="shared" ref="U5:U20" si="12">"CZ"&amp;TEXT(D5,"00")</f>
        <v>CZ01</v>
      </c>
      <c r="V5" s="9">
        <f>($G5-H5)/$O5</f>
        <v>108.4473602565448</v>
      </c>
      <c r="W5" s="9">
        <f>($G5-I5)/$O5</f>
        <v>146.23617550107653</v>
      </c>
      <c r="X5" s="9">
        <f>($G5-K5)/$Q5</f>
        <v>250.81374998938841</v>
      </c>
      <c r="Y5" s="9">
        <f>($G5-L5)/$R5</f>
        <v>176.79788805089856</v>
      </c>
      <c r="Z5" s="9">
        <f>($G5-N5)/$T5</f>
        <v>272.48468762176213</v>
      </c>
      <c r="AA5" s="9"/>
      <c r="AB5" s="9"/>
      <c r="AC5" s="9"/>
      <c r="AD5" s="9"/>
      <c r="AE5" s="9"/>
      <c r="AF5" s="9"/>
      <c r="AG5" s="9">
        <f>($I5-J5)/$P5</f>
        <v>67.053056538858215</v>
      </c>
      <c r="AH5" s="9">
        <f>($I5-K5)/$Q5</f>
        <v>104.57757448831187</v>
      </c>
      <c r="AI5" s="9">
        <f>($I5-M5)/$S5</f>
        <v>93.063739998825753</v>
      </c>
      <c r="AJ5" s="9">
        <f>($I5-N5)/$T5</f>
        <v>126.60033711763356</v>
      </c>
      <c r="AM5" s="9">
        <f t="shared" ref="AM5:AT20" si="13">VLOOKUP($C5&amp;"-w"&amp;TEXT($D5,"00")&amp;"-v14-"&amp;AM$3,tblAnnlEnergy,AM$1,FALSE)</f>
        <v>433.5291748046875</v>
      </c>
      <c r="AN5" s="9">
        <f t="shared" si="13"/>
        <v>415.18130493164062</v>
      </c>
      <c r="AO5" s="9">
        <f t="shared" ref="AO5:AS14" si="14">VLOOKUP($C5&amp;"-w"&amp;TEXT($D5,"00")&amp;"-v14-"&amp;AO$3,tblAnnlEnergy,AO$1,FALSE)</f>
        <v>438.35910034179687</v>
      </c>
      <c r="AP5" s="9">
        <f t="shared" si="14"/>
        <v>420.017822265625</v>
      </c>
      <c r="AQ5" s="9">
        <f t="shared" si="14"/>
        <v>409.54730224609375</v>
      </c>
      <c r="AR5" s="9">
        <f t="shared" si="14"/>
        <v>436.35443115234375</v>
      </c>
      <c r="AS5" s="9">
        <f t="shared" si="14"/>
        <v>418.3131103515625</v>
      </c>
      <c r="AT5" s="9">
        <f t="shared" si="13"/>
        <v>407.14480590820312</v>
      </c>
      <c r="AU5" s="9"/>
      <c r="AV5" s="18">
        <f>($AM5-AN5)/$O5</f>
        <v>6.4335553935536652E-2</v>
      </c>
      <c r="AW5" s="18">
        <f>($AM5-AO5)/$O5</f>
        <v>-1.6935804376604986E-2</v>
      </c>
      <c r="AX5" s="18">
        <f>($AM5-AQ5)/$Q5</f>
        <v>8.4090799975373942E-2</v>
      </c>
      <c r="AY5" s="18">
        <f>($AM5-AR5)/$R5</f>
        <v>-9.8827347306955325E-3</v>
      </c>
      <c r="AZ5" s="18">
        <f>($AM5-AT5)/$T5</f>
        <v>9.229241058323058E-2</v>
      </c>
      <c r="BA5" s="9"/>
      <c r="BB5" s="18">
        <f>($AO5-AP5)/$P5</f>
        <v>6.4312440249516531E-2</v>
      </c>
      <c r="BC5" s="18">
        <f>($AO5-AQ5)/$Q5</f>
        <v>0.10102660435197892</v>
      </c>
      <c r="BD5" s="18">
        <f>($AR5-AS5)/$S5</f>
        <v>6.3108463702209197E-2</v>
      </c>
      <c r="BE5" s="18">
        <f>($AR5-AT5)/$T5</f>
        <v>0.10217514531392612</v>
      </c>
      <c r="BG5" s="9">
        <f t="shared" ref="BG5:BN20" si="15">VLOOKUP($C5&amp;"-w"&amp;TEXT($D5,"00")&amp;"-v14-"&amp;BG$3,tblAnnlEnergy,BG$1,FALSE)</f>
        <v>6737.8342400000001</v>
      </c>
      <c r="BH5" s="9">
        <f t="shared" si="15"/>
        <v>4347.4988800000001</v>
      </c>
      <c r="BI5" s="9">
        <f t="shared" si="15"/>
        <v>0</v>
      </c>
      <c r="BJ5" s="9">
        <f t="shared" si="15"/>
        <v>0</v>
      </c>
      <c r="BK5" s="9">
        <f t="shared" si="15"/>
        <v>0</v>
      </c>
      <c r="BL5" s="9">
        <f t="shared" si="15"/>
        <v>0</v>
      </c>
      <c r="BM5" s="9">
        <f t="shared" si="15"/>
        <v>0</v>
      </c>
      <c r="BN5" s="9">
        <f t="shared" si="15"/>
        <v>0</v>
      </c>
      <c r="BO5" s="9"/>
      <c r="BP5" s="16">
        <f>($BG5-BH5)/$O5</f>
        <v>8.3815478603981877</v>
      </c>
      <c r="BQ5" s="16">
        <f>($BG5-BI5)/$O5</f>
        <v>23.625756077168038</v>
      </c>
      <c r="BR5" s="16">
        <f>($BG5-BK5)/$Q5</f>
        <v>23.625756077168038</v>
      </c>
      <c r="BS5" s="16">
        <f>($BG5-BL5)/$R5</f>
        <v>23.568915616650923</v>
      </c>
      <c r="BT5" s="16">
        <f>($BG5-BN5)/$T5</f>
        <v>23.568915616650923</v>
      </c>
      <c r="BU5" s="16"/>
      <c r="BV5" s="16">
        <f>($BI5-BK5)/$P5</f>
        <v>0</v>
      </c>
      <c r="BW5" s="16">
        <f>($BI5-BL5)/$Q5</f>
        <v>0</v>
      </c>
      <c r="BX5" s="16">
        <f>($BL5-BM5)/$S5</f>
        <v>0</v>
      </c>
      <c r="BY5" s="16">
        <f>($BL5-BN5)/$T5</f>
        <v>0</v>
      </c>
    </row>
    <row r="6" spans="2:77" x14ac:dyDescent="0.25">
      <c r="C6" t="str">
        <f>C5</f>
        <v>OfL</v>
      </c>
      <c r="D6">
        <f>D5+1</f>
        <v>2</v>
      </c>
      <c r="G6" s="9">
        <f t="shared" si="10"/>
        <v>1754176.375</v>
      </c>
      <c r="H6" s="9">
        <f t="shared" si="10"/>
        <v>1700038.25</v>
      </c>
      <c r="I6" s="9">
        <f t="shared" si="10"/>
        <v>1706650.125</v>
      </c>
      <c r="J6" s="9">
        <f t="shared" si="10"/>
        <v>1665167.75</v>
      </c>
      <c r="K6" s="9">
        <f t="shared" si="10"/>
        <v>1642262.375</v>
      </c>
      <c r="L6" s="9">
        <f t="shared" si="10"/>
        <v>1691293.5</v>
      </c>
      <c r="M6" s="9">
        <f t="shared" si="10"/>
        <v>1652487.75</v>
      </c>
      <c r="N6" s="9">
        <f t="shared" si="10"/>
        <v>1631300.625</v>
      </c>
      <c r="O6" s="9">
        <f t="shared" si="11"/>
        <v>370.81758626302081</v>
      </c>
      <c r="P6" s="9">
        <f t="shared" si="11"/>
        <v>370.81758626302081</v>
      </c>
      <c r="Q6" s="9">
        <f t="shared" si="11"/>
        <v>370.81758626302081</v>
      </c>
      <c r="R6" s="9">
        <f t="shared" si="11"/>
        <v>382.70556640625</v>
      </c>
      <c r="S6" s="9">
        <f t="shared" si="11"/>
        <v>382.70556640625</v>
      </c>
      <c r="T6" s="9">
        <f t="shared" si="11"/>
        <v>382.70556640625</v>
      </c>
      <c r="U6" s="9" t="str">
        <f t="shared" si="12"/>
        <v>CZ02</v>
      </c>
      <c r="V6" s="9">
        <f t="shared" ref="V6:W20" si="16">($G6-H6)/$O6</f>
        <v>145.99664904134249</v>
      </c>
      <c r="W6" s="9">
        <f t="shared" si="16"/>
        <v>128.16611660453893</v>
      </c>
      <c r="X6" s="9">
        <f t="shared" ref="X6:X20" si="17">($G6-K6)/$Q6</f>
        <v>301.80337757934552</v>
      </c>
      <c r="Y6" s="9">
        <f t="shared" ref="Y6:Y20" si="18">($G6-L6)/$R6</f>
        <v>164.3113675886504</v>
      </c>
      <c r="Z6" s="9">
        <f t="shared" ref="Z6:Z20" si="19">($G6-N6)/$T6</f>
        <v>321.07123801163846</v>
      </c>
      <c r="AA6" s="9"/>
      <c r="AB6" s="9"/>
      <c r="AC6" s="9"/>
      <c r="AD6" s="9"/>
      <c r="AE6" s="9"/>
      <c r="AF6" s="9"/>
      <c r="AG6" s="9">
        <f t="shared" ref="AG6:AG20" si="20">($I6-J6)/$P6</f>
        <v>111.86733460525943</v>
      </c>
      <c r="AH6" s="9">
        <f t="shared" ref="AH6:AH20" si="21">($I6-K6)/$Q6</f>
        <v>173.63726097480659</v>
      </c>
      <c r="AI6" s="9">
        <f t="shared" ref="AI6:AI20" si="22">($I6-M6)/$S6</f>
        <v>141.52492086437411</v>
      </c>
      <c r="AJ6" s="9">
        <f t="shared" ref="AJ6:AJ20" si="23">($I6-N6)/$T6</f>
        <v>196.88634452736159</v>
      </c>
      <c r="AM6" s="9">
        <f t="shared" si="13"/>
        <v>509.71197509765625</v>
      </c>
      <c r="AN6" s="9">
        <f t="shared" si="13"/>
        <v>484.06820678710937</v>
      </c>
      <c r="AO6" s="9">
        <f t="shared" si="14"/>
        <v>640.97344970703125</v>
      </c>
      <c r="AP6" s="9">
        <f t="shared" si="14"/>
        <v>585.68951416015625</v>
      </c>
      <c r="AQ6" s="9">
        <f t="shared" si="14"/>
        <v>555.55865478515625</v>
      </c>
      <c r="AR6" s="9">
        <f t="shared" si="14"/>
        <v>646.5062255859375</v>
      </c>
      <c r="AS6" s="9">
        <f t="shared" si="14"/>
        <v>591.21881103515625</v>
      </c>
      <c r="AT6" s="9">
        <f t="shared" si="13"/>
        <v>560.724609375</v>
      </c>
      <c r="AU6" s="9"/>
      <c r="AV6" s="18">
        <f t="shared" ref="AV6:AW20" si="24">($AM6-AN6)/$O6</f>
        <v>6.9154671354658345E-2</v>
      </c>
      <c r="AW6" s="18">
        <f t="shared" si="24"/>
        <v>-0.3539785583855003</v>
      </c>
      <c r="AX6" s="18">
        <f t="shared" ref="AX6:AX20" si="25">($AM6-AQ6)/$Q6</f>
        <v>-0.12363674589851023</v>
      </c>
      <c r="AY6" s="18">
        <f t="shared" ref="AY6:AY20" si="26">($AM6-AR6)/$R6</f>
        <v>-0.35743992901078236</v>
      </c>
      <c r="AZ6" s="18">
        <f t="shared" ref="AZ6:AZ20" si="27">($AM6-AT6)/$T6</f>
        <v>-0.13329472773644679</v>
      </c>
      <c r="BA6" s="9"/>
      <c r="BB6" s="18">
        <f t="shared" ref="BB6:BB20" si="28">($AO6-AP6)/$P6</f>
        <v>0.14908660644714439</v>
      </c>
      <c r="BC6" s="18">
        <f t="shared" ref="BC6:BC20" si="29">($AO6-AQ6)/$Q6</f>
        <v>0.23034181248699007</v>
      </c>
      <c r="BD6" s="18">
        <f t="shared" ref="BD6:BD20" si="30">($AR6-AS6)/$S6</f>
        <v>0.14446462085710166</v>
      </c>
      <c r="BE6" s="18">
        <f t="shared" ref="BE6:BE20" si="31">($AR6-AT6)/$T6</f>
        <v>0.22414520127433557</v>
      </c>
      <c r="BG6" s="9">
        <f t="shared" si="15"/>
        <v>5394.6713600000003</v>
      </c>
      <c r="BH6" s="9">
        <f t="shared" si="15"/>
        <v>2987.0998400000003</v>
      </c>
      <c r="BI6" s="9">
        <f t="shared" si="15"/>
        <v>0</v>
      </c>
      <c r="BJ6" s="9">
        <f t="shared" si="15"/>
        <v>0</v>
      </c>
      <c r="BK6" s="9">
        <f t="shared" si="15"/>
        <v>0</v>
      </c>
      <c r="BL6" s="9">
        <f t="shared" si="15"/>
        <v>0</v>
      </c>
      <c r="BM6" s="9">
        <f t="shared" si="15"/>
        <v>0</v>
      </c>
      <c r="BN6" s="9">
        <f t="shared" si="15"/>
        <v>0</v>
      </c>
      <c r="BO6" s="9"/>
      <c r="BP6" s="16">
        <f t="shared" ref="BP6:BQ20" si="32">($BG6-BH6)/$O6</f>
        <v>6.4926033963564773</v>
      </c>
      <c r="BQ6" s="16">
        <f t="shared" si="32"/>
        <v>14.548046154891805</v>
      </c>
      <c r="BR6" s="16">
        <f t="shared" ref="BR6:BR20" si="33">($BG6-BK6)/$Q6</f>
        <v>14.548046154891805</v>
      </c>
      <c r="BS6" s="16">
        <f t="shared" ref="BS6:BS20" si="34">($BG6-BL6)/$R6</f>
        <v>14.096140306131433</v>
      </c>
      <c r="BT6" s="16">
        <f t="shared" ref="BT6:BT20" si="35">($BG6-BN6)/$T6</f>
        <v>14.096140306131433</v>
      </c>
      <c r="BU6" s="16"/>
      <c r="BV6" s="16">
        <f t="shared" ref="BV6:BV20" si="36">($BI6-BK6)/$P6</f>
        <v>0</v>
      </c>
      <c r="BW6" s="16">
        <f t="shared" ref="BW6:BW20" si="37">($BI6-BL6)/$Q6</f>
        <v>0</v>
      </c>
      <c r="BX6" s="16">
        <f t="shared" ref="BX6:BX20" si="38">($BL6-BM6)/$S6</f>
        <v>0</v>
      </c>
      <c r="BY6" s="16">
        <f t="shared" ref="BY6:BY20" si="39">($BL6-BN6)/$T6</f>
        <v>0</v>
      </c>
    </row>
    <row r="7" spans="2:77" x14ac:dyDescent="0.25">
      <c r="C7" t="str">
        <f t="shared" ref="C7:C10" si="40">C6</f>
        <v>OfL</v>
      </c>
      <c r="D7">
        <f t="shared" ref="D7:D20" si="41">D6+1</f>
        <v>3</v>
      </c>
      <c r="G7" s="9">
        <f t="shared" si="10"/>
        <v>1710957.375</v>
      </c>
      <c r="H7" s="9">
        <f t="shared" si="10"/>
        <v>1662125.75</v>
      </c>
      <c r="I7" s="9">
        <f t="shared" si="10"/>
        <v>1651887</v>
      </c>
      <c r="J7" s="9">
        <f t="shared" si="10"/>
        <v>1619044.375</v>
      </c>
      <c r="K7" s="9">
        <f t="shared" si="10"/>
        <v>1600921.125</v>
      </c>
      <c r="L7" s="9">
        <f t="shared" si="10"/>
        <v>1640503.5</v>
      </c>
      <c r="M7" s="9">
        <f t="shared" si="10"/>
        <v>1609612</v>
      </c>
      <c r="N7" s="9">
        <f t="shared" si="10"/>
        <v>1592671.625</v>
      </c>
      <c r="O7" s="9">
        <f t="shared" si="11"/>
        <v>344.58854166666669</v>
      </c>
      <c r="P7" s="9">
        <f t="shared" si="11"/>
        <v>344.58854166666669</v>
      </c>
      <c r="Q7" s="9">
        <f t="shared" si="11"/>
        <v>344.58854166666669</v>
      </c>
      <c r="R7" s="9">
        <f t="shared" si="11"/>
        <v>345.4190673828125</v>
      </c>
      <c r="S7" s="9">
        <f t="shared" si="11"/>
        <v>345.4190673828125</v>
      </c>
      <c r="T7" s="9">
        <f t="shared" si="11"/>
        <v>345.4190673828125</v>
      </c>
      <c r="U7" s="9" t="str">
        <f t="shared" si="12"/>
        <v>CZ03</v>
      </c>
      <c r="V7" s="9">
        <f t="shared" si="16"/>
        <v>141.70994997052642</v>
      </c>
      <c r="W7" s="9">
        <f t="shared" si="16"/>
        <v>171.42292286996872</v>
      </c>
      <c r="X7" s="9">
        <f t="shared" si="17"/>
        <v>319.32649143755384</v>
      </c>
      <c r="Y7" s="9">
        <f t="shared" si="18"/>
        <v>203.96637491328502</v>
      </c>
      <c r="Z7" s="9">
        <f t="shared" si="19"/>
        <v>342.44128703210583</v>
      </c>
      <c r="AA7" s="9"/>
      <c r="AB7" s="9"/>
      <c r="AC7" s="9"/>
      <c r="AD7" s="9"/>
      <c r="AE7" s="9"/>
      <c r="AF7" s="9"/>
      <c r="AG7" s="9">
        <f t="shared" si="20"/>
        <v>95.309683952781839</v>
      </c>
      <c r="AH7" s="9">
        <f t="shared" si="21"/>
        <v>147.90356856758513</v>
      </c>
      <c r="AI7" s="9">
        <f t="shared" si="22"/>
        <v>122.3875691643522</v>
      </c>
      <c r="AJ7" s="9">
        <f t="shared" si="23"/>
        <v>171.43053349273927</v>
      </c>
      <c r="AM7" s="9">
        <f t="shared" si="13"/>
        <v>475.85992431640625</v>
      </c>
      <c r="AN7" s="9">
        <f t="shared" si="13"/>
        <v>452.93600463867187</v>
      </c>
      <c r="AO7" s="9">
        <f t="shared" si="14"/>
        <v>509.92315673828125</v>
      </c>
      <c r="AP7" s="9">
        <f t="shared" si="14"/>
        <v>478.94467163085937</v>
      </c>
      <c r="AQ7" s="9">
        <f t="shared" si="14"/>
        <v>461.89453125</v>
      </c>
      <c r="AR7" s="9">
        <f t="shared" si="14"/>
        <v>508.98617553710937</v>
      </c>
      <c r="AS7" s="9">
        <f t="shared" si="14"/>
        <v>478.13143920898437</v>
      </c>
      <c r="AT7" s="9">
        <f t="shared" si="13"/>
        <v>461.14901733398438</v>
      </c>
      <c r="AU7" s="9"/>
      <c r="AV7" s="18">
        <f t="shared" si="24"/>
        <v>6.6525484471592025E-2</v>
      </c>
      <c r="AW7" s="18">
        <f t="shared" si="24"/>
        <v>-9.885190104442193E-2</v>
      </c>
      <c r="AX7" s="18">
        <f t="shared" si="25"/>
        <v>4.0527734900470062E-2</v>
      </c>
      <c r="AY7" s="18">
        <f t="shared" si="26"/>
        <v>-9.5901628916132714E-2</v>
      </c>
      <c r="AZ7" s="18">
        <f t="shared" si="27"/>
        <v>4.2588578256215467E-2</v>
      </c>
      <c r="BA7" s="9"/>
      <c r="BB7" s="18">
        <f t="shared" si="28"/>
        <v>8.9899928063738449E-2</v>
      </c>
      <c r="BC7" s="18">
        <f t="shared" si="29"/>
        <v>0.139379635944892</v>
      </c>
      <c r="BD7" s="18">
        <f t="shared" si="30"/>
        <v>8.9325515704464786E-2</v>
      </c>
      <c r="BE7" s="18">
        <f t="shared" si="31"/>
        <v>0.1384902071723482</v>
      </c>
      <c r="BG7" s="9">
        <f t="shared" si="15"/>
        <v>3364.6726400000002</v>
      </c>
      <c r="BH7" s="9">
        <f t="shared" si="15"/>
        <v>1775.1571200000001</v>
      </c>
      <c r="BI7" s="9">
        <f t="shared" si="15"/>
        <v>0</v>
      </c>
      <c r="BJ7" s="9">
        <f t="shared" si="15"/>
        <v>0</v>
      </c>
      <c r="BK7" s="9">
        <f t="shared" si="15"/>
        <v>0</v>
      </c>
      <c r="BL7" s="9">
        <f t="shared" si="15"/>
        <v>0</v>
      </c>
      <c r="BM7" s="9">
        <f t="shared" si="15"/>
        <v>0</v>
      </c>
      <c r="BN7" s="9">
        <f t="shared" si="15"/>
        <v>0</v>
      </c>
      <c r="BO7" s="9"/>
      <c r="BP7" s="16">
        <f t="shared" si="32"/>
        <v>4.6127927304605434</v>
      </c>
      <c r="BQ7" s="16">
        <f t="shared" si="32"/>
        <v>9.7643195671165799</v>
      </c>
      <c r="BR7" s="16">
        <f t="shared" si="33"/>
        <v>9.7643195671165799</v>
      </c>
      <c r="BS7" s="16">
        <f t="shared" si="34"/>
        <v>9.740842234024921</v>
      </c>
      <c r="BT7" s="16">
        <f t="shared" si="35"/>
        <v>9.740842234024921</v>
      </c>
      <c r="BU7" s="16"/>
      <c r="BV7" s="16">
        <f t="shared" si="36"/>
        <v>0</v>
      </c>
      <c r="BW7" s="16">
        <f t="shared" si="37"/>
        <v>0</v>
      </c>
      <c r="BX7" s="16">
        <f t="shared" si="38"/>
        <v>0</v>
      </c>
      <c r="BY7" s="16">
        <f t="shared" si="39"/>
        <v>0</v>
      </c>
    </row>
    <row r="8" spans="2:77" x14ac:dyDescent="0.25">
      <c r="C8" t="str">
        <f t="shared" si="40"/>
        <v>OfL</v>
      </c>
      <c r="D8">
        <f t="shared" si="41"/>
        <v>4</v>
      </c>
      <c r="G8" s="9">
        <f t="shared" si="10"/>
        <v>1774178.25</v>
      </c>
      <c r="H8" s="9">
        <f t="shared" si="10"/>
        <v>1715996.5</v>
      </c>
      <c r="I8" s="9">
        <f t="shared" si="10"/>
        <v>1721443</v>
      </c>
      <c r="J8" s="9">
        <f t="shared" si="10"/>
        <v>1676628.125</v>
      </c>
      <c r="K8" s="9">
        <f t="shared" si="10"/>
        <v>1652924.625</v>
      </c>
      <c r="L8" s="9">
        <f t="shared" si="10"/>
        <v>1707524.25</v>
      </c>
      <c r="M8" s="9">
        <f t="shared" si="10"/>
        <v>1665430.125</v>
      </c>
      <c r="N8" s="9">
        <f t="shared" si="10"/>
        <v>1642464.75</v>
      </c>
      <c r="O8" s="9">
        <f t="shared" si="11"/>
        <v>344.78824869791669</v>
      </c>
      <c r="P8" s="9">
        <f t="shared" si="11"/>
        <v>344.78824869791669</v>
      </c>
      <c r="Q8" s="9">
        <f t="shared" si="11"/>
        <v>341.23830159505206</v>
      </c>
      <c r="R8" s="9">
        <f t="shared" si="11"/>
        <v>351.45166015625</v>
      </c>
      <c r="S8" s="9">
        <f t="shared" si="11"/>
        <v>351.45166015625</v>
      </c>
      <c r="T8" s="9">
        <f t="shared" si="11"/>
        <v>351.45166015625</v>
      </c>
      <c r="U8" s="9" t="str">
        <f t="shared" si="12"/>
        <v>CZ04</v>
      </c>
      <c r="V8" s="9">
        <f t="shared" si="16"/>
        <v>168.74632537426021</v>
      </c>
      <c r="W8" s="9">
        <f t="shared" si="16"/>
        <v>152.94967331152733</v>
      </c>
      <c r="X8" s="9">
        <f t="shared" si="17"/>
        <v>355.33415924655441</v>
      </c>
      <c r="Y8" s="9">
        <f t="shared" si="18"/>
        <v>189.65339350045085</v>
      </c>
      <c r="Z8" s="9">
        <f t="shared" si="19"/>
        <v>374.76988995141522</v>
      </c>
      <c r="AA8" s="9"/>
      <c r="AB8" s="9"/>
      <c r="AC8" s="9"/>
      <c r="AD8" s="9"/>
      <c r="AE8" s="9"/>
      <c r="AF8" s="9"/>
      <c r="AG8" s="9">
        <f t="shared" si="20"/>
        <v>129.97796522718551</v>
      </c>
      <c r="AH8" s="9">
        <f t="shared" si="21"/>
        <v>200.79333029066251</v>
      </c>
      <c r="AI8" s="9">
        <f t="shared" si="22"/>
        <v>159.37575874616024</v>
      </c>
      <c r="AJ8" s="9">
        <f t="shared" si="23"/>
        <v>224.72009369620699</v>
      </c>
      <c r="AM8" s="9">
        <f t="shared" si="13"/>
        <v>509.71710205078125</v>
      </c>
      <c r="AN8" s="9">
        <f t="shared" si="13"/>
        <v>484.38839721679687</v>
      </c>
      <c r="AO8" s="9">
        <f t="shared" si="14"/>
        <v>617.95654296875</v>
      </c>
      <c r="AP8" s="9">
        <f t="shared" si="14"/>
        <v>567.2574462890625</v>
      </c>
      <c r="AQ8" s="9">
        <f t="shared" si="14"/>
        <v>544.3798828125</v>
      </c>
      <c r="AR8" s="9">
        <f t="shared" si="14"/>
        <v>624.8077392578125</v>
      </c>
      <c r="AS8" s="9">
        <f t="shared" si="14"/>
        <v>567.33087158203125</v>
      </c>
      <c r="AT8" s="9">
        <f t="shared" si="13"/>
        <v>535.7767333984375</v>
      </c>
      <c r="AU8" s="9"/>
      <c r="AV8" s="18">
        <f t="shared" si="24"/>
        <v>7.3461624430755781E-2</v>
      </c>
      <c r="AW8" s="18">
        <f t="shared" si="24"/>
        <v>-0.31393019143411066</v>
      </c>
      <c r="AX8" s="18">
        <f t="shared" si="25"/>
        <v>-0.10157939656742612</v>
      </c>
      <c r="AY8" s="18">
        <f t="shared" si="26"/>
        <v>-0.32747216830861953</v>
      </c>
      <c r="AZ8" s="18">
        <f t="shared" si="27"/>
        <v>-7.414855100149631E-2</v>
      </c>
      <c r="BA8" s="9"/>
      <c r="BB8" s="18">
        <f t="shared" si="28"/>
        <v>0.14704415498831888</v>
      </c>
      <c r="BC8" s="18">
        <f t="shared" si="29"/>
        <v>0.21561665209424094</v>
      </c>
      <c r="BD8" s="18">
        <f t="shared" si="30"/>
        <v>0.16354131788772294</v>
      </c>
      <c r="BE8" s="18">
        <f t="shared" si="31"/>
        <v>0.25332361730712322</v>
      </c>
      <c r="BG8" s="9">
        <f t="shared" si="15"/>
        <v>3547.9660800000001</v>
      </c>
      <c r="BH8" s="9">
        <f t="shared" si="15"/>
        <v>1902.7587200000003</v>
      </c>
      <c r="BI8" s="9">
        <f t="shared" si="15"/>
        <v>0</v>
      </c>
      <c r="BJ8" s="9">
        <f t="shared" si="15"/>
        <v>0</v>
      </c>
      <c r="BK8" s="9">
        <f t="shared" si="15"/>
        <v>0</v>
      </c>
      <c r="BL8" s="9">
        <f t="shared" si="15"/>
        <v>0</v>
      </c>
      <c r="BM8" s="9">
        <f t="shared" si="15"/>
        <v>0</v>
      </c>
      <c r="BN8" s="9">
        <f t="shared" si="15"/>
        <v>0</v>
      </c>
      <c r="BO8" s="9"/>
      <c r="BP8" s="16">
        <f t="shared" si="32"/>
        <v>4.7716456874997339</v>
      </c>
      <c r="BQ8" s="16">
        <f t="shared" si="32"/>
        <v>10.290275534038054</v>
      </c>
      <c r="BR8" s="16">
        <f t="shared" si="33"/>
        <v>10.397326628973719</v>
      </c>
      <c r="BS8" s="16">
        <f t="shared" si="34"/>
        <v>10.09517518973343</v>
      </c>
      <c r="BT8" s="16">
        <f t="shared" si="35"/>
        <v>10.09517518973343</v>
      </c>
      <c r="BU8" s="16"/>
      <c r="BV8" s="16">
        <f t="shared" si="36"/>
        <v>0</v>
      </c>
      <c r="BW8" s="16">
        <f t="shared" si="37"/>
        <v>0</v>
      </c>
      <c r="BX8" s="16">
        <f t="shared" si="38"/>
        <v>0</v>
      </c>
      <c r="BY8" s="16">
        <f t="shared" si="39"/>
        <v>0</v>
      </c>
    </row>
    <row r="9" spans="2:77" x14ac:dyDescent="0.25">
      <c r="C9" t="str">
        <f t="shared" si="40"/>
        <v>OfL</v>
      </c>
      <c r="D9">
        <f t="shared" si="41"/>
        <v>5</v>
      </c>
      <c r="G9" s="9">
        <f t="shared" si="10"/>
        <v>1698153.75</v>
      </c>
      <c r="H9" s="9">
        <f t="shared" si="10"/>
        <v>1651819</v>
      </c>
      <c r="I9" s="9">
        <f t="shared" si="10"/>
        <v>1652499.75</v>
      </c>
      <c r="J9" s="9">
        <f t="shared" si="10"/>
        <v>1618959</v>
      </c>
      <c r="K9" s="9">
        <f t="shared" si="10"/>
        <v>1600438</v>
      </c>
      <c r="L9" s="9">
        <f t="shared" si="10"/>
        <v>1640997.75</v>
      </c>
      <c r="M9" s="9">
        <f t="shared" si="10"/>
        <v>1609156.125</v>
      </c>
      <c r="N9" s="9">
        <f t="shared" si="10"/>
        <v>1591693.375</v>
      </c>
      <c r="O9" s="9">
        <f t="shared" si="11"/>
        <v>311.0145263671875</v>
      </c>
      <c r="P9" s="9">
        <f t="shared" si="11"/>
        <v>311.0145263671875</v>
      </c>
      <c r="Q9" s="9">
        <f t="shared" si="11"/>
        <v>311.0145263671875</v>
      </c>
      <c r="R9" s="9">
        <f t="shared" si="11"/>
        <v>305.3857421875</v>
      </c>
      <c r="S9" s="9">
        <f t="shared" si="11"/>
        <v>305.3857421875</v>
      </c>
      <c r="T9" s="9">
        <f t="shared" si="11"/>
        <v>305.3857421875</v>
      </c>
      <c r="U9" s="9" t="str">
        <f t="shared" si="12"/>
        <v>CZ05</v>
      </c>
      <c r="V9" s="9">
        <f t="shared" si="16"/>
        <v>148.97937579062346</v>
      </c>
      <c r="W9" s="9">
        <f t="shared" si="16"/>
        <v>146.79057127415436</v>
      </c>
      <c r="X9" s="9">
        <f t="shared" si="17"/>
        <v>314.18387797306809</v>
      </c>
      <c r="Y9" s="9">
        <f t="shared" si="18"/>
        <v>187.16001470987959</v>
      </c>
      <c r="Z9" s="9">
        <f t="shared" si="19"/>
        <v>348.60951345474314</v>
      </c>
      <c r="AA9" s="9"/>
      <c r="AB9" s="9"/>
      <c r="AC9" s="9"/>
      <c r="AD9" s="9"/>
      <c r="AE9" s="9"/>
      <c r="AF9" s="9"/>
      <c r="AG9" s="9">
        <f t="shared" si="20"/>
        <v>107.84303354500358</v>
      </c>
      <c r="AH9" s="9">
        <f t="shared" si="21"/>
        <v>167.3933066989137</v>
      </c>
      <c r="AI9" s="9">
        <f t="shared" si="22"/>
        <v>141.93074204946996</v>
      </c>
      <c r="AJ9" s="9">
        <f t="shared" si="23"/>
        <v>199.11333962233982</v>
      </c>
      <c r="AM9" s="9">
        <f t="shared" si="13"/>
        <v>453.48696899414062</v>
      </c>
      <c r="AN9" s="9">
        <f t="shared" si="13"/>
        <v>431.79177856445312</v>
      </c>
      <c r="AO9" s="9">
        <f t="shared" si="14"/>
        <v>483.89608764648437</v>
      </c>
      <c r="AP9" s="9">
        <f t="shared" si="14"/>
        <v>457.57247924804687</v>
      </c>
      <c r="AQ9" s="9">
        <f t="shared" si="14"/>
        <v>442.983154296875</v>
      </c>
      <c r="AR9" s="9">
        <f t="shared" si="14"/>
        <v>481.03326416015625</v>
      </c>
      <c r="AS9" s="9">
        <f t="shared" si="14"/>
        <v>455.09732055664062</v>
      </c>
      <c r="AT9" s="9">
        <f t="shared" si="13"/>
        <v>440.80178833007812</v>
      </c>
      <c r="AU9" s="9"/>
      <c r="AV9" s="18">
        <f t="shared" si="24"/>
        <v>6.9756196545218266E-2</v>
      </c>
      <c r="AW9" s="18">
        <f t="shared" si="24"/>
        <v>-9.7773949685045825E-2</v>
      </c>
      <c r="AX9" s="18">
        <f t="shared" si="25"/>
        <v>3.3772746308526745E-2</v>
      </c>
      <c r="AY9" s="18">
        <f t="shared" si="26"/>
        <v>-9.0201641270805683E-2</v>
      </c>
      <c r="AZ9" s="18">
        <f t="shared" si="27"/>
        <v>4.1538221703468013E-2</v>
      </c>
      <c r="BA9" s="9"/>
      <c r="BB9" s="18">
        <f t="shared" si="28"/>
        <v>8.4637874333109223E-2</v>
      </c>
      <c r="BC9" s="18">
        <f t="shared" si="29"/>
        <v>0.13154669599357258</v>
      </c>
      <c r="BD9" s="18">
        <f t="shared" si="30"/>
        <v>8.4928469213181326E-2</v>
      </c>
      <c r="BE9" s="18">
        <f t="shared" si="31"/>
        <v>0.1317398629742737</v>
      </c>
      <c r="BG9" s="9">
        <f t="shared" si="15"/>
        <v>3300.3635200000003</v>
      </c>
      <c r="BH9" s="9">
        <f t="shared" si="15"/>
        <v>1831.8806400000001</v>
      </c>
      <c r="BI9" s="9">
        <f t="shared" si="15"/>
        <v>0</v>
      </c>
      <c r="BJ9" s="9">
        <f t="shared" si="15"/>
        <v>0</v>
      </c>
      <c r="BK9" s="9">
        <f t="shared" si="15"/>
        <v>0</v>
      </c>
      <c r="BL9" s="9">
        <f t="shared" si="15"/>
        <v>0</v>
      </c>
      <c r="BM9" s="9">
        <f t="shared" si="15"/>
        <v>0</v>
      </c>
      <c r="BN9" s="9">
        <f t="shared" si="15"/>
        <v>0</v>
      </c>
      <c r="BO9" s="9"/>
      <c r="BP9" s="16">
        <f t="shared" si="32"/>
        <v>4.7215893648205087</v>
      </c>
      <c r="BQ9" s="16">
        <f t="shared" si="32"/>
        <v>10.611605697489356</v>
      </c>
      <c r="BR9" s="16">
        <f t="shared" si="33"/>
        <v>10.611605697489356</v>
      </c>
      <c r="BS9" s="16">
        <f t="shared" si="34"/>
        <v>10.807195831603858</v>
      </c>
      <c r="BT9" s="16">
        <f t="shared" si="35"/>
        <v>10.807195831603858</v>
      </c>
      <c r="BU9" s="16"/>
      <c r="BV9" s="16">
        <f t="shared" si="36"/>
        <v>0</v>
      </c>
      <c r="BW9" s="16">
        <f t="shared" si="37"/>
        <v>0</v>
      </c>
      <c r="BX9" s="16">
        <f t="shared" si="38"/>
        <v>0</v>
      </c>
      <c r="BY9" s="16">
        <f t="shared" si="39"/>
        <v>0</v>
      </c>
    </row>
    <row r="10" spans="2:77" x14ac:dyDescent="0.25">
      <c r="C10" t="str">
        <f t="shared" si="40"/>
        <v>OfL</v>
      </c>
      <c r="D10">
        <f t="shared" si="41"/>
        <v>6</v>
      </c>
      <c r="G10" s="9">
        <f t="shared" si="10"/>
        <v>1788755.875</v>
      </c>
      <c r="H10" s="9">
        <f t="shared" si="10"/>
        <v>1729221.875</v>
      </c>
      <c r="I10" s="9">
        <f t="shared" si="10"/>
        <v>1748237</v>
      </c>
      <c r="J10" s="9">
        <f t="shared" si="10"/>
        <v>1698959.125</v>
      </c>
      <c r="K10" s="9">
        <f t="shared" si="10"/>
        <v>1671821</v>
      </c>
      <c r="L10" s="9">
        <f t="shared" si="10"/>
        <v>1725647.625</v>
      </c>
      <c r="M10" s="9">
        <f t="shared" si="10"/>
        <v>1680286.5</v>
      </c>
      <c r="N10" s="9">
        <f t="shared" si="10"/>
        <v>1655348.875</v>
      </c>
      <c r="O10" s="9">
        <f t="shared" si="11"/>
        <v>370.64599609375</v>
      </c>
      <c r="P10" s="9">
        <f t="shared" si="11"/>
        <v>370.64599609375</v>
      </c>
      <c r="Q10" s="9">
        <f t="shared" si="11"/>
        <v>370.64599609375</v>
      </c>
      <c r="R10" s="9">
        <f t="shared" si="11"/>
        <v>377.41158040364581</v>
      </c>
      <c r="S10" s="9">
        <f t="shared" si="11"/>
        <v>377.41158040364581</v>
      </c>
      <c r="T10" s="9">
        <f t="shared" si="11"/>
        <v>377.41158040364581</v>
      </c>
      <c r="U10" s="9" t="str">
        <f t="shared" si="12"/>
        <v>CZ06</v>
      </c>
      <c r="V10" s="9">
        <f t="shared" si="16"/>
        <v>160.62226660325683</v>
      </c>
      <c r="W10" s="9">
        <f t="shared" si="16"/>
        <v>109.31960800070611</v>
      </c>
      <c r="X10" s="9">
        <f t="shared" si="17"/>
        <v>315.48937863184921</v>
      </c>
      <c r="Y10" s="9">
        <f t="shared" si="18"/>
        <v>167.21333757831445</v>
      </c>
      <c r="Z10" s="9">
        <f t="shared" si="19"/>
        <v>353.47881974718359</v>
      </c>
      <c r="AA10" s="9"/>
      <c r="AB10" s="9"/>
      <c r="AC10" s="9"/>
      <c r="AD10" s="9"/>
      <c r="AE10" s="9"/>
      <c r="AF10" s="9"/>
      <c r="AG10" s="9">
        <f t="shared" si="20"/>
        <v>132.95132152873927</v>
      </c>
      <c r="AH10" s="9">
        <f t="shared" si="21"/>
        <v>206.16977063114311</v>
      </c>
      <c r="AI10" s="9">
        <f t="shared" si="22"/>
        <v>180.04349502822939</v>
      </c>
      <c r="AJ10" s="9">
        <f t="shared" si="23"/>
        <v>246.1189052563123</v>
      </c>
      <c r="AM10" s="9">
        <f t="shared" si="13"/>
        <v>504.34710693359375</v>
      </c>
      <c r="AN10" s="9">
        <f t="shared" si="13"/>
        <v>478.26336669921875</v>
      </c>
      <c r="AO10" s="9">
        <f t="shared" si="14"/>
        <v>571.91302490234375</v>
      </c>
      <c r="AP10" s="9">
        <f t="shared" si="14"/>
        <v>529.96002197265625</v>
      </c>
      <c r="AQ10" s="9">
        <f t="shared" si="14"/>
        <v>506.93197631835937</v>
      </c>
      <c r="AR10" s="9">
        <f t="shared" si="14"/>
        <v>571.56011962890625</v>
      </c>
      <c r="AS10" s="9">
        <f t="shared" si="14"/>
        <v>530.31488037109375</v>
      </c>
      <c r="AT10" s="9">
        <f t="shared" si="13"/>
        <v>507.51702880859375</v>
      </c>
      <c r="AU10" s="9"/>
      <c r="AV10" s="18">
        <f t="shared" si="24"/>
        <v>7.0373727247218021E-2</v>
      </c>
      <c r="AW10" s="18">
        <f t="shared" si="24"/>
        <v>-0.18229231849481545</v>
      </c>
      <c r="AX10" s="18">
        <f t="shared" si="25"/>
        <v>-6.9739573933285297E-3</v>
      </c>
      <c r="AY10" s="18">
        <f t="shared" si="26"/>
        <v>-0.17808942858464344</v>
      </c>
      <c r="AZ10" s="18">
        <f t="shared" si="27"/>
        <v>-8.3991113139923624E-3</v>
      </c>
      <c r="BA10" s="9"/>
      <c r="BB10" s="18">
        <f t="shared" si="28"/>
        <v>0.11318887394395606</v>
      </c>
      <c r="BC10" s="18">
        <f t="shared" si="29"/>
        <v>0.17531836110148694</v>
      </c>
      <c r="BD10" s="18">
        <f t="shared" si="30"/>
        <v>0.10928450900658709</v>
      </c>
      <c r="BE10" s="18">
        <f t="shared" si="31"/>
        <v>0.16969031727065109</v>
      </c>
      <c r="BG10" s="9">
        <f t="shared" si="15"/>
        <v>2137.11168</v>
      </c>
      <c r="BH10" s="9">
        <f t="shared" si="15"/>
        <v>1046.4272800000001</v>
      </c>
      <c r="BI10" s="9">
        <f t="shared" si="15"/>
        <v>0</v>
      </c>
      <c r="BJ10" s="9">
        <f t="shared" si="15"/>
        <v>0</v>
      </c>
      <c r="BK10" s="9">
        <f t="shared" si="15"/>
        <v>0</v>
      </c>
      <c r="BL10" s="9">
        <f t="shared" si="15"/>
        <v>0</v>
      </c>
      <c r="BM10" s="9">
        <f t="shared" si="15"/>
        <v>0</v>
      </c>
      <c r="BN10" s="9">
        <f t="shared" si="15"/>
        <v>0</v>
      </c>
      <c r="BO10" s="9"/>
      <c r="BP10" s="16">
        <f t="shared" si="32"/>
        <v>2.9426579849634358</v>
      </c>
      <c r="BQ10" s="16">
        <f t="shared" si="32"/>
        <v>5.7659106061392498</v>
      </c>
      <c r="BR10" s="16">
        <f t="shared" si="33"/>
        <v>5.7659106061392498</v>
      </c>
      <c r="BS10" s="16">
        <f t="shared" si="34"/>
        <v>5.662549298869779</v>
      </c>
      <c r="BT10" s="16">
        <f t="shared" si="35"/>
        <v>5.662549298869779</v>
      </c>
      <c r="BU10" s="16"/>
      <c r="BV10" s="16">
        <f t="shared" si="36"/>
        <v>0</v>
      </c>
      <c r="BW10" s="16">
        <f t="shared" si="37"/>
        <v>0</v>
      </c>
      <c r="BX10" s="16">
        <f t="shared" si="38"/>
        <v>0</v>
      </c>
      <c r="BY10" s="16">
        <f t="shared" si="39"/>
        <v>0</v>
      </c>
    </row>
    <row r="11" spans="2:77" x14ac:dyDescent="0.25">
      <c r="C11" t="str">
        <f>C5</f>
        <v>OfL</v>
      </c>
      <c r="D11">
        <f t="shared" si="41"/>
        <v>7</v>
      </c>
      <c r="G11" s="9">
        <f t="shared" si="10"/>
        <v>1791413.25</v>
      </c>
      <c r="H11" s="9">
        <f t="shared" si="10"/>
        <v>1730617.25</v>
      </c>
      <c r="I11" s="9">
        <f t="shared" si="10"/>
        <v>1734554</v>
      </c>
      <c r="J11" s="9">
        <f t="shared" si="10"/>
        <v>1687503</v>
      </c>
      <c r="K11" s="9">
        <f t="shared" si="10"/>
        <v>1661581.625</v>
      </c>
      <c r="L11" s="9">
        <f t="shared" si="10"/>
        <v>1717497</v>
      </c>
      <c r="M11" s="9">
        <f t="shared" si="10"/>
        <v>1673210.5</v>
      </c>
      <c r="N11" s="9">
        <f t="shared" si="10"/>
        <v>1648873.375</v>
      </c>
      <c r="O11" s="9">
        <f t="shared" si="11"/>
        <v>369.40755208333331</v>
      </c>
      <c r="P11" s="9">
        <f t="shared" si="11"/>
        <v>369.40755208333331</v>
      </c>
      <c r="Q11" s="9">
        <f t="shared" si="11"/>
        <v>369.40755208333331</v>
      </c>
      <c r="R11" s="9">
        <f t="shared" si="11"/>
        <v>359.2354736328125</v>
      </c>
      <c r="S11" s="9">
        <f t="shared" si="11"/>
        <v>359.2354736328125</v>
      </c>
      <c r="T11" s="9">
        <f t="shared" si="11"/>
        <v>359.2354736328125</v>
      </c>
      <c r="U11" s="9" t="str">
        <f t="shared" si="12"/>
        <v>CZ07</v>
      </c>
      <c r="V11" s="9">
        <f t="shared" si="16"/>
        <v>164.57703600571017</v>
      </c>
      <c r="W11" s="9">
        <f t="shared" si="16"/>
        <v>153.92010715355741</v>
      </c>
      <c r="X11" s="9">
        <f t="shared" si="17"/>
        <v>351.45904372499604</v>
      </c>
      <c r="Y11" s="9">
        <f t="shared" si="18"/>
        <v>205.7598857164993</v>
      </c>
      <c r="Z11" s="9">
        <f t="shared" si="19"/>
        <v>396.78674702848286</v>
      </c>
      <c r="AA11" s="9"/>
      <c r="AB11" s="9"/>
      <c r="AC11" s="9"/>
      <c r="AD11" s="9"/>
      <c r="AE11" s="9"/>
      <c r="AF11" s="9"/>
      <c r="AG11" s="9">
        <f t="shared" si="20"/>
        <v>127.36880915034985</v>
      </c>
      <c r="AH11" s="9">
        <f t="shared" si="21"/>
        <v>197.53893657143865</v>
      </c>
      <c r="AI11" s="9">
        <f t="shared" si="22"/>
        <v>170.76125411462399</v>
      </c>
      <c r="AJ11" s="9">
        <f t="shared" si="23"/>
        <v>238.50825235476952</v>
      </c>
      <c r="AM11" s="9">
        <f t="shared" si="13"/>
        <v>499.72015380859375</v>
      </c>
      <c r="AN11" s="9">
        <f t="shared" si="13"/>
        <v>474.72799682617187</v>
      </c>
      <c r="AO11" s="9">
        <f t="shared" si="14"/>
        <v>543.9774169921875</v>
      </c>
      <c r="AP11" s="9">
        <f t="shared" si="14"/>
        <v>507.5477294921875</v>
      </c>
      <c r="AQ11" s="9">
        <f t="shared" si="14"/>
        <v>487.40753173828125</v>
      </c>
      <c r="AR11" s="9">
        <f t="shared" si="14"/>
        <v>547.41339111328125</v>
      </c>
      <c r="AS11" s="9">
        <f t="shared" si="14"/>
        <v>510.41705322265625</v>
      </c>
      <c r="AT11" s="9">
        <f t="shared" si="13"/>
        <v>489.95339965820313</v>
      </c>
      <c r="AU11" s="9"/>
      <c r="AV11" s="18">
        <f t="shared" si="24"/>
        <v>6.765469964399641E-2</v>
      </c>
      <c r="AW11" s="18">
        <f t="shared" si="24"/>
        <v>-0.11980605955129449</v>
      </c>
      <c r="AX11" s="18">
        <f t="shared" si="25"/>
        <v>3.3330726458821666E-2</v>
      </c>
      <c r="AY11" s="18">
        <f t="shared" si="26"/>
        <v>-0.1327631617846195</v>
      </c>
      <c r="AZ11" s="18">
        <f t="shared" si="27"/>
        <v>2.7187610543087892E-2</v>
      </c>
      <c r="BA11" s="9"/>
      <c r="BB11" s="18">
        <f t="shared" si="28"/>
        <v>9.861652068169402E-2</v>
      </c>
      <c r="BC11" s="18">
        <f t="shared" si="29"/>
        <v>0.15313678601011615</v>
      </c>
      <c r="BD11" s="18">
        <f t="shared" si="30"/>
        <v>0.10298631567894737</v>
      </c>
      <c r="BE11" s="18">
        <f t="shared" si="31"/>
        <v>0.15995077232770741</v>
      </c>
      <c r="BG11" s="9">
        <f t="shared" si="15"/>
        <v>1100.42832</v>
      </c>
      <c r="BH11" s="9">
        <f t="shared" si="15"/>
        <v>495.97416000000004</v>
      </c>
      <c r="BI11" s="9">
        <f t="shared" si="15"/>
        <v>0</v>
      </c>
      <c r="BJ11" s="9">
        <f t="shared" si="15"/>
        <v>0</v>
      </c>
      <c r="BK11" s="9">
        <f t="shared" si="15"/>
        <v>0</v>
      </c>
      <c r="BL11" s="9">
        <f t="shared" si="15"/>
        <v>0</v>
      </c>
      <c r="BM11" s="9">
        <f t="shared" si="15"/>
        <v>0</v>
      </c>
      <c r="BN11" s="9">
        <f t="shared" si="15"/>
        <v>0</v>
      </c>
      <c r="BO11" s="9"/>
      <c r="BP11" s="16">
        <f t="shared" si="32"/>
        <v>1.6362799206217726</v>
      </c>
      <c r="BQ11" s="16">
        <f t="shared" si="32"/>
        <v>2.9789004415149538</v>
      </c>
      <c r="BR11" s="16">
        <f t="shared" si="33"/>
        <v>2.9789004415149538</v>
      </c>
      <c r="BS11" s="16">
        <f t="shared" si="34"/>
        <v>3.0632507109383842</v>
      </c>
      <c r="BT11" s="16">
        <f t="shared" si="35"/>
        <v>3.0632507109383842</v>
      </c>
      <c r="BU11" s="16"/>
      <c r="BV11" s="16">
        <f t="shared" si="36"/>
        <v>0</v>
      </c>
      <c r="BW11" s="16">
        <f t="shared" si="37"/>
        <v>0</v>
      </c>
      <c r="BX11" s="16">
        <f t="shared" si="38"/>
        <v>0</v>
      </c>
      <c r="BY11" s="16">
        <f t="shared" si="39"/>
        <v>0</v>
      </c>
    </row>
    <row r="12" spans="2:77" x14ac:dyDescent="0.25">
      <c r="C12" t="str">
        <f>C6</f>
        <v>OfL</v>
      </c>
      <c r="D12">
        <f t="shared" si="41"/>
        <v>8</v>
      </c>
      <c r="G12" s="9">
        <f t="shared" si="10"/>
        <v>1828623.5</v>
      </c>
      <c r="H12" s="9">
        <f t="shared" si="10"/>
        <v>1762827.875</v>
      </c>
      <c r="I12" s="9">
        <f t="shared" si="10"/>
        <v>1785899.375</v>
      </c>
      <c r="J12" s="9">
        <f t="shared" si="10"/>
        <v>1729977</v>
      </c>
      <c r="K12" s="9">
        <f t="shared" si="10"/>
        <v>1699156</v>
      </c>
      <c r="L12" s="9">
        <f t="shared" si="10"/>
        <v>1763648</v>
      </c>
      <c r="M12" s="9">
        <f t="shared" si="10"/>
        <v>1712165</v>
      </c>
      <c r="N12" s="9">
        <f t="shared" si="10"/>
        <v>1683870.875</v>
      </c>
      <c r="O12" s="9">
        <f t="shared" si="11"/>
        <v>377.0513916015625</v>
      </c>
      <c r="P12" s="9">
        <f t="shared" si="11"/>
        <v>377.0513916015625</v>
      </c>
      <c r="Q12" s="9">
        <f t="shared" si="11"/>
        <v>377.0513916015625</v>
      </c>
      <c r="R12" s="9">
        <f t="shared" si="11"/>
        <v>405.48291015625</v>
      </c>
      <c r="S12" s="9">
        <f t="shared" si="11"/>
        <v>405.48291015625</v>
      </c>
      <c r="T12" s="9">
        <f t="shared" si="11"/>
        <v>405.48291015625</v>
      </c>
      <c r="U12" s="9" t="str">
        <f t="shared" si="12"/>
        <v>CZ08</v>
      </c>
      <c r="V12" s="9">
        <f t="shared" si="16"/>
        <v>174.5004168278671</v>
      </c>
      <c r="W12" s="9">
        <f t="shared" si="16"/>
        <v>113.31114524872888</v>
      </c>
      <c r="X12" s="9">
        <f t="shared" si="17"/>
        <v>343.36831234085673</v>
      </c>
      <c r="Y12" s="9">
        <f t="shared" si="18"/>
        <v>160.24226514247457</v>
      </c>
      <c r="Z12" s="9">
        <f t="shared" si="19"/>
        <v>356.98822656723212</v>
      </c>
      <c r="AA12" s="9"/>
      <c r="AB12" s="9"/>
      <c r="AC12" s="9"/>
      <c r="AD12" s="9"/>
      <c r="AE12" s="9"/>
      <c r="AF12" s="9"/>
      <c r="AG12" s="9">
        <f t="shared" si="20"/>
        <v>148.31499431009726</v>
      </c>
      <c r="AH12" s="9">
        <f t="shared" si="21"/>
        <v>230.05716709212786</v>
      </c>
      <c r="AI12" s="9">
        <f t="shared" si="22"/>
        <v>181.84336047994469</v>
      </c>
      <c r="AJ12" s="9">
        <f t="shared" si="23"/>
        <v>251.62219527497234</v>
      </c>
      <c r="AM12" s="9">
        <f t="shared" si="13"/>
        <v>510.88406372070312</v>
      </c>
      <c r="AN12" s="9">
        <f t="shared" si="13"/>
        <v>483.70248413085937</v>
      </c>
      <c r="AO12" s="9">
        <f t="shared" si="14"/>
        <v>603.83544921875</v>
      </c>
      <c r="AP12" s="9">
        <f t="shared" si="14"/>
        <v>556.3699951171875</v>
      </c>
      <c r="AQ12" s="9">
        <f t="shared" si="14"/>
        <v>530.2333984375</v>
      </c>
      <c r="AR12" s="9">
        <f t="shared" si="14"/>
        <v>599.767333984375</v>
      </c>
      <c r="AS12" s="9">
        <f t="shared" si="14"/>
        <v>553.1279296875</v>
      </c>
      <c r="AT12" s="9">
        <f t="shared" si="13"/>
        <v>527.4609375</v>
      </c>
      <c r="AU12" s="9"/>
      <c r="AV12" s="18">
        <f t="shared" si="24"/>
        <v>7.2089853519403141E-2</v>
      </c>
      <c r="AW12" s="18">
        <f t="shared" si="24"/>
        <v>-0.24652179402713995</v>
      </c>
      <c r="AX12" s="18">
        <f t="shared" si="25"/>
        <v>-5.1317499809796996E-2</v>
      </c>
      <c r="AY12" s="18">
        <f t="shared" si="26"/>
        <v>-0.21920349301385186</v>
      </c>
      <c r="AZ12" s="18">
        <f t="shared" si="27"/>
        <v>-4.0881806271216445E-2</v>
      </c>
      <c r="BA12" s="9"/>
      <c r="BB12" s="18">
        <f t="shared" si="28"/>
        <v>0.12588590085809884</v>
      </c>
      <c r="BC12" s="18">
        <f t="shared" si="29"/>
        <v>0.19520429421734295</v>
      </c>
      <c r="BD12" s="18">
        <f t="shared" si="30"/>
        <v>0.11502187423608762</v>
      </c>
      <c r="BE12" s="18">
        <f t="shared" si="31"/>
        <v>0.17832168674263543</v>
      </c>
      <c r="BG12" s="9">
        <f t="shared" si="15"/>
        <v>1424.30736</v>
      </c>
      <c r="BH12" s="9">
        <f t="shared" si="15"/>
        <v>679.8305600000001</v>
      </c>
      <c r="BI12" s="9">
        <f t="shared" si="15"/>
        <v>0</v>
      </c>
      <c r="BJ12" s="9">
        <f t="shared" si="15"/>
        <v>0</v>
      </c>
      <c r="BK12" s="9">
        <f t="shared" si="15"/>
        <v>0</v>
      </c>
      <c r="BL12" s="9">
        <f t="shared" si="15"/>
        <v>0</v>
      </c>
      <c r="BM12" s="9">
        <f t="shared" si="15"/>
        <v>0</v>
      </c>
      <c r="BN12" s="9">
        <f t="shared" si="15"/>
        <v>0</v>
      </c>
      <c r="BO12" s="9"/>
      <c r="BP12" s="16">
        <f t="shared" si="32"/>
        <v>1.9744703681844595</v>
      </c>
      <c r="BQ12" s="16">
        <f t="shared" si="32"/>
        <v>3.777488670576485</v>
      </c>
      <c r="BR12" s="16">
        <f t="shared" si="33"/>
        <v>3.777488670576485</v>
      </c>
      <c r="BS12" s="16">
        <f t="shared" si="34"/>
        <v>3.5126199509891878</v>
      </c>
      <c r="BT12" s="16">
        <f t="shared" si="35"/>
        <v>3.5126199509891878</v>
      </c>
      <c r="BU12" s="16"/>
      <c r="BV12" s="16">
        <f t="shared" si="36"/>
        <v>0</v>
      </c>
      <c r="BW12" s="16">
        <f t="shared" si="37"/>
        <v>0</v>
      </c>
      <c r="BX12" s="16">
        <f t="shared" si="38"/>
        <v>0</v>
      </c>
      <c r="BY12" s="16">
        <f t="shared" si="39"/>
        <v>0</v>
      </c>
    </row>
    <row r="13" spans="2:77" x14ac:dyDescent="0.25">
      <c r="C13" t="str">
        <f t="shared" ref="C13:C20" si="42">C7</f>
        <v>OfL</v>
      </c>
      <c r="D13">
        <f t="shared" si="41"/>
        <v>9</v>
      </c>
      <c r="G13" s="9">
        <f t="shared" si="10"/>
        <v>1891440.625</v>
      </c>
      <c r="H13" s="9">
        <f t="shared" si="10"/>
        <v>1809484.375</v>
      </c>
      <c r="I13" s="9">
        <f t="shared" si="10"/>
        <v>1812363.25</v>
      </c>
      <c r="J13" s="9">
        <f t="shared" si="10"/>
        <v>1753191.125</v>
      </c>
      <c r="K13" s="9">
        <f t="shared" si="10"/>
        <v>1720595.5</v>
      </c>
      <c r="L13" s="9">
        <f t="shared" si="10"/>
        <v>1783016.125</v>
      </c>
      <c r="M13" s="9">
        <f t="shared" si="10"/>
        <v>1729189.625</v>
      </c>
      <c r="N13" s="9">
        <f t="shared" si="10"/>
        <v>1699684</v>
      </c>
      <c r="O13" s="9">
        <f t="shared" si="11"/>
        <v>440.96659342447919</v>
      </c>
      <c r="P13" s="9">
        <f t="shared" si="11"/>
        <v>440.96659342447919</v>
      </c>
      <c r="Q13" s="9">
        <f t="shared" si="11"/>
        <v>440.96659342447919</v>
      </c>
      <c r="R13" s="9">
        <f t="shared" si="11"/>
        <v>445.65523274739581</v>
      </c>
      <c r="S13" s="9">
        <f t="shared" si="11"/>
        <v>445.65523274739581</v>
      </c>
      <c r="T13" s="9">
        <f t="shared" si="11"/>
        <v>445.65523274739581</v>
      </c>
      <c r="U13" s="9" t="str">
        <f t="shared" si="12"/>
        <v>CZ09</v>
      </c>
      <c r="V13" s="9">
        <f t="shared" si="16"/>
        <v>185.85591566821486</v>
      </c>
      <c r="W13" s="9">
        <f t="shared" si="16"/>
        <v>179.32735989340415</v>
      </c>
      <c r="X13" s="9">
        <f t="shared" si="17"/>
        <v>387.43326035934575</v>
      </c>
      <c r="Y13" s="9">
        <f t="shared" si="18"/>
        <v>243.29233010814139</v>
      </c>
      <c r="Z13" s="9">
        <f t="shared" si="19"/>
        <v>430.28020521121221</v>
      </c>
      <c r="AA13" s="9"/>
      <c r="AB13" s="9"/>
      <c r="AC13" s="9"/>
      <c r="AD13" s="9"/>
      <c r="AE13" s="9"/>
      <c r="AF13" s="9"/>
      <c r="AG13" s="9">
        <f t="shared" si="20"/>
        <v>134.18731913562505</v>
      </c>
      <c r="AH13" s="9">
        <f t="shared" si="21"/>
        <v>208.1059004659416</v>
      </c>
      <c r="AI13" s="9">
        <f t="shared" si="22"/>
        <v>186.63221900761138</v>
      </c>
      <c r="AJ13" s="9">
        <f t="shared" si="23"/>
        <v>252.83950848136527</v>
      </c>
      <c r="AM13" s="9">
        <f t="shared" si="13"/>
        <v>562.4598388671875</v>
      </c>
      <c r="AN13" s="9">
        <f t="shared" si="13"/>
        <v>530.65679931640625</v>
      </c>
      <c r="AO13" s="9">
        <f t="shared" si="14"/>
        <v>723.01153564453125</v>
      </c>
      <c r="AP13" s="9">
        <f t="shared" si="14"/>
        <v>654.33135986328125</v>
      </c>
      <c r="AQ13" s="9">
        <f t="shared" si="14"/>
        <v>616.58282470703125</v>
      </c>
      <c r="AR13" s="9">
        <f t="shared" si="14"/>
        <v>697.26727294921875</v>
      </c>
      <c r="AS13" s="9">
        <f t="shared" si="14"/>
        <v>633.4771728515625</v>
      </c>
      <c r="AT13" s="9">
        <f t="shared" si="13"/>
        <v>598.3779296875</v>
      </c>
      <c r="AU13" s="9"/>
      <c r="AV13" s="18">
        <f t="shared" si="24"/>
        <v>7.2121199258664254E-2</v>
      </c>
      <c r="AW13" s="18">
        <f t="shared" si="24"/>
        <v>-0.36409038501198882</v>
      </c>
      <c r="AX13" s="18">
        <f t="shared" si="25"/>
        <v>-0.12273715661663373</v>
      </c>
      <c r="AY13" s="18">
        <f t="shared" si="26"/>
        <v>-0.30249265390863739</v>
      </c>
      <c r="AZ13" s="18">
        <f t="shared" si="27"/>
        <v>-8.0596138406999071E-2</v>
      </c>
      <c r="BA13" s="9"/>
      <c r="BB13" s="18">
        <f t="shared" si="28"/>
        <v>0.15574915833848149</v>
      </c>
      <c r="BC13" s="18">
        <f t="shared" si="29"/>
        <v>0.24135322839535506</v>
      </c>
      <c r="BD13" s="18">
        <f t="shared" si="30"/>
        <v>0.14313777873626685</v>
      </c>
      <c r="BE13" s="18">
        <f t="shared" si="31"/>
        <v>0.22189651550163833</v>
      </c>
      <c r="BG13" s="9">
        <f t="shared" si="15"/>
        <v>2025.6363200000001</v>
      </c>
      <c r="BH13" s="9">
        <f t="shared" si="15"/>
        <v>973.16928000000007</v>
      </c>
      <c r="BI13" s="9">
        <f t="shared" si="15"/>
        <v>0</v>
      </c>
      <c r="BJ13" s="9">
        <f t="shared" si="15"/>
        <v>0</v>
      </c>
      <c r="BK13" s="9">
        <f t="shared" si="15"/>
        <v>0</v>
      </c>
      <c r="BL13" s="9">
        <f t="shared" si="15"/>
        <v>0</v>
      </c>
      <c r="BM13" s="9">
        <f t="shared" si="15"/>
        <v>0</v>
      </c>
      <c r="BN13" s="9">
        <f t="shared" si="15"/>
        <v>0</v>
      </c>
      <c r="BO13" s="9"/>
      <c r="BP13" s="16">
        <f t="shared" si="32"/>
        <v>2.3867273750301621</v>
      </c>
      <c r="BQ13" s="16">
        <f t="shared" si="32"/>
        <v>4.5936276130788452</v>
      </c>
      <c r="BR13" s="16">
        <f t="shared" si="33"/>
        <v>4.5936276130788452</v>
      </c>
      <c r="BS13" s="16">
        <f t="shared" si="34"/>
        <v>4.5452990813375269</v>
      </c>
      <c r="BT13" s="16">
        <f t="shared" si="35"/>
        <v>4.5452990813375269</v>
      </c>
      <c r="BU13" s="16"/>
      <c r="BV13" s="16">
        <f t="shared" si="36"/>
        <v>0</v>
      </c>
      <c r="BW13" s="16">
        <f t="shared" si="37"/>
        <v>0</v>
      </c>
      <c r="BX13" s="16">
        <f t="shared" si="38"/>
        <v>0</v>
      </c>
      <c r="BY13" s="16">
        <f t="shared" si="39"/>
        <v>0</v>
      </c>
    </row>
    <row r="14" spans="2:77" x14ac:dyDescent="0.25">
      <c r="C14" t="str">
        <f t="shared" si="42"/>
        <v>OfL</v>
      </c>
      <c r="D14">
        <f t="shared" si="41"/>
        <v>10</v>
      </c>
      <c r="G14" s="9">
        <f t="shared" si="10"/>
        <v>1851987</v>
      </c>
      <c r="H14" s="9">
        <f t="shared" si="10"/>
        <v>1783293.625</v>
      </c>
      <c r="I14" s="9">
        <f t="shared" si="10"/>
        <v>1825547.5</v>
      </c>
      <c r="J14" s="9">
        <f t="shared" si="10"/>
        <v>1763459.875</v>
      </c>
      <c r="K14" s="9">
        <f t="shared" si="10"/>
        <v>1729282</v>
      </c>
      <c r="L14" s="9">
        <f t="shared" si="10"/>
        <v>1804381.875</v>
      </c>
      <c r="M14" s="9">
        <f t="shared" si="10"/>
        <v>1746165.25</v>
      </c>
      <c r="N14" s="9">
        <f t="shared" si="10"/>
        <v>1714238.25</v>
      </c>
      <c r="O14" s="9">
        <f t="shared" si="11"/>
        <v>413.11307779947919</v>
      </c>
      <c r="P14" s="9">
        <f t="shared" si="11"/>
        <v>413.11307779947919</v>
      </c>
      <c r="Q14" s="9">
        <f t="shared" si="11"/>
        <v>413.11307779947919</v>
      </c>
      <c r="R14" s="9">
        <f t="shared" si="11"/>
        <v>421.426025390625</v>
      </c>
      <c r="S14" s="9">
        <f t="shared" si="11"/>
        <v>421.426025390625</v>
      </c>
      <c r="T14" s="9">
        <f t="shared" si="11"/>
        <v>421.426025390625</v>
      </c>
      <c r="U14" s="9" t="str">
        <f t="shared" si="12"/>
        <v>CZ10</v>
      </c>
      <c r="V14" s="9">
        <f t="shared" si="16"/>
        <v>166.28225706604974</v>
      </c>
      <c r="W14" s="9">
        <f t="shared" si="16"/>
        <v>64.000636679997484</v>
      </c>
      <c r="X14" s="9">
        <f t="shared" si="17"/>
        <v>297.02521317797579</v>
      </c>
      <c r="Y14" s="9">
        <f t="shared" si="18"/>
        <v>112.96199601311812</v>
      </c>
      <c r="Z14" s="9">
        <f t="shared" si="19"/>
        <v>326.86341540563132</v>
      </c>
      <c r="AA14" s="9"/>
      <c r="AB14" s="9"/>
      <c r="AC14" s="9"/>
      <c r="AD14" s="9"/>
      <c r="AE14" s="9"/>
      <c r="AF14" s="9"/>
      <c r="AG14" s="9">
        <f t="shared" si="20"/>
        <v>150.29208305561482</v>
      </c>
      <c r="AH14" s="9">
        <f t="shared" si="21"/>
        <v>233.0245764979783</v>
      </c>
      <c r="AI14" s="9">
        <f t="shared" si="22"/>
        <v>188.3657990187474</v>
      </c>
      <c r="AJ14" s="9">
        <f t="shared" si="23"/>
        <v>264.12523976616319</v>
      </c>
      <c r="AM14" s="9">
        <f t="shared" si="13"/>
        <v>541.8077392578125</v>
      </c>
      <c r="AN14" s="9">
        <f t="shared" si="13"/>
        <v>513.455322265625</v>
      </c>
      <c r="AO14" s="9">
        <f t="shared" si="14"/>
        <v>738.15106201171875</v>
      </c>
      <c r="AP14" s="9">
        <f t="shared" si="14"/>
        <v>666.1468505859375</v>
      </c>
      <c r="AQ14" s="9">
        <f t="shared" si="14"/>
        <v>626.670166015625</v>
      </c>
      <c r="AR14" s="9">
        <f t="shared" si="14"/>
        <v>750.4158935546875</v>
      </c>
      <c r="AS14" s="9">
        <f t="shared" si="14"/>
        <v>675.94622802734375</v>
      </c>
      <c r="AT14" s="9">
        <f t="shared" si="13"/>
        <v>635.15667724609375</v>
      </c>
      <c r="AU14" s="9"/>
      <c r="AV14" s="18">
        <f t="shared" si="24"/>
        <v>6.8631129140746955E-2</v>
      </c>
      <c r="AW14" s="18">
        <f t="shared" si="24"/>
        <v>-0.47527743202845124</v>
      </c>
      <c r="AX14" s="18">
        <f t="shared" si="25"/>
        <v>-0.20542178720133339</v>
      </c>
      <c r="AY14" s="18">
        <f t="shared" si="26"/>
        <v>-0.49500539057480736</v>
      </c>
      <c r="AZ14" s="18">
        <f t="shared" si="27"/>
        <v>-0.22150729277280626</v>
      </c>
      <c r="BA14" s="9"/>
      <c r="BB14" s="18">
        <f t="shared" si="28"/>
        <v>0.17429661585473058</v>
      </c>
      <c r="BC14" s="18">
        <f t="shared" si="29"/>
        <v>0.26985564482711782</v>
      </c>
      <c r="BD14" s="18">
        <f t="shared" si="30"/>
        <v>0.17670874848869833</v>
      </c>
      <c r="BE14" s="18">
        <f t="shared" si="31"/>
        <v>0.27349809780200107</v>
      </c>
      <c r="BG14" s="9">
        <f t="shared" si="15"/>
        <v>2283.0091200000002</v>
      </c>
      <c r="BH14" s="9">
        <f t="shared" si="15"/>
        <v>1118.7440000000001</v>
      </c>
      <c r="BI14" s="9">
        <f t="shared" si="15"/>
        <v>0</v>
      </c>
      <c r="BJ14" s="9">
        <f t="shared" si="15"/>
        <v>0</v>
      </c>
      <c r="BK14" s="9">
        <f t="shared" si="15"/>
        <v>0</v>
      </c>
      <c r="BL14" s="9">
        <f t="shared" si="15"/>
        <v>0</v>
      </c>
      <c r="BM14" s="9">
        <f t="shared" si="15"/>
        <v>0</v>
      </c>
      <c r="BN14" s="9">
        <f t="shared" si="15"/>
        <v>0</v>
      </c>
      <c r="BO14" s="9"/>
      <c r="BP14" s="16">
        <f t="shared" si="32"/>
        <v>2.8182722420739297</v>
      </c>
      <c r="BQ14" s="16">
        <f t="shared" si="32"/>
        <v>5.5263540243287803</v>
      </c>
      <c r="BR14" s="16">
        <f t="shared" si="33"/>
        <v>5.5263540243287803</v>
      </c>
      <c r="BS14" s="16">
        <f t="shared" si="34"/>
        <v>5.4173425048532557</v>
      </c>
      <c r="BT14" s="16">
        <f t="shared" si="35"/>
        <v>5.4173425048532557</v>
      </c>
      <c r="BU14" s="16"/>
      <c r="BV14" s="16">
        <f t="shared" si="36"/>
        <v>0</v>
      </c>
      <c r="BW14" s="16">
        <f t="shared" si="37"/>
        <v>0</v>
      </c>
      <c r="BX14" s="16">
        <f t="shared" si="38"/>
        <v>0</v>
      </c>
      <c r="BY14" s="16">
        <f t="shared" si="39"/>
        <v>0</v>
      </c>
    </row>
    <row r="15" spans="2:77" x14ac:dyDescent="0.25">
      <c r="C15" t="str">
        <f t="shared" si="42"/>
        <v>OfL</v>
      </c>
      <c r="D15">
        <f t="shared" si="41"/>
        <v>11</v>
      </c>
      <c r="G15" s="9">
        <f t="shared" si="10"/>
        <v>1842696.5</v>
      </c>
      <c r="H15" s="9">
        <f t="shared" si="10"/>
        <v>1776374.375</v>
      </c>
      <c r="I15" s="9">
        <f t="shared" si="10"/>
        <v>1820022.75</v>
      </c>
      <c r="J15" s="9">
        <f t="shared" si="10"/>
        <v>1759258.375</v>
      </c>
      <c r="K15" s="9">
        <f t="shared" si="10"/>
        <v>1725780.75</v>
      </c>
      <c r="L15" s="9">
        <f t="shared" si="10"/>
        <v>1805504.375</v>
      </c>
      <c r="M15" s="9">
        <f t="shared" si="10"/>
        <v>1747130.125</v>
      </c>
      <c r="N15" s="9">
        <f t="shared" si="10"/>
        <v>1715311</v>
      </c>
      <c r="O15" s="9">
        <f t="shared" si="11"/>
        <v>403.856201171875</v>
      </c>
      <c r="P15" s="9">
        <f t="shared" si="11"/>
        <v>403.856201171875</v>
      </c>
      <c r="Q15" s="9">
        <f t="shared" si="11"/>
        <v>403.856201171875</v>
      </c>
      <c r="R15" s="9">
        <f t="shared" si="11"/>
        <v>404.49918619791669</v>
      </c>
      <c r="S15" s="9">
        <f t="shared" si="11"/>
        <v>404.49918619791669</v>
      </c>
      <c r="T15" s="9">
        <f t="shared" si="11"/>
        <v>404.49918619791669</v>
      </c>
      <c r="U15" s="9" t="str">
        <f t="shared" si="12"/>
        <v>CZ11</v>
      </c>
      <c r="V15" s="9">
        <f t="shared" si="16"/>
        <v>164.2221285882257</v>
      </c>
      <c r="W15" s="9">
        <f t="shared" si="16"/>
        <v>56.143127019486819</v>
      </c>
      <c r="X15" s="9">
        <f t="shared" si="17"/>
        <v>289.49846420766596</v>
      </c>
      <c r="Y15" s="9">
        <f t="shared" si="18"/>
        <v>91.946105873751577</v>
      </c>
      <c r="Z15" s="9">
        <f t="shared" si="19"/>
        <v>314.92152356932502</v>
      </c>
      <c r="AA15" s="9"/>
      <c r="AB15" s="9"/>
      <c r="AC15" s="9"/>
      <c r="AD15" s="9"/>
      <c r="AE15" s="9"/>
      <c r="AF15" s="9"/>
      <c r="AG15" s="9">
        <f t="shared" si="20"/>
        <v>150.46042334791244</v>
      </c>
      <c r="AH15" s="9">
        <f t="shared" si="21"/>
        <v>233.35533718817913</v>
      </c>
      <c r="AI15" s="9">
        <f t="shared" si="22"/>
        <v>180.20462707268464</v>
      </c>
      <c r="AJ15" s="9">
        <f t="shared" si="23"/>
        <v>258.86764070958048</v>
      </c>
      <c r="AM15" s="9">
        <f t="shared" si="13"/>
        <v>527.74365234375</v>
      </c>
      <c r="AN15" s="9">
        <f t="shared" si="13"/>
        <v>496.78152465820312</v>
      </c>
      <c r="AO15" s="9">
        <f t="shared" si="13"/>
        <v>693.43115234375</v>
      </c>
      <c r="AP15" s="9">
        <f t="shared" si="13"/>
        <v>629.53741455078125</v>
      </c>
      <c r="AQ15" s="9">
        <f t="shared" si="13"/>
        <v>594.39398193359375</v>
      </c>
      <c r="AR15" s="9">
        <f t="shared" si="13"/>
        <v>694.15948486328125</v>
      </c>
      <c r="AS15" s="9">
        <f t="shared" si="13"/>
        <v>630.1627197265625</v>
      </c>
      <c r="AT15" s="9">
        <f t="shared" si="13"/>
        <v>595.036376953125</v>
      </c>
      <c r="AU15" s="9"/>
      <c r="AV15" s="18">
        <f t="shared" si="24"/>
        <v>7.66662183116259E-2</v>
      </c>
      <c r="AW15" s="18">
        <f t="shared" si="24"/>
        <v>-0.41026360253779026</v>
      </c>
      <c r="AX15" s="18">
        <f t="shared" si="25"/>
        <v>-0.16503480544917618</v>
      </c>
      <c r="AY15" s="18">
        <f t="shared" si="26"/>
        <v>-0.41141203294808593</v>
      </c>
      <c r="AZ15" s="18">
        <f t="shared" si="27"/>
        <v>-0.1663605933101914</v>
      </c>
      <c r="BA15" s="9"/>
      <c r="BB15" s="18">
        <f t="shared" si="28"/>
        <v>0.15820912891164585</v>
      </c>
      <c r="BC15" s="18">
        <f t="shared" si="29"/>
        <v>0.24522879708861409</v>
      </c>
      <c r="BD15" s="18">
        <f t="shared" si="30"/>
        <v>0.1582123458349948</v>
      </c>
      <c r="BE15" s="18">
        <f t="shared" si="31"/>
        <v>0.24505143963789455</v>
      </c>
      <c r="BG15" s="9">
        <f t="shared" si="15"/>
        <v>5134.9209600000004</v>
      </c>
      <c r="BH15" s="9">
        <f t="shared" si="15"/>
        <v>3017.1558400000004</v>
      </c>
      <c r="BI15" s="9">
        <f t="shared" si="15"/>
        <v>0</v>
      </c>
      <c r="BJ15" s="9">
        <f t="shared" si="15"/>
        <v>0</v>
      </c>
      <c r="BK15" s="9">
        <f t="shared" si="15"/>
        <v>0</v>
      </c>
      <c r="BL15" s="9">
        <f t="shared" si="15"/>
        <v>0</v>
      </c>
      <c r="BM15" s="9">
        <f t="shared" si="15"/>
        <v>0</v>
      </c>
      <c r="BN15" s="9">
        <f t="shared" si="15"/>
        <v>0</v>
      </c>
      <c r="BO15" s="9"/>
      <c r="BP15" s="16">
        <f t="shared" si="32"/>
        <v>5.2438593584915925</v>
      </c>
      <c r="BQ15" s="16">
        <f t="shared" si="32"/>
        <v>12.714726046300468</v>
      </c>
      <c r="BR15" s="16">
        <f t="shared" si="33"/>
        <v>12.714726046300468</v>
      </c>
      <c r="BS15" s="16">
        <f t="shared" si="34"/>
        <v>12.694514934048703</v>
      </c>
      <c r="BT15" s="16">
        <f t="shared" si="35"/>
        <v>12.694514934048703</v>
      </c>
      <c r="BU15" s="16"/>
      <c r="BV15" s="16">
        <f t="shared" si="36"/>
        <v>0</v>
      </c>
      <c r="BW15" s="16">
        <f t="shared" si="37"/>
        <v>0</v>
      </c>
      <c r="BX15" s="16">
        <f t="shared" si="38"/>
        <v>0</v>
      </c>
      <c r="BY15" s="16">
        <f t="shared" si="39"/>
        <v>0</v>
      </c>
    </row>
    <row r="16" spans="2:77" x14ac:dyDescent="0.25">
      <c r="C16" t="str">
        <f t="shared" si="42"/>
        <v>OfL</v>
      </c>
      <c r="D16">
        <f t="shared" si="41"/>
        <v>12</v>
      </c>
      <c r="G16" s="9">
        <f t="shared" si="10"/>
        <v>1824632.375</v>
      </c>
      <c r="H16" s="9">
        <f t="shared" si="10"/>
        <v>1757293</v>
      </c>
      <c r="I16" s="9">
        <f t="shared" si="10"/>
        <v>1770493.125</v>
      </c>
      <c r="J16" s="9">
        <f t="shared" si="10"/>
        <v>1718477.75</v>
      </c>
      <c r="K16" s="9">
        <f t="shared" si="10"/>
        <v>1689773.5</v>
      </c>
      <c r="L16" s="9">
        <f t="shared" si="10"/>
        <v>1749842.75</v>
      </c>
      <c r="M16" s="9">
        <f t="shared" si="10"/>
        <v>1701565.75</v>
      </c>
      <c r="N16" s="9">
        <f t="shared" si="10"/>
        <v>1675156.625</v>
      </c>
      <c r="O16" s="9">
        <f t="shared" si="11"/>
        <v>407.25028483072919</v>
      </c>
      <c r="P16" s="9">
        <f t="shared" si="11"/>
        <v>407.25028483072919</v>
      </c>
      <c r="Q16" s="9">
        <f t="shared" si="11"/>
        <v>407.25028483072919</v>
      </c>
      <c r="R16" s="9">
        <f t="shared" si="11"/>
        <v>420.6475830078125</v>
      </c>
      <c r="S16" s="9">
        <f t="shared" si="11"/>
        <v>420.6475830078125</v>
      </c>
      <c r="T16" s="9">
        <f t="shared" si="11"/>
        <v>420.6475830078125</v>
      </c>
      <c r="U16" s="9" t="str">
        <f t="shared" si="12"/>
        <v>CZ12</v>
      </c>
      <c r="V16" s="9">
        <f t="shared" si="16"/>
        <v>165.35132695607359</v>
      </c>
      <c r="W16" s="9">
        <f t="shared" si="16"/>
        <v>132.93851966856846</v>
      </c>
      <c r="X16" s="9">
        <f t="shared" si="17"/>
        <v>331.14494948985282</v>
      </c>
      <c r="Y16" s="9">
        <f t="shared" si="18"/>
        <v>177.7963977950896</v>
      </c>
      <c r="Z16" s="9">
        <f t="shared" si="19"/>
        <v>355.34674639322452</v>
      </c>
      <c r="AA16" s="9"/>
      <c r="AB16" s="9"/>
      <c r="AC16" s="9"/>
      <c r="AD16" s="9"/>
      <c r="AE16" s="9"/>
      <c r="AF16" s="9"/>
      <c r="AG16" s="9">
        <f t="shared" si="20"/>
        <v>127.72336063956305</v>
      </c>
      <c r="AH16" s="9">
        <f t="shared" si="21"/>
        <v>198.20642982128439</v>
      </c>
      <c r="AI16" s="9">
        <f t="shared" si="22"/>
        <v>163.86014750670716</v>
      </c>
      <c r="AJ16" s="9">
        <f t="shared" si="23"/>
        <v>226.64221512531395</v>
      </c>
      <c r="AM16" s="9">
        <f t="shared" si="13"/>
        <v>527.68975830078125</v>
      </c>
      <c r="AN16" s="9">
        <f t="shared" si="13"/>
        <v>498.310791015625</v>
      </c>
      <c r="AO16" s="9">
        <f t="shared" si="13"/>
        <v>662.73193359375</v>
      </c>
      <c r="AP16" s="9">
        <f t="shared" si="13"/>
        <v>604.6043701171875</v>
      </c>
      <c r="AQ16" s="9">
        <f t="shared" si="13"/>
        <v>572.60247802734375</v>
      </c>
      <c r="AR16" s="9">
        <f t="shared" si="13"/>
        <v>641.94232177734375</v>
      </c>
      <c r="AS16" s="9">
        <f t="shared" si="13"/>
        <v>587.75360107421875</v>
      </c>
      <c r="AT16" s="9">
        <f t="shared" si="13"/>
        <v>557.94873046875</v>
      </c>
      <c r="AU16" s="9"/>
      <c r="AV16" s="18">
        <f t="shared" si="24"/>
        <v>7.2139832381866636E-2</v>
      </c>
      <c r="AW16" s="18">
        <f t="shared" si="24"/>
        <v>-0.33159504197547246</v>
      </c>
      <c r="AX16" s="18">
        <f t="shared" si="25"/>
        <v>-0.11028284423479327</v>
      </c>
      <c r="AY16" s="18">
        <f t="shared" si="26"/>
        <v>-0.27161112554030897</v>
      </c>
      <c r="AZ16" s="18">
        <f t="shared" si="27"/>
        <v>-7.1934258962345593E-2</v>
      </c>
      <c r="BA16" s="9"/>
      <c r="BB16" s="18">
        <f t="shared" si="28"/>
        <v>0.14273179330180905</v>
      </c>
      <c r="BC16" s="18">
        <f t="shared" si="29"/>
        <v>0.22131219774067917</v>
      </c>
      <c r="BD16" s="18">
        <f t="shared" si="30"/>
        <v>0.12882213732372397</v>
      </c>
      <c r="BE16" s="18">
        <f t="shared" si="31"/>
        <v>0.19967686657796338</v>
      </c>
      <c r="BG16" s="9">
        <f t="shared" si="15"/>
        <v>4329.0272000000004</v>
      </c>
      <c r="BH16" s="9">
        <f t="shared" si="15"/>
        <v>2556.9696000000004</v>
      </c>
      <c r="BI16" s="9">
        <f t="shared" si="15"/>
        <v>0</v>
      </c>
      <c r="BJ16" s="9">
        <f t="shared" si="15"/>
        <v>0</v>
      </c>
      <c r="BK16" s="9">
        <f t="shared" si="15"/>
        <v>0</v>
      </c>
      <c r="BL16" s="9">
        <f t="shared" si="15"/>
        <v>0</v>
      </c>
      <c r="BM16" s="9">
        <f t="shared" si="15"/>
        <v>0</v>
      </c>
      <c r="BN16" s="9">
        <f t="shared" si="15"/>
        <v>0</v>
      </c>
      <c r="BO16" s="9"/>
      <c r="BP16" s="16">
        <f t="shared" si="32"/>
        <v>4.3512740592349584</v>
      </c>
      <c r="BQ16" s="16">
        <f t="shared" si="32"/>
        <v>10.629893609035365</v>
      </c>
      <c r="BR16" s="16">
        <f t="shared" si="33"/>
        <v>10.629893609035365</v>
      </c>
      <c r="BS16" s="16">
        <f t="shared" si="34"/>
        <v>10.291339769613272</v>
      </c>
      <c r="BT16" s="16">
        <f t="shared" si="35"/>
        <v>10.291339769613272</v>
      </c>
      <c r="BU16" s="16"/>
      <c r="BV16" s="16">
        <f t="shared" si="36"/>
        <v>0</v>
      </c>
      <c r="BW16" s="16">
        <f t="shared" si="37"/>
        <v>0</v>
      </c>
      <c r="BX16" s="16">
        <f t="shared" si="38"/>
        <v>0</v>
      </c>
      <c r="BY16" s="16">
        <f t="shared" si="39"/>
        <v>0</v>
      </c>
    </row>
    <row r="17" spans="3:77" x14ac:dyDescent="0.25">
      <c r="C17" t="str">
        <f>C11</f>
        <v>OfL</v>
      </c>
      <c r="D17">
        <f t="shared" si="41"/>
        <v>13</v>
      </c>
      <c r="G17" s="9">
        <f t="shared" si="10"/>
        <v>1846115</v>
      </c>
      <c r="H17" s="9">
        <f t="shared" si="10"/>
        <v>1779468.875</v>
      </c>
      <c r="I17" s="9">
        <f t="shared" si="10"/>
        <v>1835242.375</v>
      </c>
      <c r="J17" s="9">
        <f t="shared" si="10"/>
        <v>1771809.5</v>
      </c>
      <c r="K17" s="9">
        <f t="shared" si="10"/>
        <v>1736744</v>
      </c>
      <c r="L17" s="9">
        <f t="shared" si="10"/>
        <v>1812517</v>
      </c>
      <c r="M17" s="9">
        <f t="shared" si="10"/>
        <v>1753513.125</v>
      </c>
      <c r="N17" s="9">
        <f t="shared" si="10"/>
        <v>1721284.875</v>
      </c>
      <c r="O17" s="9">
        <f t="shared" si="11"/>
        <v>405.2984619140625</v>
      </c>
      <c r="P17" s="9">
        <f t="shared" si="11"/>
        <v>405.2984619140625</v>
      </c>
      <c r="Q17" s="9">
        <f t="shared" si="11"/>
        <v>405.2984619140625</v>
      </c>
      <c r="R17" s="9">
        <f t="shared" si="11"/>
        <v>434.53694661458331</v>
      </c>
      <c r="S17" s="9">
        <f t="shared" si="11"/>
        <v>434.53694661458331</v>
      </c>
      <c r="T17" s="9">
        <f t="shared" si="11"/>
        <v>434.53694661458331</v>
      </c>
      <c r="U17" s="9" t="str">
        <f t="shared" si="12"/>
        <v>CZ13</v>
      </c>
      <c r="V17" s="9">
        <f t="shared" si="16"/>
        <v>164.43715252522057</v>
      </c>
      <c r="W17" s="9">
        <f t="shared" si="16"/>
        <v>26.826218260619449</v>
      </c>
      <c r="X17" s="9">
        <f t="shared" si="17"/>
        <v>269.85298558372148</v>
      </c>
      <c r="Y17" s="9">
        <f t="shared" si="18"/>
        <v>77.319087046009159</v>
      </c>
      <c r="Z17" s="9">
        <f t="shared" si="19"/>
        <v>287.27160250131567</v>
      </c>
      <c r="AA17" s="9"/>
      <c r="AB17" s="9"/>
      <c r="AC17" s="9"/>
      <c r="AD17" s="9"/>
      <c r="AE17" s="9"/>
      <c r="AF17" s="9"/>
      <c r="AG17" s="9">
        <f t="shared" si="20"/>
        <v>156.50904447165161</v>
      </c>
      <c r="AH17" s="9">
        <f t="shared" si="21"/>
        <v>243.02676732310204</v>
      </c>
      <c r="AI17" s="9">
        <f t="shared" si="22"/>
        <v>188.08354648952448</v>
      </c>
      <c r="AJ17" s="9">
        <f t="shared" si="23"/>
        <v>262.25042746727746</v>
      </c>
      <c r="AM17" s="9">
        <f t="shared" si="13"/>
        <v>533.27813720703125</v>
      </c>
      <c r="AN17" s="9">
        <f t="shared" si="13"/>
        <v>505.06878662109375</v>
      </c>
      <c r="AO17" s="9">
        <f t="shared" si="13"/>
        <v>678.7822265625</v>
      </c>
      <c r="AP17" s="9">
        <f t="shared" si="13"/>
        <v>617.7265625</v>
      </c>
      <c r="AQ17" s="9">
        <f t="shared" si="13"/>
        <v>584.1790771484375</v>
      </c>
      <c r="AR17" s="9">
        <f t="shared" si="13"/>
        <v>658.86773681640625</v>
      </c>
      <c r="AS17" s="9">
        <f t="shared" si="13"/>
        <v>601.6907958984375</v>
      </c>
      <c r="AT17" s="9">
        <f t="shared" si="13"/>
        <v>570.2557373046875</v>
      </c>
      <c r="AU17" s="9"/>
      <c r="AV17" s="18">
        <f t="shared" si="24"/>
        <v>6.96014252132022E-2</v>
      </c>
      <c r="AW17" s="18">
        <f t="shared" si="24"/>
        <v>-0.35900479036685989</v>
      </c>
      <c r="AX17" s="18">
        <f t="shared" si="25"/>
        <v>-0.12558878141560537</v>
      </c>
      <c r="AY17" s="18">
        <f t="shared" si="26"/>
        <v>-0.28901938163791602</v>
      </c>
      <c r="AZ17" s="18">
        <f t="shared" si="27"/>
        <v>-8.5096561721031014E-2</v>
      </c>
      <c r="BA17" s="9"/>
      <c r="BB17" s="18">
        <f t="shared" si="28"/>
        <v>0.15064371025283077</v>
      </c>
      <c r="BC17" s="18">
        <f t="shared" si="29"/>
        <v>0.23341600895125453</v>
      </c>
      <c r="BD17" s="18">
        <f t="shared" si="30"/>
        <v>0.13158131055006098</v>
      </c>
      <c r="BE17" s="18">
        <f t="shared" si="31"/>
        <v>0.20392281991688502</v>
      </c>
      <c r="BG17" s="9">
        <f t="shared" si="15"/>
        <v>3658.5580800000002</v>
      </c>
      <c r="BH17" s="9">
        <f t="shared" si="15"/>
        <v>2243.8979200000003</v>
      </c>
      <c r="BI17" s="9">
        <f t="shared" si="15"/>
        <v>0</v>
      </c>
      <c r="BJ17" s="9">
        <f t="shared" si="15"/>
        <v>0</v>
      </c>
      <c r="BK17" s="9">
        <f t="shared" si="15"/>
        <v>0</v>
      </c>
      <c r="BL17" s="9">
        <f t="shared" si="15"/>
        <v>0</v>
      </c>
      <c r="BM17" s="9">
        <f t="shared" si="15"/>
        <v>0</v>
      </c>
      <c r="BN17" s="9">
        <f t="shared" si="15"/>
        <v>0</v>
      </c>
      <c r="BO17" s="9"/>
      <c r="BP17" s="16">
        <f t="shared" si="32"/>
        <v>3.490415811891133</v>
      </c>
      <c r="BQ17" s="16">
        <f t="shared" si="32"/>
        <v>9.0268244856447115</v>
      </c>
      <c r="BR17" s="16">
        <f t="shared" si="33"/>
        <v>9.0268244856447115</v>
      </c>
      <c r="BS17" s="16">
        <f t="shared" si="34"/>
        <v>8.4194407598785688</v>
      </c>
      <c r="BT17" s="16">
        <f t="shared" si="35"/>
        <v>8.4194407598785688</v>
      </c>
      <c r="BU17" s="16"/>
      <c r="BV17" s="16">
        <f t="shared" si="36"/>
        <v>0</v>
      </c>
      <c r="BW17" s="16">
        <f t="shared" si="37"/>
        <v>0</v>
      </c>
      <c r="BX17" s="16">
        <f t="shared" si="38"/>
        <v>0</v>
      </c>
      <c r="BY17" s="16">
        <f t="shared" si="39"/>
        <v>0</v>
      </c>
    </row>
    <row r="18" spans="3:77" x14ac:dyDescent="0.25">
      <c r="C18" t="str">
        <f>C12</f>
        <v>OfL</v>
      </c>
      <c r="D18">
        <f t="shared" si="41"/>
        <v>14</v>
      </c>
      <c r="G18" s="9">
        <f t="shared" si="10"/>
        <v>1853594.125</v>
      </c>
      <c r="H18" s="9">
        <f t="shared" si="10"/>
        <v>1781529.625</v>
      </c>
      <c r="I18" s="9">
        <f t="shared" si="10"/>
        <v>1852394</v>
      </c>
      <c r="J18" s="9">
        <f t="shared" si="10"/>
        <v>1786588.875</v>
      </c>
      <c r="K18" s="9">
        <f t="shared" si="10"/>
        <v>1750221.125</v>
      </c>
      <c r="L18" s="9">
        <f t="shared" si="10"/>
        <v>1827628.875</v>
      </c>
      <c r="M18" s="9">
        <f t="shared" si="10"/>
        <v>1766305.75</v>
      </c>
      <c r="N18" s="9">
        <f t="shared" si="10"/>
        <v>1732262.25</v>
      </c>
      <c r="O18" s="9">
        <f t="shared" si="11"/>
        <v>427.56070963541669</v>
      </c>
      <c r="P18" s="9">
        <f t="shared" si="11"/>
        <v>427.56070963541669</v>
      </c>
      <c r="Q18" s="9">
        <f t="shared" si="11"/>
        <v>427.56070963541669</v>
      </c>
      <c r="R18" s="9">
        <f t="shared" si="11"/>
        <v>431.3226318359375</v>
      </c>
      <c r="S18" s="9">
        <f t="shared" si="11"/>
        <v>431.3226318359375</v>
      </c>
      <c r="T18" s="9">
        <f t="shared" si="11"/>
        <v>431.3226318359375</v>
      </c>
      <c r="U18" s="9" t="str">
        <f t="shared" si="12"/>
        <v>CZ14</v>
      </c>
      <c r="V18" s="9">
        <f t="shared" si="16"/>
        <v>168.54799418180821</v>
      </c>
      <c r="W18" s="9">
        <f t="shared" si="16"/>
        <v>2.8069113296760899</v>
      </c>
      <c r="X18" s="9">
        <f t="shared" si="17"/>
        <v>241.77385262585685</v>
      </c>
      <c r="Y18" s="9">
        <f t="shared" si="18"/>
        <v>60.199136524504056</v>
      </c>
      <c r="Z18" s="9">
        <f t="shared" si="19"/>
        <v>281.30189803291171</v>
      </c>
      <c r="AA18" s="9"/>
      <c r="AB18" s="9"/>
      <c r="AC18" s="9"/>
      <c r="AD18" s="9"/>
      <c r="AE18" s="9"/>
      <c r="AF18" s="9"/>
      <c r="AG18" s="9">
        <f t="shared" si="20"/>
        <v>153.9082603172597</v>
      </c>
      <c r="AH18" s="9">
        <f t="shared" si="21"/>
        <v>238.96694129618075</v>
      </c>
      <c r="AI18" s="9">
        <f t="shared" si="22"/>
        <v>199.59131203842196</v>
      </c>
      <c r="AJ18" s="9">
        <f t="shared" si="23"/>
        <v>278.51946810362273</v>
      </c>
      <c r="AM18" s="9">
        <f t="shared" si="13"/>
        <v>522.646728515625</v>
      </c>
      <c r="AN18" s="9">
        <f t="shared" si="13"/>
        <v>491.177001953125</v>
      </c>
      <c r="AO18" s="9">
        <f t="shared" si="13"/>
        <v>686.7354736328125</v>
      </c>
      <c r="AP18" s="9">
        <f t="shared" si="13"/>
        <v>623.88836669921875</v>
      </c>
      <c r="AQ18" s="9">
        <f t="shared" si="13"/>
        <v>589.31524658203125</v>
      </c>
      <c r="AR18" s="9">
        <f t="shared" si="13"/>
        <v>675.80035400390625</v>
      </c>
      <c r="AS18" s="9">
        <f t="shared" si="13"/>
        <v>615.207275390625</v>
      </c>
      <c r="AT18" s="9">
        <f t="shared" si="13"/>
        <v>581.70660400390625</v>
      </c>
      <c r="AU18" s="9"/>
      <c r="AV18" s="18">
        <f t="shared" si="24"/>
        <v>7.36029430518403E-2</v>
      </c>
      <c r="AW18" s="18">
        <f t="shared" si="24"/>
        <v>-0.38377882115760087</v>
      </c>
      <c r="AX18" s="18">
        <f t="shared" si="25"/>
        <v>-0.15592760645208689</v>
      </c>
      <c r="AY18" s="18">
        <f t="shared" si="26"/>
        <v>-0.35507903871489033</v>
      </c>
      <c r="AZ18" s="18">
        <f t="shared" si="27"/>
        <v>-0.13692737438073016</v>
      </c>
      <c r="BA18" s="9"/>
      <c r="BB18" s="18">
        <f t="shared" si="28"/>
        <v>0.14698990229290201</v>
      </c>
      <c r="BC18" s="18">
        <f t="shared" si="29"/>
        <v>0.22785121470551398</v>
      </c>
      <c r="BD18" s="18">
        <f t="shared" si="30"/>
        <v>0.14048202932307313</v>
      </c>
      <c r="BE18" s="18">
        <f t="shared" si="31"/>
        <v>0.21815166433416019</v>
      </c>
      <c r="BG18" s="9">
        <f t="shared" si="15"/>
        <v>4681.5283200000003</v>
      </c>
      <c r="BH18" s="9">
        <f t="shared" si="15"/>
        <v>2918.0371200000004</v>
      </c>
      <c r="BI18" s="9">
        <f t="shared" si="15"/>
        <v>0</v>
      </c>
      <c r="BJ18" s="9">
        <f t="shared" si="15"/>
        <v>0</v>
      </c>
      <c r="BK18" s="9">
        <f t="shared" si="15"/>
        <v>0</v>
      </c>
      <c r="BL18" s="9">
        <f t="shared" si="15"/>
        <v>0</v>
      </c>
      <c r="BM18" s="9">
        <f t="shared" si="15"/>
        <v>0</v>
      </c>
      <c r="BN18" s="9">
        <f t="shared" si="15"/>
        <v>0</v>
      </c>
      <c r="BO18" s="9"/>
      <c r="BP18" s="16">
        <f t="shared" si="32"/>
        <v>4.124539884648752</v>
      </c>
      <c r="BQ18" s="16">
        <f t="shared" si="32"/>
        <v>10.949388506703444</v>
      </c>
      <c r="BR18" s="16">
        <f t="shared" si="33"/>
        <v>10.949388506703444</v>
      </c>
      <c r="BS18" s="16">
        <f t="shared" si="34"/>
        <v>10.85388981346269</v>
      </c>
      <c r="BT18" s="16">
        <f t="shared" si="35"/>
        <v>10.85388981346269</v>
      </c>
      <c r="BU18" s="16"/>
      <c r="BV18" s="16">
        <f t="shared" si="36"/>
        <v>0</v>
      </c>
      <c r="BW18" s="16">
        <f t="shared" si="37"/>
        <v>0</v>
      </c>
      <c r="BX18" s="16">
        <f t="shared" si="38"/>
        <v>0</v>
      </c>
      <c r="BY18" s="16">
        <f t="shared" si="39"/>
        <v>0</v>
      </c>
    </row>
    <row r="19" spans="3:77" x14ac:dyDescent="0.25">
      <c r="C19" t="str">
        <f t="shared" si="42"/>
        <v>OfL</v>
      </c>
      <c r="D19">
        <f t="shared" si="41"/>
        <v>15</v>
      </c>
      <c r="G19" s="9">
        <f t="shared" si="10"/>
        <v>2148958</v>
      </c>
      <c r="H19" s="9">
        <f t="shared" si="10"/>
        <v>1998094.375</v>
      </c>
      <c r="I19" s="9">
        <f t="shared" si="10"/>
        <v>2104329.25</v>
      </c>
      <c r="J19" s="9">
        <f t="shared" si="10"/>
        <v>1994615.75</v>
      </c>
      <c r="K19" s="9">
        <f t="shared" si="10"/>
        <v>1934245.25</v>
      </c>
      <c r="L19" s="9">
        <f t="shared" si="10"/>
        <v>2047599</v>
      </c>
      <c r="M19" s="9">
        <f t="shared" si="10"/>
        <v>1948247.75</v>
      </c>
      <c r="N19" s="9">
        <f t="shared" si="10"/>
        <v>1893685.25</v>
      </c>
      <c r="O19" s="9">
        <f t="shared" si="11"/>
        <v>502.09651692708331</v>
      </c>
      <c r="P19" s="9">
        <f t="shared" si="11"/>
        <v>502.09651692708331</v>
      </c>
      <c r="Q19" s="9">
        <f t="shared" si="11"/>
        <v>502.09651692708331</v>
      </c>
      <c r="R19" s="9">
        <f t="shared" si="11"/>
        <v>507.96044921875</v>
      </c>
      <c r="S19" s="9">
        <f t="shared" si="11"/>
        <v>507.96044921875</v>
      </c>
      <c r="T19" s="9">
        <f t="shared" si="11"/>
        <v>507.96044921875</v>
      </c>
      <c r="U19" s="9" t="str">
        <f t="shared" si="12"/>
        <v>CZ15</v>
      </c>
      <c r="V19" s="9">
        <f t="shared" si="16"/>
        <v>300.46738010315471</v>
      </c>
      <c r="W19" s="9">
        <f t="shared" si="16"/>
        <v>88.88480301185038</v>
      </c>
      <c r="X19" s="9">
        <f t="shared" si="17"/>
        <v>427.63242277416862</v>
      </c>
      <c r="Y19" s="9">
        <f t="shared" si="18"/>
        <v>199.54112599886764</v>
      </c>
      <c r="Z19" s="9">
        <f t="shared" si="19"/>
        <v>502.54453942745528</v>
      </c>
      <c r="AA19" s="9"/>
      <c r="AB19" s="9"/>
      <c r="AC19" s="9"/>
      <c r="AD19" s="9"/>
      <c r="AE19" s="9"/>
      <c r="AF19" s="9"/>
      <c r="AG19" s="9">
        <f t="shared" si="20"/>
        <v>218.51077691489559</v>
      </c>
      <c r="AH19" s="9">
        <f t="shared" si="21"/>
        <v>338.74761976231821</v>
      </c>
      <c r="AI19" s="9">
        <f t="shared" si="22"/>
        <v>307.27097009236729</v>
      </c>
      <c r="AJ19" s="9">
        <f t="shared" si="23"/>
        <v>414.68582903250302</v>
      </c>
      <c r="AM19" s="9">
        <f t="shared" si="13"/>
        <v>579.7178955078125</v>
      </c>
      <c r="AN19" s="9">
        <f t="shared" si="13"/>
        <v>529.79730224609375</v>
      </c>
      <c r="AO19" s="9">
        <f t="shared" si="13"/>
        <v>760.082275390625</v>
      </c>
      <c r="AP19" s="9">
        <f t="shared" si="13"/>
        <v>684.983154296875</v>
      </c>
      <c r="AQ19" s="9">
        <f t="shared" si="13"/>
        <v>643.74462890625</v>
      </c>
      <c r="AR19" s="9">
        <f t="shared" si="13"/>
        <v>712.95196533203125</v>
      </c>
      <c r="AS19" s="9">
        <f t="shared" si="13"/>
        <v>646.708740234375</v>
      </c>
      <c r="AT19" s="9">
        <f t="shared" si="13"/>
        <v>610.276123046875</v>
      </c>
      <c r="AU19" s="9"/>
      <c r="AV19" s="18">
        <f t="shared" si="24"/>
        <v>9.9424297079854951E-2</v>
      </c>
      <c r="AW19" s="18">
        <f t="shared" si="24"/>
        <v>-0.35922252754644346</v>
      </c>
      <c r="AX19" s="18">
        <f t="shared" si="25"/>
        <v>-0.1275187762510126</v>
      </c>
      <c r="AY19" s="18">
        <f t="shared" si="26"/>
        <v>-0.26229221198054797</v>
      </c>
      <c r="AZ19" s="18">
        <f t="shared" si="27"/>
        <v>-6.0158674924517187E-2</v>
      </c>
      <c r="BA19" s="9"/>
      <c r="BB19" s="18">
        <f t="shared" si="28"/>
        <v>0.14957108556213353</v>
      </c>
      <c r="BC19" s="18">
        <f t="shared" si="29"/>
        <v>0.23170375129543086</v>
      </c>
      <c r="BD19" s="18">
        <f t="shared" si="30"/>
        <v>0.13041020260443351</v>
      </c>
      <c r="BE19" s="18">
        <f t="shared" si="31"/>
        <v>0.20213353705603079</v>
      </c>
      <c r="BG19" s="9">
        <f t="shared" si="15"/>
        <v>1085.75152</v>
      </c>
      <c r="BH19" s="9">
        <f t="shared" si="15"/>
        <v>496.75000000000006</v>
      </c>
      <c r="BI19" s="9">
        <f t="shared" si="15"/>
        <v>0</v>
      </c>
      <c r="BJ19" s="9">
        <f t="shared" si="15"/>
        <v>0</v>
      </c>
      <c r="BK19" s="9">
        <f t="shared" si="15"/>
        <v>0</v>
      </c>
      <c r="BL19" s="9">
        <f t="shared" si="15"/>
        <v>0</v>
      </c>
      <c r="BM19" s="9">
        <f t="shared" si="15"/>
        <v>0</v>
      </c>
      <c r="BN19" s="9">
        <f t="shared" si="15"/>
        <v>0</v>
      </c>
      <c r="BO19" s="9"/>
      <c r="BP19" s="16">
        <f t="shared" si="32"/>
        <v>1.1730842579924479</v>
      </c>
      <c r="BQ19" s="16">
        <f t="shared" si="32"/>
        <v>2.1624358731763076</v>
      </c>
      <c r="BR19" s="16">
        <f t="shared" si="33"/>
        <v>2.1624358731763076</v>
      </c>
      <c r="BS19" s="16">
        <f t="shared" si="34"/>
        <v>2.1374725565147847</v>
      </c>
      <c r="BT19" s="16">
        <f t="shared" si="35"/>
        <v>2.1374725565147847</v>
      </c>
      <c r="BU19" s="16"/>
      <c r="BV19" s="16">
        <f t="shared" si="36"/>
        <v>0</v>
      </c>
      <c r="BW19" s="16">
        <f t="shared" si="37"/>
        <v>0</v>
      </c>
      <c r="BX19" s="16">
        <f t="shared" si="38"/>
        <v>0</v>
      </c>
      <c r="BY19" s="16">
        <f t="shared" si="39"/>
        <v>0</v>
      </c>
    </row>
    <row r="20" spans="3:77" x14ac:dyDescent="0.25">
      <c r="C20" t="str">
        <f t="shared" si="42"/>
        <v>OfL</v>
      </c>
      <c r="D20">
        <f t="shared" si="41"/>
        <v>16</v>
      </c>
      <c r="G20" s="9">
        <f t="shared" si="10"/>
        <v>1681181.625</v>
      </c>
      <c r="H20" s="9">
        <f t="shared" si="10"/>
        <v>1639278</v>
      </c>
      <c r="I20" s="9">
        <f t="shared" si="10"/>
        <v>1706954.375</v>
      </c>
      <c r="J20" s="9">
        <f t="shared" si="10"/>
        <v>1668351.75</v>
      </c>
      <c r="K20" s="9">
        <f t="shared" si="10"/>
        <v>1646619.5</v>
      </c>
      <c r="L20" s="9">
        <f t="shared" si="10"/>
        <v>1685797.5</v>
      </c>
      <c r="M20" s="9">
        <f t="shared" si="10"/>
        <v>1650186.75</v>
      </c>
      <c r="N20" s="9">
        <f t="shared" si="10"/>
        <v>1629941.375</v>
      </c>
      <c r="O20" s="9">
        <f t="shared" si="11"/>
        <v>332.35628255208331</v>
      </c>
      <c r="P20" s="9">
        <f t="shared" si="11"/>
        <v>332.35628255208331</v>
      </c>
      <c r="Q20" s="9">
        <f t="shared" si="11"/>
        <v>330.52030436197919</v>
      </c>
      <c r="R20" s="9">
        <f t="shared" si="11"/>
        <v>334.3299560546875</v>
      </c>
      <c r="S20" s="9">
        <f t="shared" si="11"/>
        <v>334.3299560546875</v>
      </c>
      <c r="T20" s="9">
        <f t="shared" si="11"/>
        <v>334.33024088541669</v>
      </c>
      <c r="U20" s="9" t="str">
        <f t="shared" si="12"/>
        <v>CZ16</v>
      </c>
      <c r="V20" s="9">
        <f t="shared" si="16"/>
        <v>126.08043596538096</v>
      </c>
      <c r="W20" s="9">
        <f t="shared" si="16"/>
        <v>-77.545547814223042</v>
      </c>
      <c r="X20" s="9">
        <f t="shared" si="17"/>
        <v>104.5688405337672</v>
      </c>
      <c r="Y20" s="9">
        <f t="shared" si="18"/>
        <v>-13.80634584609273</v>
      </c>
      <c r="Z20" s="9">
        <f t="shared" si="19"/>
        <v>153.26238471368586</v>
      </c>
      <c r="AA20" s="9"/>
      <c r="AB20" s="9"/>
      <c r="AC20" s="9"/>
      <c r="AD20" s="9"/>
      <c r="AE20" s="9"/>
      <c r="AF20" s="9"/>
      <c r="AG20" s="9">
        <f t="shared" si="20"/>
        <v>116.14832343044579</v>
      </c>
      <c r="AH20" s="9">
        <f t="shared" si="21"/>
        <v>182.54513929626077</v>
      </c>
      <c r="AI20" s="9">
        <f t="shared" si="22"/>
        <v>169.79520970808349</v>
      </c>
      <c r="AJ20" s="9">
        <f t="shared" si="23"/>
        <v>230.35008677660804</v>
      </c>
      <c r="AM20" s="9">
        <f t="shared" si="13"/>
        <v>467.71945190429687</v>
      </c>
      <c r="AN20" s="9">
        <f t="shared" si="13"/>
        <v>443.62417602539062</v>
      </c>
      <c r="AO20" s="9">
        <f t="shared" si="13"/>
        <v>511.71102905273437</v>
      </c>
      <c r="AP20" s="9">
        <f t="shared" si="13"/>
        <v>481.51922607421875</v>
      </c>
      <c r="AQ20" s="9">
        <f t="shared" si="13"/>
        <v>465.13839721679687</v>
      </c>
      <c r="AR20" s="9">
        <f t="shared" si="13"/>
        <v>503.08224487304687</v>
      </c>
      <c r="AS20" s="9">
        <f t="shared" si="13"/>
        <v>473.66867065429687</v>
      </c>
      <c r="AT20" s="9">
        <f t="shared" si="13"/>
        <v>457.301513671875</v>
      </c>
      <c r="AU20" s="9"/>
      <c r="AV20" s="18">
        <f t="shared" si="24"/>
        <v>7.2498331290398565E-2</v>
      </c>
      <c r="AW20" s="18">
        <f t="shared" si="24"/>
        <v>-0.13236270670329095</v>
      </c>
      <c r="AX20" s="18">
        <f t="shared" si="25"/>
        <v>7.8090654445037693E-3</v>
      </c>
      <c r="AY20" s="18">
        <f t="shared" si="26"/>
        <v>-0.10577213416965121</v>
      </c>
      <c r="AZ20" s="18">
        <f t="shared" si="27"/>
        <v>3.1160621919308705E-2</v>
      </c>
      <c r="BA20" s="9"/>
      <c r="BB20" s="18">
        <f t="shared" si="28"/>
        <v>9.0841679738021167E-2</v>
      </c>
      <c r="BC20" s="18">
        <f t="shared" si="29"/>
        <v>0.14090702211423625</v>
      </c>
      <c r="BD20" s="18">
        <f t="shared" si="30"/>
        <v>8.7977680988713794E-2</v>
      </c>
      <c r="BE20" s="18">
        <f t="shared" si="31"/>
        <v>0.13693266597699749</v>
      </c>
      <c r="BG20" s="9">
        <f t="shared" si="15"/>
        <v>11781.51936</v>
      </c>
      <c r="BH20" s="9">
        <f t="shared" si="15"/>
        <v>8668.6176000000014</v>
      </c>
      <c r="BI20" s="9">
        <f t="shared" si="15"/>
        <v>0</v>
      </c>
      <c r="BJ20" s="9">
        <f t="shared" si="15"/>
        <v>0</v>
      </c>
      <c r="BK20" s="9">
        <f t="shared" si="15"/>
        <v>0</v>
      </c>
      <c r="BL20" s="9">
        <f t="shared" si="15"/>
        <v>0</v>
      </c>
      <c r="BM20" s="9">
        <f t="shared" si="15"/>
        <v>0</v>
      </c>
      <c r="BN20" s="9">
        <f t="shared" si="15"/>
        <v>0</v>
      </c>
      <c r="BO20" s="9"/>
      <c r="BP20" s="16">
        <f t="shared" si="32"/>
        <v>9.3661589186663807</v>
      </c>
      <c r="BQ20" s="16">
        <f t="shared" si="32"/>
        <v>35.448462925185495</v>
      </c>
      <c r="BR20" s="16">
        <f t="shared" si="33"/>
        <v>35.645372476412575</v>
      </c>
      <c r="BS20" s="16">
        <f t="shared" si="34"/>
        <v>35.239197525192317</v>
      </c>
      <c r="BT20" s="16">
        <f t="shared" si="35"/>
        <v>35.239167503360314</v>
      </c>
      <c r="BU20" s="16"/>
      <c r="BV20" s="16">
        <f t="shared" si="36"/>
        <v>0</v>
      </c>
      <c r="BW20" s="16">
        <f t="shared" si="37"/>
        <v>0</v>
      </c>
      <c r="BX20" s="16">
        <f t="shared" si="38"/>
        <v>0</v>
      </c>
      <c r="BY20" s="16">
        <f t="shared" si="39"/>
        <v>0</v>
      </c>
    </row>
    <row r="21" spans="3:77" x14ac:dyDescent="0.25">
      <c r="G21" s="9"/>
      <c r="H21" s="9"/>
      <c r="I21" s="9"/>
      <c r="J21" s="9"/>
      <c r="K21" s="9"/>
      <c r="L21" s="9"/>
      <c r="M21" s="9"/>
      <c r="W21" s="9"/>
      <c r="X21" s="9"/>
      <c r="Y21" s="9"/>
      <c r="AB21" s="9"/>
      <c r="AC21" s="9"/>
      <c r="AD21" s="9"/>
    </row>
    <row r="22" spans="3:77" x14ac:dyDescent="0.25">
      <c r="G22" s="17" t="str">
        <f>W2&amp;W3</f>
        <v xml:space="preserve">Baseline is FPFC w/ T-24 Chlr and Blr </v>
      </c>
      <c r="P22" t="str">
        <f>AG2&amp;AG3&amp;AH3</f>
        <v>Baseline is T24 Heat Pump VRF System</v>
      </c>
      <c r="AA22" t="str">
        <f>AI3</f>
        <v>Baseline is T24 Heat Recovery VRF System</v>
      </c>
    </row>
    <row r="23" spans="3:77" x14ac:dyDescent="0.25">
      <c r="C23" s="9">
        <f>MIN($W$5:$AK$20)</f>
        <v>-77.545547814223042</v>
      </c>
      <c r="G23" s="9"/>
      <c r="H23" s="9"/>
      <c r="I23" s="9"/>
      <c r="J23" s="9"/>
      <c r="K23" s="9"/>
      <c r="L23" s="9"/>
      <c r="M23" s="9"/>
      <c r="X23" s="9"/>
      <c r="AC23" s="9"/>
    </row>
    <row r="24" spans="3:77" x14ac:dyDescent="0.25">
      <c r="C24" s="9">
        <f>MAX($W$5:$AK$20)</f>
        <v>502.54453942745528</v>
      </c>
      <c r="G24" s="9"/>
      <c r="H24" s="9"/>
      <c r="I24" s="9"/>
      <c r="J24" s="9"/>
      <c r="K24" s="9"/>
      <c r="W24" s="9"/>
      <c r="X24" s="9"/>
      <c r="Y24" s="9"/>
      <c r="AB24" s="9"/>
      <c r="AC24" s="9"/>
      <c r="AD24" s="9"/>
    </row>
    <row r="25" spans="3:77" x14ac:dyDescent="0.25">
      <c r="G25" s="9"/>
      <c r="H25" s="9"/>
      <c r="I25" s="9"/>
      <c r="J25" s="9"/>
      <c r="K25" s="9"/>
      <c r="L25" s="9"/>
      <c r="M25" s="9"/>
      <c r="W25" s="9"/>
      <c r="X25" s="9"/>
      <c r="Y25" s="9"/>
      <c r="AB25" s="9"/>
      <c r="AC25" s="9"/>
      <c r="AD25" s="9"/>
    </row>
    <row r="26" spans="3:77" x14ac:dyDescent="0.25">
      <c r="G26" s="9"/>
      <c r="H26" s="9"/>
      <c r="I26" s="9"/>
      <c r="J26" s="9"/>
      <c r="K26" s="9"/>
      <c r="L26" s="9"/>
      <c r="M26" s="9"/>
      <c r="W26" s="9"/>
      <c r="X26" s="9"/>
      <c r="Y26" s="9"/>
      <c r="AB26" s="9"/>
      <c r="AC26" s="9"/>
      <c r="AD26" s="9"/>
    </row>
    <row r="27" spans="3:77" x14ac:dyDescent="0.25">
      <c r="G27" s="9"/>
      <c r="H27" s="9"/>
      <c r="I27" s="9"/>
      <c r="J27" s="9"/>
      <c r="K27" s="9"/>
      <c r="L27" s="9"/>
      <c r="M27" s="9"/>
      <c r="W27" s="9"/>
      <c r="X27" s="9"/>
      <c r="Y27" s="9"/>
      <c r="AB27" s="9"/>
      <c r="AC27" s="9"/>
      <c r="AD27" s="9"/>
    </row>
    <row r="29" spans="3:77" x14ac:dyDescent="0.25">
      <c r="G29" s="9"/>
      <c r="H29" s="9"/>
      <c r="I29" s="9"/>
      <c r="J29" s="9"/>
      <c r="K29" s="9"/>
      <c r="L29" s="9"/>
      <c r="M29" s="9"/>
      <c r="X29" s="9"/>
      <c r="AC29" s="9"/>
    </row>
    <row r="30" spans="3:77" x14ac:dyDescent="0.25">
      <c r="G30" s="9"/>
      <c r="H30" s="9"/>
      <c r="I30" s="9"/>
      <c r="J30" s="9"/>
      <c r="K30" s="9"/>
      <c r="L30" s="9"/>
      <c r="M30" s="9"/>
      <c r="W30" s="9"/>
      <c r="X30" s="9"/>
      <c r="Y30" s="9"/>
      <c r="AB30" s="9"/>
      <c r="AC30" s="9"/>
      <c r="AD30" s="9"/>
    </row>
    <row r="31" spans="3:77" x14ac:dyDescent="0.25">
      <c r="G31" s="9"/>
      <c r="H31" s="9"/>
      <c r="I31" s="9"/>
      <c r="J31" s="9"/>
      <c r="K31" s="9"/>
      <c r="L31" s="9"/>
      <c r="M31" s="9"/>
      <c r="W31" s="9"/>
      <c r="X31" s="9"/>
      <c r="Y31" s="9"/>
      <c r="AB31" s="9"/>
      <c r="AC31" s="9"/>
      <c r="AD31" s="9"/>
    </row>
    <row r="32" spans="3:77" x14ac:dyDescent="0.25">
      <c r="G32" s="9"/>
      <c r="H32" s="9"/>
      <c r="I32" s="9"/>
      <c r="J32" s="9"/>
      <c r="K32" s="9"/>
      <c r="L32" s="9"/>
      <c r="M32" s="9"/>
      <c r="W32" s="9"/>
      <c r="X32" s="9"/>
      <c r="Y32" s="9"/>
      <c r="AB32" s="9"/>
      <c r="AC32" s="9"/>
      <c r="AD32" s="9"/>
    </row>
    <row r="33" spans="3:30" x14ac:dyDescent="0.25">
      <c r="G33" s="9"/>
      <c r="H33" s="9"/>
      <c r="I33" s="9"/>
      <c r="J33" s="9"/>
      <c r="K33" s="9"/>
      <c r="L33" s="9"/>
      <c r="M33" s="9"/>
      <c r="W33" s="9"/>
      <c r="X33" s="9"/>
      <c r="Y33" s="9"/>
      <c r="AB33" s="9"/>
      <c r="AC33" s="9"/>
      <c r="AD33" s="9"/>
    </row>
    <row r="35" spans="3:30" x14ac:dyDescent="0.25">
      <c r="G35" s="9"/>
      <c r="H35" s="9"/>
      <c r="I35" s="9"/>
      <c r="J35" s="9"/>
      <c r="K35" s="9"/>
      <c r="L35" s="9"/>
      <c r="M35" s="9"/>
      <c r="X35" s="9"/>
      <c r="AC35" s="9"/>
    </row>
    <row r="36" spans="3:30" x14ac:dyDescent="0.25">
      <c r="G36" s="9"/>
      <c r="H36" s="9"/>
      <c r="I36" s="9"/>
      <c r="J36" s="9"/>
      <c r="K36" s="9"/>
      <c r="L36" s="9"/>
      <c r="M36" s="9"/>
      <c r="W36" s="9"/>
      <c r="X36" s="9"/>
      <c r="Y36" s="9"/>
      <c r="AB36" s="9"/>
      <c r="AC36" s="9"/>
      <c r="AD36" s="9"/>
    </row>
    <row r="37" spans="3:30" x14ac:dyDescent="0.25">
      <c r="G37" s="9"/>
      <c r="H37" s="9"/>
      <c r="I37" s="9"/>
      <c r="J37" s="9"/>
      <c r="K37" s="9"/>
      <c r="L37" s="9"/>
      <c r="M37" s="9"/>
      <c r="W37" s="9"/>
      <c r="X37" s="9"/>
      <c r="Y37" s="9"/>
      <c r="AB37" s="9"/>
      <c r="AC37" s="9"/>
      <c r="AD37" s="9"/>
    </row>
    <row r="38" spans="3:30" x14ac:dyDescent="0.25">
      <c r="G38" s="9"/>
      <c r="H38" s="9"/>
      <c r="I38" s="9"/>
      <c r="J38" s="9"/>
      <c r="K38" s="9"/>
      <c r="L38" s="9"/>
      <c r="M38" s="9"/>
      <c r="W38" s="9"/>
      <c r="X38" s="9"/>
      <c r="Y38" s="9"/>
      <c r="AB38" s="9"/>
      <c r="AC38" s="9"/>
      <c r="AD38" s="9"/>
    </row>
    <row r="39" spans="3:30" x14ac:dyDescent="0.25">
      <c r="C39" s="18">
        <f>MIN($AW$5:$BD$20)</f>
        <v>-0.49500539057480736</v>
      </c>
      <c r="G39" s="9"/>
      <c r="H39" s="9"/>
      <c r="I39" s="9"/>
      <c r="J39" s="9"/>
      <c r="K39" s="9"/>
      <c r="L39" s="9"/>
      <c r="M39" s="9"/>
      <c r="P39" s="15"/>
      <c r="Q39" s="15"/>
      <c r="R39" s="15"/>
      <c r="S39" s="15"/>
      <c r="T39" s="15"/>
      <c r="W39" s="9"/>
      <c r="X39" s="9"/>
      <c r="Y39" s="9"/>
      <c r="AB39" s="9"/>
      <c r="AC39" s="9"/>
      <c r="AD39" s="9"/>
    </row>
    <row r="40" spans="3:30" x14ac:dyDescent="0.25">
      <c r="C40" s="18">
        <f>MAX($AW$5:$BD$20)</f>
        <v>0.26985564482711782</v>
      </c>
    </row>
    <row r="41" spans="3:30" x14ac:dyDescent="0.25">
      <c r="G41" s="9"/>
      <c r="H41" s="9"/>
      <c r="I41" s="9"/>
      <c r="J41" s="9"/>
      <c r="K41" s="9"/>
      <c r="L41" s="9"/>
      <c r="M41" s="9"/>
      <c r="X41" s="9"/>
      <c r="AC41" s="9"/>
    </row>
    <row r="42" spans="3:30" x14ac:dyDescent="0.25">
      <c r="G42" s="9"/>
      <c r="H42" s="9"/>
      <c r="I42" s="9"/>
      <c r="J42" s="9"/>
      <c r="K42" s="9"/>
      <c r="L42" s="9"/>
      <c r="M42" s="9"/>
      <c r="W42" s="9"/>
      <c r="X42" s="9"/>
      <c r="Y42" s="9"/>
      <c r="AB42" s="9"/>
      <c r="AC42" s="9"/>
      <c r="AD42" s="9"/>
    </row>
    <row r="43" spans="3:30" x14ac:dyDescent="0.25">
      <c r="G43" s="9"/>
      <c r="H43" s="9"/>
      <c r="I43" s="9"/>
      <c r="J43" s="9"/>
      <c r="K43" s="9"/>
      <c r="L43" s="9"/>
      <c r="M43" s="9"/>
      <c r="W43" s="9"/>
      <c r="X43" s="9"/>
      <c r="Y43" s="9"/>
      <c r="AB43" s="9"/>
      <c r="AC43" s="9"/>
      <c r="AD43" s="9"/>
    </row>
    <row r="44" spans="3:30" x14ac:dyDescent="0.25">
      <c r="G44" s="9"/>
      <c r="H44" s="9"/>
      <c r="I44" s="9"/>
      <c r="J44" s="9"/>
      <c r="K44" s="9"/>
      <c r="L44" s="9"/>
      <c r="M44" s="9"/>
      <c r="W44" s="9"/>
      <c r="X44" s="9"/>
      <c r="Y44" s="9"/>
      <c r="AB44" s="9"/>
      <c r="AC44" s="9"/>
      <c r="AD44" s="9"/>
    </row>
    <row r="45" spans="3:30" x14ac:dyDescent="0.25">
      <c r="G45" s="9"/>
      <c r="H45" s="9"/>
      <c r="I45" s="9"/>
      <c r="J45" s="9"/>
      <c r="K45" s="9"/>
      <c r="L45" s="9"/>
      <c r="M45" s="9"/>
      <c r="W45" s="9"/>
      <c r="X45" s="9"/>
      <c r="Y45" s="9"/>
      <c r="AB45" s="9"/>
      <c r="AC45" s="9"/>
      <c r="AD45" s="9"/>
    </row>
    <row r="47" spans="3:30" x14ac:dyDescent="0.25">
      <c r="G47" s="9"/>
      <c r="H47" s="9"/>
      <c r="I47" s="9"/>
      <c r="J47" s="9"/>
      <c r="K47" s="9"/>
      <c r="L47" s="9"/>
      <c r="M47" s="9"/>
      <c r="X47" s="9"/>
      <c r="AC47" s="9"/>
    </row>
    <row r="48" spans="3:30" x14ac:dyDescent="0.25">
      <c r="G48" s="9"/>
      <c r="H48" s="9"/>
      <c r="I48" s="9"/>
      <c r="J48" s="9"/>
      <c r="K48" s="9"/>
      <c r="L48" s="9"/>
      <c r="M48" s="9"/>
      <c r="W48" s="9"/>
      <c r="X48" s="9"/>
      <c r="Y48" s="9"/>
      <c r="AB48" s="9"/>
      <c r="AC48" s="9"/>
      <c r="AD48" s="9"/>
    </row>
    <row r="49" spans="3:30" x14ac:dyDescent="0.25">
      <c r="G49" s="9"/>
      <c r="H49" s="9"/>
      <c r="I49" s="9"/>
      <c r="J49" s="9"/>
      <c r="K49" s="9"/>
      <c r="L49" s="9"/>
      <c r="M49" s="9"/>
      <c r="W49" s="9"/>
      <c r="X49" s="9"/>
      <c r="Y49" s="9"/>
      <c r="AB49" s="9"/>
      <c r="AC49" s="9"/>
      <c r="AD49" s="9"/>
    </row>
    <row r="50" spans="3:30" x14ac:dyDescent="0.25">
      <c r="G50" s="9"/>
      <c r="H50" s="9"/>
      <c r="I50" s="9"/>
      <c r="J50" s="9"/>
      <c r="K50" s="9"/>
      <c r="L50" s="9"/>
      <c r="M50" s="9"/>
      <c r="W50" s="9"/>
      <c r="X50" s="9"/>
      <c r="Y50" s="9"/>
      <c r="AB50" s="9"/>
      <c r="AC50" s="9"/>
      <c r="AD50" s="9"/>
    </row>
    <row r="51" spans="3:30" x14ac:dyDescent="0.25">
      <c r="G51" s="9"/>
      <c r="H51" s="9"/>
      <c r="I51" s="9"/>
      <c r="J51" s="9"/>
      <c r="K51" s="9"/>
      <c r="L51" s="9"/>
      <c r="M51" s="9"/>
      <c r="W51" s="9"/>
      <c r="X51" s="9"/>
      <c r="Y51" s="9"/>
      <c r="AB51" s="9"/>
      <c r="AC51" s="9"/>
      <c r="AD51" s="9"/>
    </row>
    <row r="53" spans="3:30" x14ac:dyDescent="0.25">
      <c r="G53" s="9"/>
      <c r="H53" s="9"/>
      <c r="I53" s="9"/>
      <c r="J53" s="9"/>
      <c r="K53" s="9"/>
      <c r="L53" s="9"/>
      <c r="M53" s="9"/>
      <c r="X53" s="9"/>
      <c r="AC53" s="9"/>
    </row>
    <row r="54" spans="3:30" x14ac:dyDescent="0.25">
      <c r="C54" s="16">
        <f>MAX($BQ$5:$BU$20)</f>
        <v>35.645372476412575</v>
      </c>
      <c r="G54" s="9"/>
      <c r="H54" s="9"/>
      <c r="I54" s="9"/>
      <c r="J54" s="9"/>
      <c r="K54" s="9"/>
      <c r="L54" s="9"/>
      <c r="M54" s="9"/>
      <c r="P54" s="15"/>
      <c r="Q54" s="15"/>
      <c r="R54" s="15"/>
      <c r="S54" s="15"/>
      <c r="T54" s="15"/>
      <c r="W54" s="9"/>
      <c r="X54" s="9"/>
      <c r="Y54" s="9"/>
      <c r="AB54" s="9"/>
      <c r="AC54" s="9"/>
      <c r="AD54" s="9"/>
    </row>
    <row r="55" spans="3:30" x14ac:dyDescent="0.25">
      <c r="G55" s="9"/>
      <c r="H55" s="9"/>
      <c r="I55" s="9"/>
      <c r="J55" s="9"/>
      <c r="K55" s="9"/>
      <c r="L55" s="9"/>
      <c r="M55" s="9"/>
      <c r="W55" s="9"/>
      <c r="X55" s="9"/>
      <c r="Y55" s="9"/>
      <c r="AB55" s="9"/>
      <c r="AC55" s="9"/>
      <c r="AD55" s="9"/>
    </row>
    <row r="56" spans="3:30" x14ac:dyDescent="0.25">
      <c r="G56" s="9"/>
      <c r="H56" s="9"/>
      <c r="I56" s="9"/>
      <c r="J56" s="9"/>
      <c r="K56" s="9"/>
      <c r="L56" s="9"/>
      <c r="M56" s="9"/>
      <c r="W56" s="9"/>
      <c r="X56" s="9"/>
      <c r="Y56" s="9"/>
      <c r="AB56" s="9"/>
      <c r="AC56" s="9"/>
      <c r="AD56" s="9"/>
    </row>
    <row r="57" spans="3:30" x14ac:dyDescent="0.25">
      <c r="G57" s="9"/>
      <c r="H57" s="9"/>
      <c r="I57" s="9"/>
      <c r="J57" s="9"/>
      <c r="K57" s="9"/>
      <c r="L57" s="9"/>
      <c r="M57" s="9"/>
      <c r="W57" s="9"/>
      <c r="X57" s="9"/>
      <c r="Y57" s="9"/>
      <c r="AB57" s="9"/>
      <c r="AC57" s="9"/>
      <c r="AD57" s="9"/>
    </row>
    <row r="59" spans="3:30" x14ac:dyDescent="0.25">
      <c r="G59" s="9"/>
      <c r="H59" s="9"/>
      <c r="I59" s="9"/>
      <c r="J59" s="9"/>
      <c r="K59" s="9"/>
      <c r="L59" s="9"/>
      <c r="M59" s="9"/>
      <c r="X59" s="9"/>
      <c r="AC59" s="9"/>
    </row>
    <row r="60" spans="3:30" x14ac:dyDescent="0.25">
      <c r="G60" s="9"/>
      <c r="H60" s="9"/>
      <c r="I60" s="9"/>
      <c r="J60" s="9"/>
      <c r="K60" s="9"/>
      <c r="L60" s="9"/>
      <c r="M60" s="9"/>
      <c r="W60" s="9"/>
      <c r="X60" s="9"/>
      <c r="Y60" s="9"/>
      <c r="AB60" s="9"/>
      <c r="AC60" s="9"/>
      <c r="AD60" s="9"/>
    </row>
    <row r="61" spans="3:30" x14ac:dyDescent="0.25">
      <c r="G61" s="9"/>
      <c r="H61" s="9"/>
      <c r="I61" s="9"/>
      <c r="J61" s="9"/>
      <c r="K61" s="9"/>
      <c r="L61" s="9"/>
      <c r="M61" s="9"/>
      <c r="W61" s="9"/>
      <c r="X61" s="9"/>
      <c r="Y61" s="9"/>
      <c r="AB61" s="9"/>
      <c r="AC61" s="9"/>
      <c r="AD61" s="9"/>
    </row>
    <row r="62" spans="3:30" x14ac:dyDescent="0.25">
      <c r="G62" s="9"/>
      <c r="H62" s="9"/>
      <c r="I62" s="9"/>
      <c r="J62" s="9"/>
      <c r="K62" s="9"/>
      <c r="L62" s="9"/>
      <c r="M62" s="9"/>
      <c r="W62" s="9"/>
      <c r="X62" s="9"/>
      <c r="Y62" s="9"/>
      <c r="AB62" s="9"/>
      <c r="AC62" s="9"/>
      <c r="AD62" s="9"/>
    </row>
    <row r="63" spans="3:30" x14ac:dyDescent="0.25">
      <c r="G63" s="9"/>
      <c r="H63" s="9"/>
      <c r="I63" s="9"/>
      <c r="J63" s="9"/>
      <c r="K63" s="9"/>
      <c r="L63" s="9"/>
      <c r="M63" s="9"/>
      <c r="W63" s="9"/>
      <c r="X63" s="9"/>
      <c r="Y63" s="9"/>
      <c r="AB63" s="9"/>
      <c r="AC63" s="9"/>
      <c r="AD63" s="9"/>
    </row>
    <row r="65" spans="7:30" x14ac:dyDescent="0.25">
      <c r="G65" s="9"/>
      <c r="H65" s="9"/>
      <c r="I65" s="9"/>
      <c r="J65" s="9"/>
      <c r="K65" s="9"/>
      <c r="L65" s="9"/>
      <c r="M65" s="9"/>
      <c r="X65" s="9"/>
      <c r="AC65" s="9"/>
    </row>
    <row r="66" spans="7:30" x14ac:dyDescent="0.25">
      <c r="G66" s="9"/>
      <c r="H66" s="9"/>
      <c r="I66" s="9"/>
      <c r="J66" s="9"/>
      <c r="K66" s="9"/>
      <c r="L66" s="9"/>
      <c r="M66" s="9"/>
      <c r="W66" s="9"/>
      <c r="X66" s="9"/>
      <c r="Y66" s="9"/>
      <c r="AB66" s="9"/>
      <c r="AC66" s="9"/>
      <c r="AD66" s="9"/>
    </row>
    <row r="67" spans="7:30" x14ac:dyDescent="0.25">
      <c r="G67" s="9"/>
      <c r="H67" s="9"/>
      <c r="I67" s="9"/>
      <c r="J67" s="9"/>
      <c r="K67" s="9"/>
      <c r="L67" s="9"/>
      <c r="M67" s="9"/>
      <c r="W67" s="9"/>
      <c r="X67" s="9"/>
      <c r="Y67" s="9"/>
      <c r="AB67" s="9"/>
      <c r="AC67" s="9"/>
      <c r="AD67" s="9"/>
    </row>
    <row r="68" spans="7:30" x14ac:dyDescent="0.25">
      <c r="G68" s="9"/>
      <c r="H68" s="9"/>
      <c r="I68" s="9"/>
      <c r="J68" s="9"/>
      <c r="K68" s="9"/>
      <c r="L68" s="9"/>
      <c r="M68" s="9"/>
      <c r="W68" s="9"/>
      <c r="X68" s="9"/>
      <c r="Y68" s="9"/>
      <c r="AB68" s="9"/>
      <c r="AC68" s="9"/>
      <c r="AD68" s="9"/>
    </row>
    <row r="69" spans="7:30" x14ac:dyDescent="0.25">
      <c r="G69" s="9"/>
      <c r="H69" s="9"/>
      <c r="I69" s="9"/>
      <c r="J69" s="9"/>
      <c r="K69" s="9"/>
      <c r="L69" s="9"/>
      <c r="M69" s="9"/>
      <c r="W69" s="9"/>
      <c r="X69" s="9"/>
      <c r="Y69" s="9"/>
      <c r="AB69" s="9"/>
      <c r="AC69" s="9"/>
      <c r="AD69" s="9"/>
    </row>
    <row r="71" spans="7:30" x14ac:dyDescent="0.25">
      <c r="G71" s="9"/>
      <c r="H71" s="9"/>
      <c r="I71" s="9"/>
      <c r="J71" s="9"/>
      <c r="K71" s="9"/>
      <c r="L71" s="9"/>
      <c r="M71" s="9"/>
      <c r="X71" s="9"/>
      <c r="AC71" s="9"/>
    </row>
    <row r="72" spans="7:30" x14ac:dyDescent="0.25">
      <c r="G72" s="9"/>
      <c r="H72" s="9"/>
      <c r="I72" s="9"/>
      <c r="J72" s="9"/>
      <c r="K72" s="9"/>
      <c r="L72" s="9"/>
      <c r="M72" s="9"/>
      <c r="W72" s="9"/>
      <c r="X72" s="9"/>
      <c r="Y72" s="9"/>
      <c r="AB72" s="9"/>
      <c r="AC72" s="9"/>
      <c r="AD72" s="9"/>
    </row>
    <row r="73" spans="7:30" x14ac:dyDescent="0.25">
      <c r="G73" s="9"/>
      <c r="H73" s="9"/>
      <c r="I73" s="9"/>
      <c r="J73" s="9"/>
      <c r="K73" s="9"/>
      <c r="L73" s="9"/>
      <c r="M73" s="9"/>
      <c r="W73" s="9"/>
      <c r="X73" s="9"/>
      <c r="Y73" s="9"/>
      <c r="AB73" s="9"/>
      <c r="AC73" s="9"/>
      <c r="AD73" s="9"/>
    </row>
    <row r="74" spans="7:30" x14ac:dyDescent="0.25">
      <c r="G74" s="9"/>
      <c r="H74" s="9"/>
      <c r="I74" s="9"/>
      <c r="J74" s="9"/>
      <c r="K74" s="9"/>
      <c r="L74" s="9"/>
      <c r="M74" s="9"/>
      <c r="W74" s="9"/>
      <c r="X74" s="9"/>
      <c r="Y74" s="9"/>
      <c r="AB74" s="9"/>
      <c r="AC74" s="9"/>
      <c r="AD74" s="9"/>
    </row>
    <row r="75" spans="7:30" x14ac:dyDescent="0.25">
      <c r="G75" s="9"/>
      <c r="H75" s="9"/>
      <c r="I75" s="9"/>
      <c r="J75" s="9"/>
      <c r="K75" s="9"/>
      <c r="L75" s="9"/>
      <c r="M75" s="9"/>
      <c r="W75" s="9"/>
      <c r="X75" s="9"/>
      <c r="Y75" s="9"/>
      <c r="AB75" s="9"/>
      <c r="AC75" s="9"/>
      <c r="AD75" s="9"/>
    </row>
    <row r="77" spans="7:30" x14ac:dyDescent="0.25">
      <c r="G77" s="9"/>
      <c r="H77" s="9"/>
      <c r="I77" s="9"/>
      <c r="J77" s="9"/>
      <c r="K77" s="9"/>
      <c r="L77" s="9"/>
      <c r="M77" s="9"/>
      <c r="X77" s="9"/>
      <c r="AC77" s="9"/>
    </row>
    <row r="78" spans="7:30" x14ac:dyDescent="0.25">
      <c r="G78" s="9"/>
      <c r="H78" s="9"/>
      <c r="I78" s="9"/>
      <c r="J78" s="9"/>
      <c r="K78" s="9"/>
      <c r="L78" s="9"/>
      <c r="M78" s="9"/>
      <c r="W78" s="9"/>
      <c r="X78" s="9"/>
      <c r="Y78" s="9"/>
      <c r="AB78" s="9"/>
      <c r="AC78" s="9"/>
      <c r="AD78" s="9"/>
    </row>
    <row r="79" spans="7:30" x14ac:dyDescent="0.25">
      <c r="G79" s="9"/>
      <c r="H79" s="9"/>
      <c r="I79" s="9"/>
      <c r="J79" s="9"/>
      <c r="K79" s="9"/>
      <c r="L79" s="9"/>
      <c r="M79" s="9"/>
      <c r="W79" s="9"/>
      <c r="X79" s="9"/>
      <c r="Y79" s="9"/>
      <c r="AB79" s="9"/>
      <c r="AC79" s="9"/>
      <c r="AD79" s="9"/>
    </row>
    <row r="80" spans="7:30" x14ac:dyDescent="0.25">
      <c r="G80" s="9"/>
      <c r="H80" s="9"/>
      <c r="I80" s="9"/>
      <c r="J80" s="9"/>
      <c r="K80" s="9"/>
      <c r="L80" s="9"/>
      <c r="M80" s="9"/>
      <c r="W80" s="9"/>
      <c r="X80" s="9"/>
      <c r="Y80" s="9"/>
      <c r="AB80" s="9"/>
      <c r="AC80" s="9"/>
      <c r="AD80" s="9"/>
    </row>
    <row r="81" spans="7:30" x14ac:dyDescent="0.25">
      <c r="G81" s="9"/>
      <c r="H81" s="9"/>
      <c r="I81" s="9"/>
      <c r="J81" s="9"/>
      <c r="K81" s="9"/>
      <c r="L81" s="9"/>
      <c r="M81" s="9"/>
      <c r="W81" s="9"/>
      <c r="X81" s="9"/>
      <c r="Y81" s="9"/>
      <c r="AB81" s="9"/>
      <c r="AC81" s="9"/>
      <c r="AD81" s="9"/>
    </row>
    <row r="83" spans="7:30" x14ac:dyDescent="0.25">
      <c r="G83" s="9"/>
      <c r="H83" s="9"/>
      <c r="I83" s="9"/>
      <c r="J83" s="9"/>
      <c r="K83" s="9"/>
      <c r="L83" s="9"/>
      <c r="M83" s="9"/>
      <c r="X83" s="9"/>
      <c r="AC83" s="9"/>
    </row>
    <row r="84" spans="7:30" x14ac:dyDescent="0.25">
      <c r="G84" s="9"/>
      <c r="H84" s="9"/>
      <c r="I84" s="9"/>
      <c r="J84" s="9"/>
      <c r="K84" s="9"/>
      <c r="L84" s="9"/>
      <c r="M84" s="9"/>
      <c r="W84" s="9"/>
      <c r="X84" s="9"/>
      <c r="Y84" s="9"/>
      <c r="AB84" s="9"/>
      <c r="AC84" s="9"/>
      <c r="AD84" s="9"/>
    </row>
    <row r="85" spans="7:30" x14ac:dyDescent="0.25">
      <c r="G85" s="9"/>
      <c r="H85" s="9"/>
      <c r="I85" s="9"/>
      <c r="J85" s="9"/>
      <c r="K85" s="9"/>
      <c r="L85" s="9"/>
      <c r="M85" s="9"/>
      <c r="W85" s="9"/>
      <c r="X85" s="9"/>
      <c r="Y85" s="9"/>
      <c r="AB85" s="9"/>
      <c r="AC85" s="9"/>
      <c r="AD85" s="9"/>
    </row>
    <row r="86" spans="7:30" x14ac:dyDescent="0.25">
      <c r="G86" s="9"/>
      <c r="H86" s="9"/>
      <c r="I86" s="9"/>
      <c r="J86" s="9"/>
      <c r="K86" s="9"/>
      <c r="L86" s="9"/>
      <c r="M86" s="9"/>
      <c r="W86" s="9"/>
      <c r="X86" s="9"/>
      <c r="Y86" s="9"/>
      <c r="AB86" s="9"/>
      <c r="AC86" s="9"/>
      <c r="AD86" s="9"/>
    </row>
    <row r="87" spans="7:30" x14ac:dyDescent="0.25">
      <c r="G87" s="9"/>
      <c r="H87" s="9"/>
      <c r="I87" s="9"/>
      <c r="J87" s="9"/>
      <c r="K87" s="9"/>
      <c r="L87" s="9"/>
      <c r="M87" s="9"/>
      <c r="W87" s="9"/>
      <c r="X87" s="9"/>
      <c r="Y87" s="9"/>
      <c r="AB87" s="9"/>
      <c r="AC87" s="9"/>
      <c r="AD87" s="9"/>
    </row>
    <row r="89" spans="7:30" x14ac:dyDescent="0.25">
      <c r="G89" s="9"/>
      <c r="H89" s="9"/>
      <c r="I89" s="9"/>
      <c r="J89" s="9"/>
      <c r="K89" s="9"/>
      <c r="L89" s="9"/>
      <c r="M89" s="9"/>
      <c r="X89" s="9"/>
      <c r="AC89" s="9"/>
    </row>
    <row r="90" spans="7:30" x14ac:dyDescent="0.25">
      <c r="G90" s="9"/>
      <c r="H90" s="9"/>
      <c r="I90" s="9"/>
      <c r="J90" s="9"/>
      <c r="K90" s="9"/>
      <c r="L90" s="9"/>
      <c r="M90" s="9"/>
      <c r="W90" s="9"/>
      <c r="X90" s="9"/>
      <c r="Y90" s="9"/>
      <c r="AB90" s="9"/>
      <c r="AC90" s="9"/>
      <c r="AD90" s="9"/>
    </row>
    <row r="91" spans="7:30" x14ac:dyDescent="0.25">
      <c r="G91" s="9"/>
      <c r="H91" s="9"/>
      <c r="I91" s="9"/>
      <c r="J91" s="9"/>
      <c r="K91" s="9"/>
      <c r="L91" s="9"/>
      <c r="M91" s="9"/>
      <c r="W91" s="9"/>
      <c r="X91" s="9"/>
      <c r="Y91" s="9"/>
      <c r="AB91" s="9"/>
      <c r="AC91" s="9"/>
      <c r="AD91" s="9"/>
    </row>
    <row r="92" spans="7:30" x14ac:dyDescent="0.25">
      <c r="G92" s="9"/>
      <c r="H92" s="9"/>
      <c r="I92" s="9"/>
      <c r="J92" s="9"/>
      <c r="K92" s="9"/>
      <c r="L92" s="9"/>
      <c r="M92" s="9"/>
      <c r="W92" s="9"/>
      <c r="X92" s="9"/>
      <c r="Y92" s="9"/>
      <c r="AB92" s="9"/>
      <c r="AC92" s="9"/>
      <c r="AD92" s="9"/>
    </row>
    <row r="93" spans="7:30" x14ac:dyDescent="0.25">
      <c r="G93" s="9"/>
      <c r="H93" s="9"/>
      <c r="I93" s="9"/>
      <c r="J93" s="9"/>
      <c r="K93" s="9"/>
      <c r="L93" s="9"/>
      <c r="M93" s="9"/>
      <c r="W93" s="9"/>
      <c r="X93" s="9"/>
      <c r="Y93" s="9"/>
      <c r="AB93" s="9"/>
      <c r="AC93" s="9"/>
      <c r="AD93" s="9"/>
    </row>
    <row r="95" spans="7:30" x14ac:dyDescent="0.25">
      <c r="G95" s="9"/>
      <c r="H95" s="9"/>
      <c r="I95" s="9"/>
      <c r="J95" s="9"/>
      <c r="K95" s="9"/>
      <c r="L95" s="9"/>
      <c r="M95" s="9"/>
      <c r="X95" s="9"/>
      <c r="AC95" s="9"/>
    </row>
    <row r="96" spans="7:30" x14ac:dyDescent="0.25">
      <c r="G96" s="9"/>
      <c r="H96" s="9"/>
      <c r="I96" s="9"/>
      <c r="J96" s="9"/>
      <c r="K96" s="9"/>
      <c r="L96" s="9"/>
      <c r="M96" s="9"/>
      <c r="W96" s="9"/>
      <c r="X96" s="9"/>
      <c r="Y96" s="9"/>
      <c r="AB96" s="9"/>
      <c r="AC96" s="9"/>
      <c r="AD96" s="9"/>
    </row>
    <row r="97" spans="7:30" x14ac:dyDescent="0.25">
      <c r="G97" s="9"/>
      <c r="H97" s="9"/>
      <c r="I97" s="9"/>
      <c r="J97" s="9"/>
      <c r="K97" s="9"/>
      <c r="L97" s="9"/>
      <c r="M97" s="9"/>
      <c r="W97" s="9"/>
      <c r="X97" s="9"/>
      <c r="Y97" s="9"/>
      <c r="AB97" s="9"/>
      <c r="AC97" s="9"/>
      <c r="AD97" s="9"/>
    </row>
    <row r="98" spans="7:30" x14ac:dyDescent="0.25">
      <c r="G98" s="9"/>
      <c r="H98" s="9"/>
      <c r="I98" s="9"/>
      <c r="J98" s="9"/>
      <c r="K98" s="9"/>
      <c r="L98" s="9"/>
      <c r="M98" s="9"/>
      <c r="W98" s="9"/>
      <c r="X98" s="9"/>
      <c r="Y98" s="9"/>
      <c r="AB98" s="9"/>
      <c r="AC98" s="9"/>
      <c r="AD98" s="9"/>
    </row>
    <row r="99" spans="7:30" x14ac:dyDescent="0.25">
      <c r="G99" s="9"/>
      <c r="H99" s="9"/>
      <c r="I99" s="9"/>
      <c r="J99" s="9"/>
      <c r="K99" s="9"/>
      <c r="L99" s="9"/>
      <c r="M99" s="9"/>
      <c r="W99" s="9"/>
      <c r="X99" s="9"/>
      <c r="Y99" s="9"/>
      <c r="AB99" s="9"/>
      <c r="AC99" s="9"/>
      <c r="AD99" s="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BY99"/>
  <sheetViews>
    <sheetView topLeftCell="A18" zoomScale="80" zoomScaleNormal="80" workbookViewId="0">
      <selection activeCell="T57" sqref="T57"/>
    </sheetView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2" max="22" width="6.28515625" customWidth="1"/>
    <col min="23" max="23" width="6.7109375" customWidth="1"/>
    <col min="24" max="26" width="6.28515625" customWidth="1"/>
    <col min="27" max="27" width="3.85546875" customWidth="1"/>
    <col min="28" max="28" width="0" hidden="1" customWidth="1"/>
    <col min="29" max="31" width="9.140625" hidden="1" customWidth="1"/>
    <col min="32" max="32" width="4.140625" hidden="1" customWidth="1"/>
    <col min="33" max="37" width="6.5703125" customWidth="1"/>
    <col min="38" max="38" width="5.140625" customWidth="1"/>
    <col min="58" max="58" width="3.7109375" customWidth="1"/>
    <col min="67" max="67" width="4.85546875" customWidth="1"/>
    <col min="68" max="68" width="8.140625" customWidth="1"/>
  </cols>
  <sheetData>
    <row r="1" spans="2:77" x14ac:dyDescent="0.25">
      <c r="G1">
        <f t="shared" ref="G1:N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ref="O1:T1" si="1">MATCH(O2,hHdrAnnlEnergy,0)-1</f>
        <v>25</v>
      </c>
      <c r="P1">
        <f t="shared" si="1"/>
        <v>25</v>
      </c>
      <c r="Q1">
        <f t="shared" si="1"/>
        <v>25</v>
      </c>
      <c r="R1">
        <f t="shared" si="1"/>
        <v>25</v>
      </c>
      <c r="S1">
        <f t="shared" si="1"/>
        <v>25</v>
      </c>
      <c r="T1">
        <f t="shared" si="1"/>
        <v>25</v>
      </c>
      <c r="AM1">
        <f t="shared" ref="AM1:AT1" si="2">MATCH(AM2,hHdrAnnlEnergy,0)-1</f>
        <v>6</v>
      </c>
      <c r="AN1">
        <f t="shared" si="2"/>
        <v>6</v>
      </c>
      <c r="AO1">
        <f t="shared" si="2"/>
        <v>6</v>
      </c>
      <c r="AP1">
        <f t="shared" si="2"/>
        <v>6</v>
      </c>
      <c r="AQ1">
        <f>MATCH(AQ2,hHdrAnnlEnergy,0)-1</f>
        <v>6</v>
      </c>
      <c r="AR1">
        <f>MATCH(AR2,hHdrAnnlEnergy,0)-1</f>
        <v>6</v>
      </c>
      <c r="AS1">
        <f>MATCH(AS2,hHdrAnnlEnergy,0)-1</f>
        <v>6</v>
      </c>
      <c r="AT1">
        <f t="shared" si="2"/>
        <v>6</v>
      </c>
      <c r="BG1">
        <f t="shared" ref="BG1:BN1" si="3">MATCH(BG2,hHdrAnnlEnergy,0)-1</f>
        <v>22</v>
      </c>
      <c r="BH1">
        <f t="shared" si="3"/>
        <v>22</v>
      </c>
      <c r="BI1">
        <f t="shared" si="3"/>
        <v>22</v>
      </c>
      <c r="BJ1">
        <f t="shared" si="3"/>
        <v>22</v>
      </c>
      <c r="BK1">
        <f t="shared" si="3"/>
        <v>22</v>
      </c>
      <c r="BL1">
        <f t="shared" si="3"/>
        <v>22</v>
      </c>
      <c r="BM1">
        <f t="shared" si="3"/>
        <v>22</v>
      </c>
      <c r="BN1">
        <f t="shared" si="3"/>
        <v>22</v>
      </c>
    </row>
    <row r="2" spans="2:77" x14ac:dyDescent="0.25">
      <c r="G2" t="s">
        <v>6</v>
      </c>
      <c r="H2" t="str">
        <f>G2</f>
        <v>kWhTotal</v>
      </c>
      <c r="I2" t="str">
        <f>H2</f>
        <v>kWhTotal</v>
      </c>
      <c r="J2" t="str">
        <f t="shared" ref="J2" si="4">I2</f>
        <v>kWhTotal</v>
      </c>
      <c r="K2" t="str">
        <f>I2</f>
        <v>kWhTotal</v>
      </c>
      <c r="L2" t="str">
        <f>K2</f>
        <v>kWhTotal</v>
      </c>
      <c r="M2" t="str">
        <f>L2</f>
        <v>kWhTotal</v>
      </c>
      <c r="N2" t="str">
        <f>L2</f>
        <v>kWhTotal</v>
      </c>
      <c r="O2" t="s">
        <v>83</v>
      </c>
      <c r="P2" t="s">
        <v>83</v>
      </c>
      <c r="Q2" t="s">
        <v>83</v>
      </c>
      <c r="R2" t="s">
        <v>83</v>
      </c>
      <c r="S2" t="s">
        <v>83</v>
      </c>
      <c r="T2" t="s">
        <v>83</v>
      </c>
      <c r="W2" t="s">
        <v>728</v>
      </c>
      <c r="AB2" t="s">
        <v>723</v>
      </c>
      <c r="AG2" t="s">
        <v>784</v>
      </c>
      <c r="AM2" t="s">
        <v>5</v>
      </c>
      <c r="AN2" t="str">
        <f>AM2</f>
        <v>kWPkPer</v>
      </c>
      <c r="AO2" t="str">
        <f>AN2</f>
        <v>kWPkPer</v>
      </c>
      <c r="AP2" t="str">
        <f>AO2</f>
        <v>kWPkPer</v>
      </c>
      <c r="AQ2" t="str">
        <f>AO2</f>
        <v>kWPkPer</v>
      </c>
      <c r="AR2" t="str">
        <f>AQ2</f>
        <v>kWPkPer</v>
      </c>
      <c r="AS2" t="str">
        <f>AR2</f>
        <v>kWPkPer</v>
      </c>
      <c r="AT2" t="str">
        <f>AR2</f>
        <v>kWPkPer</v>
      </c>
      <c r="AW2" t="str">
        <f>W2</f>
        <v xml:space="preserve">Baseline is FPFC w/ T-24 Chlr and Blr </v>
      </c>
      <c r="BB2" t="s">
        <v>725</v>
      </c>
      <c r="BG2" t="s">
        <v>21</v>
      </c>
      <c r="BH2" t="str">
        <f>BG2</f>
        <v>ThermHeating</v>
      </c>
      <c r="BI2" t="str">
        <f>BH2</f>
        <v>ThermHeating</v>
      </c>
      <c r="BJ2" t="str">
        <f>BI2</f>
        <v>ThermHeating</v>
      </c>
      <c r="BK2" t="str">
        <f>BI2</f>
        <v>ThermHeating</v>
      </c>
      <c r="BL2" t="str">
        <f t="shared" ref="BL2:BM2" si="5">BK2</f>
        <v>ThermHeating</v>
      </c>
      <c r="BM2" t="str">
        <f t="shared" si="5"/>
        <v>ThermHeating</v>
      </c>
      <c r="BN2" t="str">
        <f>BL2</f>
        <v>ThermHeating</v>
      </c>
      <c r="BQ2" t="s">
        <v>724</v>
      </c>
      <c r="BV2" t="s">
        <v>725</v>
      </c>
    </row>
    <row r="3" spans="2:77" x14ac:dyDescent="0.25">
      <c r="E3" s="15" t="s">
        <v>44</v>
      </c>
      <c r="G3" t="s">
        <v>108</v>
      </c>
      <c r="H3" t="s">
        <v>110</v>
      </c>
      <c r="I3" s="15" t="s">
        <v>96</v>
      </c>
      <c r="J3" s="15" t="s">
        <v>98</v>
      </c>
      <c r="K3" s="15" t="s">
        <v>100</v>
      </c>
      <c r="L3" s="15" t="s">
        <v>102</v>
      </c>
      <c r="M3" s="15" t="s">
        <v>104</v>
      </c>
      <c r="N3" s="15" t="s">
        <v>106</v>
      </c>
      <c r="O3" s="15" t="s">
        <v>96</v>
      </c>
      <c r="P3" s="15" t="s">
        <v>98</v>
      </c>
      <c r="Q3" s="15" t="s">
        <v>100</v>
      </c>
      <c r="R3" s="15" t="s">
        <v>102</v>
      </c>
      <c r="S3" s="15" t="s">
        <v>104</v>
      </c>
      <c r="T3" s="15" t="s">
        <v>106</v>
      </c>
      <c r="AB3" s="9" t="e">
        <f>($H3-I3)/$P3</f>
        <v>#VALUE!</v>
      </c>
      <c r="AC3" s="9" t="e">
        <f>($H3-K3)/$P3</f>
        <v>#VALUE!</v>
      </c>
      <c r="AD3" s="9" t="e">
        <f>($H3-L3)/$P3</f>
        <v>#VALUE!</v>
      </c>
      <c r="AE3" s="9" t="e">
        <f>($H3-N3)/$P3</f>
        <v>#VALUE!</v>
      </c>
      <c r="AF3" s="9"/>
      <c r="AI3" t="s">
        <v>783</v>
      </c>
      <c r="AM3" t="str">
        <f t="shared" ref="AM3:AT3" si="6">G3</f>
        <v>FPFC_1</v>
      </c>
      <c r="AN3" t="str">
        <f t="shared" si="6"/>
        <v>FPFC_2</v>
      </c>
      <c r="AO3" s="15" t="str">
        <f t="shared" si="6"/>
        <v>VRF_HP_OAU0</v>
      </c>
      <c r="AP3" s="15" t="str">
        <f t="shared" si="6"/>
        <v>VRF_HP_OAU1</v>
      </c>
      <c r="AQ3" s="15" t="str">
        <f t="shared" si="6"/>
        <v>VRF_HP_OAU2</v>
      </c>
      <c r="AR3" s="15" t="str">
        <f t="shared" si="6"/>
        <v>VRF_HR_OAU0</v>
      </c>
      <c r="AS3" s="15" t="str">
        <f t="shared" si="6"/>
        <v>VRF_HR_OAU1</v>
      </c>
      <c r="AT3" s="15" t="str">
        <f t="shared" si="6"/>
        <v>VRF_HR_OAU2</v>
      </c>
      <c r="BB3">
        <v>14</v>
      </c>
      <c r="BC3" t="s">
        <v>726</v>
      </c>
      <c r="BG3" t="str">
        <f t="shared" ref="BG3:BN3" si="7">AM3</f>
        <v>FPFC_1</v>
      </c>
      <c r="BH3" t="str">
        <f t="shared" si="7"/>
        <v>FPFC_2</v>
      </c>
      <c r="BI3" s="15" t="str">
        <f t="shared" si="7"/>
        <v>VRF_HP_OAU0</v>
      </c>
      <c r="BJ3" s="15" t="str">
        <f t="shared" si="7"/>
        <v>VRF_HP_OAU1</v>
      </c>
      <c r="BK3" s="15" t="str">
        <f t="shared" si="7"/>
        <v>VRF_HP_OAU2</v>
      </c>
      <c r="BL3" s="15" t="str">
        <f t="shared" si="7"/>
        <v>VRF_HR_OAU0</v>
      </c>
      <c r="BM3" s="15" t="str">
        <f t="shared" si="7"/>
        <v>VRF_HR_OAU1</v>
      </c>
      <c r="BN3" s="15" t="str">
        <f t="shared" si="7"/>
        <v>VRF_HR_OAU2</v>
      </c>
      <c r="BQ3" t="s">
        <v>721</v>
      </c>
      <c r="BV3">
        <v>14</v>
      </c>
      <c r="BW3" t="s">
        <v>726</v>
      </c>
    </row>
    <row r="4" spans="2:77" x14ac:dyDescent="0.25">
      <c r="B4" t="s">
        <v>45</v>
      </c>
      <c r="C4" t="s">
        <v>46</v>
      </c>
      <c r="D4" t="s">
        <v>2</v>
      </c>
      <c r="U4" t="s">
        <v>2</v>
      </c>
      <c r="V4" s="15" t="s">
        <v>782</v>
      </c>
      <c r="W4" s="15" t="s">
        <v>762</v>
      </c>
      <c r="X4" s="15" t="s">
        <v>678</v>
      </c>
      <c r="Y4" s="15" t="s">
        <v>763</v>
      </c>
      <c r="Z4" s="15" t="s">
        <v>680</v>
      </c>
      <c r="AB4" t="s">
        <v>677</v>
      </c>
      <c r="AC4" t="s">
        <v>678</v>
      </c>
      <c r="AD4" t="s">
        <v>679</v>
      </c>
      <c r="AE4" t="s">
        <v>680</v>
      </c>
      <c r="AG4" t="s">
        <v>767</v>
      </c>
      <c r="AH4" t="s">
        <v>678</v>
      </c>
      <c r="AI4" s="15" t="s">
        <v>768</v>
      </c>
      <c r="AJ4" t="s">
        <v>680</v>
      </c>
      <c r="AV4" s="15" t="str">
        <f>V4</f>
        <v>Hi Eff FPFC</v>
      </c>
      <c r="AW4" s="15" t="str">
        <f t="shared" ref="AW4:AZ4" si="8">W4</f>
        <v>VRF HP T-24</v>
      </c>
      <c r="AX4" s="15" t="str">
        <f t="shared" si="8"/>
        <v>VRF HP Tier2</v>
      </c>
      <c r="AY4" s="15" t="str">
        <f t="shared" si="8"/>
        <v>VRF HR T-24</v>
      </c>
      <c r="AZ4" s="15" t="str">
        <f t="shared" si="8"/>
        <v>VRF HR Tier2</v>
      </c>
      <c r="BB4" t="s">
        <v>767</v>
      </c>
      <c r="BC4" t="s">
        <v>678</v>
      </c>
      <c r="BD4" t="s">
        <v>768</v>
      </c>
      <c r="BE4" t="s">
        <v>680</v>
      </c>
      <c r="BP4" t="str">
        <f>AV4</f>
        <v>Hi Eff FPFC</v>
      </c>
      <c r="BQ4" s="15" t="str">
        <f t="shared" ref="BQ4:BU4" si="9">AW4</f>
        <v>VRF HP T-24</v>
      </c>
      <c r="BR4" s="15" t="str">
        <f t="shared" si="9"/>
        <v>VRF HP Tier2</v>
      </c>
      <c r="BS4" s="15" t="str">
        <f t="shared" si="9"/>
        <v>VRF HR T-24</v>
      </c>
      <c r="BT4" s="15" t="str">
        <f t="shared" si="9"/>
        <v>VRF HR Tier2</v>
      </c>
      <c r="BU4">
        <f t="shared" si="9"/>
        <v>0</v>
      </c>
      <c r="BV4" s="15" t="str">
        <f t="shared" ref="BV4" si="10">BB4</f>
        <v>VRF HP Tier1</v>
      </c>
      <c r="BW4" s="15" t="str">
        <f t="shared" ref="BW4" si="11">BC4</f>
        <v>VRF HP Tier2</v>
      </c>
      <c r="BX4" s="15" t="str">
        <f t="shared" ref="BX4" si="12">BD4</f>
        <v>VRF HR Tier1</v>
      </c>
      <c r="BY4" s="15" t="str">
        <f t="shared" ref="BY4" si="13">BE4</f>
        <v>VRF HR Tier2</v>
      </c>
    </row>
    <row r="5" spans="2:77" x14ac:dyDescent="0.25">
      <c r="C5" t="s">
        <v>30</v>
      </c>
      <c r="D5">
        <v>1</v>
      </c>
      <c r="G5" s="9">
        <f t="shared" ref="G5:N20" si="14">VLOOKUP($C5&amp;"-w"&amp;TEXT($D5,"00")&amp;"-v14-"&amp;G$3,tblAnnlEnergy,G$1,FALSE)</f>
        <v>3048060.75</v>
      </c>
      <c r="H5" s="9">
        <f t="shared" si="14"/>
        <v>2955900.1372167356</v>
      </c>
      <c r="I5" s="9">
        <f t="shared" si="14"/>
        <v>3981387.5</v>
      </c>
      <c r="J5" s="9">
        <f t="shared" si="14"/>
        <v>3839662.75</v>
      </c>
      <c r="K5" s="9">
        <f t="shared" si="14"/>
        <v>3723684</v>
      </c>
      <c r="L5" s="9">
        <f t="shared" si="14"/>
        <v>3842653</v>
      </c>
      <c r="M5" s="9">
        <f t="shared" si="14"/>
        <v>3713791</v>
      </c>
      <c r="N5" s="9">
        <f t="shared" si="14"/>
        <v>3607963.5</v>
      </c>
      <c r="O5" s="9">
        <f t="shared" ref="O5:T20" si="15">VLOOKUP($C5&amp;"-w"&amp;TEXT($D5,"00")&amp;"-v14-"&amp;O$3,tblAnnlEnergy,O$1,FALSE)/12</f>
        <v>438.16996256510419</v>
      </c>
      <c r="P5" s="9">
        <f t="shared" si="15"/>
        <v>438.16866048177081</v>
      </c>
      <c r="Q5" s="9">
        <f t="shared" si="15"/>
        <v>438.16743977864581</v>
      </c>
      <c r="R5" s="9">
        <f t="shared" si="15"/>
        <v>436.39493815104169</v>
      </c>
      <c r="S5" s="9">
        <f t="shared" si="15"/>
        <v>436.39192708333331</v>
      </c>
      <c r="T5" s="9">
        <f t="shared" si="15"/>
        <v>436.3890380859375</v>
      </c>
      <c r="U5" s="9" t="str">
        <f t="shared" ref="U5:U20" si="16">"CZ"&amp;TEXT(D5,"00")</f>
        <v>CZ01</v>
      </c>
      <c r="V5" s="9">
        <f>($G5-H5)/$O5</f>
        <v>210.33074071016668</v>
      </c>
      <c r="W5" s="9">
        <f>($G5-I5)/$O5</f>
        <v>-2130.0564386846222</v>
      </c>
      <c r="X5" s="9">
        <f>($G5-K5)/$Q5</f>
        <v>-1541.9293828434913</v>
      </c>
      <c r="Y5" s="9">
        <f>($G5-L5)/$R5</f>
        <v>-1820.8099602772702</v>
      </c>
      <c r="Z5" s="9">
        <f>($G5-N5)/$T5</f>
        <v>-1283.0357803115558</v>
      </c>
      <c r="AA5" s="9"/>
      <c r="AB5" s="9"/>
      <c r="AC5" s="9"/>
      <c r="AD5" s="9"/>
      <c r="AE5" s="9"/>
      <c r="AF5" s="9"/>
      <c r="AG5" s="9">
        <f>($I5-J5)/$P5</f>
        <v>323.44793861836723</v>
      </c>
      <c r="AH5" s="9">
        <f>($I5-K5)/$Q5</f>
        <v>588.13931982300437</v>
      </c>
      <c r="AI5" s="9">
        <f>($I5-M5)/$S5</f>
        <v>613.2022234886573</v>
      </c>
      <c r="AJ5" s="9">
        <f>($I5-N5)/$T5</f>
        <v>855.71352029805598</v>
      </c>
      <c r="AM5" s="9">
        <f t="shared" ref="AM5:AT20" si="17">VLOOKUP($C5&amp;"-w"&amp;TEXT($D5,"00")&amp;"-v14-"&amp;AM$3,tblAnnlEnergy,AM$1,FALSE)</f>
        <v>458.70025634765625</v>
      </c>
      <c r="AN5" s="9">
        <f t="shared" si="17"/>
        <v>424.27596011082073</v>
      </c>
      <c r="AO5" s="9">
        <f t="shared" ref="AO5:AS14" si="18">VLOOKUP($C5&amp;"-w"&amp;TEXT($D5,"00")&amp;"-v14-"&amp;AO$3,tblAnnlEnergy,AO$1,FALSE)</f>
        <v>440.335693359375</v>
      </c>
      <c r="AP5" s="9">
        <f t="shared" si="18"/>
        <v>424.79824829101562</v>
      </c>
      <c r="AQ5" s="9">
        <f t="shared" si="18"/>
        <v>413.1888427734375</v>
      </c>
      <c r="AR5" s="9">
        <f t="shared" si="18"/>
        <v>435.35916137695312</v>
      </c>
      <c r="AS5" s="9">
        <f t="shared" si="18"/>
        <v>420.60891723632812</v>
      </c>
      <c r="AT5" s="9">
        <f t="shared" si="17"/>
        <v>409.9117431640625</v>
      </c>
      <c r="AU5" s="9"/>
      <c r="AV5" s="18">
        <f>($AM5-AN5)/$O5</f>
        <v>7.856379756227741E-2</v>
      </c>
      <c r="AW5" s="18">
        <f>($AM5-AO5)/$O5</f>
        <v>4.1911962382753715E-2</v>
      </c>
      <c r="AX5" s="18">
        <f>($AM5-AQ5)/$Q5</f>
        <v>0.10386763013977096</v>
      </c>
      <c r="AY5" s="18">
        <f>($AM5-AR5)/$R5</f>
        <v>5.3486172570187979E-2</v>
      </c>
      <c r="AZ5" s="18">
        <f>($AM5-AT5)/$T5</f>
        <v>0.11180050121695746</v>
      </c>
      <c r="BA5" s="9"/>
      <c r="BB5" s="18">
        <f>($AO5-AP5)/$P5</f>
        <v>3.5459964323499994E-2</v>
      </c>
      <c r="BC5" s="18">
        <f>($AO5-AQ5)/$Q5</f>
        <v>6.1955426445314134E-2</v>
      </c>
      <c r="BD5" s="18">
        <f>($AR5-AS5)/$S5</f>
        <v>3.380045144100087E-2</v>
      </c>
      <c r="BE5" s="18">
        <f>($AR5-AT5)/$T5</f>
        <v>5.8313605503260368E-2</v>
      </c>
      <c r="BG5" s="9">
        <f t="shared" ref="BG5:BN20" si="19">VLOOKUP($C5&amp;"-w"&amp;TEXT($D5,"00")&amp;"-v14-"&amp;BG$3,tblAnnlEnergy,BG$1,FALSE)</f>
        <v>179925.85216000001</v>
      </c>
      <c r="BH5" s="9">
        <f t="shared" si="19"/>
        <v>153660.58961746018</v>
      </c>
      <c r="BI5" s="9">
        <f t="shared" si="19"/>
        <v>0</v>
      </c>
      <c r="BJ5" s="9">
        <f t="shared" si="19"/>
        <v>0</v>
      </c>
      <c r="BK5" s="9">
        <f t="shared" si="19"/>
        <v>0</v>
      </c>
      <c r="BL5" s="9">
        <f t="shared" si="19"/>
        <v>0</v>
      </c>
      <c r="BM5" s="9">
        <f t="shared" si="19"/>
        <v>0</v>
      </c>
      <c r="BN5" s="9">
        <f t="shared" si="19"/>
        <v>0</v>
      </c>
      <c r="BO5" s="9"/>
      <c r="BP5" s="16">
        <f>($BG5-BH5)/$O5</f>
        <v>59.943092376254071</v>
      </c>
      <c r="BQ5" s="16">
        <f>($BG5-BI5)/$O5</f>
        <v>410.63027485200166</v>
      </c>
      <c r="BR5" s="16">
        <f>($BG5-BK5)/$Q5</f>
        <v>410.63263909088101</v>
      </c>
      <c r="BS5" s="16">
        <f>($BG5-BL5)/$R5</f>
        <v>412.30050220638776</v>
      </c>
      <c r="BT5" s="16">
        <f>($BG5-BN5)/$T5</f>
        <v>412.30607658977783</v>
      </c>
      <c r="BU5" s="16"/>
      <c r="BV5" s="16">
        <f>($BI5-BK5)/$P5</f>
        <v>0</v>
      </c>
      <c r="BW5" s="16">
        <f>($BI5-BL5)/$Q5</f>
        <v>0</v>
      </c>
      <c r="BX5" s="16">
        <f>($BL5-BM5)/$S5</f>
        <v>0</v>
      </c>
      <c r="BY5" s="16">
        <f>($BL5-BN5)/$T5</f>
        <v>0</v>
      </c>
    </row>
    <row r="6" spans="2:77" x14ac:dyDescent="0.25">
      <c r="C6" t="str">
        <f>C5</f>
        <v>Htl</v>
      </c>
      <c r="D6">
        <f>D5+1</f>
        <v>2</v>
      </c>
      <c r="G6" s="9">
        <f t="shared" si="14"/>
        <v>3623069.5</v>
      </c>
      <c r="H6" s="9">
        <f t="shared" si="14"/>
        <v>3494826.75</v>
      </c>
      <c r="I6" s="9">
        <f t="shared" si="14"/>
        <v>4052447.5</v>
      </c>
      <c r="J6" s="9">
        <f t="shared" si="14"/>
        <v>3891685.5</v>
      </c>
      <c r="K6" s="9">
        <f t="shared" si="14"/>
        <v>3763636.75</v>
      </c>
      <c r="L6" s="9">
        <f t="shared" si="14"/>
        <v>3926173.25</v>
      </c>
      <c r="M6" s="9">
        <f t="shared" si="14"/>
        <v>3776112.5</v>
      </c>
      <c r="N6" s="9">
        <f t="shared" si="14"/>
        <v>3656588.25</v>
      </c>
      <c r="O6" s="9">
        <f t="shared" si="15"/>
        <v>617.2584228515625</v>
      </c>
      <c r="P6" s="9">
        <f t="shared" si="15"/>
        <v>617.25826009114587</v>
      </c>
      <c r="Q6" s="9">
        <f t="shared" si="15"/>
        <v>617.25809733072913</v>
      </c>
      <c r="R6" s="9">
        <f t="shared" si="15"/>
        <v>614.35225423177087</v>
      </c>
      <c r="S6" s="9">
        <f t="shared" si="15"/>
        <v>613.65576171875</v>
      </c>
      <c r="T6" s="9">
        <f t="shared" si="15"/>
        <v>612.5860595703125</v>
      </c>
      <c r="U6" s="9" t="str">
        <f t="shared" si="16"/>
        <v>CZ02</v>
      </c>
      <c r="V6" s="9">
        <f t="shared" ref="V6:V20" si="20">($G6-H6)/$O6</f>
        <v>207.7618469871243</v>
      </c>
      <c r="W6" s="9">
        <f t="shared" ref="W6:W20" si="21">($G6-I6)/$O6</f>
        <v>-695.62112739813722</v>
      </c>
      <c r="X6" s="9">
        <f t="shared" ref="X6:X20" si="22">($G6-K6)/$Q6</f>
        <v>-227.72848279815042</v>
      </c>
      <c r="Y6" s="9">
        <f t="shared" ref="Y6:Y20" si="23">($G6-L6)/$R6</f>
        <v>-493.37126691106909</v>
      </c>
      <c r="Z6" s="9">
        <f t="shared" ref="Z6:Z20" si="24">($G6-N6)/$T6</f>
        <v>-54.716801788651743</v>
      </c>
      <c r="AA6" s="9"/>
      <c r="AB6" s="9"/>
      <c r="AC6" s="9"/>
      <c r="AD6" s="9"/>
      <c r="AE6" s="9"/>
      <c r="AF6" s="9"/>
      <c r="AG6" s="9">
        <f t="shared" ref="AG6:AG20" si="25">($I6-J6)/$P6</f>
        <v>260.44527938153715</v>
      </c>
      <c r="AH6" s="9">
        <f t="shared" ref="AH6:AH20" si="26">($I6-K6)/$Q6</f>
        <v>467.89301144680513</v>
      </c>
      <c r="AI6" s="9">
        <f t="shared" ref="AI6:AI20" si="27">($I6-M6)/$S6</f>
        <v>450.30946866045974</v>
      </c>
      <c r="AJ6" s="9">
        <f t="shared" ref="AJ6:AJ20" si="28">($I6-N6)/$T6</f>
        <v>646.21002031562455</v>
      </c>
      <c r="AM6" s="9">
        <f t="shared" si="17"/>
        <v>669.72454833984375</v>
      </c>
      <c r="AN6" s="9">
        <f t="shared" si="17"/>
        <v>622.5062255859375</v>
      </c>
      <c r="AO6" s="9">
        <f t="shared" si="18"/>
        <v>845.9010009765625</v>
      </c>
      <c r="AP6" s="9">
        <f t="shared" si="18"/>
        <v>775.318359375</v>
      </c>
      <c r="AQ6" s="9">
        <f t="shared" si="18"/>
        <v>720.9395751953125</v>
      </c>
      <c r="AR6" s="9">
        <f t="shared" si="18"/>
        <v>827.03411865234375</v>
      </c>
      <c r="AS6" s="9">
        <f t="shared" si="18"/>
        <v>756.294677734375</v>
      </c>
      <c r="AT6" s="9">
        <f t="shared" si="17"/>
        <v>704.3145751953125</v>
      </c>
      <c r="AU6" s="9"/>
      <c r="AV6" s="18">
        <f t="shared" ref="AV6:AV20" si="29">($AM6-AN6)/$O6</f>
        <v>7.6496846386916381E-2</v>
      </c>
      <c r="AW6" s="18">
        <f t="shared" ref="AW6:AW20" si="30">($AM6-AO6)/$O6</f>
        <v>-0.28541765671310321</v>
      </c>
      <c r="AX6" s="18">
        <f t="shared" ref="AX6:AX20" si="31">($AM6-AQ6)/$Q6</f>
        <v>-8.2971818558465263E-2</v>
      </c>
      <c r="AY6" s="18">
        <f t="shared" ref="AY6:AY20" si="32">($AM6-AR6)/$R6</f>
        <v>-0.25605761064425636</v>
      </c>
      <c r="AZ6" s="18">
        <f t="shared" ref="AZ6:AZ20" si="33">($AM6-AT6)/$T6</f>
        <v>-5.6465579513401434E-2</v>
      </c>
      <c r="BA6" s="9"/>
      <c r="BB6" s="18">
        <f t="shared" ref="BB6:BB20" si="34">($AO6-AP6)/$P6</f>
        <v>0.11434863843076007</v>
      </c>
      <c r="BC6" s="18">
        <f t="shared" ref="BC6:BC20" si="35">($AO6-AQ6)/$Q6</f>
        <v>0.20244598867415944</v>
      </c>
      <c r="BD6" s="18">
        <f t="shared" ref="BD6:BD20" si="36">($AR6-AS6)/$S6</f>
        <v>0.11527544485175056</v>
      </c>
      <c r="BE6" s="18">
        <f t="shared" ref="BE6:BE20" si="37">($AR6-AT6)/$T6</f>
        <v>0.20033029080536158</v>
      </c>
      <c r="BG6" s="9">
        <f t="shared" si="19"/>
        <v>143186.45248000001</v>
      </c>
      <c r="BH6" s="9">
        <f t="shared" si="19"/>
        <v>116237.15840000001</v>
      </c>
      <c r="BI6" s="9">
        <f t="shared" si="19"/>
        <v>0</v>
      </c>
      <c r="BJ6" s="9">
        <f t="shared" si="19"/>
        <v>0</v>
      </c>
      <c r="BK6" s="9">
        <f t="shared" si="19"/>
        <v>0</v>
      </c>
      <c r="BL6" s="9">
        <f t="shared" si="19"/>
        <v>0</v>
      </c>
      <c r="BM6" s="9">
        <f t="shared" si="19"/>
        <v>0</v>
      </c>
      <c r="BN6" s="9">
        <f t="shared" si="19"/>
        <v>0</v>
      </c>
      <c r="BO6" s="9"/>
      <c r="BP6" s="16">
        <f t="shared" ref="BP6:BP20" si="38">($BG6-BH6)/$O6</f>
        <v>43.659661954067367</v>
      </c>
      <c r="BQ6" s="16">
        <f t="shared" ref="BQ6:BQ20" si="39">($BG6-BI6)/$O6</f>
        <v>231.97164620049793</v>
      </c>
      <c r="BR6" s="16">
        <f t="shared" ref="BR6:BR20" si="40">($BG6-BK6)/$Q6</f>
        <v>231.97176853441937</v>
      </c>
      <c r="BS6" s="16">
        <f t="shared" ref="BS6:BS20" si="41">($BG6-BL6)/$R6</f>
        <v>233.0689787393234</v>
      </c>
      <c r="BT6" s="16">
        <f t="shared" ref="BT6:BT20" si="42">($BG6-BN6)/$T6</f>
        <v>233.74095809564386</v>
      </c>
      <c r="BU6" s="16"/>
      <c r="BV6" s="16">
        <f t="shared" ref="BV6:BV20" si="43">($BI6-BK6)/$P6</f>
        <v>0</v>
      </c>
      <c r="BW6" s="16">
        <f t="shared" ref="BW6:BW20" si="44">($BI6-BL6)/$Q6</f>
        <v>0</v>
      </c>
      <c r="BX6" s="16">
        <f t="shared" ref="BX6:BX20" si="45">($BL6-BM6)/$S6</f>
        <v>0</v>
      </c>
      <c r="BY6" s="16">
        <f t="shared" ref="BY6:BY20" si="46">($BL6-BN6)/$T6</f>
        <v>0</v>
      </c>
    </row>
    <row r="7" spans="2:77" x14ac:dyDescent="0.25">
      <c r="C7" t="str">
        <f t="shared" ref="C7:C10" si="47">C6</f>
        <v>Htl</v>
      </c>
      <c r="D7">
        <f t="shared" ref="D7:D20" si="48">D6+1</f>
        <v>3</v>
      </c>
      <c r="G7" s="9">
        <f t="shared" si="14"/>
        <v>3378867.75</v>
      </c>
      <c r="H7" s="9">
        <f t="shared" si="14"/>
        <v>3280103</v>
      </c>
      <c r="I7" s="9">
        <f t="shared" si="14"/>
        <v>3664908.5</v>
      </c>
      <c r="J7" s="9">
        <f t="shared" si="14"/>
        <v>3549787.25</v>
      </c>
      <c r="K7" s="9">
        <f t="shared" si="14"/>
        <v>3457756</v>
      </c>
      <c r="L7" s="9">
        <f t="shared" si="14"/>
        <v>3563423.5</v>
      </c>
      <c r="M7" s="9">
        <f t="shared" si="14"/>
        <v>3454070.25</v>
      </c>
      <c r="N7" s="9">
        <f t="shared" si="14"/>
        <v>3368493</v>
      </c>
      <c r="O7" s="9">
        <f t="shared" si="15"/>
        <v>528.62247721354163</v>
      </c>
      <c r="P7" s="9">
        <f t="shared" si="15"/>
        <v>528.62190755208337</v>
      </c>
      <c r="Q7" s="9">
        <f t="shared" si="15"/>
        <v>528.62158203125</v>
      </c>
      <c r="R7" s="9">
        <f t="shared" si="15"/>
        <v>524.282470703125</v>
      </c>
      <c r="S7" s="9">
        <f t="shared" si="15"/>
        <v>524.2821044921875</v>
      </c>
      <c r="T7" s="9">
        <f t="shared" si="15"/>
        <v>524.28157552083337</v>
      </c>
      <c r="U7" s="9" t="str">
        <f t="shared" si="16"/>
        <v>CZ03</v>
      </c>
      <c r="V7" s="9">
        <f t="shared" si="20"/>
        <v>186.83418556207764</v>
      </c>
      <c r="W7" s="9">
        <f t="shared" si="21"/>
        <v>-541.10591647137119</v>
      </c>
      <c r="X7" s="9">
        <f t="shared" si="22"/>
        <v>-149.23388049513355</v>
      </c>
      <c r="Y7" s="9">
        <f t="shared" si="23"/>
        <v>-352.01586990404019</v>
      </c>
      <c r="Z7" s="9">
        <f t="shared" si="24"/>
        <v>19.788507711134965</v>
      </c>
      <c r="AA7" s="9"/>
      <c r="AB7" s="9"/>
      <c r="AC7" s="9"/>
      <c r="AD7" s="9"/>
      <c r="AE7" s="9"/>
      <c r="AF7" s="9"/>
      <c r="AG7" s="9">
        <f t="shared" si="25"/>
        <v>217.77616166741535</v>
      </c>
      <c r="AH7" s="9">
        <f t="shared" si="26"/>
        <v>391.8729522998438</v>
      </c>
      <c r="AI7" s="9">
        <f t="shared" si="27"/>
        <v>402.14656993531196</v>
      </c>
      <c r="AJ7" s="9">
        <f t="shared" si="28"/>
        <v>565.37462661268239</v>
      </c>
      <c r="AM7" s="9">
        <f t="shared" si="17"/>
        <v>556.66998291015625</v>
      </c>
      <c r="AN7" s="9">
        <f t="shared" si="17"/>
        <v>520.6326904296875</v>
      </c>
      <c r="AO7" s="9">
        <f t="shared" si="18"/>
        <v>590.12457275390625</v>
      </c>
      <c r="AP7" s="9">
        <f t="shared" si="18"/>
        <v>553.465576171875</v>
      </c>
      <c r="AQ7" s="9">
        <f t="shared" si="18"/>
        <v>524.83343505859375</v>
      </c>
      <c r="AR7" s="9">
        <f t="shared" si="18"/>
        <v>570.415283203125</v>
      </c>
      <c r="AS7" s="9">
        <f t="shared" si="18"/>
        <v>537.0479736328125</v>
      </c>
      <c r="AT7" s="9">
        <f t="shared" si="17"/>
        <v>512.410400390625</v>
      </c>
      <c r="AU7" s="9"/>
      <c r="AV7" s="18">
        <f t="shared" si="29"/>
        <v>6.8172077491724159E-2</v>
      </c>
      <c r="AW7" s="18">
        <f t="shared" si="30"/>
        <v>-6.328635516994055E-2</v>
      </c>
      <c r="AX7" s="18">
        <f t="shared" si="31"/>
        <v>6.0225592245457073E-2</v>
      </c>
      <c r="AY7" s="18">
        <f t="shared" si="32"/>
        <v>-2.6217356217412096E-2</v>
      </c>
      <c r="AZ7" s="18">
        <f t="shared" si="33"/>
        <v>8.4419488660387815E-2</v>
      </c>
      <c r="BA7" s="9"/>
      <c r="BB7" s="18">
        <f t="shared" si="34"/>
        <v>6.9348235588248597E-2</v>
      </c>
      <c r="BC7" s="18">
        <f t="shared" si="35"/>
        <v>0.12351205458624795</v>
      </c>
      <c r="BD7" s="18">
        <f t="shared" si="36"/>
        <v>6.3643807950743661E-2</v>
      </c>
      <c r="BE7" s="18">
        <f t="shared" si="37"/>
        <v>0.11063688964251055</v>
      </c>
      <c r="BG7" s="9">
        <f t="shared" si="19"/>
        <v>125886.25920000001</v>
      </c>
      <c r="BH7" s="9">
        <f t="shared" si="19"/>
        <v>102857.05216000001</v>
      </c>
      <c r="BI7" s="9">
        <f t="shared" si="19"/>
        <v>0</v>
      </c>
      <c r="BJ7" s="9">
        <f t="shared" si="19"/>
        <v>0</v>
      </c>
      <c r="BK7" s="9">
        <f t="shared" si="19"/>
        <v>0</v>
      </c>
      <c r="BL7" s="9">
        <f t="shared" si="19"/>
        <v>0</v>
      </c>
      <c r="BM7" s="9">
        <f t="shared" si="19"/>
        <v>0</v>
      </c>
      <c r="BN7" s="9">
        <f t="shared" si="19"/>
        <v>0</v>
      </c>
      <c r="BO7" s="9"/>
      <c r="BP7" s="16">
        <f t="shared" si="38"/>
        <v>43.564562675032001</v>
      </c>
      <c r="BQ7" s="16">
        <f t="shared" si="39"/>
        <v>238.14019385548596</v>
      </c>
      <c r="BR7" s="16">
        <f t="shared" si="40"/>
        <v>238.14059712862445</v>
      </c>
      <c r="BS7" s="16">
        <f t="shared" si="41"/>
        <v>240.11151666232823</v>
      </c>
      <c r="BT7" s="16">
        <f t="shared" si="42"/>
        <v>240.11192663969112</v>
      </c>
      <c r="BU7" s="16"/>
      <c r="BV7" s="16">
        <f t="shared" si="43"/>
        <v>0</v>
      </c>
      <c r="BW7" s="16">
        <f t="shared" si="44"/>
        <v>0</v>
      </c>
      <c r="BX7" s="16">
        <f t="shared" si="45"/>
        <v>0</v>
      </c>
      <c r="BY7" s="16">
        <f t="shared" si="46"/>
        <v>0</v>
      </c>
    </row>
    <row r="8" spans="2:77" x14ac:dyDescent="0.25">
      <c r="C8" t="str">
        <f t="shared" si="47"/>
        <v>Htl</v>
      </c>
      <c r="D8">
        <f t="shared" si="48"/>
        <v>4</v>
      </c>
      <c r="G8" s="9">
        <f t="shared" si="14"/>
        <v>3604455</v>
      </c>
      <c r="H8" s="9">
        <f t="shared" si="14"/>
        <v>3470811.75</v>
      </c>
      <c r="I8" s="9">
        <f t="shared" si="14"/>
        <v>3904156.75</v>
      </c>
      <c r="J8" s="9">
        <f t="shared" si="14"/>
        <v>3762466.25</v>
      </c>
      <c r="K8" s="9">
        <f t="shared" si="14"/>
        <v>3649118.5</v>
      </c>
      <c r="L8" s="9">
        <f t="shared" si="14"/>
        <v>3807330.25</v>
      </c>
      <c r="M8" s="9">
        <f t="shared" si="14"/>
        <v>3673781.75</v>
      </c>
      <c r="N8" s="9">
        <f t="shared" si="14"/>
        <v>3568011</v>
      </c>
      <c r="O8" s="9">
        <f t="shared" si="15"/>
        <v>587.40576171875</v>
      </c>
      <c r="P8" s="9">
        <f t="shared" si="15"/>
        <v>587.403564453125</v>
      </c>
      <c r="Q8" s="9">
        <f t="shared" si="15"/>
        <v>587.4013671875</v>
      </c>
      <c r="R8" s="9">
        <f t="shared" si="15"/>
        <v>584.30757649739587</v>
      </c>
      <c r="S8" s="9">
        <f t="shared" si="15"/>
        <v>584.3043212890625</v>
      </c>
      <c r="T8" s="9">
        <f t="shared" si="15"/>
        <v>584.30098470052087</v>
      </c>
      <c r="U8" s="9" t="str">
        <f t="shared" si="16"/>
        <v>CZ04</v>
      </c>
      <c r="V8" s="9">
        <f t="shared" si="20"/>
        <v>227.51436691557072</v>
      </c>
      <c r="W8" s="9">
        <f t="shared" si="21"/>
        <v>-510.21247922913165</v>
      </c>
      <c r="X8" s="9">
        <f t="shared" si="22"/>
        <v>-76.035744032824667</v>
      </c>
      <c r="Y8" s="9">
        <f t="shared" si="23"/>
        <v>-347.20626286608518</v>
      </c>
      <c r="Z8" s="9">
        <f t="shared" si="24"/>
        <v>62.371964029256432</v>
      </c>
      <c r="AA8" s="9"/>
      <c r="AB8" s="9"/>
      <c r="AC8" s="9"/>
      <c r="AD8" s="9"/>
      <c r="AE8" s="9"/>
      <c r="AF8" s="9"/>
      <c r="AG8" s="9">
        <f t="shared" si="25"/>
        <v>241.21491351846734</v>
      </c>
      <c r="AH8" s="9">
        <f t="shared" si="26"/>
        <v>434.18055225361968</v>
      </c>
      <c r="AI8" s="9">
        <f t="shared" si="27"/>
        <v>394.27228518823614</v>
      </c>
      <c r="AJ8" s="9">
        <f t="shared" si="28"/>
        <v>575.29553911720518</v>
      </c>
      <c r="AM8" s="9">
        <f t="shared" si="17"/>
        <v>638.396728515625</v>
      </c>
      <c r="AN8" s="9">
        <f t="shared" si="17"/>
        <v>594.95819091796875</v>
      </c>
      <c r="AO8" s="9">
        <f t="shared" si="18"/>
        <v>774.0235595703125</v>
      </c>
      <c r="AP8" s="9">
        <f t="shared" si="18"/>
        <v>710.2144775390625</v>
      </c>
      <c r="AQ8" s="9">
        <f t="shared" si="18"/>
        <v>665.289794921875</v>
      </c>
      <c r="AR8" s="9">
        <f t="shared" si="18"/>
        <v>744.9256591796875</v>
      </c>
      <c r="AS8" s="9">
        <f t="shared" si="18"/>
        <v>688.35888671875</v>
      </c>
      <c r="AT8" s="9">
        <f t="shared" si="17"/>
        <v>645.202880859375</v>
      </c>
      <c r="AU8" s="9"/>
      <c r="AV8" s="18">
        <f t="shared" si="29"/>
        <v>7.3949798297100522E-2</v>
      </c>
      <c r="AW8" s="18">
        <f t="shared" si="30"/>
        <v>-0.23089121675933721</v>
      </c>
      <c r="AX8" s="18">
        <f t="shared" si="31"/>
        <v>-4.5783118508925205E-2</v>
      </c>
      <c r="AY8" s="18">
        <f t="shared" si="32"/>
        <v>-0.18231653147926841</v>
      </c>
      <c r="AZ8" s="18">
        <f t="shared" si="33"/>
        <v>-1.1648367060751135E-2</v>
      </c>
      <c r="BA8" s="9"/>
      <c r="BB8" s="18">
        <f t="shared" si="34"/>
        <v>0.10862903443675304</v>
      </c>
      <c r="BC8" s="18">
        <f t="shared" si="35"/>
        <v>0.18510982561899522</v>
      </c>
      <c r="BD8" s="18">
        <f t="shared" si="36"/>
        <v>9.6810463999552079E-2</v>
      </c>
      <c r="BE8" s="18">
        <f t="shared" si="37"/>
        <v>0.1706702212241259</v>
      </c>
      <c r="BG8" s="9">
        <f t="shared" si="19"/>
        <v>122173.60384000001</v>
      </c>
      <c r="BH8" s="9">
        <f t="shared" si="19"/>
        <v>98039.336960000015</v>
      </c>
      <c r="BI8" s="9">
        <f t="shared" si="19"/>
        <v>0</v>
      </c>
      <c r="BJ8" s="9">
        <f t="shared" si="19"/>
        <v>0</v>
      </c>
      <c r="BK8" s="9">
        <f t="shared" si="19"/>
        <v>0</v>
      </c>
      <c r="BL8" s="9">
        <f t="shared" si="19"/>
        <v>0</v>
      </c>
      <c r="BM8" s="9">
        <f t="shared" si="19"/>
        <v>0</v>
      </c>
      <c r="BN8" s="9">
        <f t="shared" si="19"/>
        <v>0</v>
      </c>
      <c r="BO8" s="9"/>
      <c r="BP8" s="16">
        <f t="shared" si="38"/>
        <v>41.086193654933005</v>
      </c>
      <c r="BQ8" s="16">
        <f t="shared" si="39"/>
        <v>207.98843287222769</v>
      </c>
      <c r="BR8" s="16">
        <f t="shared" si="40"/>
        <v>207.98998889800316</v>
      </c>
      <c r="BS8" s="16">
        <f t="shared" si="41"/>
        <v>209.0912539117906</v>
      </c>
      <c r="BT8" s="16">
        <f t="shared" si="42"/>
        <v>209.09361277667398</v>
      </c>
      <c r="BU8" s="16"/>
      <c r="BV8" s="16">
        <f t="shared" si="43"/>
        <v>0</v>
      </c>
      <c r="BW8" s="16">
        <f t="shared" si="44"/>
        <v>0</v>
      </c>
      <c r="BX8" s="16">
        <f t="shared" si="45"/>
        <v>0</v>
      </c>
      <c r="BY8" s="16">
        <f t="shared" si="46"/>
        <v>0</v>
      </c>
    </row>
    <row r="9" spans="2:77" x14ac:dyDescent="0.25">
      <c r="C9" t="str">
        <f t="shared" si="47"/>
        <v>Htl</v>
      </c>
      <c r="D9">
        <f t="shared" si="48"/>
        <v>5</v>
      </c>
      <c r="G9" s="9">
        <f t="shared" si="14"/>
        <v>3286392</v>
      </c>
      <c r="H9" s="9">
        <f t="shared" si="14"/>
        <v>3190901.5</v>
      </c>
      <c r="I9" s="9">
        <f t="shared" si="14"/>
        <v>3760854.75</v>
      </c>
      <c r="J9" s="9">
        <f t="shared" si="14"/>
        <v>3636325.5</v>
      </c>
      <c r="K9" s="9">
        <f t="shared" si="14"/>
        <v>3536370.75</v>
      </c>
      <c r="L9" s="9">
        <f t="shared" si="14"/>
        <v>3648833.75</v>
      </c>
      <c r="M9" s="9">
        <f t="shared" si="14"/>
        <v>3534305.75</v>
      </c>
      <c r="N9" s="9">
        <f t="shared" si="14"/>
        <v>3443263</v>
      </c>
      <c r="O9" s="9">
        <f t="shared" si="15"/>
        <v>496.9476318359375</v>
      </c>
      <c r="P9" s="9">
        <f t="shared" si="15"/>
        <v>496.94551595052081</v>
      </c>
      <c r="Q9" s="9">
        <f t="shared" si="15"/>
        <v>496.94340006510419</v>
      </c>
      <c r="R9" s="9">
        <f t="shared" si="15"/>
        <v>493.63627115885419</v>
      </c>
      <c r="S9" s="9">
        <f t="shared" si="15"/>
        <v>493.63346354166669</v>
      </c>
      <c r="T9" s="9">
        <f t="shared" si="15"/>
        <v>493.63069661458331</v>
      </c>
      <c r="U9" s="9" t="str">
        <f t="shared" si="16"/>
        <v>CZ05</v>
      </c>
      <c r="V9" s="9">
        <f t="shared" si="20"/>
        <v>192.15404980846205</v>
      </c>
      <c r="W9" s="9">
        <f t="shared" si="21"/>
        <v>-954.75402155983977</v>
      </c>
      <c r="X9" s="9">
        <f t="shared" si="22"/>
        <v>-503.03263906362469</v>
      </c>
      <c r="Y9" s="9">
        <f t="shared" si="23"/>
        <v>-734.22836038595051</v>
      </c>
      <c r="Z9" s="9">
        <f t="shared" si="24"/>
        <v>-317.79020445011275</v>
      </c>
      <c r="AA9" s="9"/>
      <c r="AB9" s="9"/>
      <c r="AC9" s="9"/>
      <c r="AD9" s="9"/>
      <c r="AE9" s="9"/>
      <c r="AF9" s="9"/>
      <c r="AG9" s="9">
        <f t="shared" si="25"/>
        <v>250.58934229803768</v>
      </c>
      <c r="AH9" s="9">
        <f t="shared" si="26"/>
        <v>451.72951279882278</v>
      </c>
      <c r="AI9" s="9">
        <f t="shared" si="27"/>
        <v>458.94173862238051</v>
      </c>
      <c r="AJ9" s="9">
        <f t="shared" si="28"/>
        <v>643.37925533826581</v>
      </c>
      <c r="AM9" s="9">
        <f t="shared" si="17"/>
        <v>522.98590087890625</v>
      </c>
      <c r="AN9" s="9">
        <f t="shared" si="17"/>
        <v>488.3011474609375</v>
      </c>
      <c r="AO9" s="9">
        <f t="shared" si="18"/>
        <v>541.92291259765625</v>
      </c>
      <c r="AP9" s="9">
        <f t="shared" si="18"/>
        <v>511.83987426757812</v>
      </c>
      <c r="AQ9" s="9">
        <f t="shared" si="18"/>
        <v>489.97259521484375</v>
      </c>
      <c r="AR9" s="9">
        <f t="shared" si="18"/>
        <v>525.9208984375</v>
      </c>
      <c r="AS9" s="9">
        <f t="shared" si="18"/>
        <v>498.04312133789062</v>
      </c>
      <c r="AT9" s="9">
        <f t="shared" si="17"/>
        <v>477.83935546875</v>
      </c>
      <c r="AU9" s="9"/>
      <c r="AV9" s="18">
        <f t="shared" si="29"/>
        <v>6.9795590512884448E-2</v>
      </c>
      <c r="AW9" s="18">
        <f t="shared" si="30"/>
        <v>-3.8106654515665091E-2</v>
      </c>
      <c r="AX9" s="18">
        <f t="shared" si="31"/>
        <v>6.6432727871498953E-2</v>
      </c>
      <c r="AY9" s="18">
        <f t="shared" si="32"/>
        <v>-5.9456683596276006E-3</v>
      </c>
      <c r="AZ9" s="18">
        <f t="shared" si="33"/>
        <v>9.1458140103077387E-2</v>
      </c>
      <c r="BA9" s="9"/>
      <c r="BB9" s="18">
        <f t="shared" si="34"/>
        <v>6.0535888471671795E-2</v>
      </c>
      <c r="BC9" s="18">
        <f t="shared" si="35"/>
        <v>0.10453970688816176</v>
      </c>
      <c r="BD9" s="18">
        <f t="shared" si="36"/>
        <v>5.6474650036071272E-2</v>
      </c>
      <c r="BE9" s="18">
        <f t="shared" si="37"/>
        <v>9.7403875606810325E-2</v>
      </c>
      <c r="BG9" s="9">
        <f t="shared" si="19"/>
        <v>135639.51104000001</v>
      </c>
      <c r="BH9" s="9">
        <f t="shared" si="19"/>
        <v>112956.74368000001</v>
      </c>
      <c r="BI9" s="9">
        <f t="shared" si="19"/>
        <v>0</v>
      </c>
      <c r="BJ9" s="9">
        <f t="shared" si="19"/>
        <v>0</v>
      </c>
      <c r="BK9" s="9">
        <f t="shared" si="19"/>
        <v>0</v>
      </c>
      <c r="BL9" s="9">
        <f t="shared" si="19"/>
        <v>0</v>
      </c>
      <c r="BM9" s="9">
        <f t="shared" si="19"/>
        <v>0</v>
      </c>
      <c r="BN9" s="9">
        <f t="shared" si="19"/>
        <v>0</v>
      </c>
      <c r="BO9" s="9"/>
      <c r="BP9" s="16">
        <f t="shared" si="38"/>
        <v>45.644180406293792</v>
      </c>
      <c r="BQ9" s="16">
        <f t="shared" si="39"/>
        <v>272.94528105283354</v>
      </c>
      <c r="BR9" s="16">
        <f t="shared" si="40"/>
        <v>272.94760534545782</v>
      </c>
      <c r="BS9" s="16">
        <f t="shared" si="41"/>
        <v>274.77622485392823</v>
      </c>
      <c r="BT9" s="16">
        <f t="shared" si="42"/>
        <v>274.77932788670262</v>
      </c>
      <c r="BU9" s="16"/>
      <c r="BV9" s="16">
        <f t="shared" si="43"/>
        <v>0</v>
      </c>
      <c r="BW9" s="16">
        <f t="shared" si="44"/>
        <v>0</v>
      </c>
      <c r="BX9" s="16">
        <f t="shared" si="45"/>
        <v>0</v>
      </c>
      <c r="BY9" s="16">
        <f t="shared" si="46"/>
        <v>0</v>
      </c>
    </row>
    <row r="10" spans="2:77" x14ac:dyDescent="0.25">
      <c r="C10" t="str">
        <f t="shared" si="47"/>
        <v>Htl</v>
      </c>
      <c r="D10">
        <f t="shared" si="48"/>
        <v>6</v>
      </c>
      <c r="G10" s="9">
        <f t="shared" si="14"/>
        <v>3668484</v>
      </c>
      <c r="H10" s="9">
        <f t="shared" si="14"/>
        <v>3525176.5</v>
      </c>
      <c r="I10" s="9">
        <f t="shared" si="14"/>
        <v>3586188.5</v>
      </c>
      <c r="J10" s="9">
        <f t="shared" si="14"/>
        <v>3473885.75</v>
      </c>
      <c r="K10" s="9">
        <f t="shared" si="14"/>
        <v>3386339.25</v>
      </c>
      <c r="L10" s="9">
        <f t="shared" si="14"/>
        <v>3499994.5</v>
      </c>
      <c r="M10" s="9">
        <f t="shared" si="14"/>
        <v>3399312</v>
      </c>
      <c r="N10" s="9">
        <f t="shared" si="14"/>
        <v>3320872.5</v>
      </c>
      <c r="O10" s="9">
        <f t="shared" si="15"/>
        <v>563.85823567708337</v>
      </c>
      <c r="P10" s="9">
        <f t="shared" si="15"/>
        <v>563.85791015625</v>
      </c>
      <c r="Q10" s="9">
        <f t="shared" si="15"/>
        <v>563.85791015625</v>
      </c>
      <c r="R10" s="9">
        <f t="shared" si="15"/>
        <v>561.58101399739587</v>
      </c>
      <c r="S10" s="9">
        <f t="shared" si="15"/>
        <v>561.58170572916663</v>
      </c>
      <c r="T10" s="9">
        <f t="shared" si="15"/>
        <v>561.58109537760413</v>
      </c>
      <c r="U10" s="9" t="str">
        <f t="shared" si="16"/>
        <v>CZ06</v>
      </c>
      <c r="V10" s="9">
        <f t="shared" si="20"/>
        <v>254.15519528222504</v>
      </c>
      <c r="W10" s="9">
        <f t="shared" si="21"/>
        <v>145.95069255515833</v>
      </c>
      <c r="X10" s="9">
        <f t="shared" si="22"/>
        <v>500.3827115271207</v>
      </c>
      <c r="Y10" s="9">
        <f t="shared" si="23"/>
        <v>300.02705896460617</v>
      </c>
      <c r="Z10" s="9">
        <f t="shared" si="24"/>
        <v>618.98718254799496</v>
      </c>
      <c r="AA10" s="9"/>
      <c r="AB10" s="9"/>
      <c r="AC10" s="9"/>
      <c r="AD10" s="9"/>
      <c r="AE10" s="9"/>
      <c r="AF10" s="9"/>
      <c r="AG10" s="9">
        <f t="shared" si="25"/>
        <v>199.16852805856695</v>
      </c>
      <c r="AH10" s="9">
        <f t="shared" si="26"/>
        <v>354.43193471316204</v>
      </c>
      <c r="AI10" s="9">
        <f t="shared" si="27"/>
        <v>332.7681405813542</v>
      </c>
      <c r="AJ10" s="9">
        <f t="shared" si="28"/>
        <v>472.44467839787757</v>
      </c>
      <c r="AM10" s="9">
        <f t="shared" si="17"/>
        <v>603.15936279296875</v>
      </c>
      <c r="AN10" s="9">
        <f t="shared" si="17"/>
        <v>563.48486328125</v>
      </c>
      <c r="AO10" s="9">
        <f t="shared" si="18"/>
        <v>661.52984619140625</v>
      </c>
      <c r="AP10" s="9">
        <f t="shared" si="18"/>
        <v>614.84661865234375</v>
      </c>
      <c r="AQ10" s="9">
        <f t="shared" si="18"/>
        <v>580.7200927734375</v>
      </c>
      <c r="AR10" s="9">
        <f t="shared" si="18"/>
        <v>644.65460205078125</v>
      </c>
      <c r="AS10" s="9">
        <f t="shared" si="18"/>
        <v>599.51629638671875</v>
      </c>
      <c r="AT10" s="9">
        <f t="shared" si="17"/>
        <v>566.53497314453125</v>
      </c>
      <c r="AU10" s="9"/>
      <c r="AV10" s="18">
        <f t="shared" si="29"/>
        <v>7.0362543280187165E-2</v>
      </c>
      <c r="AW10" s="18">
        <f t="shared" si="30"/>
        <v>-0.10351978512532671</v>
      </c>
      <c r="AX10" s="18">
        <f t="shared" si="31"/>
        <v>3.9795965641970209E-2</v>
      </c>
      <c r="AY10" s="18">
        <f t="shared" si="32"/>
        <v>-7.3890032290167343E-2</v>
      </c>
      <c r="AZ10" s="18">
        <f t="shared" si="33"/>
        <v>6.5216564357123627E-2</v>
      </c>
      <c r="BA10" s="9"/>
      <c r="BB10" s="18">
        <f t="shared" si="34"/>
        <v>8.2792538152255707E-2</v>
      </c>
      <c r="BC10" s="18">
        <f t="shared" si="35"/>
        <v>0.14331581053030834</v>
      </c>
      <c r="BD10" s="18">
        <f t="shared" si="36"/>
        <v>8.0377094202978366E-2</v>
      </c>
      <c r="BE10" s="18">
        <f t="shared" si="37"/>
        <v>0.13910658593969011</v>
      </c>
      <c r="BG10" s="9">
        <f t="shared" si="19"/>
        <v>88235.745280000003</v>
      </c>
      <c r="BH10" s="9">
        <f t="shared" si="19"/>
        <v>69887.846400000009</v>
      </c>
      <c r="BI10" s="9">
        <f t="shared" si="19"/>
        <v>0</v>
      </c>
      <c r="BJ10" s="9">
        <f t="shared" si="19"/>
        <v>0</v>
      </c>
      <c r="BK10" s="9">
        <f t="shared" si="19"/>
        <v>0</v>
      </c>
      <c r="BL10" s="9">
        <f t="shared" si="19"/>
        <v>0</v>
      </c>
      <c r="BM10" s="9">
        <f t="shared" si="19"/>
        <v>0</v>
      </c>
      <c r="BN10" s="9">
        <f t="shared" si="19"/>
        <v>0</v>
      </c>
      <c r="BO10" s="9"/>
      <c r="BP10" s="16">
        <f t="shared" si="38"/>
        <v>32.539914679028776</v>
      </c>
      <c r="BQ10" s="16">
        <f t="shared" si="39"/>
        <v>156.48569036869017</v>
      </c>
      <c r="BR10" s="16">
        <f t="shared" si="40"/>
        <v>156.48578070945055</v>
      </c>
      <c r="BS10" s="16">
        <f t="shared" si="41"/>
        <v>157.12024281577504</v>
      </c>
      <c r="BT10" s="16">
        <f t="shared" si="42"/>
        <v>157.1202200470633</v>
      </c>
      <c r="BU10" s="16"/>
      <c r="BV10" s="16">
        <f t="shared" si="43"/>
        <v>0</v>
      </c>
      <c r="BW10" s="16">
        <f t="shared" si="44"/>
        <v>0</v>
      </c>
      <c r="BX10" s="16">
        <f t="shared" si="45"/>
        <v>0</v>
      </c>
      <c r="BY10" s="16">
        <f t="shared" si="46"/>
        <v>0</v>
      </c>
    </row>
    <row r="11" spans="2:77" x14ac:dyDescent="0.25">
      <c r="C11" t="str">
        <f>C5</f>
        <v>Htl</v>
      </c>
      <c r="D11">
        <f t="shared" si="48"/>
        <v>7</v>
      </c>
      <c r="G11" s="9">
        <f t="shared" si="14"/>
        <v>3619428.5</v>
      </c>
      <c r="H11" s="9">
        <f t="shared" si="14"/>
        <v>3469502.25</v>
      </c>
      <c r="I11" s="9">
        <f t="shared" si="14"/>
        <v>3404922.5</v>
      </c>
      <c r="J11" s="9">
        <f t="shared" si="14"/>
        <v>3311787.5</v>
      </c>
      <c r="K11" s="9">
        <f t="shared" si="14"/>
        <v>3240294.25</v>
      </c>
      <c r="L11" s="9">
        <f t="shared" si="14"/>
        <v>3338953</v>
      </c>
      <c r="M11" s="9">
        <f t="shared" si="14"/>
        <v>3252381.5</v>
      </c>
      <c r="N11" s="9">
        <f t="shared" si="14"/>
        <v>3186567.5</v>
      </c>
      <c r="O11" s="9">
        <f t="shared" si="15"/>
        <v>539.3800048828125</v>
      </c>
      <c r="P11" s="9">
        <f t="shared" si="15"/>
        <v>539.3800048828125</v>
      </c>
      <c r="Q11" s="9">
        <f t="shared" si="15"/>
        <v>539.3800048828125</v>
      </c>
      <c r="R11" s="9">
        <f t="shared" si="15"/>
        <v>536.67488606770837</v>
      </c>
      <c r="S11" s="9">
        <f t="shared" si="15"/>
        <v>536.67488606770837</v>
      </c>
      <c r="T11" s="9">
        <f t="shared" si="15"/>
        <v>536.67488606770837</v>
      </c>
      <c r="U11" s="9" t="str">
        <f t="shared" si="16"/>
        <v>CZ07</v>
      </c>
      <c r="V11" s="9">
        <f t="shared" si="20"/>
        <v>277.9603408409132</v>
      </c>
      <c r="W11" s="9">
        <f t="shared" si="21"/>
        <v>397.68993670168453</v>
      </c>
      <c r="X11" s="9">
        <f t="shared" si="22"/>
        <v>702.90749854988042</v>
      </c>
      <c r="Y11" s="9">
        <f t="shared" si="23"/>
        <v>522.61715105598296</v>
      </c>
      <c r="Z11" s="9">
        <f t="shared" si="24"/>
        <v>806.5609389171027</v>
      </c>
      <c r="AA11" s="9"/>
      <c r="AB11" s="9"/>
      <c r="AC11" s="9"/>
      <c r="AD11" s="9"/>
      <c r="AE11" s="9"/>
      <c r="AF11" s="9"/>
      <c r="AG11" s="9">
        <f t="shared" si="25"/>
        <v>172.67047194349524</v>
      </c>
      <c r="AH11" s="9">
        <f t="shared" si="26"/>
        <v>305.21756184819583</v>
      </c>
      <c r="AI11" s="9">
        <f t="shared" si="27"/>
        <v>284.23353497624817</v>
      </c>
      <c r="AJ11" s="9">
        <f t="shared" si="28"/>
        <v>406.86643938179685</v>
      </c>
      <c r="AM11" s="9">
        <f t="shared" si="17"/>
        <v>565.35467529296875</v>
      </c>
      <c r="AN11" s="9">
        <f t="shared" si="17"/>
        <v>531.351318359375</v>
      </c>
      <c r="AO11" s="9">
        <f t="shared" si="18"/>
        <v>586.351318359375</v>
      </c>
      <c r="AP11" s="9">
        <f t="shared" si="18"/>
        <v>550.552734375</v>
      </c>
      <c r="AQ11" s="9">
        <f t="shared" si="18"/>
        <v>523.87127685546875</v>
      </c>
      <c r="AR11" s="9">
        <f t="shared" si="18"/>
        <v>573.13238525390625</v>
      </c>
      <c r="AS11" s="9">
        <f t="shared" si="18"/>
        <v>538.957275390625</v>
      </c>
      <c r="AT11" s="9">
        <f t="shared" si="17"/>
        <v>513.83502197265625</v>
      </c>
      <c r="AU11" s="9"/>
      <c r="AV11" s="18">
        <f t="shared" si="29"/>
        <v>6.304155998697325E-2</v>
      </c>
      <c r="AW11" s="18">
        <f t="shared" si="30"/>
        <v>-3.8927366376823792E-2</v>
      </c>
      <c r="AX11" s="18">
        <f t="shared" si="31"/>
        <v>7.6909410919881654E-2</v>
      </c>
      <c r="AY11" s="18">
        <f t="shared" si="32"/>
        <v>-1.4492405295738475E-2</v>
      </c>
      <c r="AZ11" s="18">
        <f t="shared" si="33"/>
        <v>9.5997883742621484E-2</v>
      </c>
      <c r="BA11" s="9"/>
      <c r="BB11" s="18">
        <f t="shared" si="34"/>
        <v>6.6369875895107983E-2</v>
      </c>
      <c r="BC11" s="18">
        <f t="shared" si="35"/>
        <v>0.11583677729670545</v>
      </c>
      <c r="BD11" s="18">
        <f t="shared" si="36"/>
        <v>6.3679353646836426E-2</v>
      </c>
      <c r="BE11" s="18">
        <f t="shared" si="37"/>
        <v>0.11049028903835996</v>
      </c>
      <c r="BG11" s="9">
        <f t="shared" si="19"/>
        <v>66736.020480000007</v>
      </c>
      <c r="BH11" s="9">
        <f t="shared" si="19"/>
        <v>53330.949120000005</v>
      </c>
      <c r="BI11" s="9">
        <f t="shared" si="19"/>
        <v>0</v>
      </c>
      <c r="BJ11" s="9">
        <f t="shared" si="19"/>
        <v>0</v>
      </c>
      <c r="BK11" s="9">
        <f t="shared" si="19"/>
        <v>0</v>
      </c>
      <c r="BL11" s="9">
        <f t="shared" si="19"/>
        <v>0</v>
      </c>
      <c r="BM11" s="9">
        <f t="shared" si="19"/>
        <v>0</v>
      </c>
      <c r="BN11" s="9">
        <f t="shared" si="19"/>
        <v>0</v>
      </c>
      <c r="BO11" s="9"/>
      <c r="BP11" s="16">
        <f t="shared" si="38"/>
        <v>24.852740625623362</v>
      </c>
      <c r="BQ11" s="16">
        <f t="shared" si="39"/>
        <v>123.72727923887223</v>
      </c>
      <c r="BR11" s="16">
        <f t="shared" si="40"/>
        <v>123.72727923887223</v>
      </c>
      <c r="BS11" s="16">
        <f t="shared" si="41"/>
        <v>124.35092867673411</v>
      </c>
      <c r="BT11" s="16">
        <f t="shared" si="42"/>
        <v>124.35092867673411</v>
      </c>
      <c r="BU11" s="16"/>
      <c r="BV11" s="16">
        <f t="shared" si="43"/>
        <v>0</v>
      </c>
      <c r="BW11" s="16">
        <f t="shared" si="44"/>
        <v>0</v>
      </c>
      <c r="BX11" s="16">
        <f t="shared" si="45"/>
        <v>0</v>
      </c>
      <c r="BY11" s="16">
        <f t="shared" si="46"/>
        <v>0</v>
      </c>
    </row>
    <row r="12" spans="2:77" x14ac:dyDescent="0.25">
      <c r="C12" t="str">
        <f>C6</f>
        <v>Htl</v>
      </c>
      <c r="D12">
        <f t="shared" si="48"/>
        <v>8</v>
      </c>
      <c r="G12" s="9">
        <f t="shared" si="14"/>
        <v>3858038</v>
      </c>
      <c r="H12" s="9">
        <f t="shared" si="14"/>
        <v>3689526.75</v>
      </c>
      <c r="I12" s="9">
        <f t="shared" si="14"/>
        <v>3653933.75</v>
      </c>
      <c r="J12" s="9">
        <f t="shared" si="14"/>
        <v>3529140.5</v>
      </c>
      <c r="K12" s="9">
        <f t="shared" si="14"/>
        <v>3432986.5</v>
      </c>
      <c r="L12" s="9">
        <f t="shared" si="14"/>
        <v>3575003.5</v>
      </c>
      <c r="M12" s="9">
        <f t="shared" si="14"/>
        <v>3458398.5</v>
      </c>
      <c r="N12" s="9">
        <f t="shared" si="14"/>
        <v>3369451</v>
      </c>
      <c r="O12" s="9">
        <f t="shared" si="15"/>
        <v>638.01603190104163</v>
      </c>
      <c r="P12" s="9">
        <f t="shared" si="15"/>
        <v>638.01611328125</v>
      </c>
      <c r="Q12" s="9">
        <f t="shared" si="15"/>
        <v>638.01611328125</v>
      </c>
      <c r="R12" s="9">
        <f t="shared" si="15"/>
        <v>637.92545572916663</v>
      </c>
      <c r="S12" s="9">
        <f t="shared" si="15"/>
        <v>637.92545572916663</v>
      </c>
      <c r="T12" s="9">
        <f t="shared" si="15"/>
        <v>637.92545572916663</v>
      </c>
      <c r="U12" s="9" t="str">
        <f t="shared" si="16"/>
        <v>CZ08</v>
      </c>
      <c r="V12" s="9">
        <f t="shared" si="20"/>
        <v>264.11757945627397</v>
      </c>
      <c r="W12" s="9">
        <f t="shared" si="21"/>
        <v>319.90457887374407</v>
      </c>
      <c r="X12" s="9">
        <f t="shared" si="22"/>
        <v>666.20809592724027</v>
      </c>
      <c r="Y12" s="9">
        <f t="shared" si="23"/>
        <v>443.67958271313012</v>
      </c>
      <c r="Z12" s="9">
        <f t="shared" si="24"/>
        <v>765.89983298523714</v>
      </c>
      <c r="AA12" s="9"/>
      <c r="AB12" s="9"/>
      <c r="AC12" s="9"/>
      <c r="AD12" s="9"/>
      <c r="AE12" s="9"/>
      <c r="AF12" s="9"/>
      <c r="AG12" s="9">
        <f t="shared" si="25"/>
        <v>195.59576537683569</v>
      </c>
      <c r="AH12" s="9">
        <f t="shared" si="26"/>
        <v>346.30355785795354</v>
      </c>
      <c r="AI12" s="9">
        <f t="shared" si="27"/>
        <v>306.51739673328717</v>
      </c>
      <c r="AJ12" s="9">
        <f t="shared" si="28"/>
        <v>445.94983229635864</v>
      </c>
      <c r="AM12" s="9">
        <f t="shared" si="17"/>
        <v>655.5450439453125</v>
      </c>
      <c r="AN12" s="9">
        <f t="shared" si="17"/>
        <v>609.80303955078125</v>
      </c>
      <c r="AO12" s="9">
        <f t="shared" si="18"/>
        <v>781.00823974609375</v>
      </c>
      <c r="AP12" s="9">
        <f t="shared" si="18"/>
        <v>717.60235595703125</v>
      </c>
      <c r="AQ12" s="9">
        <f t="shared" si="18"/>
        <v>669.9185791015625</v>
      </c>
      <c r="AR12" s="9">
        <f t="shared" si="18"/>
        <v>760.9273681640625</v>
      </c>
      <c r="AS12" s="9">
        <f t="shared" si="18"/>
        <v>698.9775390625</v>
      </c>
      <c r="AT12" s="9">
        <f t="shared" si="17"/>
        <v>653.93634033203125</v>
      </c>
      <c r="AU12" s="9"/>
      <c r="AV12" s="18">
        <f t="shared" si="29"/>
        <v>7.1694130096132111E-2</v>
      </c>
      <c r="AW12" s="18">
        <f t="shared" si="30"/>
        <v>-0.19664583572759031</v>
      </c>
      <c r="AX12" s="18">
        <f t="shared" si="31"/>
        <v>-2.2528482991328251E-2</v>
      </c>
      <c r="AY12" s="18">
        <f t="shared" si="32"/>
        <v>-0.16519535828570292</v>
      </c>
      <c r="AZ12" s="18">
        <f t="shared" si="33"/>
        <v>2.5217736631037192E-3</v>
      </c>
      <c r="BA12" s="9"/>
      <c r="BB12" s="18">
        <f t="shared" si="34"/>
        <v>9.9379753064499712E-2</v>
      </c>
      <c r="BC12" s="18">
        <f t="shared" si="35"/>
        <v>0.17411732765369947</v>
      </c>
      <c r="BD12" s="18">
        <f t="shared" si="36"/>
        <v>9.7111392162195678E-2</v>
      </c>
      <c r="BE12" s="18">
        <f t="shared" si="37"/>
        <v>0.16771713194880664</v>
      </c>
      <c r="BG12" s="9">
        <f t="shared" si="19"/>
        <v>77633.45408000001</v>
      </c>
      <c r="BH12" s="9">
        <f t="shared" si="19"/>
        <v>60974.161920000006</v>
      </c>
      <c r="BI12" s="9">
        <f t="shared" si="19"/>
        <v>0</v>
      </c>
      <c r="BJ12" s="9">
        <f t="shared" si="19"/>
        <v>0</v>
      </c>
      <c r="BK12" s="9">
        <f t="shared" si="19"/>
        <v>0</v>
      </c>
      <c r="BL12" s="9">
        <f t="shared" si="19"/>
        <v>0</v>
      </c>
      <c r="BM12" s="9">
        <f t="shared" si="19"/>
        <v>0</v>
      </c>
      <c r="BN12" s="9">
        <f t="shared" si="19"/>
        <v>0</v>
      </c>
      <c r="BO12" s="9"/>
      <c r="BP12" s="16">
        <f t="shared" si="38"/>
        <v>26.11108706839504</v>
      </c>
      <c r="BQ12" s="16">
        <f t="shared" si="39"/>
        <v>121.67947229896758</v>
      </c>
      <c r="BR12" s="16">
        <f t="shared" si="40"/>
        <v>121.67945677851189</v>
      </c>
      <c r="BS12" s="16">
        <f t="shared" si="41"/>
        <v>121.69674902103225</v>
      </c>
      <c r="BT12" s="16">
        <f t="shared" si="42"/>
        <v>121.69674902103225</v>
      </c>
      <c r="BU12" s="16"/>
      <c r="BV12" s="16">
        <f t="shared" si="43"/>
        <v>0</v>
      </c>
      <c r="BW12" s="16">
        <f t="shared" si="44"/>
        <v>0</v>
      </c>
      <c r="BX12" s="16">
        <f t="shared" si="45"/>
        <v>0</v>
      </c>
      <c r="BY12" s="16">
        <f t="shared" si="46"/>
        <v>0</v>
      </c>
    </row>
    <row r="13" spans="2:77" x14ac:dyDescent="0.25">
      <c r="C13" t="str">
        <f t="shared" ref="C13:C20" si="49">C7</f>
        <v>Htl</v>
      </c>
      <c r="D13">
        <f t="shared" si="48"/>
        <v>9</v>
      </c>
      <c r="G13" s="9">
        <f t="shared" si="14"/>
        <v>4022720</v>
      </c>
      <c r="H13" s="9">
        <f t="shared" si="14"/>
        <v>3796908.75</v>
      </c>
      <c r="I13" s="9">
        <f t="shared" si="14"/>
        <v>3819061</v>
      </c>
      <c r="J13" s="9">
        <f t="shared" si="14"/>
        <v>3675679</v>
      </c>
      <c r="K13" s="9">
        <f t="shared" si="14"/>
        <v>3565062.25</v>
      </c>
      <c r="L13" s="9">
        <f t="shared" si="14"/>
        <v>3740948.25</v>
      </c>
      <c r="M13" s="9">
        <f t="shared" si="14"/>
        <v>3604181.25</v>
      </c>
      <c r="N13" s="9">
        <f t="shared" si="14"/>
        <v>3499637.5</v>
      </c>
      <c r="O13" s="9">
        <f t="shared" si="15"/>
        <v>702.93310546875</v>
      </c>
      <c r="P13" s="9">
        <f t="shared" si="15"/>
        <v>702.93310546875</v>
      </c>
      <c r="Q13" s="9">
        <f t="shared" si="15"/>
        <v>702.93310546875</v>
      </c>
      <c r="R13" s="9">
        <f t="shared" si="15"/>
        <v>698.80769856770837</v>
      </c>
      <c r="S13" s="9">
        <f t="shared" si="15"/>
        <v>698.80769856770837</v>
      </c>
      <c r="T13" s="9">
        <f t="shared" si="15"/>
        <v>698.80769856770837</v>
      </c>
      <c r="U13" s="9" t="str">
        <f t="shared" si="16"/>
        <v>CZ09</v>
      </c>
      <c r="V13" s="9">
        <f t="shared" si="20"/>
        <v>321.24144992348607</v>
      </c>
      <c r="W13" s="9">
        <f t="shared" si="21"/>
        <v>289.7274269991741</v>
      </c>
      <c r="X13" s="9">
        <f t="shared" si="22"/>
        <v>651.06870972425111</v>
      </c>
      <c r="Y13" s="9">
        <f t="shared" si="23"/>
        <v>403.21786748704341</v>
      </c>
      <c r="Z13" s="9">
        <f t="shared" si="24"/>
        <v>748.53568595784134</v>
      </c>
      <c r="AA13" s="9"/>
      <c r="AB13" s="9"/>
      <c r="AC13" s="9"/>
      <c r="AD13" s="9"/>
      <c r="AE13" s="9"/>
      <c r="AF13" s="9"/>
      <c r="AG13" s="9">
        <f t="shared" si="25"/>
        <v>203.97673531734702</v>
      </c>
      <c r="AH13" s="9">
        <f t="shared" si="26"/>
        <v>361.34128272507706</v>
      </c>
      <c r="AI13" s="9">
        <f t="shared" si="27"/>
        <v>307.49482359799737</v>
      </c>
      <c r="AJ13" s="9">
        <f t="shared" si="28"/>
        <v>457.09785489584249</v>
      </c>
      <c r="AM13" s="9">
        <f t="shared" si="17"/>
        <v>736.09051513671875</v>
      </c>
      <c r="AN13" s="9">
        <f t="shared" si="17"/>
        <v>682.8291015625</v>
      </c>
      <c r="AO13" s="9">
        <f t="shared" si="18"/>
        <v>960.83056640625</v>
      </c>
      <c r="AP13" s="9">
        <f t="shared" si="18"/>
        <v>873.31634521484375</v>
      </c>
      <c r="AQ13" s="9">
        <f t="shared" si="18"/>
        <v>807.2154541015625</v>
      </c>
      <c r="AR13" s="9">
        <f t="shared" si="18"/>
        <v>925.9566650390625</v>
      </c>
      <c r="AS13" s="9">
        <f t="shared" si="18"/>
        <v>843.25482177734375</v>
      </c>
      <c r="AT13" s="9">
        <f t="shared" si="17"/>
        <v>780.84228515625</v>
      </c>
      <c r="AU13" s="9"/>
      <c r="AV13" s="18">
        <f t="shared" si="29"/>
        <v>7.5770244934902378E-2</v>
      </c>
      <c r="AW13" s="18">
        <f t="shared" si="30"/>
        <v>-0.31971755138728836</v>
      </c>
      <c r="AX13" s="18">
        <f t="shared" si="31"/>
        <v>-0.10118308329981725</v>
      </c>
      <c r="AY13" s="18">
        <f t="shared" si="32"/>
        <v>-0.2717001405272117</v>
      </c>
      <c r="AZ13" s="18">
        <f t="shared" si="33"/>
        <v>-6.4040178880764284E-2</v>
      </c>
      <c r="BA13" s="9"/>
      <c r="BB13" s="18">
        <f t="shared" si="34"/>
        <v>0.12449864789487687</v>
      </c>
      <c r="BC13" s="18">
        <f t="shared" si="35"/>
        <v>0.2185344680874711</v>
      </c>
      <c r="BD13" s="18">
        <f t="shared" si="36"/>
        <v>0.11834706948882542</v>
      </c>
      <c r="BE13" s="18">
        <f t="shared" si="37"/>
        <v>0.2076599616464474</v>
      </c>
      <c r="BG13" s="9">
        <f t="shared" si="19"/>
        <v>83102.07488</v>
      </c>
      <c r="BH13" s="9">
        <f t="shared" si="19"/>
        <v>67013.949440000011</v>
      </c>
      <c r="BI13" s="9">
        <f t="shared" si="19"/>
        <v>0</v>
      </c>
      <c r="BJ13" s="9">
        <f t="shared" si="19"/>
        <v>0</v>
      </c>
      <c r="BK13" s="9">
        <f t="shared" si="19"/>
        <v>0</v>
      </c>
      <c r="BL13" s="9">
        <f t="shared" si="19"/>
        <v>0</v>
      </c>
      <c r="BM13" s="9">
        <f t="shared" si="19"/>
        <v>0</v>
      </c>
      <c r="BN13" s="9">
        <f t="shared" si="19"/>
        <v>0</v>
      </c>
      <c r="BO13" s="9"/>
      <c r="BP13" s="16">
        <f t="shared" si="38"/>
        <v>22.887135795477501</v>
      </c>
      <c r="BQ13" s="16">
        <f t="shared" si="39"/>
        <v>118.22188232916345</v>
      </c>
      <c r="BR13" s="16">
        <f t="shared" si="40"/>
        <v>118.22188232916345</v>
      </c>
      <c r="BS13" s="16">
        <f t="shared" si="41"/>
        <v>118.91980447600655</v>
      </c>
      <c r="BT13" s="16">
        <f t="shared" si="42"/>
        <v>118.91980447600655</v>
      </c>
      <c r="BU13" s="16"/>
      <c r="BV13" s="16">
        <f t="shared" si="43"/>
        <v>0</v>
      </c>
      <c r="BW13" s="16">
        <f t="shared" si="44"/>
        <v>0</v>
      </c>
      <c r="BX13" s="16">
        <f t="shared" si="45"/>
        <v>0</v>
      </c>
      <c r="BY13" s="16">
        <f t="shared" si="46"/>
        <v>0</v>
      </c>
    </row>
    <row r="14" spans="2:77" x14ac:dyDescent="0.25">
      <c r="C14" t="str">
        <f t="shared" si="49"/>
        <v>Htl</v>
      </c>
      <c r="D14">
        <f t="shared" si="48"/>
        <v>10</v>
      </c>
      <c r="G14" s="9">
        <f t="shared" si="14"/>
        <v>4010517</v>
      </c>
      <c r="H14" s="9">
        <f t="shared" si="14"/>
        <v>3821768.75</v>
      </c>
      <c r="I14" s="9">
        <f t="shared" si="14"/>
        <v>3956137.5</v>
      </c>
      <c r="J14" s="9">
        <f t="shared" si="14"/>
        <v>3795329.5</v>
      </c>
      <c r="K14" s="9">
        <f t="shared" si="14"/>
        <v>3670392.5</v>
      </c>
      <c r="L14" s="9">
        <f t="shared" si="14"/>
        <v>3866708</v>
      </c>
      <c r="M14" s="9">
        <f t="shared" si="14"/>
        <v>3713750.5</v>
      </c>
      <c r="N14" s="9">
        <f t="shared" si="14"/>
        <v>3596485.75</v>
      </c>
      <c r="O14" s="9">
        <f t="shared" si="15"/>
        <v>675.9190673828125</v>
      </c>
      <c r="P14" s="9">
        <f t="shared" si="15"/>
        <v>675.91971842447913</v>
      </c>
      <c r="Q14" s="9">
        <f t="shared" si="15"/>
        <v>675.91971842447913</v>
      </c>
      <c r="R14" s="9">
        <f t="shared" si="15"/>
        <v>673.239013671875</v>
      </c>
      <c r="S14" s="9">
        <f t="shared" si="15"/>
        <v>673.239013671875</v>
      </c>
      <c r="T14" s="9">
        <f t="shared" si="15"/>
        <v>673.239013671875</v>
      </c>
      <c r="U14" s="9" t="str">
        <f t="shared" si="16"/>
        <v>CZ10</v>
      </c>
      <c r="V14" s="9">
        <f t="shared" si="20"/>
        <v>279.24681978693292</v>
      </c>
      <c r="W14" s="9">
        <f t="shared" si="21"/>
        <v>80.452679357840495</v>
      </c>
      <c r="X14" s="9">
        <f t="shared" si="22"/>
        <v>503.20251167225314</v>
      </c>
      <c r="Y14" s="9">
        <f t="shared" si="23"/>
        <v>213.60764465454761</v>
      </c>
      <c r="Z14" s="9">
        <f t="shared" si="24"/>
        <v>614.98404220791588</v>
      </c>
      <c r="AA14" s="9"/>
      <c r="AB14" s="9"/>
      <c r="AC14" s="9"/>
      <c r="AD14" s="9"/>
      <c r="AE14" s="9"/>
      <c r="AF14" s="9"/>
      <c r="AG14" s="9">
        <f t="shared" si="25"/>
        <v>237.90991092082953</v>
      </c>
      <c r="AH14" s="9">
        <f t="shared" si="26"/>
        <v>422.74990980593276</v>
      </c>
      <c r="AI14" s="9">
        <f t="shared" si="27"/>
        <v>360.03112576321257</v>
      </c>
      <c r="AJ14" s="9">
        <f t="shared" si="28"/>
        <v>534.21109397455098</v>
      </c>
      <c r="AM14" s="9">
        <f t="shared" si="17"/>
        <v>747.2886962890625</v>
      </c>
      <c r="AN14" s="9">
        <f t="shared" si="17"/>
        <v>694.09173583984375</v>
      </c>
      <c r="AO14" s="9">
        <f t="shared" si="18"/>
        <v>1076.2276611328125</v>
      </c>
      <c r="AP14" s="9">
        <f t="shared" si="18"/>
        <v>967.88763427734375</v>
      </c>
      <c r="AQ14" s="9">
        <f t="shared" si="18"/>
        <v>886.36029052734375</v>
      </c>
      <c r="AR14" s="9">
        <f t="shared" si="18"/>
        <v>1041.4476318359375</v>
      </c>
      <c r="AS14" s="9">
        <f t="shared" si="18"/>
        <v>939.34832763671875</v>
      </c>
      <c r="AT14" s="9">
        <f t="shared" si="17"/>
        <v>862.9310302734375</v>
      </c>
      <c r="AU14" s="9"/>
      <c r="AV14" s="18">
        <f t="shared" si="29"/>
        <v>7.8703151037297484E-2</v>
      </c>
      <c r="AW14" s="18">
        <f t="shared" si="30"/>
        <v>-0.48665436546629126</v>
      </c>
      <c r="AX14" s="18">
        <f t="shared" si="31"/>
        <v>-0.20575164542091962</v>
      </c>
      <c r="AY14" s="18">
        <f t="shared" si="32"/>
        <v>-0.43693091097397835</v>
      </c>
      <c r="AZ14" s="18">
        <f t="shared" si="33"/>
        <v>-0.17177010190430983</v>
      </c>
      <c r="BA14" s="9"/>
      <c r="BB14" s="18">
        <f t="shared" si="34"/>
        <v>0.16028534736048486</v>
      </c>
      <c r="BC14" s="18">
        <f t="shared" si="35"/>
        <v>0.28090225130291524</v>
      </c>
      <c r="BD14" s="18">
        <f t="shared" si="36"/>
        <v>0.15165387347706527</v>
      </c>
      <c r="BE14" s="18">
        <f t="shared" si="37"/>
        <v>0.26516080906966849</v>
      </c>
      <c r="BG14" s="9">
        <f t="shared" si="19"/>
        <v>93483.427840000004</v>
      </c>
      <c r="BH14" s="9">
        <f t="shared" si="19"/>
        <v>73742.248960000012</v>
      </c>
      <c r="BI14" s="9">
        <f t="shared" si="19"/>
        <v>0</v>
      </c>
      <c r="BJ14" s="9">
        <f t="shared" si="19"/>
        <v>0</v>
      </c>
      <c r="BK14" s="9">
        <f t="shared" si="19"/>
        <v>0</v>
      </c>
      <c r="BL14" s="9">
        <f t="shared" si="19"/>
        <v>0</v>
      </c>
      <c r="BM14" s="9">
        <f t="shared" si="19"/>
        <v>0</v>
      </c>
      <c r="BN14" s="9">
        <f t="shared" si="19"/>
        <v>0</v>
      </c>
      <c r="BO14" s="9"/>
      <c r="BP14" s="16">
        <f t="shared" si="38"/>
        <v>29.206424012328398</v>
      </c>
      <c r="BQ14" s="16">
        <f t="shared" si="39"/>
        <v>138.30565277877398</v>
      </c>
      <c r="BR14" s="16">
        <f t="shared" si="40"/>
        <v>138.3055195636299</v>
      </c>
      <c r="BS14" s="16">
        <f t="shared" si="41"/>
        <v>138.85622481997487</v>
      </c>
      <c r="BT14" s="16">
        <f t="shared" si="42"/>
        <v>138.85622481997487</v>
      </c>
      <c r="BU14" s="16"/>
      <c r="BV14" s="16">
        <f t="shared" si="43"/>
        <v>0</v>
      </c>
      <c r="BW14" s="16">
        <f t="shared" si="44"/>
        <v>0</v>
      </c>
      <c r="BX14" s="16">
        <f t="shared" si="45"/>
        <v>0</v>
      </c>
      <c r="BY14" s="16">
        <f t="shared" si="46"/>
        <v>0</v>
      </c>
    </row>
    <row r="15" spans="2:77" x14ac:dyDescent="0.25">
      <c r="C15" t="str">
        <f t="shared" si="49"/>
        <v>Htl</v>
      </c>
      <c r="D15">
        <f t="shared" si="48"/>
        <v>11</v>
      </c>
      <c r="G15" s="9">
        <f t="shared" si="14"/>
        <v>4055676.75</v>
      </c>
      <c r="H15" s="9">
        <f t="shared" si="14"/>
        <v>3861678.5</v>
      </c>
      <c r="I15" s="9">
        <f t="shared" si="14"/>
        <v>4369382</v>
      </c>
      <c r="J15" s="9">
        <f t="shared" si="14"/>
        <v>4159700</v>
      </c>
      <c r="K15" s="9">
        <f t="shared" si="14"/>
        <v>3997685</v>
      </c>
      <c r="L15" s="9">
        <f t="shared" si="14"/>
        <v>4257311</v>
      </c>
      <c r="M15" s="9">
        <f t="shared" si="14"/>
        <v>4056874.25</v>
      </c>
      <c r="N15" s="9">
        <f t="shared" si="14"/>
        <v>3902098.75</v>
      </c>
      <c r="O15" s="9">
        <f t="shared" si="15"/>
        <v>726.64851888020837</v>
      </c>
      <c r="P15" s="9">
        <f t="shared" si="15"/>
        <v>726.64851888020837</v>
      </c>
      <c r="Q15" s="9">
        <f t="shared" si="15"/>
        <v>726.648681640625</v>
      </c>
      <c r="R15" s="9">
        <f t="shared" si="15"/>
        <v>729.04085286458337</v>
      </c>
      <c r="S15" s="9">
        <f t="shared" si="15"/>
        <v>729.76204427083337</v>
      </c>
      <c r="T15" s="9">
        <f t="shared" si="15"/>
        <v>729.76204427083337</v>
      </c>
      <c r="U15" s="9" t="str">
        <f t="shared" si="16"/>
        <v>CZ11</v>
      </c>
      <c r="V15" s="9">
        <f t="shared" si="20"/>
        <v>266.97673628917363</v>
      </c>
      <c r="W15" s="9">
        <f t="shared" si="21"/>
        <v>-431.71525414161874</v>
      </c>
      <c r="X15" s="9">
        <f t="shared" si="22"/>
        <v>79.807135779929325</v>
      </c>
      <c r="Y15" s="9">
        <f t="shared" si="23"/>
        <v>-276.57469291018293</v>
      </c>
      <c r="Z15" s="9">
        <f t="shared" si="24"/>
        <v>210.44942143223233</v>
      </c>
      <c r="AA15" s="9"/>
      <c r="AB15" s="9"/>
      <c r="AC15" s="9"/>
      <c r="AD15" s="9"/>
      <c r="AE15" s="9"/>
      <c r="AF15" s="9"/>
      <c r="AG15" s="9">
        <f t="shared" si="25"/>
        <v>288.56041752225343</v>
      </c>
      <c r="AH15" s="9">
        <f t="shared" si="26"/>
        <v>511.52229322261172</v>
      </c>
      <c r="AI15" s="9">
        <f t="shared" si="27"/>
        <v>428.2323977430928</v>
      </c>
      <c r="AJ15" s="9">
        <f t="shared" si="28"/>
        <v>640.32276502801949</v>
      </c>
      <c r="AM15" s="9">
        <f t="shared" si="17"/>
        <v>732.61187744140625</v>
      </c>
      <c r="AN15" s="9">
        <f t="shared" si="17"/>
        <v>671.34674072265625</v>
      </c>
      <c r="AO15" s="9">
        <f t="shared" si="17"/>
        <v>1004.489013671875</v>
      </c>
      <c r="AP15" s="9">
        <f t="shared" si="17"/>
        <v>907.96661376953125</v>
      </c>
      <c r="AQ15" s="9">
        <f t="shared" si="17"/>
        <v>835.75445556640625</v>
      </c>
      <c r="AR15" s="9">
        <f t="shared" si="17"/>
        <v>981.45416259765625</v>
      </c>
      <c r="AS15" s="9">
        <f t="shared" si="17"/>
        <v>889.4971923828125</v>
      </c>
      <c r="AT15" s="9">
        <f t="shared" si="17"/>
        <v>819.29425048828125</v>
      </c>
      <c r="AU15" s="9"/>
      <c r="AV15" s="18">
        <f t="shared" si="29"/>
        <v>8.4311926780173976E-2</v>
      </c>
      <c r="AW15" s="18">
        <f t="shared" si="30"/>
        <v>-0.37415219210718442</v>
      </c>
      <c r="AX15" s="18">
        <f t="shared" si="31"/>
        <v>-0.14194284078535038</v>
      </c>
      <c r="AY15" s="18">
        <f t="shared" si="32"/>
        <v>-0.34132831401489583</v>
      </c>
      <c r="AZ15" s="18">
        <f t="shared" si="33"/>
        <v>-0.1187816956601061</v>
      </c>
      <c r="BA15" s="9"/>
      <c r="BB15" s="18">
        <f t="shared" si="34"/>
        <v>0.13283230804775911</v>
      </c>
      <c r="BC15" s="18">
        <f t="shared" si="35"/>
        <v>0.23220926751631946</v>
      </c>
      <c r="BD15" s="18">
        <f t="shared" si="36"/>
        <v>0.12600952726546047</v>
      </c>
      <c r="BE15" s="18">
        <f t="shared" si="37"/>
        <v>0.22220929874669298</v>
      </c>
      <c r="BG15" s="9">
        <f t="shared" si="19"/>
        <v>121642.22976000002</v>
      </c>
      <c r="BH15" s="9">
        <f t="shared" si="19"/>
        <v>99235.758080000014</v>
      </c>
      <c r="BI15" s="9">
        <f t="shared" si="19"/>
        <v>0</v>
      </c>
      <c r="BJ15" s="9">
        <f t="shared" si="19"/>
        <v>0</v>
      </c>
      <c r="BK15" s="9">
        <f t="shared" si="19"/>
        <v>0</v>
      </c>
      <c r="BL15" s="9">
        <f t="shared" si="19"/>
        <v>0</v>
      </c>
      <c r="BM15" s="9">
        <f t="shared" si="19"/>
        <v>0</v>
      </c>
      <c r="BN15" s="9">
        <f t="shared" si="19"/>
        <v>0</v>
      </c>
      <c r="BO15" s="9"/>
      <c r="BP15" s="16">
        <f t="shared" si="38"/>
        <v>30.835364137986801</v>
      </c>
      <c r="BQ15" s="16">
        <f t="shared" si="39"/>
        <v>167.40174458410112</v>
      </c>
      <c r="BR15" s="16">
        <f t="shared" si="40"/>
        <v>167.40170708815791</v>
      </c>
      <c r="BS15" s="16">
        <f t="shared" si="41"/>
        <v>166.85241887616772</v>
      </c>
      <c r="BT15" s="16">
        <f t="shared" si="42"/>
        <v>166.68752604356533</v>
      </c>
      <c r="BU15" s="16"/>
      <c r="BV15" s="16">
        <f t="shared" si="43"/>
        <v>0</v>
      </c>
      <c r="BW15" s="16">
        <f t="shared" si="44"/>
        <v>0</v>
      </c>
      <c r="BX15" s="16">
        <f t="shared" si="45"/>
        <v>0</v>
      </c>
      <c r="BY15" s="16">
        <f t="shared" si="46"/>
        <v>0</v>
      </c>
    </row>
    <row r="16" spans="2:77" x14ac:dyDescent="0.25">
      <c r="C16" t="str">
        <f t="shared" si="49"/>
        <v>Htl</v>
      </c>
      <c r="D16">
        <f t="shared" si="48"/>
        <v>12</v>
      </c>
      <c r="G16" s="9">
        <f t="shared" si="14"/>
        <v>3976225</v>
      </c>
      <c r="H16" s="9">
        <f t="shared" si="14"/>
        <v>3796598.25</v>
      </c>
      <c r="I16" s="9">
        <f t="shared" si="14"/>
        <v>4132330.5</v>
      </c>
      <c r="J16" s="9">
        <f t="shared" si="14"/>
        <v>3957195</v>
      </c>
      <c r="K16" s="9">
        <f t="shared" si="14"/>
        <v>3819950.25</v>
      </c>
      <c r="L16" s="9">
        <f t="shared" si="14"/>
        <v>4022644.25</v>
      </c>
      <c r="M16" s="9">
        <f t="shared" si="14"/>
        <v>3856527.5</v>
      </c>
      <c r="N16" s="9">
        <f t="shared" si="14"/>
        <v>3726462</v>
      </c>
      <c r="O16" s="9">
        <f t="shared" si="15"/>
        <v>690.10587565104163</v>
      </c>
      <c r="P16" s="9">
        <f t="shared" si="15"/>
        <v>690.10587565104163</v>
      </c>
      <c r="Q16" s="9">
        <f t="shared" si="15"/>
        <v>690.10611979166663</v>
      </c>
      <c r="R16" s="9">
        <f t="shared" si="15"/>
        <v>686.6435546875</v>
      </c>
      <c r="S16" s="9">
        <f t="shared" si="15"/>
        <v>686.930908203125</v>
      </c>
      <c r="T16" s="9">
        <f t="shared" si="15"/>
        <v>686.930908203125</v>
      </c>
      <c r="U16" s="9" t="str">
        <f t="shared" si="16"/>
        <v>CZ12</v>
      </c>
      <c r="V16" s="9">
        <f t="shared" si="20"/>
        <v>260.28868371906157</v>
      </c>
      <c r="W16" s="9">
        <f t="shared" si="21"/>
        <v>-226.20514548254067</v>
      </c>
      <c r="X16" s="9">
        <f t="shared" si="22"/>
        <v>226.45031759344079</v>
      </c>
      <c r="Y16" s="9">
        <f t="shared" si="23"/>
        <v>-67.603124915555313</v>
      </c>
      <c r="Z16" s="9">
        <f t="shared" si="24"/>
        <v>363.59260737492576</v>
      </c>
      <c r="AA16" s="9"/>
      <c r="AB16" s="9"/>
      <c r="AC16" s="9"/>
      <c r="AD16" s="9"/>
      <c r="AE16" s="9"/>
      <c r="AF16" s="9"/>
      <c r="AG16" s="9">
        <f t="shared" si="25"/>
        <v>253.78062436401987</v>
      </c>
      <c r="AH16" s="9">
        <f t="shared" si="26"/>
        <v>452.6553830508027</v>
      </c>
      <c r="AI16" s="9">
        <f t="shared" si="27"/>
        <v>401.50034989901087</v>
      </c>
      <c r="AJ16" s="9">
        <f t="shared" si="28"/>
        <v>590.84326407974788</v>
      </c>
      <c r="AM16" s="9">
        <f t="shared" si="17"/>
        <v>721.2080078125</v>
      </c>
      <c r="AN16" s="9">
        <f t="shared" si="17"/>
        <v>667.48309326171875</v>
      </c>
      <c r="AO16" s="9">
        <f t="shared" si="17"/>
        <v>907.02679443359375</v>
      </c>
      <c r="AP16" s="9">
        <f t="shared" si="17"/>
        <v>826.30047607421875</v>
      </c>
      <c r="AQ16" s="9">
        <f t="shared" si="17"/>
        <v>764.70941162109375</v>
      </c>
      <c r="AR16" s="9">
        <f t="shared" si="17"/>
        <v>873.8115234375</v>
      </c>
      <c r="AS16" s="9">
        <f t="shared" si="17"/>
        <v>798.311279296875</v>
      </c>
      <c r="AT16" s="9">
        <f t="shared" si="17"/>
        <v>741.451171875</v>
      </c>
      <c r="AU16" s="9"/>
      <c r="AV16" s="18">
        <f t="shared" si="29"/>
        <v>7.7850249427448351E-2</v>
      </c>
      <c r="AW16" s="18">
        <f t="shared" si="30"/>
        <v>-0.26926127305580966</v>
      </c>
      <c r="AX16" s="18">
        <f t="shared" si="31"/>
        <v>-6.3035818059005502E-2</v>
      </c>
      <c r="AY16" s="18">
        <f t="shared" si="32"/>
        <v>-0.22224560994306827</v>
      </c>
      <c r="AZ16" s="18">
        <f t="shared" si="33"/>
        <v>-2.9468995820048485E-2</v>
      </c>
      <c r="BA16" s="9"/>
      <c r="BB16" s="18">
        <f t="shared" si="34"/>
        <v>0.11697671503407835</v>
      </c>
      <c r="BC16" s="18">
        <f t="shared" si="35"/>
        <v>0.20622535973954792</v>
      </c>
      <c r="BD16" s="18">
        <f t="shared" si="36"/>
        <v>0.10990951671998377</v>
      </c>
      <c r="BE16" s="18">
        <f t="shared" si="37"/>
        <v>0.19268364544656816</v>
      </c>
      <c r="BG16" s="9">
        <f t="shared" si="19"/>
        <v>126356.21376000001</v>
      </c>
      <c r="BH16" s="9">
        <f t="shared" si="19"/>
        <v>101005.73184000001</v>
      </c>
      <c r="BI16" s="9">
        <f t="shared" si="19"/>
        <v>0</v>
      </c>
      <c r="BJ16" s="9">
        <f t="shared" si="19"/>
        <v>0</v>
      </c>
      <c r="BK16" s="9">
        <f t="shared" si="19"/>
        <v>0</v>
      </c>
      <c r="BL16" s="9">
        <f t="shared" si="19"/>
        <v>0</v>
      </c>
      <c r="BM16" s="9">
        <f t="shared" si="19"/>
        <v>0</v>
      </c>
      <c r="BN16" s="9">
        <f t="shared" si="19"/>
        <v>0</v>
      </c>
      <c r="BO16" s="9"/>
      <c r="BP16" s="16">
        <f t="shared" si="38"/>
        <v>36.734192265910671</v>
      </c>
      <c r="BQ16" s="16">
        <f t="shared" si="39"/>
        <v>183.09685255294536</v>
      </c>
      <c r="BR16" s="16">
        <f t="shared" si="40"/>
        <v>183.09678777829876</v>
      </c>
      <c r="BS16" s="16">
        <f t="shared" si="41"/>
        <v>184.02009732328486</v>
      </c>
      <c r="BT16" s="16">
        <f t="shared" si="42"/>
        <v>183.9431189528548</v>
      </c>
      <c r="BU16" s="16"/>
      <c r="BV16" s="16">
        <f t="shared" si="43"/>
        <v>0</v>
      </c>
      <c r="BW16" s="16">
        <f t="shared" si="44"/>
        <v>0</v>
      </c>
      <c r="BX16" s="16">
        <f t="shared" si="45"/>
        <v>0</v>
      </c>
      <c r="BY16" s="16">
        <f t="shared" si="46"/>
        <v>0</v>
      </c>
    </row>
    <row r="17" spans="3:77" x14ac:dyDescent="0.25">
      <c r="C17" t="str">
        <f>C11</f>
        <v>Htl</v>
      </c>
      <c r="D17">
        <f t="shared" si="48"/>
        <v>13</v>
      </c>
      <c r="G17" s="9">
        <f t="shared" si="14"/>
        <v>4071144</v>
      </c>
      <c r="H17" s="9">
        <f t="shared" si="14"/>
        <v>3878770.75</v>
      </c>
      <c r="I17" s="9">
        <f t="shared" si="14"/>
        <v>4321205</v>
      </c>
      <c r="J17" s="9">
        <f t="shared" si="14"/>
        <v>4115847.5</v>
      </c>
      <c r="K17" s="9">
        <f t="shared" si="14"/>
        <v>3958058</v>
      </c>
      <c r="L17" s="9">
        <f t="shared" si="14"/>
        <v>4206312</v>
      </c>
      <c r="M17" s="9">
        <f t="shared" si="14"/>
        <v>4010617</v>
      </c>
      <c r="N17" s="9">
        <f t="shared" si="14"/>
        <v>3861139.25</v>
      </c>
      <c r="O17" s="9">
        <f t="shared" si="15"/>
        <v>688.14811197916663</v>
      </c>
      <c r="P17" s="9">
        <f t="shared" si="15"/>
        <v>688.14811197916663</v>
      </c>
      <c r="Q17" s="9">
        <f t="shared" si="15"/>
        <v>688.14835611979163</v>
      </c>
      <c r="R17" s="9">
        <f t="shared" si="15"/>
        <v>682.437744140625</v>
      </c>
      <c r="S17" s="9">
        <f t="shared" si="15"/>
        <v>682.437744140625</v>
      </c>
      <c r="T17" s="9">
        <f t="shared" si="15"/>
        <v>682.85978190104163</v>
      </c>
      <c r="U17" s="9" t="str">
        <f t="shared" si="16"/>
        <v>CZ13</v>
      </c>
      <c r="V17" s="9">
        <f t="shared" si="20"/>
        <v>279.55210026911186</v>
      </c>
      <c r="W17" s="9">
        <f t="shared" si="21"/>
        <v>-363.38252717253766</v>
      </c>
      <c r="X17" s="9">
        <f t="shared" si="22"/>
        <v>164.33375011988576</v>
      </c>
      <c r="Y17" s="9">
        <f t="shared" si="23"/>
        <v>-198.06641874741752</v>
      </c>
      <c r="Z17" s="9">
        <f t="shared" si="24"/>
        <v>307.53714827861012</v>
      </c>
      <c r="AA17" s="9"/>
      <c r="AB17" s="9"/>
      <c r="AC17" s="9"/>
      <c r="AD17" s="9"/>
      <c r="AE17" s="9"/>
      <c r="AF17" s="9"/>
      <c r="AG17" s="9">
        <f t="shared" si="25"/>
        <v>298.42049469463211</v>
      </c>
      <c r="AH17" s="9">
        <f t="shared" si="26"/>
        <v>527.71614837191305</v>
      </c>
      <c r="AI17" s="9">
        <f t="shared" si="27"/>
        <v>455.1155071164988</v>
      </c>
      <c r="AJ17" s="9">
        <f t="shared" si="28"/>
        <v>673.7338501898646</v>
      </c>
      <c r="AM17" s="9">
        <f t="shared" si="17"/>
        <v>716.04144287109375</v>
      </c>
      <c r="AN17" s="9">
        <f t="shared" si="17"/>
        <v>666.59991455078125</v>
      </c>
      <c r="AO17" s="9">
        <f t="shared" si="17"/>
        <v>916.68359375</v>
      </c>
      <c r="AP17" s="9">
        <f t="shared" si="17"/>
        <v>833.80517578125</v>
      </c>
      <c r="AQ17" s="9">
        <f t="shared" si="17"/>
        <v>770.87664794921875</v>
      </c>
      <c r="AR17" s="9">
        <f t="shared" si="17"/>
        <v>890.2174072265625</v>
      </c>
      <c r="AS17" s="9">
        <f t="shared" si="17"/>
        <v>811.995849609375</v>
      </c>
      <c r="AT17" s="9">
        <f t="shared" si="17"/>
        <v>752.2950439453125</v>
      </c>
      <c r="AU17" s="9"/>
      <c r="AV17" s="18">
        <f t="shared" si="29"/>
        <v>7.1847219311718932E-2</v>
      </c>
      <c r="AW17" s="18">
        <f t="shared" si="30"/>
        <v>-0.29156826471825092</v>
      </c>
      <c r="AX17" s="18">
        <f t="shared" si="31"/>
        <v>-7.9685150143088315E-2</v>
      </c>
      <c r="AY17" s="18">
        <f t="shared" si="32"/>
        <v>-0.25522615923713854</v>
      </c>
      <c r="AZ17" s="18">
        <f t="shared" si="33"/>
        <v>-5.3090842417590989E-2</v>
      </c>
      <c r="BA17" s="9"/>
      <c r="BB17" s="18">
        <f t="shared" si="34"/>
        <v>0.12043688927720128</v>
      </c>
      <c r="BC17" s="18">
        <f t="shared" si="35"/>
        <v>0.21188301113284858</v>
      </c>
      <c r="BD17" s="18">
        <f t="shared" si="36"/>
        <v>0.11462079623935477</v>
      </c>
      <c r="BE17" s="18">
        <f t="shared" si="37"/>
        <v>0.20197757568513147</v>
      </c>
      <c r="BG17" s="9">
        <f t="shared" si="19"/>
        <v>110318.57152000001</v>
      </c>
      <c r="BH17" s="9">
        <f t="shared" si="19"/>
        <v>89125.160960000008</v>
      </c>
      <c r="BI17" s="9">
        <f t="shared" si="19"/>
        <v>0</v>
      </c>
      <c r="BJ17" s="9">
        <f t="shared" si="19"/>
        <v>0</v>
      </c>
      <c r="BK17" s="9">
        <f t="shared" si="19"/>
        <v>0</v>
      </c>
      <c r="BL17" s="9">
        <f t="shared" si="19"/>
        <v>0</v>
      </c>
      <c r="BM17" s="9">
        <f t="shared" si="19"/>
        <v>0</v>
      </c>
      <c r="BN17" s="9">
        <f t="shared" si="19"/>
        <v>0</v>
      </c>
      <c r="BO17" s="9"/>
      <c r="BP17" s="16">
        <f t="shared" si="38"/>
        <v>30.797745704839809</v>
      </c>
      <c r="BQ17" s="16">
        <f t="shared" si="39"/>
        <v>160.31224906323635</v>
      </c>
      <c r="BR17" s="16">
        <f t="shared" si="40"/>
        <v>160.31219218780777</v>
      </c>
      <c r="BS17" s="16">
        <f t="shared" si="41"/>
        <v>161.65367825444815</v>
      </c>
      <c r="BT17" s="16">
        <f t="shared" si="42"/>
        <v>161.55376908108363</v>
      </c>
      <c r="BU17" s="16"/>
      <c r="BV17" s="16">
        <f t="shared" si="43"/>
        <v>0</v>
      </c>
      <c r="BW17" s="16">
        <f t="shared" si="44"/>
        <v>0</v>
      </c>
      <c r="BX17" s="16">
        <f t="shared" si="45"/>
        <v>0</v>
      </c>
      <c r="BY17" s="16">
        <f t="shared" si="46"/>
        <v>0</v>
      </c>
    </row>
    <row r="18" spans="3:77" x14ac:dyDescent="0.25">
      <c r="C18" t="str">
        <f>C12</f>
        <v>Htl</v>
      </c>
      <c r="D18">
        <f t="shared" si="48"/>
        <v>14</v>
      </c>
      <c r="G18" s="9">
        <f t="shared" si="14"/>
        <v>3993126.5</v>
      </c>
      <c r="H18" s="9">
        <f t="shared" si="14"/>
        <v>3796550.25</v>
      </c>
      <c r="I18" s="9">
        <f t="shared" si="14"/>
        <v>4450075</v>
      </c>
      <c r="J18" s="9">
        <f t="shared" si="14"/>
        <v>4234600.5</v>
      </c>
      <c r="K18" s="9">
        <f t="shared" si="14"/>
        <v>4066605</v>
      </c>
      <c r="L18" s="9">
        <f t="shared" si="14"/>
        <v>4302436.5</v>
      </c>
      <c r="M18" s="9">
        <f t="shared" si="14"/>
        <v>4100431</v>
      </c>
      <c r="N18" s="9">
        <f t="shared" si="14"/>
        <v>3943810</v>
      </c>
      <c r="O18" s="9">
        <f t="shared" si="15"/>
        <v>693.875244140625</v>
      </c>
      <c r="P18" s="9">
        <f t="shared" si="15"/>
        <v>693.875</v>
      </c>
      <c r="Q18" s="9">
        <f t="shared" si="15"/>
        <v>693.87532552083337</v>
      </c>
      <c r="R18" s="9">
        <f t="shared" si="15"/>
        <v>687.75179036458337</v>
      </c>
      <c r="S18" s="9">
        <f t="shared" si="15"/>
        <v>687.029296875</v>
      </c>
      <c r="T18" s="9">
        <f t="shared" si="15"/>
        <v>686.82845052083337</v>
      </c>
      <c r="U18" s="9" t="str">
        <f t="shared" si="16"/>
        <v>CZ14</v>
      </c>
      <c r="V18" s="9">
        <f t="shared" si="20"/>
        <v>283.30200804823733</v>
      </c>
      <c r="W18" s="9">
        <f t="shared" si="21"/>
        <v>-658.54561588508273</v>
      </c>
      <c r="X18" s="9">
        <f t="shared" si="22"/>
        <v>-105.89582493778103</v>
      </c>
      <c r="Y18" s="9">
        <f t="shared" si="23"/>
        <v>-449.74074125787735</v>
      </c>
      <c r="Z18" s="9">
        <f t="shared" si="24"/>
        <v>71.803228248047219</v>
      </c>
      <c r="AA18" s="9"/>
      <c r="AB18" s="9"/>
      <c r="AC18" s="9"/>
      <c r="AD18" s="9"/>
      <c r="AE18" s="9"/>
      <c r="AF18" s="9"/>
      <c r="AG18" s="9">
        <f t="shared" si="25"/>
        <v>310.53792109529815</v>
      </c>
      <c r="AH18" s="9">
        <f t="shared" si="26"/>
        <v>552.64971371068941</v>
      </c>
      <c r="AI18" s="9">
        <f t="shared" si="27"/>
        <v>508.92152866024747</v>
      </c>
      <c r="AJ18" s="9">
        <f t="shared" si="28"/>
        <v>737.10545859900083</v>
      </c>
      <c r="AM18" s="9">
        <f t="shared" si="17"/>
        <v>720.6107177734375</v>
      </c>
      <c r="AN18" s="9">
        <f t="shared" si="17"/>
        <v>660.2392578125</v>
      </c>
      <c r="AO18" s="9">
        <f t="shared" si="17"/>
        <v>969.88494873046875</v>
      </c>
      <c r="AP18" s="9">
        <f t="shared" si="17"/>
        <v>881.82305908203125</v>
      </c>
      <c r="AQ18" s="9">
        <f t="shared" si="17"/>
        <v>815.5020751953125</v>
      </c>
      <c r="AR18" s="9">
        <f t="shared" si="17"/>
        <v>953.07861328125</v>
      </c>
      <c r="AS18" s="9">
        <f t="shared" si="17"/>
        <v>865.8883056640625</v>
      </c>
      <c r="AT18" s="9">
        <f t="shared" si="17"/>
        <v>800.2811279296875</v>
      </c>
      <c r="AU18" s="9"/>
      <c r="AV18" s="18">
        <f t="shared" si="29"/>
        <v>8.7006216853446713E-2</v>
      </c>
      <c r="AW18" s="18">
        <f t="shared" si="30"/>
        <v>-0.35924935074713776</v>
      </c>
      <c r="AX18" s="18">
        <f t="shared" si="31"/>
        <v>-0.1367556302000624</v>
      </c>
      <c r="AY18" s="18">
        <f t="shared" si="32"/>
        <v>-0.3380113272908809</v>
      </c>
      <c r="AZ18" s="18">
        <f t="shared" si="33"/>
        <v>-0.11599753926302064</v>
      </c>
      <c r="BA18" s="9"/>
      <c r="BB18" s="18">
        <f t="shared" si="34"/>
        <v>0.12691318990947578</v>
      </c>
      <c r="BC18" s="18">
        <f t="shared" si="35"/>
        <v>0.2224936784130119</v>
      </c>
      <c r="BD18" s="18">
        <f t="shared" si="36"/>
        <v>0.12690915513178055</v>
      </c>
      <c r="BE18" s="18">
        <f t="shared" si="37"/>
        <v>0.22246819454798886</v>
      </c>
      <c r="BG18" s="9">
        <f t="shared" si="19"/>
        <v>129295.72864000002</v>
      </c>
      <c r="BH18" s="9">
        <f t="shared" si="19"/>
        <v>105983.70304000001</v>
      </c>
      <c r="BI18" s="9">
        <f t="shared" si="19"/>
        <v>0</v>
      </c>
      <c r="BJ18" s="9">
        <f t="shared" si="19"/>
        <v>0</v>
      </c>
      <c r="BK18" s="9">
        <f t="shared" si="19"/>
        <v>0</v>
      </c>
      <c r="BL18" s="9">
        <f t="shared" si="19"/>
        <v>0</v>
      </c>
      <c r="BM18" s="9">
        <f t="shared" si="19"/>
        <v>0</v>
      </c>
      <c r="BN18" s="9">
        <f t="shared" si="19"/>
        <v>0</v>
      </c>
      <c r="BO18" s="9"/>
      <c r="BP18" s="16">
        <f t="shared" si="38"/>
        <v>33.596854473273943</v>
      </c>
      <c r="BQ18" s="16">
        <f t="shared" si="39"/>
        <v>186.33858136866482</v>
      </c>
      <c r="BR18" s="16">
        <f t="shared" si="40"/>
        <v>186.33855951420188</v>
      </c>
      <c r="BS18" s="16">
        <f t="shared" si="41"/>
        <v>187.99766202201988</v>
      </c>
      <c r="BT18" s="16">
        <f t="shared" si="42"/>
        <v>188.25039723085573</v>
      </c>
      <c r="BU18" s="16"/>
      <c r="BV18" s="16">
        <f t="shared" si="43"/>
        <v>0</v>
      </c>
      <c r="BW18" s="16">
        <f t="shared" si="44"/>
        <v>0</v>
      </c>
      <c r="BX18" s="16">
        <f t="shared" si="45"/>
        <v>0</v>
      </c>
      <c r="BY18" s="16">
        <f t="shared" si="46"/>
        <v>0</v>
      </c>
    </row>
    <row r="19" spans="3:77" x14ac:dyDescent="0.25">
      <c r="C19" t="str">
        <f t="shared" si="49"/>
        <v>Htl</v>
      </c>
      <c r="D19">
        <f t="shared" si="48"/>
        <v>15</v>
      </c>
      <c r="G19" s="9">
        <f t="shared" si="14"/>
        <v>5113226</v>
      </c>
      <c r="H19" s="9">
        <f t="shared" si="14"/>
        <v>4597772</v>
      </c>
      <c r="I19" s="9">
        <f t="shared" si="14"/>
        <v>4788531</v>
      </c>
      <c r="J19" s="9">
        <f t="shared" si="14"/>
        <v>4507421.5</v>
      </c>
      <c r="K19" s="9">
        <f t="shared" si="14"/>
        <v>4294308</v>
      </c>
      <c r="L19" s="9">
        <f t="shared" si="14"/>
        <v>4651532</v>
      </c>
      <c r="M19" s="9">
        <f t="shared" si="14"/>
        <v>4387135.5</v>
      </c>
      <c r="N19" s="9">
        <f t="shared" si="14"/>
        <v>4186869.5</v>
      </c>
      <c r="O19" s="9">
        <f t="shared" si="15"/>
        <v>824.658935546875</v>
      </c>
      <c r="P19" s="9">
        <f t="shared" si="15"/>
        <v>824.658935546875</v>
      </c>
      <c r="Q19" s="9">
        <f t="shared" si="15"/>
        <v>824.658935546875</v>
      </c>
      <c r="R19" s="9">
        <f t="shared" si="15"/>
        <v>836.95808919270837</v>
      </c>
      <c r="S19" s="9">
        <f t="shared" si="15"/>
        <v>836.95808919270837</v>
      </c>
      <c r="T19" s="9">
        <f t="shared" si="15"/>
        <v>836.95808919270837</v>
      </c>
      <c r="U19" s="9" t="str">
        <f t="shared" si="16"/>
        <v>CZ15</v>
      </c>
      <c r="V19" s="9">
        <f t="shared" si="20"/>
        <v>625.05113057214999</v>
      </c>
      <c r="W19" s="9">
        <f t="shared" si="21"/>
        <v>393.73247048451316</v>
      </c>
      <c r="X19" s="9">
        <f t="shared" si="22"/>
        <v>993.0384122460664</v>
      </c>
      <c r="Y19" s="9">
        <f t="shared" si="23"/>
        <v>551.6333565105142</v>
      </c>
      <c r="Z19" s="9">
        <f t="shared" si="24"/>
        <v>1106.8134855994058</v>
      </c>
      <c r="AA19" s="9"/>
      <c r="AB19" s="9"/>
      <c r="AC19" s="9"/>
      <c r="AD19" s="9"/>
      <c r="AE19" s="9"/>
      <c r="AF19" s="9"/>
      <c r="AG19" s="9">
        <f t="shared" si="25"/>
        <v>340.87971145741773</v>
      </c>
      <c r="AH19" s="9">
        <f t="shared" si="26"/>
        <v>599.3059417615533</v>
      </c>
      <c r="AI19" s="9">
        <f t="shared" si="27"/>
        <v>479.5885303972243</v>
      </c>
      <c r="AJ19" s="9">
        <f t="shared" si="28"/>
        <v>718.86693941907561</v>
      </c>
      <c r="AM19" s="9">
        <f t="shared" si="17"/>
        <v>840.56732177734375</v>
      </c>
      <c r="AN19" s="9">
        <f t="shared" si="17"/>
        <v>744.4329833984375</v>
      </c>
      <c r="AO19" s="9">
        <f t="shared" si="17"/>
        <v>1150.741455078125</v>
      </c>
      <c r="AP19" s="9">
        <f t="shared" si="17"/>
        <v>1036.945556640625</v>
      </c>
      <c r="AQ19" s="9">
        <f t="shared" si="17"/>
        <v>950.62994384765625</v>
      </c>
      <c r="AR19" s="9">
        <f t="shared" si="17"/>
        <v>1101.6142578125</v>
      </c>
      <c r="AS19" s="9">
        <f t="shared" si="17"/>
        <v>994.07745361328125</v>
      </c>
      <c r="AT19" s="9">
        <f t="shared" si="17"/>
        <v>912.92315673828125</v>
      </c>
      <c r="AU19" s="9"/>
      <c r="AV19" s="18">
        <f t="shared" si="29"/>
        <v>0.1165746640641861</v>
      </c>
      <c r="AW19" s="18">
        <f t="shared" si="30"/>
        <v>-0.37612414045460912</v>
      </c>
      <c r="AX19" s="18">
        <f t="shared" si="31"/>
        <v>-0.13346441459137789</v>
      </c>
      <c r="AY19" s="18">
        <f t="shared" si="32"/>
        <v>-0.31189965113659424</v>
      </c>
      <c r="AZ19" s="18">
        <f t="shared" si="33"/>
        <v>-8.6450965580282091E-2</v>
      </c>
      <c r="BA19" s="9"/>
      <c r="BB19" s="18">
        <f t="shared" si="34"/>
        <v>0.13799146960317105</v>
      </c>
      <c r="BC19" s="18">
        <f t="shared" si="35"/>
        <v>0.24265972586323123</v>
      </c>
      <c r="BD19" s="18">
        <f t="shared" si="36"/>
        <v>0.12848529166250588</v>
      </c>
      <c r="BE19" s="18">
        <f t="shared" si="37"/>
        <v>0.22544868555631212</v>
      </c>
      <c r="BG19" s="9">
        <f t="shared" si="19"/>
        <v>49923.025920000007</v>
      </c>
      <c r="BH19" s="9">
        <f t="shared" si="19"/>
        <v>38916.185600000004</v>
      </c>
      <c r="BI19" s="9">
        <f t="shared" si="19"/>
        <v>0</v>
      </c>
      <c r="BJ19" s="9">
        <f t="shared" si="19"/>
        <v>0</v>
      </c>
      <c r="BK19" s="9">
        <f t="shared" si="19"/>
        <v>0</v>
      </c>
      <c r="BL19" s="9">
        <f t="shared" si="19"/>
        <v>0</v>
      </c>
      <c r="BM19" s="9">
        <f t="shared" si="19"/>
        <v>0</v>
      </c>
      <c r="BN19" s="9">
        <f t="shared" si="19"/>
        <v>0</v>
      </c>
      <c r="BO19" s="9"/>
      <c r="BP19" s="16">
        <f t="shared" si="38"/>
        <v>13.347142491945212</v>
      </c>
      <c r="BQ19" s="16">
        <f t="shared" si="39"/>
        <v>60.537785705181747</v>
      </c>
      <c r="BR19" s="16">
        <f t="shared" si="40"/>
        <v>60.537785705181747</v>
      </c>
      <c r="BS19" s="16">
        <f t="shared" si="41"/>
        <v>59.648179000400702</v>
      </c>
      <c r="BT19" s="16">
        <f t="shared" si="42"/>
        <v>59.648179000400702</v>
      </c>
      <c r="BU19" s="16"/>
      <c r="BV19" s="16">
        <f t="shared" si="43"/>
        <v>0</v>
      </c>
      <c r="BW19" s="16">
        <f t="shared" si="44"/>
        <v>0</v>
      </c>
      <c r="BX19" s="16">
        <f t="shared" si="45"/>
        <v>0</v>
      </c>
      <c r="BY19" s="16">
        <f t="shared" si="46"/>
        <v>0</v>
      </c>
    </row>
    <row r="20" spans="3:77" x14ac:dyDescent="0.25">
      <c r="C20" t="str">
        <f t="shared" si="49"/>
        <v>Htl</v>
      </c>
      <c r="D20">
        <f t="shared" si="48"/>
        <v>16</v>
      </c>
      <c r="G20" s="9">
        <f t="shared" si="14"/>
        <v>3379882</v>
      </c>
      <c r="H20" s="9">
        <f t="shared" si="14"/>
        <v>3277688.5</v>
      </c>
      <c r="I20" s="9">
        <f t="shared" si="14"/>
        <v>4623747.5</v>
      </c>
      <c r="J20" s="9">
        <f t="shared" si="14"/>
        <v>4416527</v>
      </c>
      <c r="K20" s="9">
        <f t="shared" si="14"/>
        <v>4247984.5</v>
      </c>
      <c r="L20" s="9">
        <f t="shared" si="14"/>
        <v>4468652</v>
      </c>
      <c r="M20" s="9">
        <f t="shared" si="14"/>
        <v>4275192.5</v>
      </c>
      <c r="N20" s="9">
        <f t="shared" si="14"/>
        <v>4117854.5</v>
      </c>
      <c r="O20" s="9">
        <f t="shared" si="15"/>
        <v>596.5966796875</v>
      </c>
      <c r="P20" s="9">
        <f t="shared" si="15"/>
        <v>596.59375</v>
      </c>
      <c r="Q20" s="9">
        <f t="shared" si="15"/>
        <v>596.59090169270837</v>
      </c>
      <c r="R20" s="9">
        <f t="shared" si="15"/>
        <v>591.04984537760413</v>
      </c>
      <c r="S20" s="9">
        <f t="shared" si="15"/>
        <v>591.04150390625</v>
      </c>
      <c r="T20" s="9">
        <f t="shared" si="15"/>
        <v>591.0340576171875</v>
      </c>
      <c r="U20" s="9" t="str">
        <f t="shared" si="16"/>
        <v>CZ16</v>
      </c>
      <c r="V20" s="9">
        <f t="shared" si="20"/>
        <v>171.29411456585612</v>
      </c>
      <c r="W20" s="9">
        <f t="shared" si="21"/>
        <v>-2084.9353379766417</v>
      </c>
      <c r="X20" s="9">
        <f t="shared" si="22"/>
        <v>-1455.1051609016015</v>
      </c>
      <c r="Y20" s="9">
        <f t="shared" si="23"/>
        <v>-1842.0950593505652</v>
      </c>
      <c r="Z20" s="9">
        <f t="shared" si="24"/>
        <v>-1248.6124792456283</v>
      </c>
      <c r="AA20" s="9"/>
      <c r="AB20" s="9"/>
      <c r="AC20" s="9"/>
      <c r="AD20" s="9"/>
      <c r="AE20" s="9"/>
      <c r="AF20" s="9"/>
      <c r="AG20" s="9">
        <f t="shared" si="25"/>
        <v>347.3393745744068</v>
      </c>
      <c r="AH20" s="9">
        <f t="shared" si="26"/>
        <v>629.85036971540637</v>
      </c>
      <c r="AI20" s="9">
        <f t="shared" si="27"/>
        <v>589.73015887440488</v>
      </c>
      <c r="AJ20" s="9">
        <f t="shared" si="28"/>
        <v>855.94559819371136</v>
      </c>
      <c r="AM20" s="9">
        <f t="shared" si="17"/>
        <v>577.8194580078125</v>
      </c>
      <c r="AN20" s="9">
        <f t="shared" si="17"/>
        <v>534.45556640625</v>
      </c>
      <c r="AO20" s="9">
        <f t="shared" si="17"/>
        <v>635.86029052734375</v>
      </c>
      <c r="AP20" s="9">
        <f t="shared" si="17"/>
        <v>591.6697998046875</v>
      </c>
      <c r="AQ20" s="9">
        <f t="shared" si="17"/>
        <v>561.00982666015625</v>
      </c>
      <c r="AR20" s="9">
        <f t="shared" si="17"/>
        <v>617.593994140625</v>
      </c>
      <c r="AS20" s="9">
        <f t="shared" si="17"/>
        <v>579.65643310546875</v>
      </c>
      <c r="AT20" s="9">
        <f t="shared" si="17"/>
        <v>551.21820068359375</v>
      </c>
      <c r="AU20" s="9"/>
      <c r="AV20" s="18">
        <f t="shared" si="29"/>
        <v>7.2685439054532952E-2</v>
      </c>
      <c r="AW20" s="18">
        <f t="shared" si="30"/>
        <v>-9.7286549683671217E-2</v>
      </c>
      <c r="AX20" s="18">
        <f t="shared" si="31"/>
        <v>2.8176144322620836E-2</v>
      </c>
      <c r="AY20" s="18">
        <f t="shared" si="32"/>
        <v>-6.7294723861067482E-2</v>
      </c>
      <c r="AZ20" s="18">
        <f t="shared" si="33"/>
        <v>4.5007994008779056E-2</v>
      </c>
      <c r="BA20" s="9"/>
      <c r="BB20" s="18">
        <f t="shared" si="34"/>
        <v>7.407132696689539E-2</v>
      </c>
      <c r="BC20" s="18">
        <f t="shared" si="35"/>
        <v>0.12546363622846771</v>
      </c>
      <c r="BD20" s="18">
        <f t="shared" si="36"/>
        <v>6.4187642973333126E-2</v>
      </c>
      <c r="BE20" s="18">
        <f t="shared" si="37"/>
        <v>0.11230451545319038</v>
      </c>
      <c r="BG20" s="9">
        <f t="shared" si="19"/>
        <v>211497.59488000002</v>
      </c>
      <c r="BH20" s="9">
        <f t="shared" si="19"/>
        <v>180623.54432000002</v>
      </c>
      <c r="BI20" s="9">
        <f t="shared" si="19"/>
        <v>0</v>
      </c>
      <c r="BJ20" s="9">
        <f t="shared" si="19"/>
        <v>0</v>
      </c>
      <c r="BK20" s="9">
        <f t="shared" si="19"/>
        <v>0</v>
      </c>
      <c r="BL20" s="9">
        <f t="shared" si="19"/>
        <v>0</v>
      </c>
      <c r="BM20" s="9">
        <f t="shared" si="19"/>
        <v>0</v>
      </c>
      <c r="BN20" s="9">
        <f t="shared" si="19"/>
        <v>0</v>
      </c>
      <c r="BO20" s="9"/>
      <c r="BP20" s="16">
        <f t="shared" si="38"/>
        <v>51.750288949264636</v>
      </c>
      <c r="BQ20" s="16">
        <f t="shared" si="39"/>
        <v>354.50682526557705</v>
      </c>
      <c r="BR20" s="16">
        <f t="shared" si="40"/>
        <v>354.51025867125617</v>
      </c>
      <c r="BS20" s="16">
        <f t="shared" si="41"/>
        <v>357.83377076239736</v>
      </c>
      <c r="BT20" s="16">
        <f t="shared" si="42"/>
        <v>357.84332925360269</v>
      </c>
      <c r="BU20" s="16"/>
      <c r="BV20" s="16">
        <f t="shared" si="43"/>
        <v>0</v>
      </c>
      <c r="BW20" s="16">
        <f t="shared" si="44"/>
        <v>0</v>
      </c>
      <c r="BX20" s="16">
        <f t="shared" si="45"/>
        <v>0</v>
      </c>
      <c r="BY20" s="16">
        <f t="shared" si="46"/>
        <v>0</v>
      </c>
    </row>
    <row r="21" spans="3:77" x14ac:dyDescent="0.25">
      <c r="G21" s="9"/>
      <c r="H21" s="9"/>
      <c r="I21" s="9"/>
      <c r="J21" s="9"/>
      <c r="K21" s="9"/>
      <c r="L21" s="9"/>
      <c r="M21" s="9"/>
      <c r="W21" s="9"/>
      <c r="X21" s="9"/>
      <c r="Y21" s="9"/>
      <c r="AB21" s="9"/>
      <c r="AC21" s="9"/>
      <c r="AD21" s="9"/>
    </row>
    <row r="22" spans="3:77" x14ac:dyDescent="0.25">
      <c r="G22" s="17" t="str">
        <f>W2&amp;W3</f>
        <v xml:space="preserve">Baseline is FPFC w/ T-24 Chlr and Blr </v>
      </c>
      <c r="P22" t="str">
        <f>AG2&amp;AG3&amp;AH3</f>
        <v>Baseline is T24 Heat Pump VRF System</v>
      </c>
      <c r="AA22" t="str">
        <f>AI3</f>
        <v>Baseline is T24 Heat Recovery VRF System</v>
      </c>
    </row>
    <row r="23" spans="3:77" x14ac:dyDescent="0.25">
      <c r="C23" s="9">
        <f>MIN($W$5:$AK$20)</f>
        <v>-2130.0564386846222</v>
      </c>
      <c r="G23" s="9"/>
      <c r="H23" s="9"/>
      <c r="I23" s="9"/>
      <c r="J23" s="9"/>
      <c r="K23" s="9"/>
      <c r="L23" s="9"/>
      <c r="M23" s="9"/>
      <c r="X23" s="9"/>
      <c r="AC23" s="9"/>
    </row>
    <row r="24" spans="3:77" x14ac:dyDescent="0.25">
      <c r="C24" s="9">
        <f>MAX($W$5:$AK$20)</f>
        <v>1106.8134855994058</v>
      </c>
      <c r="G24" s="9"/>
      <c r="H24" s="9"/>
      <c r="I24" s="9"/>
      <c r="J24" s="9"/>
      <c r="K24" s="9"/>
      <c r="W24" s="9"/>
      <c r="X24" s="9"/>
      <c r="Y24" s="9"/>
      <c r="AB24" s="9"/>
      <c r="AC24" s="9"/>
      <c r="AD24" s="9"/>
    </row>
    <row r="25" spans="3:77" x14ac:dyDescent="0.25">
      <c r="G25" s="9"/>
      <c r="H25" s="9"/>
      <c r="I25" s="9"/>
      <c r="J25" s="9"/>
      <c r="K25" s="9"/>
      <c r="L25" s="9"/>
      <c r="M25" s="9"/>
      <c r="W25" s="9"/>
      <c r="X25" s="9"/>
      <c r="Y25" s="9"/>
      <c r="AB25" s="9"/>
      <c r="AC25" s="9"/>
      <c r="AD25" s="9"/>
    </row>
    <row r="26" spans="3:77" x14ac:dyDescent="0.25">
      <c r="G26" s="9"/>
      <c r="H26" s="9"/>
      <c r="I26" s="9"/>
      <c r="J26" s="9"/>
      <c r="K26" s="9"/>
      <c r="L26" s="9"/>
      <c r="M26" s="9"/>
      <c r="W26" s="9"/>
      <c r="X26" s="9"/>
      <c r="Y26" s="9"/>
      <c r="AB26" s="9"/>
      <c r="AC26" s="9"/>
      <c r="AD26" s="9"/>
    </row>
    <row r="27" spans="3:77" x14ac:dyDescent="0.25">
      <c r="G27" s="9"/>
      <c r="H27" s="9"/>
      <c r="I27" s="9"/>
      <c r="J27" s="9"/>
      <c r="K27" s="9"/>
      <c r="L27" s="9"/>
      <c r="M27" s="9"/>
      <c r="W27" s="9"/>
      <c r="X27" s="9"/>
      <c r="Y27" s="9"/>
      <c r="AB27" s="9"/>
      <c r="AC27" s="9"/>
      <c r="AD27" s="9"/>
    </row>
    <row r="29" spans="3:77" x14ac:dyDescent="0.25">
      <c r="G29" s="9"/>
      <c r="H29" s="9"/>
      <c r="I29" s="9"/>
      <c r="J29" s="9"/>
      <c r="K29" s="9"/>
      <c r="L29" s="9"/>
      <c r="M29" s="9"/>
      <c r="X29" s="9"/>
      <c r="AC29" s="9"/>
    </row>
    <row r="30" spans="3:77" x14ac:dyDescent="0.25">
      <c r="G30" s="9"/>
      <c r="H30" s="9"/>
      <c r="I30" s="9"/>
      <c r="J30" s="9"/>
      <c r="K30" s="9"/>
      <c r="L30" s="9"/>
      <c r="M30" s="9"/>
      <c r="W30" s="9"/>
      <c r="X30" s="9"/>
      <c r="Y30" s="9"/>
      <c r="AB30" s="9"/>
      <c r="AC30" s="9"/>
      <c r="AD30" s="9"/>
    </row>
    <row r="31" spans="3:77" x14ac:dyDescent="0.25">
      <c r="G31" s="9"/>
      <c r="H31" s="9"/>
      <c r="I31" s="9"/>
      <c r="J31" s="9"/>
      <c r="K31" s="9"/>
      <c r="L31" s="9"/>
      <c r="M31" s="9"/>
      <c r="W31" s="9"/>
      <c r="X31" s="9"/>
      <c r="Y31" s="9"/>
      <c r="AB31" s="9"/>
      <c r="AC31" s="9"/>
      <c r="AD31" s="9"/>
    </row>
    <row r="32" spans="3:77" x14ac:dyDescent="0.25">
      <c r="G32" s="9"/>
      <c r="H32" s="9"/>
      <c r="I32" s="9"/>
      <c r="J32" s="9"/>
      <c r="K32" s="9"/>
      <c r="L32" s="9"/>
      <c r="M32" s="9"/>
      <c r="W32" s="9"/>
      <c r="X32" s="9"/>
      <c r="Y32" s="9"/>
      <c r="AB32" s="9"/>
      <c r="AC32" s="9"/>
      <c r="AD32" s="9"/>
    </row>
    <row r="33" spans="3:30" x14ac:dyDescent="0.25">
      <c r="G33" s="9"/>
      <c r="H33" s="9"/>
      <c r="I33" s="9"/>
      <c r="J33" s="9"/>
      <c r="K33" s="9"/>
      <c r="L33" s="9"/>
      <c r="M33" s="9"/>
      <c r="W33" s="9"/>
      <c r="X33" s="9"/>
      <c r="Y33" s="9"/>
      <c r="AB33" s="9"/>
      <c r="AC33" s="9"/>
      <c r="AD33" s="9"/>
    </row>
    <row r="35" spans="3:30" x14ac:dyDescent="0.25">
      <c r="G35" s="9"/>
      <c r="H35" s="9"/>
      <c r="I35" s="9"/>
      <c r="J35" s="9"/>
      <c r="K35" s="9"/>
      <c r="L35" s="9"/>
      <c r="M35" s="9"/>
      <c r="X35" s="9"/>
      <c r="AC35" s="9"/>
    </row>
    <row r="36" spans="3:30" x14ac:dyDescent="0.25">
      <c r="G36" s="9"/>
      <c r="H36" s="9"/>
      <c r="I36" s="9"/>
      <c r="J36" s="9"/>
      <c r="K36" s="9"/>
      <c r="L36" s="9"/>
      <c r="M36" s="9"/>
      <c r="W36" s="9"/>
      <c r="X36" s="9"/>
      <c r="Y36" s="9"/>
      <c r="AB36" s="9"/>
      <c r="AC36" s="9"/>
      <c r="AD36" s="9"/>
    </row>
    <row r="37" spans="3:30" x14ac:dyDescent="0.25">
      <c r="G37" s="9"/>
      <c r="H37" s="9"/>
      <c r="I37" s="9"/>
      <c r="J37" s="9"/>
      <c r="K37" s="9"/>
      <c r="L37" s="9"/>
      <c r="M37" s="9"/>
      <c r="W37" s="9"/>
      <c r="X37" s="9"/>
      <c r="Y37" s="9"/>
      <c r="AB37" s="9"/>
      <c r="AC37" s="9"/>
      <c r="AD37" s="9"/>
    </row>
    <row r="38" spans="3:30" x14ac:dyDescent="0.25">
      <c r="G38" s="9"/>
      <c r="H38" s="9"/>
      <c r="I38" s="9"/>
      <c r="J38" s="9"/>
      <c r="K38" s="9"/>
      <c r="L38" s="9"/>
      <c r="M38" s="9"/>
      <c r="W38" s="9"/>
      <c r="X38" s="9"/>
      <c r="Y38" s="9"/>
      <c r="AB38" s="9"/>
      <c r="AC38" s="9"/>
      <c r="AD38" s="9"/>
    </row>
    <row r="39" spans="3:30" x14ac:dyDescent="0.25">
      <c r="C39" s="18">
        <f>MIN($AW$5:$BD$20)</f>
        <v>-0.48665436546629126</v>
      </c>
      <c r="G39" s="9"/>
      <c r="H39" s="9"/>
      <c r="I39" s="9"/>
      <c r="J39" s="9"/>
      <c r="K39" s="9"/>
      <c r="L39" s="9"/>
      <c r="M39" s="9"/>
      <c r="P39" s="15"/>
      <c r="Q39" s="15"/>
      <c r="R39" s="15"/>
      <c r="S39" s="15"/>
      <c r="T39" s="15"/>
      <c r="W39" s="9"/>
      <c r="X39" s="9"/>
      <c r="Y39" s="9"/>
      <c r="AB39" s="9"/>
      <c r="AC39" s="9"/>
      <c r="AD39" s="9"/>
    </row>
    <row r="40" spans="3:30" x14ac:dyDescent="0.25">
      <c r="C40" s="18">
        <f>MAX($AW$5:$BD$20)</f>
        <v>0.28090225130291524</v>
      </c>
    </row>
    <row r="41" spans="3:30" x14ac:dyDescent="0.25">
      <c r="G41" s="9"/>
      <c r="H41" s="9"/>
      <c r="I41" s="9"/>
      <c r="J41" s="9"/>
      <c r="K41" s="9"/>
      <c r="L41" s="9"/>
      <c r="M41" s="9"/>
      <c r="X41" s="9"/>
      <c r="AC41" s="9"/>
    </row>
    <row r="42" spans="3:30" x14ac:dyDescent="0.25">
      <c r="G42" s="9"/>
      <c r="H42" s="9"/>
      <c r="I42" s="9"/>
      <c r="J42" s="9"/>
      <c r="K42" s="9"/>
      <c r="L42" s="9"/>
      <c r="M42" s="9"/>
      <c r="W42" s="9"/>
      <c r="X42" s="9"/>
      <c r="Y42" s="9"/>
      <c r="AB42" s="9"/>
      <c r="AC42" s="9"/>
      <c r="AD42" s="9"/>
    </row>
    <row r="43" spans="3:30" x14ac:dyDescent="0.25">
      <c r="G43" s="9"/>
      <c r="H43" s="9"/>
      <c r="I43" s="9"/>
      <c r="J43" s="9"/>
      <c r="K43" s="9"/>
      <c r="L43" s="9"/>
      <c r="M43" s="9"/>
      <c r="W43" s="9"/>
      <c r="X43" s="9"/>
      <c r="Y43" s="9"/>
      <c r="AB43" s="9"/>
      <c r="AC43" s="9"/>
      <c r="AD43" s="9"/>
    </row>
    <row r="44" spans="3:30" x14ac:dyDescent="0.25">
      <c r="G44" s="9"/>
      <c r="H44" s="9"/>
      <c r="I44" s="9"/>
      <c r="J44" s="9"/>
      <c r="K44" s="9"/>
      <c r="L44" s="9"/>
      <c r="M44" s="9"/>
      <c r="W44" s="9"/>
      <c r="X44" s="9"/>
      <c r="Y44" s="9"/>
      <c r="AB44" s="9"/>
      <c r="AC44" s="9"/>
      <c r="AD44" s="9"/>
    </row>
    <row r="45" spans="3:30" x14ac:dyDescent="0.25">
      <c r="G45" s="9"/>
      <c r="H45" s="9"/>
      <c r="I45" s="9"/>
      <c r="J45" s="9"/>
      <c r="K45" s="9"/>
      <c r="L45" s="9"/>
      <c r="M45" s="9"/>
      <c r="W45" s="9"/>
      <c r="X45" s="9"/>
      <c r="Y45" s="9"/>
      <c r="AB45" s="9"/>
      <c r="AC45" s="9"/>
      <c r="AD45" s="9"/>
    </row>
    <row r="47" spans="3:30" x14ac:dyDescent="0.25">
      <c r="G47" s="9"/>
      <c r="H47" s="9"/>
      <c r="I47" s="9"/>
      <c r="J47" s="9"/>
      <c r="K47" s="9"/>
      <c r="L47" s="9"/>
      <c r="M47" s="9"/>
      <c r="X47" s="9"/>
      <c r="AC47" s="9"/>
    </row>
    <row r="48" spans="3:30" x14ac:dyDescent="0.25">
      <c r="G48" s="9"/>
      <c r="H48" s="9"/>
      <c r="I48" s="9"/>
      <c r="J48" s="9"/>
      <c r="K48" s="9"/>
      <c r="L48" s="9"/>
      <c r="M48" s="9"/>
      <c r="W48" s="9"/>
      <c r="X48" s="9"/>
      <c r="Y48" s="9"/>
      <c r="AB48" s="9"/>
      <c r="AC48" s="9"/>
      <c r="AD48" s="9"/>
    </row>
    <row r="49" spans="3:30" x14ac:dyDescent="0.25">
      <c r="G49" s="9"/>
      <c r="H49" s="9"/>
      <c r="I49" s="9"/>
      <c r="J49" s="9"/>
      <c r="K49" s="9"/>
      <c r="L49" s="9"/>
      <c r="M49" s="9"/>
      <c r="W49" s="9"/>
      <c r="X49" s="9"/>
      <c r="Y49" s="9"/>
      <c r="AB49" s="9"/>
      <c r="AC49" s="9"/>
      <c r="AD49" s="9"/>
    </row>
    <row r="50" spans="3:30" x14ac:dyDescent="0.25">
      <c r="G50" s="9"/>
      <c r="H50" s="9"/>
      <c r="I50" s="9"/>
      <c r="J50" s="9"/>
      <c r="K50" s="9"/>
      <c r="L50" s="9"/>
      <c r="M50" s="9"/>
      <c r="W50" s="9"/>
      <c r="X50" s="9"/>
      <c r="Y50" s="9"/>
      <c r="AB50" s="9"/>
      <c r="AC50" s="9"/>
      <c r="AD50" s="9"/>
    </row>
    <row r="51" spans="3:30" x14ac:dyDescent="0.25">
      <c r="G51" s="9"/>
      <c r="H51" s="9"/>
      <c r="I51" s="9"/>
      <c r="J51" s="9"/>
      <c r="K51" s="9"/>
      <c r="L51" s="9"/>
      <c r="M51" s="9"/>
      <c r="W51" s="9"/>
      <c r="X51" s="9"/>
      <c r="Y51" s="9"/>
      <c r="AB51" s="9"/>
      <c r="AC51" s="9"/>
      <c r="AD51" s="9"/>
    </row>
    <row r="53" spans="3:30" x14ac:dyDescent="0.25">
      <c r="G53" s="9"/>
      <c r="H53" s="9"/>
      <c r="I53" s="9"/>
      <c r="J53" s="9"/>
      <c r="K53" s="9"/>
      <c r="L53" s="9"/>
      <c r="M53" s="9"/>
      <c r="X53" s="9"/>
      <c r="AC53" s="9"/>
    </row>
    <row r="54" spans="3:30" x14ac:dyDescent="0.25">
      <c r="C54" s="16">
        <f>MAX($BQ$5:$BU$20)</f>
        <v>412.30607658977783</v>
      </c>
      <c r="G54" s="9"/>
      <c r="H54" s="9"/>
      <c r="I54" s="9"/>
      <c r="J54" s="9"/>
      <c r="K54" s="9"/>
      <c r="L54" s="9"/>
      <c r="M54" s="9"/>
      <c r="P54" s="15"/>
      <c r="Q54" s="15"/>
      <c r="R54" s="15"/>
      <c r="S54" s="15"/>
      <c r="T54" s="15"/>
      <c r="W54" s="9"/>
      <c r="X54" s="9"/>
      <c r="Y54" s="9"/>
      <c r="AB54" s="9"/>
      <c r="AC54" s="9"/>
      <c r="AD54" s="9"/>
    </row>
    <row r="55" spans="3:30" x14ac:dyDescent="0.25">
      <c r="G55" s="9"/>
      <c r="H55" s="9"/>
      <c r="I55" s="9"/>
      <c r="J55" s="9"/>
      <c r="K55" s="9"/>
      <c r="L55" s="9"/>
      <c r="M55" s="9"/>
      <c r="W55" s="9"/>
      <c r="X55" s="9"/>
      <c r="Y55" s="9"/>
      <c r="AB55" s="9"/>
      <c r="AC55" s="9"/>
      <c r="AD55" s="9"/>
    </row>
    <row r="56" spans="3:30" x14ac:dyDescent="0.25">
      <c r="G56" s="9"/>
      <c r="H56" s="9"/>
      <c r="I56" s="9"/>
      <c r="J56" s="9"/>
      <c r="K56" s="9"/>
      <c r="L56" s="9"/>
      <c r="M56" s="9"/>
      <c r="W56" s="9"/>
      <c r="X56" s="9"/>
      <c r="Y56" s="9"/>
      <c r="AB56" s="9"/>
      <c r="AC56" s="9"/>
      <c r="AD56" s="9"/>
    </row>
    <row r="57" spans="3:30" x14ac:dyDescent="0.25">
      <c r="G57" s="9"/>
      <c r="H57" s="9"/>
      <c r="I57" s="9"/>
      <c r="J57" s="9"/>
      <c r="K57" s="9"/>
      <c r="L57" s="9"/>
      <c r="M57" s="9"/>
      <c r="W57" s="9"/>
      <c r="X57" s="9"/>
      <c r="Y57" s="9"/>
      <c r="AB57" s="9"/>
      <c r="AC57" s="9"/>
      <c r="AD57" s="9"/>
    </row>
    <row r="59" spans="3:30" x14ac:dyDescent="0.25">
      <c r="G59" s="9"/>
      <c r="H59" s="9"/>
      <c r="I59" s="9"/>
      <c r="J59" s="9"/>
      <c r="K59" s="9"/>
      <c r="L59" s="9"/>
      <c r="M59" s="9"/>
      <c r="X59" s="9"/>
      <c r="AC59" s="9"/>
    </row>
    <row r="60" spans="3:30" x14ac:dyDescent="0.25">
      <c r="G60" s="9"/>
      <c r="H60" s="9"/>
      <c r="I60" s="9"/>
      <c r="J60" s="9"/>
      <c r="K60" s="9"/>
      <c r="L60" s="9"/>
      <c r="M60" s="9"/>
      <c r="W60" s="9"/>
      <c r="X60" s="9"/>
      <c r="Y60" s="9"/>
      <c r="AB60" s="9"/>
      <c r="AC60" s="9"/>
      <c r="AD60" s="9"/>
    </row>
    <row r="61" spans="3:30" x14ac:dyDescent="0.25">
      <c r="G61" s="9"/>
      <c r="H61" s="9"/>
      <c r="I61" s="9"/>
      <c r="J61" s="9"/>
      <c r="K61" s="9"/>
      <c r="L61" s="9"/>
      <c r="M61" s="9"/>
      <c r="W61" s="9"/>
      <c r="X61" s="9"/>
      <c r="Y61" s="9"/>
      <c r="AB61" s="9"/>
      <c r="AC61" s="9"/>
      <c r="AD61" s="9"/>
    </row>
    <row r="62" spans="3:30" x14ac:dyDescent="0.25">
      <c r="G62" s="9"/>
      <c r="H62" s="9"/>
      <c r="I62" s="9"/>
      <c r="J62" s="9"/>
      <c r="K62" s="9"/>
      <c r="L62" s="9"/>
      <c r="M62" s="9"/>
      <c r="W62" s="9"/>
      <c r="X62" s="9"/>
      <c r="Y62" s="9"/>
      <c r="AB62" s="9"/>
      <c r="AC62" s="9"/>
      <c r="AD62" s="9"/>
    </row>
    <row r="63" spans="3:30" x14ac:dyDescent="0.25">
      <c r="G63" s="9"/>
      <c r="H63" s="9"/>
      <c r="I63" s="9"/>
      <c r="J63" s="9"/>
      <c r="K63" s="9"/>
      <c r="L63" s="9"/>
      <c r="M63" s="9"/>
      <c r="W63" s="9"/>
      <c r="X63" s="9"/>
      <c r="Y63" s="9"/>
      <c r="AB63" s="9"/>
      <c r="AC63" s="9"/>
      <c r="AD63" s="9"/>
    </row>
    <row r="65" spans="7:30" x14ac:dyDescent="0.25">
      <c r="G65" s="9"/>
      <c r="H65" s="9"/>
      <c r="I65" s="9"/>
      <c r="J65" s="9"/>
      <c r="K65" s="9"/>
      <c r="L65" s="9"/>
      <c r="M65" s="9"/>
      <c r="X65" s="9"/>
      <c r="AC65" s="9"/>
    </row>
    <row r="66" spans="7:30" x14ac:dyDescent="0.25">
      <c r="G66" s="9"/>
      <c r="H66" s="9"/>
      <c r="I66" s="9"/>
      <c r="J66" s="9"/>
      <c r="K66" s="9"/>
      <c r="L66" s="9"/>
      <c r="M66" s="9"/>
      <c r="W66" s="9"/>
      <c r="X66" s="9"/>
      <c r="Y66" s="9"/>
      <c r="AB66" s="9"/>
      <c r="AC66" s="9"/>
      <c r="AD66" s="9"/>
    </row>
    <row r="67" spans="7:30" x14ac:dyDescent="0.25">
      <c r="G67" s="9"/>
      <c r="H67" s="9"/>
      <c r="I67" s="9"/>
      <c r="J67" s="9"/>
      <c r="K67" s="9"/>
      <c r="L67" s="9"/>
      <c r="M67" s="9"/>
      <c r="W67" s="9"/>
      <c r="X67" s="9"/>
      <c r="Y67" s="9"/>
      <c r="AB67" s="9"/>
      <c r="AC67" s="9"/>
      <c r="AD67" s="9"/>
    </row>
    <row r="68" spans="7:30" x14ac:dyDescent="0.25">
      <c r="G68" s="9"/>
      <c r="H68" s="9"/>
      <c r="I68" s="9"/>
      <c r="J68" s="9"/>
      <c r="K68" s="9"/>
      <c r="L68" s="9"/>
      <c r="M68" s="9"/>
      <c r="W68" s="9"/>
      <c r="X68" s="9"/>
      <c r="Y68" s="9"/>
      <c r="AB68" s="9"/>
      <c r="AC68" s="9"/>
      <c r="AD68" s="9"/>
    </row>
    <row r="69" spans="7:30" x14ac:dyDescent="0.25">
      <c r="G69" s="9"/>
      <c r="H69" s="9"/>
      <c r="I69" s="9"/>
      <c r="J69" s="9"/>
      <c r="K69" s="9"/>
      <c r="L69" s="9"/>
      <c r="M69" s="9"/>
      <c r="W69" s="9"/>
      <c r="X69" s="9"/>
      <c r="Y69" s="9"/>
      <c r="AB69" s="9"/>
      <c r="AC69" s="9"/>
      <c r="AD69" s="9"/>
    </row>
    <row r="71" spans="7:30" x14ac:dyDescent="0.25">
      <c r="G71" s="9"/>
      <c r="H71" s="9"/>
      <c r="I71" s="9"/>
      <c r="J71" s="9"/>
      <c r="K71" s="9"/>
      <c r="L71" s="9"/>
      <c r="M71" s="9"/>
      <c r="X71" s="9"/>
      <c r="AC71" s="9"/>
    </row>
    <row r="72" spans="7:30" x14ac:dyDescent="0.25">
      <c r="G72" s="9"/>
      <c r="H72" s="9"/>
      <c r="I72" s="9"/>
      <c r="J72" s="9"/>
      <c r="K72" s="9"/>
      <c r="L72" s="9"/>
      <c r="M72" s="9"/>
      <c r="W72" s="9"/>
      <c r="X72" s="9"/>
      <c r="Y72" s="9"/>
      <c r="AB72" s="9"/>
      <c r="AC72" s="9"/>
      <c r="AD72" s="9"/>
    </row>
    <row r="73" spans="7:30" x14ac:dyDescent="0.25">
      <c r="G73" s="9"/>
      <c r="H73" s="9"/>
      <c r="I73" s="9"/>
      <c r="J73" s="9"/>
      <c r="K73" s="9"/>
      <c r="L73" s="9"/>
      <c r="M73" s="9"/>
      <c r="W73" s="9"/>
      <c r="X73" s="9"/>
      <c r="Y73" s="9"/>
      <c r="AB73" s="9"/>
      <c r="AC73" s="9"/>
      <c r="AD73" s="9"/>
    </row>
    <row r="74" spans="7:30" x14ac:dyDescent="0.25">
      <c r="G74" s="9"/>
      <c r="H74" s="9"/>
      <c r="I74" s="9"/>
      <c r="J74" s="9"/>
      <c r="K74" s="9"/>
      <c r="L74" s="9"/>
      <c r="M74" s="9"/>
      <c r="W74" s="9"/>
      <c r="X74" s="9"/>
      <c r="Y74" s="9"/>
      <c r="AB74" s="9"/>
      <c r="AC74" s="9"/>
      <c r="AD74" s="9"/>
    </row>
    <row r="75" spans="7:30" x14ac:dyDescent="0.25">
      <c r="G75" s="9"/>
      <c r="H75" s="9"/>
      <c r="I75" s="9"/>
      <c r="J75" s="9"/>
      <c r="K75" s="9"/>
      <c r="L75" s="9"/>
      <c r="M75" s="9"/>
      <c r="W75" s="9"/>
      <c r="X75" s="9"/>
      <c r="Y75" s="9"/>
      <c r="AB75" s="9"/>
      <c r="AC75" s="9"/>
      <c r="AD75" s="9"/>
    </row>
    <row r="77" spans="7:30" x14ac:dyDescent="0.25">
      <c r="G77" s="9"/>
      <c r="H77" s="9"/>
      <c r="I77" s="9"/>
      <c r="J77" s="9"/>
      <c r="K77" s="9"/>
      <c r="L77" s="9"/>
      <c r="M77" s="9"/>
      <c r="X77" s="9"/>
      <c r="AC77" s="9"/>
    </row>
    <row r="78" spans="7:30" x14ac:dyDescent="0.25">
      <c r="G78" s="9"/>
      <c r="H78" s="9"/>
      <c r="I78" s="9"/>
      <c r="J78" s="9"/>
      <c r="K78" s="9"/>
      <c r="L78" s="9"/>
      <c r="M78" s="9"/>
      <c r="W78" s="9"/>
      <c r="X78" s="9"/>
      <c r="Y78" s="9"/>
      <c r="AB78" s="9"/>
      <c r="AC78" s="9"/>
      <c r="AD78" s="9"/>
    </row>
    <row r="79" spans="7:30" x14ac:dyDescent="0.25">
      <c r="G79" s="9"/>
      <c r="H79" s="9"/>
      <c r="I79" s="9"/>
      <c r="J79" s="9"/>
      <c r="K79" s="9"/>
      <c r="L79" s="9"/>
      <c r="M79" s="9"/>
      <c r="W79" s="9"/>
      <c r="X79" s="9"/>
      <c r="Y79" s="9"/>
      <c r="AB79" s="9"/>
      <c r="AC79" s="9"/>
      <c r="AD79" s="9"/>
    </row>
    <row r="80" spans="7:30" x14ac:dyDescent="0.25">
      <c r="G80" s="9"/>
      <c r="H80" s="9"/>
      <c r="I80" s="9"/>
      <c r="J80" s="9"/>
      <c r="K80" s="9"/>
      <c r="L80" s="9"/>
      <c r="M80" s="9"/>
      <c r="W80" s="9"/>
      <c r="X80" s="9"/>
      <c r="Y80" s="9"/>
      <c r="AB80" s="9"/>
      <c r="AC80" s="9"/>
      <c r="AD80" s="9"/>
    </row>
    <row r="81" spans="7:30" x14ac:dyDescent="0.25">
      <c r="G81" s="9"/>
      <c r="H81" s="9"/>
      <c r="I81" s="9"/>
      <c r="J81" s="9"/>
      <c r="K81" s="9"/>
      <c r="L81" s="9"/>
      <c r="M81" s="9"/>
      <c r="W81" s="9"/>
      <c r="X81" s="9"/>
      <c r="Y81" s="9"/>
      <c r="AB81" s="9"/>
      <c r="AC81" s="9"/>
      <c r="AD81" s="9"/>
    </row>
    <row r="83" spans="7:30" x14ac:dyDescent="0.25">
      <c r="G83" s="9"/>
      <c r="H83" s="9"/>
      <c r="I83" s="9"/>
      <c r="J83" s="9"/>
      <c r="K83" s="9"/>
      <c r="L83" s="9"/>
      <c r="M83" s="9"/>
      <c r="X83" s="9"/>
      <c r="AC83" s="9"/>
    </row>
    <row r="84" spans="7:30" x14ac:dyDescent="0.25">
      <c r="G84" s="9"/>
      <c r="H84" s="9"/>
      <c r="I84" s="9"/>
      <c r="J84" s="9"/>
      <c r="K84" s="9"/>
      <c r="L84" s="9"/>
      <c r="M84" s="9"/>
      <c r="W84" s="9"/>
      <c r="X84" s="9"/>
      <c r="Y84" s="9"/>
      <c r="AB84" s="9"/>
      <c r="AC84" s="9"/>
      <c r="AD84" s="9"/>
    </row>
    <row r="85" spans="7:30" x14ac:dyDescent="0.25">
      <c r="G85" s="9"/>
      <c r="H85" s="9"/>
      <c r="I85" s="9"/>
      <c r="J85" s="9"/>
      <c r="K85" s="9"/>
      <c r="L85" s="9"/>
      <c r="M85" s="9"/>
      <c r="W85" s="9"/>
      <c r="X85" s="9"/>
      <c r="Y85" s="9"/>
      <c r="AB85" s="9"/>
      <c r="AC85" s="9"/>
      <c r="AD85" s="9"/>
    </row>
    <row r="86" spans="7:30" x14ac:dyDescent="0.25">
      <c r="G86" s="9"/>
      <c r="H86" s="9"/>
      <c r="I86" s="9"/>
      <c r="J86" s="9"/>
      <c r="K86" s="9"/>
      <c r="L86" s="9"/>
      <c r="M86" s="9"/>
      <c r="W86" s="9"/>
      <c r="X86" s="9"/>
      <c r="Y86" s="9"/>
      <c r="AB86" s="9"/>
      <c r="AC86" s="9"/>
      <c r="AD86" s="9"/>
    </row>
    <row r="87" spans="7:30" x14ac:dyDescent="0.25">
      <c r="G87" s="9"/>
      <c r="H87" s="9"/>
      <c r="I87" s="9"/>
      <c r="J87" s="9"/>
      <c r="K87" s="9"/>
      <c r="L87" s="9"/>
      <c r="M87" s="9"/>
      <c r="W87" s="9"/>
      <c r="X87" s="9"/>
      <c r="Y87" s="9"/>
      <c r="AB87" s="9"/>
      <c r="AC87" s="9"/>
      <c r="AD87" s="9"/>
    </row>
    <row r="89" spans="7:30" x14ac:dyDescent="0.25">
      <c r="G89" s="9"/>
      <c r="H89" s="9"/>
      <c r="I89" s="9"/>
      <c r="J89" s="9"/>
      <c r="K89" s="9"/>
      <c r="L89" s="9"/>
      <c r="M89" s="9"/>
      <c r="X89" s="9"/>
      <c r="AC89" s="9"/>
    </row>
    <row r="90" spans="7:30" x14ac:dyDescent="0.25">
      <c r="G90" s="9"/>
      <c r="H90" s="9"/>
      <c r="I90" s="9"/>
      <c r="J90" s="9"/>
      <c r="K90" s="9"/>
      <c r="L90" s="9"/>
      <c r="M90" s="9"/>
      <c r="W90" s="9"/>
      <c r="X90" s="9"/>
      <c r="Y90" s="9"/>
      <c r="AB90" s="9"/>
      <c r="AC90" s="9"/>
      <c r="AD90" s="9"/>
    </row>
    <row r="91" spans="7:30" x14ac:dyDescent="0.25">
      <c r="G91" s="9"/>
      <c r="H91" s="9"/>
      <c r="I91" s="9"/>
      <c r="J91" s="9"/>
      <c r="K91" s="9"/>
      <c r="L91" s="9"/>
      <c r="M91" s="9"/>
      <c r="W91" s="9"/>
      <c r="X91" s="9"/>
      <c r="Y91" s="9"/>
      <c r="AB91" s="9"/>
      <c r="AC91" s="9"/>
      <c r="AD91" s="9"/>
    </row>
    <row r="92" spans="7:30" x14ac:dyDescent="0.25">
      <c r="G92" s="9"/>
      <c r="H92" s="9"/>
      <c r="I92" s="9"/>
      <c r="J92" s="9"/>
      <c r="K92" s="9"/>
      <c r="L92" s="9"/>
      <c r="M92" s="9"/>
      <c r="W92" s="9"/>
      <c r="X92" s="9"/>
      <c r="Y92" s="9"/>
      <c r="AB92" s="9"/>
      <c r="AC92" s="9"/>
      <c r="AD92" s="9"/>
    </row>
    <row r="93" spans="7:30" x14ac:dyDescent="0.25">
      <c r="G93" s="9"/>
      <c r="H93" s="9"/>
      <c r="I93" s="9"/>
      <c r="J93" s="9"/>
      <c r="K93" s="9"/>
      <c r="L93" s="9"/>
      <c r="M93" s="9"/>
      <c r="W93" s="9"/>
      <c r="X93" s="9"/>
      <c r="Y93" s="9"/>
      <c r="AB93" s="9"/>
      <c r="AC93" s="9"/>
      <c r="AD93" s="9"/>
    </row>
    <row r="95" spans="7:30" x14ac:dyDescent="0.25">
      <c r="G95" s="9"/>
      <c r="H95" s="9"/>
      <c r="I95" s="9"/>
      <c r="J95" s="9"/>
      <c r="K95" s="9"/>
      <c r="L95" s="9"/>
      <c r="M95" s="9"/>
      <c r="X95" s="9"/>
      <c r="AC95" s="9"/>
    </row>
    <row r="96" spans="7:30" x14ac:dyDescent="0.25">
      <c r="G96" s="9"/>
      <c r="H96" s="9"/>
      <c r="I96" s="9"/>
      <c r="J96" s="9"/>
      <c r="K96" s="9"/>
      <c r="L96" s="9"/>
      <c r="M96" s="9"/>
      <c r="W96" s="9"/>
      <c r="X96" s="9"/>
      <c r="Y96" s="9"/>
      <c r="AB96" s="9"/>
      <c r="AC96" s="9"/>
      <c r="AD96" s="9"/>
    </row>
    <row r="97" spans="7:30" x14ac:dyDescent="0.25">
      <c r="G97" s="9"/>
      <c r="H97" s="9"/>
      <c r="I97" s="9"/>
      <c r="J97" s="9"/>
      <c r="K97" s="9"/>
      <c r="L97" s="9"/>
      <c r="M97" s="9"/>
      <c r="W97" s="9"/>
      <c r="X97" s="9"/>
      <c r="Y97" s="9"/>
      <c r="AB97" s="9"/>
      <c r="AC97" s="9"/>
      <c r="AD97" s="9"/>
    </row>
    <row r="98" spans="7:30" x14ac:dyDescent="0.25">
      <c r="G98" s="9"/>
      <c r="H98" s="9"/>
      <c r="I98" s="9"/>
      <c r="J98" s="9"/>
      <c r="K98" s="9"/>
      <c r="L98" s="9"/>
      <c r="M98" s="9"/>
      <c r="W98" s="9"/>
      <c r="X98" s="9"/>
      <c r="Y98" s="9"/>
      <c r="AB98" s="9"/>
      <c r="AC98" s="9"/>
      <c r="AD98" s="9"/>
    </row>
    <row r="99" spans="7:30" x14ac:dyDescent="0.25">
      <c r="G99" s="9"/>
      <c r="H99" s="9"/>
      <c r="I99" s="9"/>
      <c r="J99" s="9"/>
      <c r="K99" s="9"/>
      <c r="L99" s="9"/>
      <c r="M99" s="9"/>
      <c r="W99" s="9"/>
      <c r="X99" s="9"/>
      <c r="Y99" s="9"/>
      <c r="AB99" s="9"/>
      <c r="AC99" s="9"/>
      <c r="AD99" s="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AR99"/>
  <sheetViews>
    <sheetView topLeftCell="L23" workbookViewId="0">
      <selection activeCell="M31" sqref="M31"/>
    </sheetView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6" max="26" width="3.85546875" customWidth="1"/>
    <col min="27" max="31" width="6.5703125" customWidth="1"/>
    <col min="32" max="32" width="5.140625" customWidth="1"/>
  </cols>
  <sheetData>
    <row r="1" spans="2:44" x14ac:dyDescent="0.25">
      <c r="G1">
        <f t="shared" ref="G1:N1" si="0">MATCH(G2,hHdrAnnlEnergy,0)-1</f>
        <v>24</v>
      </c>
      <c r="H1">
        <f t="shared" si="0"/>
        <v>24</v>
      </c>
      <c r="I1">
        <f t="shared" si="0"/>
        <v>24</v>
      </c>
      <c r="J1">
        <f t="shared" si="0"/>
        <v>24</v>
      </c>
      <c r="K1">
        <f t="shared" si="0"/>
        <v>24</v>
      </c>
      <c r="L1">
        <f t="shared" si="0"/>
        <v>24</v>
      </c>
      <c r="M1">
        <f t="shared" si="0"/>
        <v>24</v>
      </c>
      <c r="N1">
        <f t="shared" si="0"/>
        <v>24</v>
      </c>
      <c r="O1">
        <f>MATCH(O2,hHdrAnnlEnergy,0)-1</f>
        <v>25</v>
      </c>
    </row>
    <row r="2" spans="2:44" x14ac:dyDescent="0.25">
      <c r="G2" t="s">
        <v>82</v>
      </c>
      <c r="H2" t="s">
        <v>82</v>
      </c>
      <c r="I2" t="s">
        <v>82</v>
      </c>
      <c r="J2" t="s">
        <v>82</v>
      </c>
      <c r="K2" t="s">
        <v>82</v>
      </c>
      <c r="L2" t="s">
        <v>82</v>
      </c>
      <c r="M2" t="s">
        <v>82</v>
      </c>
      <c r="N2" t="s">
        <v>82</v>
      </c>
      <c r="O2" t="s">
        <v>83</v>
      </c>
    </row>
    <row r="3" spans="2:44" x14ac:dyDescent="0.25">
      <c r="E3" s="15" t="s">
        <v>44</v>
      </c>
      <c r="G3" t="s">
        <v>92</v>
      </c>
      <c r="H3" t="s">
        <v>94</v>
      </c>
      <c r="I3" s="2" t="s">
        <v>48</v>
      </c>
      <c r="J3" s="2" t="s">
        <v>50</v>
      </c>
      <c r="K3" t="s">
        <v>96</v>
      </c>
      <c r="L3" t="s">
        <v>100</v>
      </c>
      <c r="M3" t="s">
        <v>102</v>
      </c>
      <c r="N3" t="s">
        <v>106</v>
      </c>
      <c r="O3" t="s">
        <v>102</v>
      </c>
      <c r="Q3" t="s">
        <v>372</v>
      </c>
      <c r="V3" t="s">
        <v>681</v>
      </c>
      <c r="AA3" t="s">
        <v>681</v>
      </c>
    </row>
    <row r="4" spans="2:44" x14ac:dyDescent="0.25">
      <c r="B4" t="s">
        <v>45</v>
      </c>
      <c r="C4" t="s">
        <v>46</v>
      </c>
      <c r="D4" t="s">
        <v>2</v>
      </c>
      <c r="P4" t="s">
        <v>2</v>
      </c>
      <c r="Q4" t="s">
        <v>762</v>
      </c>
      <c r="R4" t="s">
        <v>678</v>
      </c>
      <c r="S4" t="s">
        <v>763</v>
      </c>
      <c r="T4" t="s">
        <v>680</v>
      </c>
      <c r="V4" t="s">
        <v>762</v>
      </c>
      <c r="W4" t="s">
        <v>678</v>
      </c>
      <c r="X4" t="s">
        <v>763</v>
      </c>
      <c r="Y4" t="s">
        <v>680</v>
      </c>
      <c r="AA4" t="s">
        <v>762</v>
      </c>
      <c r="AB4" t="s">
        <v>678</v>
      </c>
      <c r="AC4" t="s">
        <v>763</v>
      </c>
      <c r="AD4" t="s">
        <v>680</v>
      </c>
    </row>
    <row r="5" spans="2:44" x14ac:dyDescent="0.25">
      <c r="C5" t="s">
        <v>23</v>
      </c>
      <c r="D5">
        <v>1</v>
      </c>
      <c r="G5" s="9">
        <f t="shared" ref="G5:N14" si="1">VLOOKUP($C5&amp;"-w"&amp;TEXT($D5,"00")&amp;"-v14-"&amp;G$3,tblAnnlEnergy,G$1,FALSE)</f>
        <v>85.286785104980467</v>
      </c>
      <c r="H5" s="9">
        <f t="shared" si="1"/>
        <v>95.533471186523442</v>
      </c>
      <c r="I5" s="9">
        <f t="shared" si="1"/>
        <v>108.15020604528809</v>
      </c>
      <c r="J5" s="9">
        <f t="shared" si="1"/>
        <v>87.670175122192376</v>
      </c>
      <c r="K5" s="9">
        <f t="shared" si="1"/>
        <v>90.790965585937499</v>
      </c>
      <c r="L5" s="9">
        <f t="shared" si="1"/>
        <v>80.12111146484375</v>
      </c>
      <c r="M5" s="9">
        <f t="shared" si="1"/>
        <v>83.957734277343746</v>
      </c>
      <c r="N5" s="9">
        <f t="shared" si="1"/>
        <v>74.31566904296875</v>
      </c>
      <c r="O5" s="9">
        <f t="shared" ref="O5:O20" si="2">VLOOKUP($C5&amp;"-w"&amp;TEXT($D5,"00")&amp;"-v14-"&amp;O$3,tblAnnlEnergy,O$1,FALSE)/12</f>
        <v>15.920743306477865</v>
      </c>
      <c r="P5" s="9" t="str">
        <f>"CZ"&amp;TEXT(D5,"00")</f>
        <v>CZ01</v>
      </c>
      <c r="Q5" s="16">
        <f>($G5-K5)/$O5</f>
        <v>-0.34572383807717572</v>
      </c>
      <c r="R5" s="16">
        <f t="shared" ref="R5:T5" si="3">($G5-L5)/$O5</f>
        <v>0.32446183828834779</v>
      </c>
      <c r="S5" s="16">
        <f t="shared" si="3"/>
        <v>8.3479194535845166E-2</v>
      </c>
      <c r="T5" s="16">
        <f t="shared" si="3"/>
        <v>0.68910828161821858</v>
      </c>
      <c r="U5" s="9"/>
      <c r="V5" s="16">
        <f>($H5-K5)/$O5</f>
        <v>0.29788217228879649</v>
      </c>
      <c r="W5" s="16">
        <f t="shared" ref="W5:Y5" si="4">($H5-L5)/$O5</f>
        <v>0.96806784865432005</v>
      </c>
      <c r="X5" s="16">
        <f t="shared" si="4"/>
        <v>0.72708520490181738</v>
      </c>
      <c r="Y5" s="16">
        <f t="shared" si="4"/>
        <v>1.3327142919841908</v>
      </c>
      <c r="AA5" s="16">
        <f>($J5-K5)/$O5</f>
        <v>-0.19602039952967082</v>
      </c>
      <c r="AB5" s="16">
        <f t="shared" ref="AB5:AD5" si="5">($J5-L5)/$O5</f>
        <v>0.47416527683585269</v>
      </c>
      <c r="AC5" s="16">
        <f t="shared" si="5"/>
        <v>0.23318263308335005</v>
      </c>
      <c r="AD5" s="16">
        <f t="shared" si="5"/>
        <v>0.83881172016572347</v>
      </c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2:44" x14ac:dyDescent="0.25">
      <c r="C6" t="str">
        <f>C5</f>
        <v>OfS</v>
      </c>
      <c r="D6">
        <f>D5+1</f>
        <v>2</v>
      </c>
      <c r="G6" s="9">
        <f t="shared" si="1"/>
        <v>111.6035375703125</v>
      </c>
      <c r="H6" s="9">
        <f t="shared" si="1"/>
        <v>134.08354785937499</v>
      </c>
      <c r="I6" s="9">
        <f t="shared" si="1"/>
        <v>166.45126650775146</v>
      </c>
      <c r="J6" s="9">
        <f t="shared" si="1"/>
        <v>132.63710529223633</v>
      </c>
      <c r="K6" s="9">
        <f t="shared" si="1"/>
        <v>139.614714453125</v>
      </c>
      <c r="L6" s="9">
        <f t="shared" si="1"/>
        <v>118.136292421875</v>
      </c>
      <c r="M6" s="9">
        <f t="shared" si="1"/>
        <v>130.33661140625</v>
      </c>
      <c r="N6" s="9">
        <f t="shared" si="1"/>
        <v>111.0162385546875</v>
      </c>
      <c r="O6" s="9">
        <f t="shared" si="2"/>
        <v>20.659670511881512</v>
      </c>
      <c r="P6" s="9" t="str">
        <f t="shared" ref="P6:P20" si="6">"CZ"&amp;TEXT(D6,"00")</f>
        <v>CZ02</v>
      </c>
      <c r="Q6" s="16">
        <f t="shared" ref="Q6:Q20" si="7">($G6-K6)/$O6</f>
        <v>-1.3558385099463757</v>
      </c>
      <c r="R6" s="16">
        <f t="shared" ref="R6:R20" si="8">($G6-L6)/$O6</f>
        <v>-0.31620808510985066</v>
      </c>
      <c r="S6" s="16">
        <f t="shared" ref="S6:S20" si="9">($G6-M6)/$O6</f>
        <v>-0.90674601151862466</v>
      </c>
      <c r="T6" s="16">
        <f t="shared" ref="T6:T20" si="10">($G6-N6)/$O6</f>
        <v>2.8427317622864951E-2</v>
      </c>
      <c r="U6" s="9"/>
      <c r="V6" s="16">
        <f t="shared" ref="V6:V20" si="11">($H6-K6)/$O6</f>
        <v>-0.26772772540438172</v>
      </c>
      <c r="W6" s="16">
        <f t="shared" ref="W6:W20" si="12">($H6-L6)/$O6</f>
        <v>0.7719026994321434</v>
      </c>
      <c r="X6" s="16">
        <f t="shared" ref="X6:X20" si="13">($H6-M6)/$O6</f>
        <v>0.1813647730233694</v>
      </c>
      <c r="Y6" s="16">
        <f t="shared" ref="Y6:Y20" si="14">($H6-N6)/$O6</f>
        <v>1.116538102164859</v>
      </c>
      <c r="AA6" s="16">
        <f t="shared" ref="AA6:AA20" si="15">($J6-K6)/$O6</f>
        <v>-0.33774058288469833</v>
      </c>
      <c r="AB6" s="16">
        <f t="shared" ref="AB6:AB20" si="16">($J6-L6)/$O6</f>
        <v>0.70188984195182669</v>
      </c>
      <c r="AC6" s="16">
        <f t="shared" ref="AC6:AC20" si="17">($J6-M6)/$O6</f>
        <v>0.11135191554305274</v>
      </c>
      <c r="AD6" s="16">
        <f t="shared" ref="AD6:AD20" si="18">($J6-N6)/$O6</f>
        <v>1.0465252446845423</v>
      </c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2:44" x14ac:dyDescent="0.25">
      <c r="C7" t="str">
        <f t="shared" ref="C7:C10" si="19">C6</f>
        <v>OfS</v>
      </c>
      <c r="D7">
        <f t="shared" ref="D7:D20" si="20">D6+1</f>
        <v>3</v>
      </c>
      <c r="G7" s="9">
        <f t="shared" si="1"/>
        <v>75.764059675781255</v>
      </c>
      <c r="H7" s="9">
        <f t="shared" si="1"/>
        <v>94.672247332031247</v>
      </c>
      <c r="I7" s="9">
        <f t="shared" si="1"/>
        <v>119.52263733981323</v>
      </c>
      <c r="J7" s="9">
        <f t="shared" si="1"/>
        <v>96.733641326721198</v>
      </c>
      <c r="K7" s="9">
        <f t="shared" si="1"/>
        <v>107.67947076171875</v>
      </c>
      <c r="L7" s="9">
        <f t="shared" si="1"/>
        <v>92.3887601953125</v>
      </c>
      <c r="M7" s="9">
        <f t="shared" si="1"/>
        <v>100.98751180664063</v>
      </c>
      <c r="N7" s="9">
        <f t="shared" si="1"/>
        <v>87.38912443359375</v>
      </c>
      <c r="O7" s="9">
        <f t="shared" si="2"/>
        <v>18.908841451009113</v>
      </c>
      <c r="P7" s="9" t="str">
        <f t="shared" si="6"/>
        <v>CZ03</v>
      </c>
      <c r="Q7" s="16">
        <f t="shared" si="7"/>
        <v>-1.6878565071597369</v>
      </c>
      <c r="R7" s="16">
        <f t="shared" si="8"/>
        <v>-0.87920249173404696</v>
      </c>
      <c r="S7" s="16">
        <f t="shared" si="9"/>
        <v>-1.3339501627432211</v>
      </c>
      <c r="T7" s="16">
        <f t="shared" si="10"/>
        <v>-0.61479518922044252</v>
      </c>
      <c r="U7" s="9"/>
      <c r="V7" s="16">
        <f t="shared" si="11"/>
        <v>-0.68789108330025894</v>
      </c>
      <c r="W7" s="16">
        <f t="shared" si="12"/>
        <v>0.12076293212543088</v>
      </c>
      <c r="X7" s="16">
        <f t="shared" si="13"/>
        <v>-0.33398473888374319</v>
      </c>
      <c r="Y7" s="16">
        <f t="shared" si="14"/>
        <v>0.38517023463903532</v>
      </c>
      <c r="AA7" s="16">
        <f t="shared" si="15"/>
        <v>-0.57887361652257119</v>
      </c>
      <c r="AB7" s="16">
        <f t="shared" si="16"/>
        <v>0.2297803989031186</v>
      </c>
      <c r="AC7" s="16">
        <f t="shared" si="17"/>
        <v>-0.22496727210605547</v>
      </c>
      <c r="AD7" s="16">
        <f t="shared" si="18"/>
        <v>0.49418770141672308</v>
      </c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2:44" x14ac:dyDescent="0.25">
      <c r="C8" t="str">
        <f t="shared" si="19"/>
        <v>OfS</v>
      </c>
      <c r="D8">
        <f t="shared" si="20"/>
        <v>4</v>
      </c>
      <c r="G8" s="9">
        <f t="shared" si="1"/>
        <v>105.2631305234375</v>
      </c>
      <c r="H8" s="9">
        <f t="shared" si="1"/>
        <v>130.1383911328125</v>
      </c>
      <c r="I8" s="9">
        <f t="shared" si="1"/>
        <v>169.75238733401488</v>
      </c>
      <c r="J8" s="9">
        <f t="shared" si="1"/>
        <v>135.36302684786986</v>
      </c>
      <c r="K8" s="9">
        <f t="shared" si="1"/>
        <v>142.77270669921876</v>
      </c>
      <c r="L8" s="9">
        <f t="shared" si="1"/>
        <v>120.1024862109375</v>
      </c>
      <c r="M8" s="9">
        <f t="shared" si="1"/>
        <v>134.9912355029297</v>
      </c>
      <c r="N8" s="9">
        <f t="shared" si="1"/>
        <v>113.92651326171875</v>
      </c>
      <c r="O8" s="9">
        <f t="shared" si="2"/>
        <v>19.935082753499348</v>
      </c>
      <c r="P8" s="9" t="str">
        <f t="shared" si="6"/>
        <v>CZ04</v>
      </c>
      <c r="Q8" s="16">
        <f t="shared" si="7"/>
        <v>-1.881586178477084</v>
      </c>
      <c r="R8" s="16">
        <f t="shared" si="8"/>
        <v>-0.74438395220080766</v>
      </c>
      <c r="S8" s="16">
        <f t="shared" si="9"/>
        <v>-1.49124562697257</v>
      </c>
      <c r="T8" s="16">
        <f t="shared" si="10"/>
        <v>-0.43457972286372931</v>
      </c>
      <c r="U8" s="9"/>
      <c r="V8" s="16">
        <f t="shared" si="11"/>
        <v>-0.63377291795733659</v>
      </c>
      <c r="W8" s="16">
        <f t="shared" si="12"/>
        <v>0.50342930831893973</v>
      </c>
      <c r="X8" s="16">
        <f t="shared" si="13"/>
        <v>-0.24343236645282257</v>
      </c>
      <c r="Y8" s="16">
        <f t="shared" si="14"/>
        <v>0.81323353765601802</v>
      </c>
      <c r="AA8" s="16">
        <f t="shared" si="15"/>
        <v>-0.37169044859110123</v>
      </c>
      <c r="AB8" s="16">
        <f t="shared" si="16"/>
        <v>0.76551177768517509</v>
      </c>
      <c r="AC8" s="16">
        <f t="shared" si="17"/>
        <v>1.8650102913412805E-2</v>
      </c>
      <c r="AD8" s="16">
        <f t="shared" si="18"/>
        <v>1.0753160070222534</v>
      </c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2:44" x14ac:dyDescent="0.25">
      <c r="C9" t="str">
        <f t="shared" si="19"/>
        <v>OfS</v>
      </c>
      <c r="D9">
        <f t="shared" si="20"/>
        <v>5</v>
      </c>
      <c r="G9" s="9">
        <f t="shared" si="1"/>
        <v>74.000517757812503</v>
      </c>
      <c r="H9" s="9">
        <f t="shared" si="1"/>
        <v>91.99836002734375</v>
      </c>
      <c r="I9" s="9">
        <f t="shared" si="1"/>
        <v>126.65363869189453</v>
      </c>
      <c r="J9" s="9">
        <f t="shared" si="1"/>
        <v>102.79740402093506</v>
      </c>
      <c r="K9" s="9">
        <f t="shared" si="1"/>
        <v>105.6490618359375</v>
      </c>
      <c r="L9" s="9">
        <f t="shared" si="1"/>
        <v>90.672847246093752</v>
      </c>
      <c r="M9" s="9">
        <f t="shared" si="1"/>
        <v>98.705191796874999</v>
      </c>
      <c r="N9" s="9">
        <f t="shared" si="1"/>
        <v>85.326780341796876</v>
      </c>
      <c r="O9" s="9">
        <f t="shared" si="2"/>
        <v>17.585936228434246</v>
      </c>
      <c r="P9" s="9" t="str">
        <f t="shared" si="6"/>
        <v>CZ05</v>
      </c>
      <c r="Q9" s="16">
        <f t="shared" si="7"/>
        <v>-1.7996507929417649</v>
      </c>
      <c r="R9" s="16">
        <f t="shared" si="8"/>
        <v>-0.94804901324071622</v>
      </c>
      <c r="S9" s="16">
        <f t="shared" si="9"/>
        <v>-1.4047972037518337</v>
      </c>
      <c r="T9" s="16">
        <f t="shared" si="10"/>
        <v>-0.64405229479174575</v>
      </c>
      <c r="U9" s="9"/>
      <c r="V9" s="16">
        <f t="shared" si="11"/>
        <v>-0.77622832422889632</v>
      </c>
      <c r="W9" s="16">
        <f t="shared" si="12"/>
        <v>7.5373455472152254E-2</v>
      </c>
      <c r="X9" s="16">
        <f t="shared" si="13"/>
        <v>-0.38137473503896513</v>
      </c>
      <c r="Y9" s="16">
        <f t="shared" si="14"/>
        <v>0.37937017392112277</v>
      </c>
      <c r="AA9" s="16">
        <f t="shared" si="15"/>
        <v>-0.16215558716695835</v>
      </c>
      <c r="AB9" s="16">
        <f t="shared" si="16"/>
        <v>0.68944619253409023</v>
      </c>
      <c r="AC9" s="16">
        <f t="shared" si="17"/>
        <v>0.23269800202297281</v>
      </c>
      <c r="AD9" s="16">
        <f t="shared" si="18"/>
        <v>0.9934429109830607</v>
      </c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2:44" x14ac:dyDescent="0.25">
      <c r="C10" t="str">
        <f t="shared" si="19"/>
        <v>OfS</v>
      </c>
      <c r="D10">
        <f t="shared" si="20"/>
        <v>6</v>
      </c>
      <c r="G10" s="9">
        <f t="shared" si="1"/>
        <v>107.2266898203125</v>
      </c>
      <c r="H10" s="9">
        <f t="shared" si="1"/>
        <v>134.58849692968749</v>
      </c>
      <c r="I10" s="9">
        <f t="shared" si="1"/>
        <v>183.24206129263305</v>
      </c>
      <c r="J10" s="9">
        <f t="shared" si="1"/>
        <v>146.75737965936278</v>
      </c>
      <c r="K10" s="9">
        <f t="shared" si="1"/>
        <v>147.5955178076172</v>
      </c>
      <c r="L10" s="9">
        <f t="shared" si="1"/>
        <v>123.82356866699219</v>
      </c>
      <c r="M10" s="9">
        <f t="shared" si="1"/>
        <v>137.28890168945313</v>
      </c>
      <c r="N10" s="9">
        <f t="shared" si="1"/>
        <v>115.50142477539063</v>
      </c>
      <c r="O10" s="9">
        <f t="shared" si="2"/>
        <v>22.021250406901043</v>
      </c>
      <c r="P10" s="9" t="str">
        <f t="shared" si="6"/>
        <v>CZ06</v>
      </c>
      <c r="Q10" s="16">
        <f t="shared" si="7"/>
        <v>-1.8331760114154949</v>
      </c>
      <c r="R10" s="16">
        <f t="shared" si="8"/>
        <v>-0.75367558789843014</v>
      </c>
      <c r="S10" s="16">
        <f t="shared" si="9"/>
        <v>-1.3651455441294877</v>
      </c>
      <c r="T10" s="16">
        <f t="shared" si="10"/>
        <v>-0.37576135787843301</v>
      </c>
      <c r="U10" s="9"/>
      <c r="V10" s="16">
        <f t="shared" si="11"/>
        <v>-0.59065768916798433</v>
      </c>
      <c r="W10" s="16">
        <f t="shared" si="12"/>
        <v>0.48884273434908049</v>
      </c>
      <c r="X10" s="16">
        <f t="shared" si="13"/>
        <v>-0.12262722188197708</v>
      </c>
      <c r="Y10" s="16">
        <f t="shared" si="14"/>
        <v>0.86675696436907756</v>
      </c>
      <c r="AA10" s="16">
        <f t="shared" si="15"/>
        <v>-3.8060424942616293E-2</v>
      </c>
      <c r="AB10" s="16">
        <f t="shared" si="16"/>
        <v>1.0414399985744485</v>
      </c>
      <c r="AC10" s="16">
        <f t="shared" si="17"/>
        <v>0.42997004234339098</v>
      </c>
      <c r="AD10" s="16">
        <f t="shared" si="18"/>
        <v>1.4193542285944456</v>
      </c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2:44" x14ac:dyDescent="0.25">
      <c r="C11" t="str">
        <f>C5</f>
        <v>OfS</v>
      </c>
      <c r="D11">
        <f t="shared" si="20"/>
        <v>7</v>
      </c>
      <c r="G11" s="9">
        <f t="shared" si="1"/>
        <v>92.890114289062495</v>
      </c>
      <c r="H11" s="9">
        <f t="shared" si="1"/>
        <v>119.6458885859375</v>
      </c>
      <c r="I11" s="9">
        <f t="shared" si="1"/>
        <v>164.13500366791536</v>
      </c>
      <c r="J11" s="9">
        <f t="shared" si="1"/>
        <v>132.81940246914672</v>
      </c>
      <c r="K11" s="9">
        <f t="shared" si="1"/>
        <v>141.11335213867187</v>
      </c>
      <c r="L11" s="9">
        <f t="shared" si="1"/>
        <v>118.39965227661133</v>
      </c>
      <c r="M11" s="9">
        <f t="shared" si="1"/>
        <v>132.79081394775392</v>
      </c>
      <c r="N11" s="9">
        <f t="shared" si="1"/>
        <v>111.80125604980469</v>
      </c>
      <c r="O11" s="9">
        <f t="shared" si="2"/>
        <v>21.521141052246094</v>
      </c>
      <c r="P11" s="9" t="str">
        <f t="shared" si="6"/>
        <v>CZ07</v>
      </c>
      <c r="Q11" s="16">
        <f t="shared" si="7"/>
        <v>-2.2407379670315608</v>
      </c>
      <c r="R11" s="16">
        <f t="shared" si="8"/>
        <v>-1.1853246036360368</v>
      </c>
      <c r="S11" s="16">
        <f t="shared" si="9"/>
        <v>-1.8540234257015435</v>
      </c>
      <c r="T11" s="16">
        <f t="shared" si="10"/>
        <v>-0.87872393544711702</v>
      </c>
      <c r="U11" s="9"/>
      <c r="V11" s="16">
        <f t="shared" si="11"/>
        <v>-0.99750582465021675</v>
      </c>
      <c r="W11" s="16">
        <f t="shared" si="12"/>
        <v>5.790753874530731E-2</v>
      </c>
      <c r="X11" s="16">
        <f t="shared" si="13"/>
        <v>-0.6107912833201995</v>
      </c>
      <c r="Y11" s="16">
        <f t="shared" si="14"/>
        <v>0.36450820693422697</v>
      </c>
      <c r="AA11" s="16">
        <f t="shared" si="15"/>
        <v>-0.38538614887520262</v>
      </c>
      <c r="AB11" s="16">
        <f t="shared" si="16"/>
        <v>0.67002721452032143</v>
      </c>
      <c r="AC11" s="16">
        <f t="shared" si="17"/>
        <v>1.3283924548146457E-3</v>
      </c>
      <c r="AD11" s="16">
        <f t="shared" si="18"/>
        <v>0.97662788270924106</v>
      </c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2:44" x14ac:dyDescent="0.25">
      <c r="C12" t="str">
        <f>C6</f>
        <v>OfS</v>
      </c>
      <c r="D12">
        <f t="shared" si="20"/>
        <v>8</v>
      </c>
      <c r="G12" s="9">
        <f t="shared" si="1"/>
        <v>123.52646530468751</v>
      </c>
      <c r="H12" s="9">
        <f t="shared" si="1"/>
        <v>154.572604390625</v>
      </c>
      <c r="I12" s="9">
        <f t="shared" si="1"/>
        <v>204.6266012293396</v>
      </c>
      <c r="J12" s="9">
        <f t="shared" si="1"/>
        <v>163.30904834194945</v>
      </c>
      <c r="K12" s="9">
        <f t="shared" si="1"/>
        <v>169.26129240234374</v>
      </c>
      <c r="L12" s="9">
        <f t="shared" si="1"/>
        <v>140.82533460449218</v>
      </c>
      <c r="M12" s="9">
        <f t="shared" si="1"/>
        <v>158.40099052734374</v>
      </c>
      <c r="N12" s="9">
        <f t="shared" si="1"/>
        <v>132.2815672631836</v>
      </c>
      <c r="O12" s="9">
        <f t="shared" si="2"/>
        <v>23.384623209635418</v>
      </c>
      <c r="P12" s="9" t="str">
        <f t="shared" si="6"/>
        <v>CZ08</v>
      </c>
      <c r="Q12" s="16">
        <f t="shared" si="7"/>
        <v>-1.9557649780224649</v>
      </c>
      <c r="R12" s="16">
        <f t="shared" si="8"/>
        <v>-0.73975403172956999</v>
      </c>
      <c r="S12" s="16">
        <f t="shared" si="9"/>
        <v>-1.4913443295629627</v>
      </c>
      <c r="T12" s="16">
        <f t="shared" si="10"/>
        <v>-0.37439568215444408</v>
      </c>
      <c r="U12" s="9"/>
      <c r="V12" s="16">
        <f t="shared" si="11"/>
        <v>-0.6281344745236862</v>
      </c>
      <c r="W12" s="16">
        <f t="shared" si="12"/>
        <v>0.58787647176920876</v>
      </c>
      <c r="X12" s="16">
        <f t="shared" si="13"/>
        <v>-0.16371382606418405</v>
      </c>
      <c r="Y12" s="16">
        <f t="shared" si="14"/>
        <v>0.95323482134433468</v>
      </c>
      <c r="AA12" s="16">
        <f t="shared" si="15"/>
        <v>-0.25453666740893754</v>
      </c>
      <c r="AB12" s="16">
        <f t="shared" si="16"/>
        <v>0.96147427888395731</v>
      </c>
      <c r="AC12" s="16">
        <f t="shared" si="17"/>
        <v>0.20988398105056455</v>
      </c>
      <c r="AD12" s="16">
        <f t="shared" si="18"/>
        <v>1.3268326284590832</v>
      </c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2:44" x14ac:dyDescent="0.25">
      <c r="C13" t="str">
        <f t="shared" ref="C13:C20" si="21">C7</f>
        <v>OfS</v>
      </c>
      <c r="D13">
        <f t="shared" si="20"/>
        <v>9</v>
      </c>
      <c r="G13" s="9">
        <f t="shared" si="1"/>
        <v>135.7232596328125</v>
      </c>
      <c r="H13" s="9">
        <f t="shared" si="1"/>
        <v>168.9738616875</v>
      </c>
      <c r="I13" s="9">
        <f t="shared" si="1"/>
        <v>211.49393581649781</v>
      </c>
      <c r="J13" s="9">
        <f t="shared" si="1"/>
        <v>170.92153442892456</v>
      </c>
      <c r="K13" s="9">
        <f t="shared" si="1"/>
        <v>183.89695836914063</v>
      </c>
      <c r="L13" s="9">
        <f t="shared" si="1"/>
        <v>152.94873964599608</v>
      </c>
      <c r="M13" s="9">
        <f t="shared" si="1"/>
        <v>172.34267098876953</v>
      </c>
      <c r="N13" s="9">
        <f t="shared" si="1"/>
        <v>143.90484731445312</v>
      </c>
      <c r="O13" s="9">
        <f t="shared" si="2"/>
        <v>26.978391011555988</v>
      </c>
      <c r="P13" s="9" t="str">
        <f t="shared" si="6"/>
        <v>CZ09</v>
      </c>
      <c r="Q13" s="16">
        <f t="shared" si="7"/>
        <v>-1.7856401708943019</v>
      </c>
      <c r="R13" s="16">
        <f t="shared" si="8"/>
        <v>-0.63849174718407709</v>
      </c>
      <c r="S13" s="16">
        <f t="shared" si="9"/>
        <v>-1.3573608352059017</v>
      </c>
      <c r="T13" s="16">
        <f t="shared" si="10"/>
        <v>-0.30326447852787441</v>
      </c>
      <c r="U13" s="9"/>
      <c r="V13" s="16">
        <f t="shared" si="11"/>
        <v>-0.55314998864270426</v>
      </c>
      <c r="W13" s="16">
        <f t="shared" si="12"/>
        <v>0.59399843506752059</v>
      </c>
      <c r="X13" s="16">
        <f t="shared" si="13"/>
        <v>-0.12487065295430398</v>
      </c>
      <c r="Y13" s="16">
        <f t="shared" si="14"/>
        <v>0.92922570372372326</v>
      </c>
      <c r="AA13" s="16">
        <f t="shared" si="15"/>
        <v>-0.48095618210360103</v>
      </c>
      <c r="AB13" s="16">
        <f t="shared" si="16"/>
        <v>0.66619224160662383</v>
      </c>
      <c r="AC13" s="16">
        <f t="shared" si="17"/>
        <v>-5.2676846415200762E-2</v>
      </c>
      <c r="AD13" s="16">
        <f t="shared" si="18"/>
        <v>1.0014195102628265</v>
      </c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2:44" x14ac:dyDescent="0.25">
      <c r="C14" t="str">
        <f t="shared" si="21"/>
        <v>OfS</v>
      </c>
      <c r="D14">
        <f t="shared" si="20"/>
        <v>10</v>
      </c>
      <c r="G14" s="9">
        <f t="shared" si="1"/>
        <v>143.68041449218751</v>
      </c>
      <c r="H14" s="9">
        <f t="shared" si="1"/>
        <v>176.707447578125</v>
      </c>
      <c r="I14" s="9">
        <f t="shared" si="1"/>
        <v>227.79907406774902</v>
      </c>
      <c r="J14" s="9">
        <f t="shared" si="1"/>
        <v>181.78569246243285</v>
      </c>
      <c r="K14" s="9">
        <f t="shared" si="1"/>
        <v>192.07978648437501</v>
      </c>
      <c r="L14" s="9">
        <f t="shared" si="1"/>
        <v>158.79594771972657</v>
      </c>
      <c r="M14" s="9">
        <f t="shared" si="1"/>
        <v>180.61282089111327</v>
      </c>
      <c r="N14" s="9">
        <f t="shared" si="1"/>
        <v>149.74887139160157</v>
      </c>
      <c r="O14" s="9">
        <f t="shared" si="2"/>
        <v>24.171412150065105</v>
      </c>
      <c r="P14" s="9" t="str">
        <f t="shared" si="6"/>
        <v>CZ10</v>
      </c>
      <c r="Q14" s="16">
        <f t="shared" si="7"/>
        <v>-2.0023394451141794</v>
      </c>
      <c r="R14" s="16">
        <f t="shared" si="8"/>
        <v>-0.62534754418551197</v>
      </c>
      <c r="S14" s="16">
        <f t="shared" si="9"/>
        <v>-1.5279374729798849</v>
      </c>
      <c r="T14" s="16">
        <f t="shared" si="10"/>
        <v>-0.25105926214566299</v>
      </c>
      <c r="U14" s="9"/>
      <c r="V14" s="16">
        <f t="shared" si="11"/>
        <v>-0.63597189981341662</v>
      </c>
      <c r="W14" s="16">
        <f t="shared" si="12"/>
        <v>0.74102000111525068</v>
      </c>
      <c r="X14" s="16">
        <f t="shared" si="13"/>
        <v>-0.16156992767912218</v>
      </c>
      <c r="Y14" s="16">
        <f t="shared" si="14"/>
        <v>1.1153082831550998</v>
      </c>
      <c r="AA14" s="16">
        <f t="shared" si="15"/>
        <v>-0.42587888361807735</v>
      </c>
      <c r="AB14" s="16">
        <f t="shared" si="16"/>
        <v>0.95111301731059006</v>
      </c>
      <c r="AC14" s="16">
        <f t="shared" si="17"/>
        <v>4.8523088516217137E-2</v>
      </c>
      <c r="AD14" s="16">
        <f t="shared" si="18"/>
        <v>1.3254012993504392</v>
      </c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2:44" x14ac:dyDescent="0.25">
      <c r="C15" t="str">
        <f t="shared" si="21"/>
        <v>OfS</v>
      </c>
      <c r="D15">
        <f t="shared" si="20"/>
        <v>11</v>
      </c>
      <c r="G15" s="9">
        <f t="shared" ref="G15:N20" si="22">VLOOKUP($C15&amp;"-w"&amp;TEXT($D15,"00")&amp;"-v14-"&amp;G$3,tblAnnlEnergy,G$1,FALSE)</f>
        <v>173.02737048437501</v>
      </c>
      <c r="H15" s="9">
        <f t="shared" si="22"/>
        <v>205.69174615624999</v>
      </c>
      <c r="I15" s="9">
        <f t="shared" si="22"/>
        <v>249.19501925936891</v>
      </c>
      <c r="J15" s="9">
        <f t="shared" si="22"/>
        <v>198.29804482104493</v>
      </c>
      <c r="K15" s="9">
        <f t="shared" si="22"/>
        <v>206.14441515625001</v>
      </c>
      <c r="L15" s="9">
        <f t="shared" si="22"/>
        <v>170.65084013671876</v>
      </c>
      <c r="M15" s="9">
        <f t="shared" si="22"/>
        <v>194.60360239257813</v>
      </c>
      <c r="N15" s="9">
        <f t="shared" si="22"/>
        <v>161.31112314453125</v>
      </c>
      <c r="O15" s="9">
        <f t="shared" si="2"/>
        <v>24.172513326009113</v>
      </c>
      <c r="P15" s="9" t="str">
        <f t="shared" si="6"/>
        <v>CZ11</v>
      </c>
      <c r="Q15" s="16">
        <f t="shared" si="7"/>
        <v>-1.370029017058882</v>
      </c>
      <c r="R15" s="16">
        <f t="shared" si="8"/>
        <v>9.8315401282627904E-2</v>
      </c>
      <c r="S15" s="16">
        <f t="shared" si="9"/>
        <v>-0.89259365036682148</v>
      </c>
      <c r="T15" s="16">
        <f t="shared" si="10"/>
        <v>0.48469297262677796</v>
      </c>
      <c r="U15" s="9"/>
      <c r="V15" s="16">
        <f t="shared" si="11"/>
        <v>-1.8726600494328911E-2</v>
      </c>
      <c r="W15" s="16">
        <f t="shared" si="12"/>
        <v>1.449617817847181</v>
      </c>
      <c r="X15" s="16">
        <f t="shared" si="13"/>
        <v>0.4587087661977316</v>
      </c>
      <c r="Y15" s="16">
        <f t="shared" si="14"/>
        <v>1.8359953891913312</v>
      </c>
      <c r="AA15" s="16">
        <f t="shared" si="15"/>
        <v>-0.32459886274062166</v>
      </c>
      <c r="AB15" s="16">
        <f t="shared" si="16"/>
        <v>1.1437455556008882</v>
      </c>
      <c r="AC15" s="16">
        <f t="shared" si="17"/>
        <v>0.15283650395143886</v>
      </c>
      <c r="AD15" s="16">
        <f t="shared" si="18"/>
        <v>1.5301231269450384</v>
      </c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2:44" x14ac:dyDescent="0.25">
      <c r="C16" t="str">
        <f t="shared" si="21"/>
        <v>OfS</v>
      </c>
      <c r="D16">
        <f t="shared" si="20"/>
        <v>12</v>
      </c>
      <c r="G16" s="9">
        <f t="shared" si="22"/>
        <v>144.049325390625</v>
      </c>
      <c r="H16" s="9">
        <f t="shared" si="22"/>
        <v>172.53893023437499</v>
      </c>
      <c r="I16" s="9">
        <f t="shared" si="22"/>
        <v>206.90690238568115</v>
      </c>
      <c r="J16" s="9">
        <f t="shared" si="22"/>
        <v>165.63326552825927</v>
      </c>
      <c r="K16" s="9">
        <f t="shared" si="22"/>
        <v>174.10196751953126</v>
      </c>
      <c r="L16" s="9">
        <f t="shared" si="22"/>
        <v>145.323846484375</v>
      </c>
      <c r="M16" s="9">
        <f t="shared" si="22"/>
        <v>163.17191279296875</v>
      </c>
      <c r="N16" s="9">
        <f t="shared" si="22"/>
        <v>136.54004653320314</v>
      </c>
      <c r="O16" s="9">
        <f t="shared" si="2"/>
        <v>23.938606262207031</v>
      </c>
      <c r="P16" s="9" t="str">
        <f t="shared" si="6"/>
        <v>CZ12</v>
      </c>
      <c r="Q16" s="16">
        <f t="shared" si="7"/>
        <v>-1.255404838516089</v>
      </c>
      <c r="R16" s="16">
        <f t="shared" si="8"/>
        <v>-5.3241240521263798E-2</v>
      </c>
      <c r="S16" s="16">
        <f t="shared" si="9"/>
        <v>-0.79881790915010176</v>
      </c>
      <c r="T16" s="16">
        <f t="shared" si="10"/>
        <v>0.31368905838420102</v>
      </c>
      <c r="U16" s="9"/>
      <c r="V16" s="16">
        <f t="shared" si="11"/>
        <v>-6.5293579251683831E-2</v>
      </c>
      <c r="W16" s="16">
        <f t="shared" si="12"/>
        <v>1.1368700187431415</v>
      </c>
      <c r="X16" s="16">
        <f t="shared" si="13"/>
        <v>0.39129335011430344</v>
      </c>
      <c r="Y16" s="16">
        <f t="shared" si="14"/>
        <v>1.5038003176486063</v>
      </c>
      <c r="AA16" s="16">
        <f t="shared" si="15"/>
        <v>-0.35376754596786658</v>
      </c>
      <c r="AB16" s="16">
        <f t="shared" si="16"/>
        <v>0.84839605202695867</v>
      </c>
      <c r="AC16" s="16">
        <f t="shared" si="17"/>
        <v>0.1028193833981207</v>
      </c>
      <c r="AD16" s="16">
        <f t="shared" si="18"/>
        <v>1.2153263509324235</v>
      </c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3:44" x14ac:dyDescent="0.25">
      <c r="C17" t="str">
        <f>C11</f>
        <v>OfS</v>
      </c>
      <c r="D17">
        <f t="shared" si="20"/>
        <v>13</v>
      </c>
      <c r="G17" s="9">
        <f t="shared" si="22"/>
        <v>174.68154857812499</v>
      </c>
      <c r="H17" s="9">
        <f t="shared" si="22"/>
        <v>208.897650671875</v>
      </c>
      <c r="I17" s="9">
        <f t="shared" si="22"/>
        <v>251.85114814370726</v>
      </c>
      <c r="J17" s="9">
        <f t="shared" si="22"/>
        <v>201.23758707318115</v>
      </c>
      <c r="K17" s="9">
        <f t="shared" si="22"/>
        <v>211.26108369140624</v>
      </c>
      <c r="L17" s="9">
        <f t="shared" si="22"/>
        <v>174.79148974609376</v>
      </c>
      <c r="M17" s="9">
        <f t="shared" si="22"/>
        <v>198.17297978515626</v>
      </c>
      <c r="N17" s="9">
        <f t="shared" si="22"/>
        <v>164.27875478515625</v>
      </c>
      <c r="O17" s="9">
        <f t="shared" si="2"/>
        <v>25.68322245279948</v>
      </c>
      <c r="P17" s="9" t="str">
        <f t="shared" si="6"/>
        <v>CZ13</v>
      </c>
      <c r="Q17" s="16">
        <f t="shared" si="7"/>
        <v>-1.4242580026905491</v>
      </c>
      <c r="R17" s="16">
        <f t="shared" si="8"/>
        <v>-4.2806609712165182E-3</v>
      </c>
      <c r="S17" s="16">
        <f t="shared" si="9"/>
        <v>-0.91466058241732417</v>
      </c>
      <c r="T17" s="16">
        <f t="shared" si="10"/>
        <v>0.40504238952440441</v>
      </c>
      <c r="U17" s="9"/>
      <c r="V17" s="16">
        <f t="shared" si="11"/>
        <v>-9.2022448657864117E-2</v>
      </c>
      <c r="W17" s="16">
        <f t="shared" si="12"/>
        <v>1.3279548930614684</v>
      </c>
      <c r="X17" s="16">
        <f t="shared" si="13"/>
        <v>0.41757497161536083</v>
      </c>
      <c r="Y17" s="16">
        <f t="shared" si="14"/>
        <v>1.7372779435570893</v>
      </c>
      <c r="AA17" s="16">
        <f t="shared" si="15"/>
        <v>-0.39027410351821062</v>
      </c>
      <c r="AB17" s="16">
        <f t="shared" si="16"/>
        <v>1.029703238201122</v>
      </c>
      <c r="AC17" s="16">
        <f t="shared" si="17"/>
        <v>0.11932331675501431</v>
      </c>
      <c r="AD17" s="16">
        <f t="shared" si="18"/>
        <v>1.4390262886967429</v>
      </c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3:44" x14ac:dyDescent="0.25">
      <c r="C18" t="str">
        <f>C12</f>
        <v>OfS</v>
      </c>
      <c r="D18">
        <f t="shared" si="20"/>
        <v>14</v>
      </c>
      <c r="G18" s="9">
        <f t="shared" si="22"/>
        <v>176.26854995312499</v>
      </c>
      <c r="H18" s="9">
        <f t="shared" si="22"/>
        <v>209.75107976562501</v>
      </c>
      <c r="I18" s="9">
        <f t="shared" si="22"/>
        <v>257.61427109338376</v>
      </c>
      <c r="J18" s="9">
        <f t="shared" si="22"/>
        <v>204.55577860583497</v>
      </c>
      <c r="K18" s="9">
        <f t="shared" si="22"/>
        <v>214.31352402343751</v>
      </c>
      <c r="L18" s="9">
        <f t="shared" si="22"/>
        <v>177.12441552734376</v>
      </c>
      <c r="M18" s="9">
        <f t="shared" si="22"/>
        <v>200.32483858398439</v>
      </c>
      <c r="N18" s="9">
        <f t="shared" si="22"/>
        <v>165.70587486328125</v>
      </c>
      <c r="O18" s="9">
        <f t="shared" si="2"/>
        <v>24.698893229166668</v>
      </c>
      <c r="P18" s="9" t="str">
        <f t="shared" si="6"/>
        <v>CZ14</v>
      </c>
      <c r="Q18" s="16">
        <f t="shared" si="7"/>
        <v>-1.5403513719143336</v>
      </c>
      <c r="R18" s="16">
        <f t="shared" si="8"/>
        <v>-3.4651980810544394E-2</v>
      </c>
      <c r="S18" s="16">
        <f t="shared" si="9"/>
        <v>-0.97398245369357583</v>
      </c>
      <c r="T18" s="16">
        <f t="shared" si="10"/>
        <v>0.42765783032619381</v>
      </c>
      <c r="U18" s="9"/>
      <c r="V18" s="16">
        <f t="shared" si="11"/>
        <v>-0.18472261957166397</v>
      </c>
      <c r="W18" s="16">
        <f t="shared" si="12"/>
        <v>1.3209767715321252</v>
      </c>
      <c r="X18" s="16">
        <f t="shared" si="13"/>
        <v>0.38164629864909366</v>
      </c>
      <c r="Y18" s="16">
        <f t="shared" si="14"/>
        <v>1.7832865826688633</v>
      </c>
      <c r="AA18" s="16">
        <f t="shared" si="15"/>
        <v>-0.39506812418945619</v>
      </c>
      <c r="AB18" s="16">
        <f t="shared" si="16"/>
        <v>1.110631266914333</v>
      </c>
      <c r="AC18" s="16">
        <f t="shared" si="17"/>
        <v>0.17130079403130147</v>
      </c>
      <c r="AD18" s="16">
        <f t="shared" si="18"/>
        <v>1.5729410780510711</v>
      </c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3:44" x14ac:dyDescent="0.25">
      <c r="C19" t="str">
        <f t="shared" si="21"/>
        <v>OfS</v>
      </c>
      <c r="D19">
        <f t="shared" si="20"/>
        <v>15</v>
      </c>
      <c r="G19" s="9">
        <f t="shared" si="22"/>
        <v>265.93422296093752</v>
      </c>
      <c r="H19" s="9">
        <f t="shared" si="22"/>
        <v>323.97448624999998</v>
      </c>
      <c r="I19" s="9">
        <f t="shared" si="22"/>
        <v>411.31591059823228</v>
      </c>
      <c r="J19" s="9">
        <f t="shared" si="22"/>
        <v>327.82332093854524</v>
      </c>
      <c r="K19" s="9">
        <f t="shared" si="22"/>
        <v>339.01528702148437</v>
      </c>
      <c r="L19" s="9">
        <f t="shared" si="22"/>
        <v>274.96850734863284</v>
      </c>
      <c r="M19" s="9">
        <f t="shared" si="22"/>
        <v>317.14451431762694</v>
      </c>
      <c r="N19" s="9">
        <f t="shared" si="22"/>
        <v>257.89955245239258</v>
      </c>
      <c r="O19" s="9">
        <f t="shared" si="2"/>
        <v>30.908426920572918</v>
      </c>
      <c r="P19" s="9" t="str">
        <f t="shared" si="6"/>
        <v>CZ15</v>
      </c>
      <c r="Q19" s="16">
        <f t="shared" si="7"/>
        <v>-2.364438159481467</v>
      </c>
      <c r="R19" s="16">
        <f t="shared" si="8"/>
        <v>-0.29229195037687355</v>
      </c>
      <c r="S19" s="16">
        <f t="shared" si="9"/>
        <v>-1.6568391360805039</v>
      </c>
      <c r="T19" s="16">
        <f t="shared" si="10"/>
        <v>0.25995080659368619</v>
      </c>
      <c r="U19" s="9"/>
      <c r="V19" s="16">
        <f t="shared" si="11"/>
        <v>-0.4866245962674049</v>
      </c>
      <c r="W19" s="16">
        <f t="shared" si="12"/>
        <v>1.5855216128371883</v>
      </c>
      <c r="X19" s="16">
        <f t="shared" si="13"/>
        <v>0.22097442713355797</v>
      </c>
      <c r="Y19" s="16">
        <f t="shared" si="14"/>
        <v>2.1377643698077482</v>
      </c>
      <c r="AA19" s="16">
        <f t="shared" si="15"/>
        <v>-0.36210079897303549</v>
      </c>
      <c r="AB19" s="16">
        <f t="shared" si="16"/>
        <v>1.7100454101315579</v>
      </c>
      <c r="AC19" s="16">
        <f t="shared" si="17"/>
        <v>0.34549822442792738</v>
      </c>
      <c r="AD19" s="16">
        <f t="shared" si="18"/>
        <v>2.2622881671021173</v>
      </c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3:44" x14ac:dyDescent="0.25">
      <c r="C20" t="str">
        <f t="shared" si="21"/>
        <v>OfS</v>
      </c>
      <c r="D20">
        <f t="shared" si="20"/>
        <v>16</v>
      </c>
      <c r="G20" s="9">
        <f t="shared" si="22"/>
        <v>185.0978638671875</v>
      </c>
      <c r="H20" s="9">
        <f t="shared" si="22"/>
        <v>205.4304426015625</v>
      </c>
      <c r="I20" s="9">
        <f t="shared" si="22"/>
        <v>215.02149134790039</v>
      </c>
      <c r="J20" s="9">
        <f t="shared" si="22"/>
        <v>175.69457030932617</v>
      </c>
      <c r="K20" s="9">
        <f t="shared" si="22"/>
        <v>174.45559125</v>
      </c>
      <c r="L20" s="9">
        <f t="shared" si="22"/>
        <v>148.58566093749999</v>
      </c>
      <c r="M20" s="9">
        <f t="shared" si="22"/>
        <v>159.6831543359375</v>
      </c>
      <c r="N20" s="9">
        <f t="shared" si="22"/>
        <v>136.24425242187499</v>
      </c>
      <c r="O20" s="9">
        <f t="shared" si="2"/>
        <v>20.369850158691406</v>
      </c>
      <c r="P20" s="9" t="str">
        <f t="shared" si="6"/>
        <v>CZ16</v>
      </c>
      <c r="Q20" s="16">
        <f t="shared" si="7"/>
        <v>0.52245217977937153</v>
      </c>
      <c r="R20" s="16">
        <f t="shared" si="8"/>
        <v>1.7924630100486272</v>
      </c>
      <c r="S20" s="16">
        <f t="shared" si="9"/>
        <v>1.2476630575707033</v>
      </c>
      <c r="T20" s="16">
        <f t="shared" si="10"/>
        <v>2.3983294459565601</v>
      </c>
      <c r="U20" s="9"/>
      <c r="V20" s="16">
        <f t="shared" si="11"/>
        <v>1.5206224449494126</v>
      </c>
      <c r="W20" s="16">
        <f t="shared" si="12"/>
        <v>2.7906332752186684</v>
      </c>
      <c r="X20" s="16">
        <f t="shared" si="13"/>
        <v>2.2458333227407445</v>
      </c>
      <c r="Y20" s="16">
        <f t="shared" si="14"/>
        <v>3.3964997111266011</v>
      </c>
      <c r="AA20" s="16">
        <f t="shared" si="15"/>
        <v>6.0824161673939552E-2</v>
      </c>
      <c r="AB20" s="16">
        <f t="shared" si="16"/>
        <v>1.3308349919431952</v>
      </c>
      <c r="AC20" s="16">
        <f t="shared" si="17"/>
        <v>0.78603503946527142</v>
      </c>
      <c r="AD20" s="16">
        <f t="shared" si="18"/>
        <v>1.9367014278511283</v>
      </c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3:44" x14ac:dyDescent="0.25">
      <c r="G21" s="9"/>
      <c r="H21" s="9"/>
      <c r="I21" s="9"/>
      <c r="J21" s="9"/>
      <c r="K21" s="9"/>
      <c r="L21" s="9"/>
      <c r="M21" s="9"/>
      <c r="Q21" s="9"/>
      <c r="R21" s="9"/>
      <c r="S21" s="9"/>
      <c r="V21" s="9"/>
      <c r="W21" s="9"/>
      <c r="X21" s="9"/>
    </row>
    <row r="23" spans="3:44" x14ac:dyDescent="0.25">
      <c r="G23" s="9"/>
      <c r="H23" s="9"/>
      <c r="I23" s="9"/>
      <c r="J23" s="9"/>
      <c r="K23" s="9"/>
      <c r="L23" s="9"/>
      <c r="M23" s="9"/>
      <c r="R23" s="9"/>
      <c r="W23" s="9"/>
    </row>
    <row r="24" spans="3:44" x14ac:dyDescent="0.25">
      <c r="G24" s="9"/>
      <c r="H24" s="9"/>
      <c r="I24" s="9"/>
      <c r="J24" s="9"/>
      <c r="K24" s="9"/>
      <c r="L24" s="9"/>
      <c r="M24" s="9"/>
      <c r="O24" s="15" t="s">
        <v>682</v>
      </c>
      <c r="Q24" s="9"/>
      <c r="R24" s="9"/>
      <c r="S24" s="9"/>
      <c r="V24" s="9"/>
      <c r="W24" s="9"/>
      <c r="X24" s="9"/>
    </row>
    <row r="25" spans="3:44" x14ac:dyDescent="0.25">
      <c r="G25" s="9"/>
      <c r="H25" s="9"/>
      <c r="I25" s="9"/>
      <c r="J25" s="9"/>
      <c r="K25" s="9"/>
      <c r="L25" s="9"/>
      <c r="M25" s="9"/>
      <c r="Q25" s="9"/>
      <c r="R25" s="9"/>
      <c r="S25" s="9"/>
      <c r="V25" s="9"/>
      <c r="W25" s="9"/>
      <c r="X25" s="9"/>
    </row>
    <row r="26" spans="3:44" x14ac:dyDescent="0.25">
      <c r="G26" s="9"/>
      <c r="H26" s="9"/>
      <c r="I26" s="9"/>
      <c r="J26" s="9"/>
      <c r="K26" s="9"/>
      <c r="L26" s="9"/>
      <c r="M26" s="9"/>
      <c r="Q26" s="9"/>
      <c r="R26" s="9"/>
      <c r="S26" s="9"/>
      <c r="V26" s="9"/>
      <c r="W26" s="9"/>
      <c r="X26" s="9"/>
    </row>
    <row r="27" spans="3:44" x14ac:dyDescent="0.25">
      <c r="G27" s="9"/>
      <c r="H27" s="9"/>
      <c r="I27" s="9"/>
      <c r="J27" s="9"/>
      <c r="K27" s="9"/>
      <c r="L27" s="9"/>
      <c r="M27" s="9"/>
      <c r="Q27" s="9"/>
      <c r="R27" s="9"/>
      <c r="S27" s="9"/>
      <c r="V27" s="9"/>
      <c r="W27" s="9"/>
      <c r="X27" s="9"/>
    </row>
    <row r="29" spans="3:44" x14ac:dyDescent="0.25">
      <c r="G29" s="9"/>
      <c r="H29" s="9"/>
      <c r="I29" s="9"/>
      <c r="J29" s="9"/>
      <c r="K29" s="9"/>
      <c r="L29" s="9"/>
      <c r="M29" s="9"/>
      <c r="R29" s="9"/>
      <c r="W29" s="9"/>
    </row>
    <row r="30" spans="3:44" x14ac:dyDescent="0.25">
      <c r="G30" s="9"/>
      <c r="H30" s="9"/>
      <c r="I30" s="9"/>
      <c r="J30" s="9"/>
      <c r="K30" s="9"/>
      <c r="L30" s="9"/>
      <c r="M30" s="9"/>
      <c r="Q30" s="9"/>
      <c r="R30" s="9"/>
      <c r="S30" s="9"/>
      <c r="V30" s="9"/>
      <c r="W30" s="9"/>
      <c r="X30" s="9"/>
    </row>
    <row r="31" spans="3:44" x14ac:dyDescent="0.25">
      <c r="G31" s="9"/>
      <c r="H31" s="9"/>
      <c r="I31" s="9"/>
      <c r="J31" s="9"/>
      <c r="K31" s="9"/>
      <c r="L31" s="9"/>
      <c r="M31" s="9"/>
      <c r="Q31" s="9"/>
      <c r="R31" s="9"/>
      <c r="S31" s="9"/>
      <c r="V31" s="9"/>
      <c r="W31" s="9"/>
      <c r="X31" s="9"/>
    </row>
    <row r="32" spans="3:44" x14ac:dyDescent="0.25">
      <c r="G32" s="9"/>
      <c r="H32" s="9"/>
      <c r="I32" s="9"/>
      <c r="J32" s="9"/>
      <c r="K32" s="9"/>
      <c r="L32" s="9"/>
      <c r="M32" s="9"/>
      <c r="Q32" s="9"/>
      <c r="R32" s="9"/>
      <c r="S32" s="9"/>
      <c r="V32" s="9"/>
      <c r="W32" s="9"/>
      <c r="X32" s="9"/>
    </row>
    <row r="33" spans="7:24" x14ac:dyDescent="0.25">
      <c r="G33" s="9"/>
      <c r="H33" s="9"/>
      <c r="I33" s="9"/>
      <c r="J33" s="9"/>
      <c r="K33" s="9"/>
      <c r="L33" s="9"/>
      <c r="M33" s="9"/>
      <c r="Q33" s="9"/>
      <c r="R33" s="9"/>
      <c r="S33" s="9"/>
      <c r="V33" s="9"/>
      <c r="W33" s="9"/>
      <c r="X33" s="9"/>
    </row>
    <row r="35" spans="7:24" x14ac:dyDescent="0.25">
      <c r="G35" s="9"/>
      <c r="H35" s="9"/>
      <c r="I35" s="9"/>
      <c r="J35" s="9"/>
      <c r="K35" s="9"/>
      <c r="L35" s="9"/>
      <c r="M35" s="9"/>
      <c r="R35" s="9"/>
      <c r="W35" s="9"/>
    </row>
    <row r="36" spans="7:24" x14ac:dyDescent="0.25">
      <c r="G36" s="9"/>
      <c r="H36" s="9"/>
      <c r="I36" s="9"/>
      <c r="J36" s="9"/>
      <c r="K36" s="9"/>
      <c r="L36" s="9"/>
      <c r="M36" s="9"/>
      <c r="Q36" s="9"/>
      <c r="R36" s="9"/>
      <c r="S36" s="9"/>
      <c r="V36" s="9"/>
      <c r="W36" s="9"/>
      <c r="X36" s="9"/>
    </row>
    <row r="37" spans="7:24" x14ac:dyDescent="0.25">
      <c r="G37" s="9"/>
      <c r="H37" s="9"/>
      <c r="I37" s="9"/>
      <c r="J37" s="9"/>
      <c r="K37" s="9"/>
      <c r="L37" s="9"/>
      <c r="M37" s="9"/>
      <c r="Q37" s="9"/>
      <c r="R37" s="9"/>
      <c r="S37" s="9"/>
      <c r="V37" s="9"/>
      <c r="W37" s="9"/>
      <c r="X37" s="9"/>
    </row>
    <row r="38" spans="7:24" x14ac:dyDescent="0.25">
      <c r="G38" s="9"/>
      <c r="H38" s="9"/>
      <c r="I38" s="9"/>
      <c r="J38" s="9"/>
      <c r="K38" s="9"/>
      <c r="L38" s="9"/>
      <c r="M38" s="9"/>
      <c r="Q38" s="9"/>
      <c r="R38" s="9"/>
      <c r="S38" s="9"/>
      <c r="V38" s="9"/>
      <c r="W38" s="9"/>
      <c r="X38" s="9"/>
    </row>
    <row r="39" spans="7:24" x14ac:dyDescent="0.25">
      <c r="G39" s="9"/>
      <c r="H39" s="9"/>
      <c r="I39" s="9"/>
      <c r="J39" s="9"/>
      <c r="K39" s="9"/>
      <c r="L39" s="9"/>
      <c r="M39" s="9"/>
      <c r="O39" s="15" t="s">
        <v>683</v>
      </c>
      <c r="Q39" s="9"/>
      <c r="R39" s="9"/>
      <c r="S39" s="9"/>
      <c r="V39" s="9"/>
      <c r="W39" s="9"/>
      <c r="X39" s="9"/>
    </row>
    <row r="41" spans="7:24" x14ac:dyDescent="0.25">
      <c r="G41" s="9"/>
      <c r="H41" s="9"/>
      <c r="I41" s="9"/>
      <c r="J41" s="9"/>
      <c r="K41" s="9"/>
      <c r="L41" s="9"/>
      <c r="M41" s="9"/>
      <c r="R41" s="9"/>
      <c r="W41" s="9"/>
    </row>
    <row r="42" spans="7:24" x14ac:dyDescent="0.25">
      <c r="G42" s="9"/>
      <c r="H42" s="9"/>
      <c r="I42" s="9"/>
      <c r="J42" s="9"/>
      <c r="K42" s="9"/>
      <c r="L42" s="9"/>
      <c r="M42" s="9"/>
      <c r="Q42" s="9"/>
      <c r="R42" s="9"/>
      <c r="S42" s="9"/>
      <c r="V42" s="9"/>
      <c r="W42" s="9"/>
      <c r="X42" s="9"/>
    </row>
    <row r="43" spans="7:24" x14ac:dyDescent="0.25">
      <c r="G43" s="9"/>
      <c r="H43" s="9"/>
      <c r="I43" s="9"/>
      <c r="J43" s="9"/>
      <c r="K43" s="9"/>
      <c r="L43" s="9"/>
      <c r="M43" s="9"/>
      <c r="Q43" s="9"/>
      <c r="R43" s="9"/>
      <c r="S43" s="9"/>
      <c r="V43" s="9"/>
      <c r="W43" s="9"/>
      <c r="X43" s="9"/>
    </row>
    <row r="44" spans="7:24" x14ac:dyDescent="0.25">
      <c r="G44" s="9"/>
      <c r="H44" s="9"/>
      <c r="I44" s="9"/>
      <c r="J44" s="9"/>
      <c r="K44" s="9"/>
      <c r="L44" s="9"/>
      <c r="M44" s="9"/>
      <c r="Q44" s="9"/>
      <c r="R44" s="9"/>
      <c r="S44" s="9"/>
      <c r="V44" s="9"/>
      <c r="W44" s="9"/>
      <c r="X44" s="9"/>
    </row>
    <row r="45" spans="7:24" x14ac:dyDescent="0.25">
      <c r="G45" s="9"/>
      <c r="H45" s="9"/>
      <c r="I45" s="9"/>
      <c r="J45" s="9"/>
      <c r="K45" s="9"/>
      <c r="L45" s="9"/>
      <c r="M45" s="9"/>
      <c r="Q45" s="9"/>
      <c r="R45" s="9"/>
      <c r="S45" s="9"/>
      <c r="V45" s="9"/>
      <c r="W45" s="9"/>
      <c r="X45" s="9"/>
    </row>
    <row r="47" spans="7:24" x14ac:dyDescent="0.25">
      <c r="G47" s="9"/>
      <c r="H47" s="9"/>
      <c r="I47" s="9"/>
      <c r="J47" s="9"/>
      <c r="K47" s="9"/>
      <c r="L47" s="9"/>
      <c r="M47" s="9"/>
      <c r="R47" s="9"/>
      <c r="W47" s="9"/>
    </row>
    <row r="48" spans="7:24" x14ac:dyDescent="0.25">
      <c r="G48" s="9"/>
      <c r="H48" s="9"/>
      <c r="I48" s="9"/>
      <c r="J48" s="9"/>
      <c r="K48" s="9"/>
      <c r="L48" s="9"/>
      <c r="M48" s="9"/>
      <c r="Q48" s="9"/>
      <c r="R48" s="9"/>
      <c r="S48" s="9"/>
      <c r="V48" s="9"/>
      <c r="W48" s="9"/>
      <c r="X48" s="9"/>
    </row>
    <row r="49" spans="7:24" x14ac:dyDescent="0.25">
      <c r="G49" s="9"/>
      <c r="H49" s="9"/>
      <c r="I49" s="9"/>
      <c r="J49" s="9"/>
      <c r="K49" s="9"/>
      <c r="L49" s="9"/>
      <c r="M49" s="9"/>
      <c r="Q49" s="9"/>
      <c r="R49" s="9"/>
      <c r="S49" s="9"/>
      <c r="V49" s="9"/>
      <c r="W49" s="9"/>
      <c r="X49" s="9"/>
    </row>
    <row r="50" spans="7:24" x14ac:dyDescent="0.25">
      <c r="G50" s="9"/>
      <c r="H50" s="9"/>
      <c r="I50" s="9"/>
      <c r="J50" s="9"/>
      <c r="K50" s="9"/>
      <c r="L50" s="9"/>
      <c r="M50" s="9"/>
      <c r="Q50" s="9"/>
      <c r="R50" s="9"/>
      <c r="S50" s="9"/>
      <c r="V50" s="9"/>
      <c r="W50" s="9"/>
      <c r="X50" s="9"/>
    </row>
    <row r="51" spans="7:24" x14ac:dyDescent="0.25">
      <c r="G51" s="9"/>
      <c r="H51" s="9"/>
      <c r="I51" s="9"/>
      <c r="J51" s="9"/>
      <c r="K51" s="9"/>
      <c r="L51" s="9"/>
      <c r="M51" s="9"/>
      <c r="Q51" s="9"/>
      <c r="R51" s="9"/>
      <c r="S51" s="9"/>
      <c r="V51" s="9"/>
      <c r="W51" s="9"/>
      <c r="X51" s="9"/>
    </row>
    <row r="53" spans="7:24" x14ac:dyDescent="0.25">
      <c r="G53" s="9"/>
      <c r="H53" s="9"/>
      <c r="I53" s="9"/>
      <c r="J53" s="9"/>
      <c r="K53" s="9"/>
      <c r="L53" s="9"/>
      <c r="M53" s="9"/>
      <c r="R53" s="9"/>
      <c r="W53" s="9"/>
    </row>
    <row r="54" spans="7:24" x14ac:dyDescent="0.25">
      <c r="G54" s="9"/>
      <c r="H54" s="9"/>
      <c r="I54" s="9"/>
      <c r="J54" s="9"/>
      <c r="K54" s="9"/>
      <c r="L54" s="9"/>
      <c r="M54" s="9"/>
      <c r="O54" s="15" t="s">
        <v>684</v>
      </c>
      <c r="Q54" s="9"/>
      <c r="R54" s="9"/>
      <c r="S54" s="9"/>
      <c r="V54" s="9"/>
      <c r="W54" s="9"/>
      <c r="X54" s="9"/>
    </row>
    <row r="55" spans="7:24" x14ac:dyDescent="0.25">
      <c r="G55" s="9"/>
      <c r="H55" s="9"/>
      <c r="I55" s="9"/>
      <c r="J55" s="9"/>
      <c r="K55" s="9"/>
      <c r="L55" s="9"/>
      <c r="M55" s="9"/>
      <c r="Q55" s="9"/>
      <c r="R55" s="9"/>
      <c r="S55" s="9"/>
      <c r="V55" s="9"/>
      <c r="W55" s="9"/>
      <c r="X55" s="9"/>
    </row>
    <row r="56" spans="7:24" x14ac:dyDescent="0.25">
      <c r="G56" s="9"/>
      <c r="H56" s="9"/>
      <c r="I56" s="9"/>
      <c r="J56" s="9"/>
      <c r="K56" s="9"/>
      <c r="L56" s="9"/>
      <c r="M56" s="9"/>
      <c r="Q56" s="9"/>
      <c r="R56" s="9"/>
      <c r="S56" s="9"/>
      <c r="V56" s="9"/>
      <c r="W56" s="9"/>
      <c r="X56" s="9"/>
    </row>
    <row r="57" spans="7:24" x14ac:dyDescent="0.25">
      <c r="G57" s="9"/>
      <c r="H57" s="9"/>
      <c r="I57" s="9"/>
      <c r="J57" s="9"/>
      <c r="K57" s="9"/>
      <c r="L57" s="9"/>
      <c r="M57" s="9"/>
      <c r="Q57" s="9"/>
      <c r="R57" s="9"/>
      <c r="S57" s="9"/>
      <c r="V57" s="9"/>
      <c r="W57" s="9"/>
      <c r="X57" s="9"/>
    </row>
    <row r="59" spans="7:24" x14ac:dyDescent="0.25">
      <c r="G59" s="9"/>
      <c r="H59" s="9"/>
      <c r="I59" s="9"/>
      <c r="J59" s="9"/>
      <c r="K59" s="9"/>
      <c r="L59" s="9"/>
      <c r="M59" s="9"/>
      <c r="R59" s="9"/>
      <c r="W59" s="9"/>
    </row>
    <row r="60" spans="7:24" x14ac:dyDescent="0.25">
      <c r="G60" s="9"/>
      <c r="H60" s="9"/>
      <c r="I60" s="9"/>
      <c r="J60" s="9"/>
      <c r="K60" s="9"/>
      <c r="L60" s="9"/>
      <c r="M60" s="9"/>
      <c r="Q60" s="9"/>
      <c r="R60" s="9"/>
      <c r="S60" s="9"/>
      <c r="V60" s="9"/>
      <c r="W60" s="9"/>
      <c r="X60" s="9"/>
    </row>
    <row r="61" spans="7:24" x14ac:dyDescent="0.25">
      <c r="G61" s="9"/>
      <c r="H61" s="9"/>
      <c r="I61" s="9"/>
      <c r="J61" s="9"/>
      <c r="K61" s="9"/>
      <c r="L61" s="9"/>
      <c r="M61" s="9"/>
      <c r="Q61" s="9"/>
      <c r="R61" s="9"/>
      <c r="S61" s="9"/>
      <c r="V61" s="9"/>
      <c r="W61" s="9"/>
      <c r="X61" s="9"/>
    </row>
    <row r="62" spans="7:24" x14ac:dyDescent="0.25">
      <c r="G62" s="9"/>
      <c r="H62" s="9"/>
      <c r="I62" s="9"/>
      <c r="J62" s="9"/>
      <c r="K62" s="9"/>
      <c r="L62" s="9"/>
      <c r="M62" s="9"/>
      <c r="Q62" s="9"/>
      <c r="R62" s="9"/>
      <c r="S62" s="9"/>
      <c r="V62" s="9"/>
      <c r="W62" s="9"/>
      <c r="X62" s="9"/>
    </row>
    <row r="63" spans="7:24" x14ac:dyDescent="0.25">
      <c r="G63" s="9"/>
      <c r="H63" s="9"/>
      <c r="I63" s="9"/>
      <c r="J63" s="9"/>
      <c r="K63" s="9"/>
      <c r="L63" s="9"/>
      <c r="M63" s="9"/>
      <c r="Q63" s="9"/>
      <c r="R63" s="9"/>
      <c r="S63" s="9"/>
      <c r="V63" s="9"/>
      <c r="W63" s="9"/>
      <c r="X63" s="9"/>
    </row>
    <row r="65" spans="7:24" x14ac:dyDescent="0.25">
      <c r="G65" s="9"/>
      <c r="H65" s="9"/>
      <c r="I65" s="9"/>
      <c r="J65" s="9"/>
      <c r="K65" s="9"/>
      <c r="L65" s="9"/>
      <c r="M65" s="9"/>
      <c r="R65" s="9"/>
      <c r="W65" s="9"/>
    </row>
    <row r="66" spans="7:24" x14ac:dyDescent="0.25">
      <c r="G66" s="9"/>
      <c r="H66" s="9"/>
      <c r="I66" s="9"/>
      <c r="J66" s="9"/>
      <c r="K66" s="9"/>
      <c r="L66" s="9"/>
      <c r="M66" s="9"/>
      <c r="Q66" s="9"/>
      <c r="R66" s="9"/>
      <c r="S66" s="9"/>
      <c r="V66" s="9"/>
      <c r="W66" s="9"/>
      <c r="X66" s="9"/>
    </row>
    <row r="67" spans="7:24" x14ac:dyDescent="0.25">
      <c r="G67" s="9"/>
      <c r="H67" s="9"/>
      <c r="I67" s="9"/>
      <c r="J67" s="9"/>
      <c r="K67" s="9"/>
      <c r="L67" s="9"/>
      <c r="M67" s="9"/>
      <c r="Q67" s="9"/>
      <c r="R67" s="9"/>
      <c r="S67" s="9"/>
      <c r="V67" s="9"/>
      <c r="W67" s="9"/>
      <c r="X67" s="9"/>
    </row>
    <row r="68" spans="7:24" x14ac:dyDescent="0.25">
      <c r="G68" s="9"/>
      <c r="H68" s="9"/>
      <c r="I68" s="9"/>
      <c r="J68" s="9"/>
      <c r="K68" s="9"/>
      <c r="L68" s="9"/>
      <c r="M68" s="9"/>
      <c r="Q68" s="9"/>
      <c r="R68" s="9"/>
      <c r="S68" s="9"/>
      <c r="V68" s="9"/>
      <c r="W68" s="9"/>
      <c r="X68" s="9"/>
    </row>
    <row r="69" spans="7:24" x14ac:dyDescent="0.25">
      <c r="G69" s="9"/>
      <c r="H69" s="9"/>
      <c r="I69" s="9"/>
      <c r="J69" s="9"/>
      <c r="K69" s="9"/>
      <c r="L69" s="9"/>
      <c r="M69" s="9"/>
      <c r="Q69" s="9"/>
      <c r="R69" s="9"/>
      <c r="S69" s="9"/>
      <c r="V69" s="9"/>
      <c r="W69" s="9"/>
      <c r="X69" s="9"/>
    </row>
    <row r="71" spans="7:24" x14ac:dyDescent="0.25">
      <c r="G71" s="9"/>
      <c r="H71" s="9"/>
      <c r="I71" s="9"/>
      <c r="J71" s="9"/>
      <c r="K71" s="9"/>
      <c r="L71" s="9"/>
      <c r="M71" s="9"/>
      <c r="R71" s="9"/>
      <c r="W71" s="9"/>
    </row>
    <row r="72" spans="7:24" x14ac:dyDescent="0.25">
      <c r="G72" s="9"/>
      <c r="H72" s="9"/>
      <c r="I72" s="9"/>
      <c r="J72" s="9"/>
      <c r="K72" s="9"/>
      <c r="L72" s="9"/>
      <c r="M72" s="9"/>
      <c r="Q72" s="9"/>
      <c r="R72" s="9"/>
      <c r="S72" s="9"/>
      <c r="V72" s="9"/>
      <c r="W72" s="9"/>
      <c r="X72" s="9"/>
    </row>
    <row r="73" spans="7:24" x14ac:dyDescent="0.25">
      <c r="G73" s="9"/>
      <c r="H73" s="9"/>
      <c r="I73" s="9"/>
      <c r="J73" s="9"/>
      <c r="K73" s="9"/>
      <c r="L73" s="9"/>
      <c r="M73" s="9"/>
      <c r="Q73" s="9"/>
      <c r="R73" s="9"/>
      <c r="S73" s="9"/>
      <c r="V73" s="9"/>
      <c r="W73" s="9"/>
      <c r="X73" s="9"/>
    </row>
    <row r="74" spans="7:24" x14ac:dyDescent="0.25">
      <c r="G74" s="9"/>
      <c r="H74" s="9"/>
      <c r="I74" s="9"/>
      <c r="J74" s="9"/>
      <c r="K74" s="9"/>
      <c r="L74" s="9"/>
      <c r="M74" s="9"/>
      <c r="Q74" s="9"/>
      <c r="R74" s="9"/>
      <c r="S74" s="9"/>
      <c r="V74" s="9"/>
      <c r="W74" s="9"/>
      <c r="X74" s="9"/>
    </row>
    <row r="75" spans="7:24" x14ac:dyDescent="0.25">
      <c r="G75" s="9"/>
      <c r="H75" s="9"/>
      <c r="I75" s="9"/>
      <c r="J75" s="9"/>
      <c r="K75" s="9"/>
      <c r="L75" s="9"/>
      <c r="M75" s="9"/>
      <c r="Q75" s="9"/>
      <c r="R75" s="9"/>
      <c r="S75" s="9"/>
      <c r="V75" s="9"/>
      <c r="W75" s="9"/>
      <c r="X75" s="9"/>
    </row>
    <row r="77" spans="7:24" x14ac:dyDescent="0.25">
      <c r="G77" s="9"/>
      <c r="H77" s="9"/>
      <c r="I77" s="9"/>
      <c r="J77" s="9"/>
      <c r="K77" s="9"/>
      <c r="L77" s="9"/>
      <c r="M77" s="9"/>
      <c r="R77" s="9"/>
      <c r="W77" s="9"/>
    </row>
    <row r="78" spans="7:24" x14ac:dyDescent="0.25">
      <c r="G78" s="9"/>
      <c r="H78" s="9"/>
      <c r="I78" s="9"/>
      <c r="J78" s="9"/>
      <c r="K78" s="9"/>
      <c r="L78" s="9"/>
      <c r="M78" s="9"/>
      <c r="Q78" s="9"/>
      <c r="R78" s="9"/>
      <c r="S78" s="9"/>
      <c r="V78" s="9"/>
      <c r="W78" s="9"/>
      <c r="X78" s="9"/>
    </row>
    <row r="79" spans="7:24" x14ac:dyDescent="0.25">
      <c r="G79" s="9"/>
      <c r="H79" s="9"/>
      <c r="I79" s="9"/>
      <c r="J79" s="9"/>
      <c r="K79" s="9"/>
      <c r="L79" s="9"/>
      <c r="M79" s="9"/>
      <c r="Q79" s="9"/>
      <c r="R79" s="9"/>
      <c r="S79" s="9"/>
      <c r="V79" s="9"/>
      <c r="W79" s="9"/>
      <c r="X79" s="9"/>
    </row>
    <row r="80" spans="7:24" x14ac:dyDescent="0.25">
      <c r="G80" s="9"/>
      <c r="H80" s="9"/>
      <c r="I80" s="9"/>
      <c r="J80" s="9"/>
      <c r="K80" s="9"/>
      <c r="L80" s="9"/>
      <c r="M80" s="9"/>
      <c r="Q80" s="9"/>
      <c r="R80" s="9"/>
      <c r="S80" s="9"/>
      <c r="V80" s="9"/>
      <c r="W80" s="9"/>
      <c r="X80" s="9"/>
    </row>
    <row r="81" spans="7:24" x14ac:dyDescent="0.25">
      <c r="G81" s="9"/>
      <c r="H81" s="9"/>
      <c r="I81" s="9"/>
      <c r="J81" s="9"/>
      <c r="K81" s="9"/>
      <c r="L81" s="9"/>
      <c r="M81" s="9"/>
      <c r="Q81" s="9"/>
      <c r="R81" s="9"/>
      <c r="S81" s="9"/>
      <c r="V81" s="9"/>
      <c r="W81" s="9"/>
      <c r="X81" s="9"/>
    </row>
    <row r="83" spans="7:24" x14ac:dyDescent="0.25">
      <c r="G83" s="9"/>
      <c r="H83" s="9"/>
      <c r="I83" s="9"/>
      <c r="J83" s="9"/>
      <c r="K83" s="9"/>
      <c r="L83" s="9"/>
      <c r="M83" s="9"/>
      <c r="R83" s="9"/>
      <c r="W83" s="9"/>
    </row>
    <row r="84" spans="7:24" x14ac:dyDescent="0.25">
      <c r="G84" s="9"/>
      <c r="H84" s="9"/>
      <c r="I84" s="9"/>
      <c r="J84" s="9"/>
      <c r="K84" s="9"/>
      <c r="L84" s="9"/>
      <c r="M84" s="9"/>
      <c r="Q84" s="9"/>
      <c r="R84" s="9"/>
      <c r="S84" s="9"/>
      <c r="V84" s="9"/>
      <c r="W84" s="9"/>
      <c r="X84" s="9"/>
    </row>
    <row r="85" spans="7:24" x14ac:dyDescent="0.25">
      <c r="G85" s="9"/>
      <c r="H85" s="9"/>
      <c r="I85" s="9"/>
      <c r="J85" s="9"/>
      <c r="K85" s="9"/>
      <c r="L85" s="9"/>
      <c r="M85" s="9"/>
      <c r="Q85" s="9"/>
      <c r="R85" s="9"/>
      <c r="S85" s="9"/>
      <c r="V85" s="9"/>
      <c r="W85" s="9"/>
      <c r="X85" s="9"/>
    </row>
    <row r="86" spans="7:24" x14ac:dyDescent="0.25">
      <c r="G86" s="9"/>
      <c r="H86" s="9"/>
      <c r="I86" s="9"/>
      <c r="J86" s="9"/>
      <c r="K86" s="9"/>
      <c r="L86" s="9"/>
      <c r="M86" s="9"/>
      <c r="Q86" s="9"/>
      <c r="R86" s="9"/>
      <c r="S86" s="9"/>
      <c r="V86" s="9"/>
      <c r="W86" s="9"/>
      <c r="X86" s="9"/>
    </row>
    <row r="87" spans="7:24" x14ac:dyDescent="0.25">
      <c r="G87" s="9"/>
      <c r="H87" s="9"/>
      <c r="I87" s="9"/>
      <c r="J87" s="9"/>
      <c r="K87" s="9"/>
      <c r="L87" s="9"/>
      <c r="M87" s="9"/>
      <c r="Q87" s="9"/>
      <c r="R87" s="9"/>
      <c r="S87" s="9"/>
      <c r="V87" s="9"/>
      <c r="W87" s="9"/>
      <c r="X87" s="9"/>
    </row>
    <row r="89" spans="7:24" x14ac:dyDescent="0.25">
      <c r="G89" s="9"/>
      <c r="H89" s="9"/>
      <c r="I89" s="9"/>
      <c r="J89" s="9"/>
      <c r="K89" s="9"/>
      <c r="L89" s="9"/>
      <c r="M89" s="9"/>
      <c r="R89" s="9"/>
      <c r="W89" s="9"/>
    </row>
    <row r="90" spans="7:24" x14ac:dyDescent="0.25">
      <c r="G90" s="9"/>
      <c r="H90" s="9"/>
      <c r="I90" s="9"/>
      <c r="J90" s="9"/>
      <c r="K90" s="9"/>
      <c r="L90" s="9"/>
      <c r="M90" s="9"/>
      <c r="Q90" s="9"/>
      <c r="R90" s="9"/>
      <c r="S90" s="9"/>
      <c r="V90" s="9"/>
      <c r="W90" s="9"/>
      <c r="X90" s="9"/>
    </row>
    <row r="91" spans="7:24" x14ac:dyDescent="0.25">
      <c r="G91" s="9"/>
      <c r="H91" s="9"/>
      <c r="I91" s="9"/>
      <c r="J91" s="9"/>
      <c r="K91" s="9"/>
      <c r="L91" s="9"/>
      <c r="M91" s="9"/>
      <c r="Q91" s="9"/>
      <c r="R91" s="9"/>
      <c r="S91" s="9"/>
      <c r="V91" s="9"/>
      <c r="W91" s="9"/>
      <c r="X91" s="9"/>
    </row>
    <row r="92" spans="7:24" x14ac:dyDescent="0.25">
      <c r="G92" s="9"/>
      <c r="H92" s="9"/>
      <c r="I92" s="9"/>
      <c r="J92" s="9"/>
      <c r="K92" s="9"/>
      <c r="L92" s="9"/>
      <c r="M92" s="9"/>
      <c r="Q92" s="9"/>
      <c r="R92" s="9"/>
      <c r="S92" s="9"/>
      <c r="V92" s="9"/>
      <c r="W92" s="9"/>
      <c r="X92" s="9"/>
    </row>
    <row r="93" spans="7:24" x14ac:dyDescent="0.25">
      <c r="G93" s="9"/>
      <c r="H93" s="9"/>
      <c r="I93" s="9"/>
      <c r="J93" s="9"/>
      <c r="K93" s="9"/>
      <c r="L93" s="9"/>
      <c r="M93" s="9"/>
      <c r="Q93" s="9"/>
      <c r="R93" s="9"/>
      <c r="S93" s="9"/>
      <c r="V93" s="9"/>
      <c r="W93" s="9"/>
      <c r="X93" s="9"/>
    </row>
    <row r="95" spans="7:24" x14ac:dyDescent="0.25">
      <c r="G95" s="9"/>
      <c r="H95" s="9"/>
      <c r="I95" s="9"/>
      <c r="J95" s="9"/>
      <c r="K95" s="9"/>
      <c r="L95" s="9"/>
      <c r="M95" s="9"/>
      <c r="R95" s="9"/>
      <c r="W95" s="9"/>
    </row>
    <row r="96" spans="7:24" x14ac:dyDescent="0.25">
      <c r="G96" s="9"/>
      <c r="H96" s="9"/>
      <c r="I96" s="9"/>
      <c r="J96" s="9"/>
      <c r="K96" s="9"/>
      <c r="L96" s="9"/>
      <c r="M96" s="9"/>
      <c r="Q96" s="9"/>
      <c r="R96" s="9"/>
      <c r="S96" s="9"/>
      <c r="V96" s="9"/>
      <c r="W96" s="9"/>
      <c r="X96" s="9"/>
    </row>
    <row r="97" spans="7:24" x14ac:dyDescent="0.25">
      <c r="G97" s="9"/>
      <c r="H97" s="9"/>
      <c r="I97" s="9"/>
      <c r="J97" s="9"/>
      <c r="K97" s="9"/>
      <c r="L97" s="9"/>
      <c r="M97" s="9"/>
      <c r="Q97" s="9"/>
      <c r="R97" s="9"/>
      <c r="S97" s="9"/>
      <c r="V97" s="9"/>
      <c r="W97" s="9"/>
      <c r="X97" s="9"/>
    </row>
    <row r="98" spans="7:24" x14ac:dyDescent="0.25">
      <c r="G98" s="9"/>
      <c r="H98" s="9"/>
      <c r="I98" s="9"/>
      <c r="J98" s="9"/>
      <c r="K98" s="9"/>
      <c r="L98" s="9"/>
      <c r="M98" s="9"/>
      <c r="Q98" s="9"/>
      <c r="R98" s="9"/>
      <c r="S98" s="9"/>
      <c r="V98" s="9"/>
      <c r="W98" s="9"/>
      <c r="X98" s="9"/>
    </row>
    <row r="99" spans="7:24" x14ac:dyDescent="0.25">
      <c r="G99" s="9"/>
      <c r="H99" s="9"/>
      <c r="I99" s="9"/>
      <c r="J99" s="9"/>
      <c r="K99" s="9"/>
      <c r="L99" s="9"/>
      <c r="M99" s="9"/>
      <c r="Q99" s="9"/>
      <c r="R99" s="9"/>
      <c r="S99" s="9"/>
      <c r="V99" s="9"/>
      <c r="W99" s="9"/>
      <c r="X99" s="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R99"/>
  <sheetViews>
    <sheetView topLeftCell="O23" workbookViewId="0">
      <selection activeCell="Y29" sqref="Y29"/>
    </sheetView>
  </sheetViews>
  <sheetFormatPr defaultRowHeight="15" x14ac:dyDescent="0.25"/>
  <cols>
    <col min="2" max="2" width="7.42578125" customWidth="1"/>
    <col min="4" max="4" width="3.42578125" customWidth="1"/>
    <col min="5" max="5" width="6.5703125" customWidth="1"/>
    <col min="6" max="6" width="1.42578125" customWidth="1"/>
    <col min="26" max="26" width="3.85546875" customWidth="1"/>
    <col min="27" max="31" width="6.5703125" customWidth="1"/>
    <col min="32" max="32" width="5.140625" customWidth="1"/>
  </cols>
  <sheetData>
    <row r="1" spans="2:44" x14ac:dyDescent="0.25">
      <c r="G1">
        <f t="shared" ref="G1:N1" si="0">MATCH(G2,hHdrAnnlEnergy,0)-1</f>
        <v>24</v>
      </c>
      <c r="H1">
        <f t="shared" si="0"/>
        <v>24</v>
      </c>
      <c r="I1">
        <f t="shared" si="0"/>
        <v>24</v>
      </c>
      <c r="J1">
        <f t="shared" si="0"/>
        <v>24</v>
      </c>
      <c r="K1">
        <f t="shared" si="0"/>
        <v>24</v>
      </c>
      <c r="L1">
        <f t="shared" si="0"/>
        <v>24</v>
      </c>
      <c r="M1">
        <f t="shared" si="0"/>
        <v>24</v>
      </c>
      <c r="N1">
        <f t="shared" si="0"/>
        <v>24</v>
      </c>
      <c r="O1">
        <f>MATCH(O2,hHdrAnnlEnergy,0)-1</f>
        <v>25</v>
      </c>
    </row>
    <row r="2" spans="2:44" x14ac:dyDescent="0.25">
      <c r="G2" t="s">
        <v>82</v>
      </c>
      <c r="H2" t="s">
        <v>82</v>
      </c>
      <c r="I2" t="s">
        <v>82</v>
      </c>
      <c r="J2" t="s">
        <v>82</v>
      </c>
      <c r="K2" t="s">
        <v>82</v>
      </c>
      <c r="L2" t="s">
        <v>82</v>
      </c>
      <c r="M2" t="s">
        <v>82</v>
      </c>
      <c r="N2" t="s">
        <v>82</v>
      </c>
      <c r="O2" t="s">
        <v>83</v>
      </c>
    </row>
    <row r="3" spans="2:44" x14ac:dyDescent="0.25">
      <c r="E3" s="15" t="s">
        <v>44</v>
      </c>
      <c r="G3" t="s">
        <v>92</v>
      </c>
      <c r="H3" t="s">
        <v>94</v>
      </c>
      <c r="I3" s="2" t="s">
        <v>48</v>
      </c>
      <c r="J3" s="2" t="s">
        <v>50</v>
      </c>
      <c r="K3" t="s">
        <v>96</v>
      </c>
      <c r="L3" t="s">
        <v>100</v>
      </c>
      <c r="M3" t="s">
        <v>102</v>
      </c>
      <c r="N3" t="s">
        <v>106</v>
      </c>
      <c r="O3" t="s">
        <v>102</v>
      </c>
      <c r="Q3" t="s">
        <v>372</v>
      </c>
      <c r="V3" t="s">
        <v>681</v>
      </c>
      <c r="AA3" t="s">
        <v>681</v>
      </c>
    </row>
    <row r="4" spans="2:44" x14ac:dyDescent="0.25">
      <c r="B4" t="s">
        <v>45</v>
      </c>
      <c r="C4" t="s">
        <v>46</v>
      </c>
      <c r="D4" t="s">
        <v>2</v>
      </c>
      <c r="P4" t="s">
        <v>2</v>
      </c>
      <c r="Q4" t="s">
        <v>762</v>
      </c>
      <c r="R4" t="s">
        <v>678</v>
      </c>
      <c r="S4" t="s">
        <v>763</v>
      </c>
      <c r="T4" t="s">
        <v>680</v>
      </c>
      <c r="V4" t="s">
        <v>762</v>
      </c>
      <c r="W4" t="s">
        <v>678</v>
      </c>
      <c r="X4" t="s">
        <v>763</v>
      </c>
      <c r="Y4" t="s">
        <v>680</v>
      </c>
      <c r="AA4" t="s">
        <v>762</v>
      </c>
      <c r="AB4" t="s">
        <v>678</v>
      </c>
      <c r="AC4" t="s">
        <v>763</v>
      </c>
      <c r="AD4" t="s">
        <v>680</v>
      </c>
    </row>
    <row r="5" spans="2:44" x14ac:dyDescent="0.25">
      <c r="C5" t="s">
        <v>29</v>
      </c>
      <c r="D5">
        <v>1</v>
      </c>
      <c r="G5" s="9">
        <f t="shared" ref="G5:N20" si="1">VLOOKUP($C5&amp;"-w"&amp;TEXT($D5,"00")&amp;"-v14-"&amp;G$3,tblAnnlEnergy,G$1,FALSE)</f>
        <v>1726.7036396269532</v>
      </c>
      <c r="H5" s="9">
        <f t="shared" si="1"/>
        <v>1762.1850725917971</v>
      </c>
      <c r="I5" s="9">
        <f t="shared" si="1"/>
        <v>1849.9761086049807</v>
      </c>
      <c r="J5" s="9">
        <f t="shared" si="1"/>
        <v>1737.3898826494144</v>
      </c>
      <c r="K5" s="9">
        <f t="shared" si="1"/>
        <v>1028.9476237109375</v>
      </c>
      <c r="L5" s="9">
        <f t="shared" si="1"/>
        <v>911.99123398437496</v>
      </c>
      <c r="M5" s="9">
        <f t="shared" si="1"/>
        <v>940.10796089843745</v>
      </c>
      <c r="N5" s="9">
        <f t="shared" si="1"/>
        <v>836.55886854492189</v>
      </c>
      <c r="O5" s="9">
        <f t="shared" ref="O5:O20" si="2">VLOOKUP($C5&amp;"-w"&amp;TEXT($D5,"00")&amp;"-v14-"&amp;O$3,tblAnnlEnergy,O$1,FALSE)/12</f>
        <v>76.079111735026046</v>
      </c>
      <c r="P5" s="9" t="str">
        <f>"CZ"&amp;TEXT(D5,"00")</f>
        <v>CZ01</v>
      </c>
      <c r="Q5" s="16">
        <f>($G5-K5)/$O5</f>
        <v>9.1714532412814176</v>
      </c>
      <c r="R5" s="16">
        <f t="shared" ref="R5:T20" si="3">($G5-L5)/$O5</f>
        <v>10.708752863468213</v>
      </c>
      <c r="S5" s="16">
        <f t="shared" si="3"/>
        <v>10.339180634339282</v>
      </c>
      <c r="T5" s="16">
        <f t="shared" si="3"/>
        <v>11.700251892823005</v>
      </c>
      <c r="U5" s="9"/>
      <c r="V5" s="16">
        <f>($H5-K5)/$O5</f>
        <v>9.6378287306328332</v>
      </c>
      <c r="W5" s="16">
        <f t="shared" ref="W5:Y20" si="4">($H5-L5)/$O5</f>
        <v>11.175128352819629</v>
      </c>
      <c r="X5" s="16">
        <f t="shared" si="4"/>
        <v>10.8055561236907</v>
      </c>
      <c r="Y5" s="16">
        <f t="shared" si="4"/>
        <v>12.16662738217442</v>
      </c>
      <c r="AA5" s="16">
        <f>($J5-K5)/$O5</f>
        <v>9.3119154887860933</v>
      </c>
      <c r="AB5" s="16">
        <f t="shared" ref="AB5:AD20" si="5">($J5-L5)/$O5</f>
        <v>10.849215110972889</v>
      </c>
      <c r="AC5" s="16">
        <f t="shared" si="5"/>
        <v>10.47964288184396</v>
      </c>
      <c r="AD5" s="16">
        <f t="shared" si="5"/>
        <v>11.84071414032768</v>
      </c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2:44" x14ac:dyDescent="0.25">
      <c r="C6" t="str">
        <f>C5</f>
        <v>EPr</v>
      </c>
      <c r="D6">
        <f>D5+1</f>
        <v>2</v>
      </c>
      <c r="G6" s="9">
        <f t="shared" si="1"/>
        <v>1378.67817684375</v>
      </c>
      <c r="H6" s="9">
        <f t="shared" si="1"/>
        <v>1483.5427853125</v>
      </c>
      <c r="I6" s="9">
        <f t="shared" si="1"/>
        <v>1539.4394890166016</v>
      </c>
      <c r="J6" s="9">
        <f t="shared" si="1"/>
        <v>1405.1714626992186</v>
      </c>
      <c r="K6" s="9">
        <f t="shared" si="1"/>
        <v>1051.4601453124999</v>
      </c>
      <c r="L6" s="9">
        <f t="shared" si="1"/>
        <v>927.17510625</v>
      </c>
      <c r="M6" s="9">
        <f t="shared" si="1"/>
        <v>966.7046371875</v>
      </c>
      <c r="N6" s="9">
        <f t="shared" si="1"/>
        <v>856.36980468750005</v>
      </c>
      <c r="O6" s="9">
        <f t="shared" si="2"/>
        <v>115.4885965983073</v>
      </c>
      <c r="P6" s="9" t="str">
        <f t="shared" ref="P6:P20" si="6">"CZ"&amp;TEXT(D6,"00")</f>
        <v>CZ02</v>
      </c>
      <c r="Q6" s="16">
        <f t="shared" ref="Q6:Q20" si="7">($G6-K6)/$O6</f>
        <v>2.8333362874724384</v>
      </c>
      <c r="R6" s="16">
        <f t="shared" si="3"/>
        <v>3.9095034825314312</v>
      </c>
      <c r="S6" s="16">
        <f t="shared" si="3"/>
        <v>3.5672226677857837</v>
      </c>
      <c r="T6" s="16">
        <f t="shared" si="3"/>
        <v>4.522596927668487</v>
      </c>
      <c r="U6" s="9"/>
      <c r="V6" s="16">
        <f t="shared" ref="V6:V20" si="8">($H6-K6)/$O6</f>
        <v>3.7413446238581538</v>
      </c>
      <c r="W6" s="16">
        <f t="shared" si="4"/>
        <v>4.8175118189171462</v>
      </c>
      <c r="X6" s="16">
        <f t="shared" si="4"/>
        <v>4.4752310041714995</v>
      </c>
      <c r="Y6" s="16">
        <f t="shared" si="4"/>
        <v>5.4306052640542033</v>
      </c>
      <c r="AA6" s="16">
        <f t="shared" ref="AA6:AA20" si="9">($J6-K6)/$O6</f>
        <v>3.0627380347948834</v>
      </c>
      <c r="AB6" s="16">
        <f t="shared" si="5"/>
        <v>4.1389052298538758</v>
      </c>
      <c r="AC6" s="16">
        <f t="shared" si="5"/>
        <v>3.7966244151082291</v>
      </c>
      <c r="AD6" s="16">
        <f t="shared" si="5"/>
        <v>4.7519986749909329</v>
      </c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2:44" x14ac:dyDescent="0.25">
      <c r="C7" t="str">
        <f t="shared" ref="C7:C10" si="10">C6</f>
        <v>EPr</v>
      </c>
      <c r="D7">
        <f t="shared" ref="D7:D20" si="11">D6+1</f>
        <v>3</v>
      </c>
      <c r="G7" s="9">
        <f t="shared" si="1"/>
        <v>1153.6782456875001</v>
      </c>
      <c r="H7" s="9">
        <f t="shared" si="1"/>
        <v>1221.8139426093751</v>
      </c>
      <c r="I7" s="9">
        <f t="shared" si="1"/>
        <v>1304.5656628718261</v>
      </c>
      <c r="J7" s="9">
        <f t="shared" si="1"/>
        <v>1214.5340573535157</v>
      </c>
      <c r="K7" s="9">
        <f t="shared" si="1"/>
        <v>832.52757601562496</v>
      </c>
      <c r="L7" s="9">
        <f t="shared" si="1"/>
        <v>748.27317898437502</v>
      </c>
      <c r="M7" s="9">
        <f t="shared" si="1"/>
        <v>773.93749203125003</v>
      </c>
      <c r="N7" s="9">
        <f t="shared" si="1"/>
        <v>698.91510789062499</v>
      </c>
      <c r="O7" s="9">
        <f t="shared" si="2"/>
        <v>99.992197672526046</v>
      </c>
      <c r="P7" s="9" t="str">
        <f t="shared" si="6"/>
        <v>CZ03</v>
      </c>
      <c r="Q7" s="16">
        <f t="shared" si="7"/>
        <v>3.2117572885400714</v>
      </c>
      <c r="R7" s="16">
        <f t="shared" si="3"/>
        <v>4.0543670020217437</v>
      </c>
      <c r="S7" s="16">
        <f t="shared" si="3"/>
        <v>3.7977038458530448</v>
      </c>
      <c r="T7" s="16">
        <f t="shared" si="3"/>
        <v>4.5479862267476321</v>
      </c>
      <c r="U7" s="9"/>
      <c r="V7" s="16">
        <f t="shared" si="8"/>
        <v>3.8931674236090004</v>
      </c>
      <c r="W7" s="16">
        <f t="shared" si="4"/>
        <v>4.7357771370906727</v>
      </c>
      <c r="X7" s="16">
        <f t="shared" si="4"/>
        <v>4.4791139809219738</v>
      </c>
      <c r="Y7" s="16">
        <f t="shared" si="4"/>
        <v>5.2293963618165611</v>
      </c>
      <c r="AA7" s="16">
        <f t="shared" si="9"/>
        <v>3.820362890602325</v>
      </c>
      <c r="AB7" s="16">
        <f t="shared" si="5"/>
        <v>4.6629726040839978</v>
      </c>
      <c r="AC7" s="16">
        <f t="shared" si="5"/>
        <v>4.406309447915298</v>
      </c>
      <c r="AD7" s="16">
        <f t="shared" si="5"/>
        <v>5.1565918288098853</v>
      </c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2:44" x14ac:dyDescent="0.25">
      <c r="C8" t="str">
        <f t="shared" si="10"/>
        <v>EPr</v>
      </c>
      <c r="D8">
        <f t="shared" si="11"/>
        <v>4</v>
      </c>
      <c r="G8" s="9">
        <f t="shared" si="1"/>
        <v>1141.73632403125</v>
      </c>
      <c r="H8" s="9">
        <f t="shared" si="1"/>
        <v>1240.6865639375001</v>
      </c>
      <c r="I8" s="9">
        <f t="shared" si="1"/>
        <v>1352.5995936730958</v>
      </c>
      <c r="J8" s="9">
        <f t="shared" si="1"/>
        <v>1225.6178992812499</v>
      </c>
      <c r="K8" s="9">
        <f t="shared" si="1"/>
        <v>946.25973499999998</v>
      </c>
      <c r="L8" s="9">
        <f t="shared" si="1"/>
        <v>837.42826609375004</v>
      </c>
      <c r="M8" s="9">
        <f t="shared" si="1"/>
        <v>878.45841734375006</v>
      </c>
      <c r="N8" s="9">
        <f t="shared" si="1"/>
        <v>780.84675656249999</v>
      </c>
      <c r="O8" s="9">
        <f t="shared" si="2"/>
        <v>108.29713948567708</v>
      </c>
      <c r="P8" s="9" t="str">
        <f t="shared" si="6"/>
        <v>CZ04</v>
      </c>
      <c r="Q8" s="16">
        <f t="shared" si="7"/>
        <v>1.8050023293284021</v>
      </c>
      <c r="R8" s="16">
        <f t="shared" si="3"/>
        <v>2.809936249311058</v>
      </c>
      <c r="S8" s="16">
        <f t="shared" si="3"/>
        <v>2.4310698134581843</v>
      </c>
      <c r="T8" s="16">
        <f t="shared" si="3"/>
        <v>3.3324016606780247</v>
      </c>
      <c r="U8" s="9"/>
      <c r="V8" s="16">
        <f t="shared" si="8"/>
        <v>2.7186944210695403</v>
      </c>
      <c r="W8" s="16">
        <f t="shared" si="4"/>
        <v>3.723628341052196</v>
      </c>
      <c r="X8" s="16">
        <f t="shared" si="4"/>
        <v>3.3447619051993223</v>
      </c>
      <c r="Y8" s="16">
        <f t="shared" si="4"/>
        <v>4.2460937524191626</v>
      </c>
      <c r="AA8" s="16">
        <f t="shared" si="9"/>
        <v>2.5795525681285119</v>
      </c>
      <c r="AB8" s="16">
        <f t="shared" si="5"/>
        <v>3.5844864881111675</v>
      </c>
      <c r="AC8" s="16">
        <f t="shared" si="5"/>
        <v>3.2056200522582938</v>
      </c>
      <c r="AD8" s="16">
        <f t="shared" si="5"/>
        <v>4.1069518994781342</v>
      </c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2:44" x14ac:dyDescent="0.25">
      <c r="C9" t="str">
        <f t="shared" si="10"/>
        <v>EPr</v>
      </c>
      <c r="D9">
        <f t="shared" si="11"/>
        <v>5</v>
      </c>
      <c r="G9" s="9">
        <f t="shared" si="1"/>
        <v>1186.7854589843751</v>
      </c>
      <c r="H9" s="9">
        <f t="shared" si="1"/>
        <v>1253.9043932500001</v>
      </c>
      <c r="I9" s="9">
        <f t="shared" si="1"/>
        <v>1380.8141670874024</v>
      </c>
      <c r="J9" s="9">
        <f t="shared" si="1"/>
        <v>1278.0661196845704</v>
      </c>
      <c r="K9" s="9">
        <f t="shared" si="1"/>
        <v>859.25747953125006</v>
      </c>
      <c r="L9" s="9">
        <f t="shared" si="1"/>
        <v>768.65619820312497</v>
      </c>
      <c r="M9" s="9">
        <f t="shared" si="1"/>
        <v>798.69565835937499</v>
      </c>
      <c r="N9" s="9">
        <f t="shared" si="1"/>
        <v>717.57509640625005</v>
      </c>
      <c r="O9" s="9">
        <f t="shared" si="2"/>
        <v>89.743377685546875</v>
      </c>
      <c r="P9" s="9" t="str">
        <f t="shared" si="6"/>
        <v>CZ05</v>
      </c>
      <c r="Q9" s="16">
        <f t="shared" si="7"/>
        <v>3.6496061091076273</v>
      </c>
      <c r="R9" s="16">
        <f t="shared" si="3"/>
        <v>4.6591656294277142</v>
      </c>
      <c r="S9" s="16">
        <f t="shared" si="3"/>
        <v>4.3244394253226526</v>
      </c>
      <c r="T9" s="16">
        <f t="shared" si="3"/>
        <v>5.2283563944093796</v>
      </c>
      <c r="U9" s="9"/>
      <c r="V9" s="16">
        <f t="shared" si="8"/>
        <v>4.3975045724438759</v>
      </c>
      <c r="W9" s="16">
        <f t="shared" si="4"/>
        <v>5.4070640927639619</v>
      </c>
      <c r="X9" s="16">
        <f t="shared" si="4"/>
        <v>5.0723378886589003</v>
      </c>
      <c r="Y9" s="16">
        <f t="shared" si="4"/>
        <v>5.9762548577456274</v>
      </c>
      <c r="AA9" s="16">
        <f t="shared" si="9"/>
        <v>4.6667358746044751</v>
      </c>
      <c r="AB9" s="16">
        <f t="shared" si="5"/>
        <v>5.676295394924562</v>
      </c>
      <c r="AC9" s="16">
        <f t="shared" si="5"/>
        <v>5.3415691908194995</v>
      </c>
      <c r="AD9" s="16">
        <f t="shared" si="5"/>
        <v>6.2454861599062266</v>
      </c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2:44" x14ac:dyDescent="0.25">
      <c r="C10" t="str">
        <f t="shared" si="10"/>
        <v>EPr</v>
      </c>
      <c r="D10">
        <f t="shared" si="11"/>
        <v>6</v>
      </c>
      <c r="G10" s="9">
        <f t="shared" si="1"/>
        <v>944.22501175000002</v>
      </c>
      <c r="H10" s="9">
        <f t="shared" si="1"/>
        <v>1055.7148480625001</v>
      </c>
      <c r="I10" s="9">
        <f t="shared" si="1"/>
        <v>1178.1909506201173</v>
      </c>
      <c r="J10" s="9">
        <f t="shared" si="1"/>
        <v>1065.3924439311525</v>
      </c>
      <c r="K10" s="9">
        <f t="shared" si="1"/>
        <v>846.21760281249999</v>
      </c>
      <c r="L10" s="9">
        <f t="shared" si="1"/>
        <v>754.86836812499996</v>
      </c>
      <c r="M10" s="9">
        <f t="shared" si="1"/>
        <v>794.7150284375</v>
      </c>
      <c r="N10" s="9">
        <f t="shared" si="1"/>
        <v>713.20209390624996</v>
      </c>
      <c r="O10" s="9">
        <f t="shared" si="2"/>
        <v>117.2289530436198</v>
      </c>
      <c r="P10" s="9" t="str">
        <f t="shared" si="6"/>
        <v>CZ06</v>
      </c>
      <c r="Q10" s="16">
        <f t="shared" si="7"/>
        <v>0.83603415703143225</v>
      </c>
      <c r="R10" s="16">
        <f t="shared" si="3"/>
        <v>1.6152719845117292</v>
      </c>
      <c r="S10" s="16">
        <f t="shared" si="3"/>
        <v>1.2753673851959486</v>
      </c>
      <c r="T10" s="16">
        <f t="shared" si="3"/>
        <v>1.9706984652314399</v>
      </c>
      <c r="U10" s="9"/>
      <c r="V10" s="16">
        <f t="shared" si="8"/>
        <v>1.7870776784302436</v>
      </c>
      <c r="W10" s="16">
        <f t="shared" si="4"/>
        <v>2.5663155059105405</v>
      </c>
      <c r="X10" s="16">
        <f t="shared" si="4"/>
        <v>2.2264109065947602</v>
      </c>
      <c r="Y10" s="16">
        <f t="shared" si="4"/>
        <v>2.9217419866302512</v>
      </c>
      <c r="AA10" s="16">
        <f t="shared" si="9"/>
        <v>1.8696306281699842</v>
      </c>
      <c r="AB10" s="16">
        <f t="shared" si="5"/>
        <v>2.6488684556502813</v>
      </c>
      <c r="AC10" s="16">
        <f t="shared" si="5"/>
        <v>2.3089638563345005</v>
      </c>
      <c r="AD10" s="16">
        <f t="shared" si="5"/>
        <v>3.004294936369992</v>
      </c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2:44" x14ac:dyDescent="0.25">
      <c r="C11" t="str">
        <f>C5</f>
        <v>EPr</v>
      </c>
      <c r="D11">
        <f t="shared" si="11"/>
        <v>7</v>
      </c>
      <c r="G11" s="9">
        <f t="shared" si="1"/>
        <v>809.24621112499995</v>
      </c>
      <c r="H11" s="9">
        <f t="shared" si="1"/>
        <v>916.54311728125003</v>
      </c>
      <c r="I11" s="9">
        <f t="shared" si="1"/>
        <v>1010.9296049038086</v>
      </c>
      <c r="J11" s="9">
        <f t="shared" si="1"/>
        <v>937.10708141198734</v>
      </c>
      <c r="K11" s="9">
        <f t="shared" si="1"/>
        <v>769.3220046875</v>
      </c>
      <c r="L11" s="9">
        <f t="shared" si="1"/>
        <v>695.85103703125003</v>
      </c>
      <c r="M11" s="9">
        <f t="shared" si="1"/>
        <v>726.65988148437498</v>
      </c>
      <c r="N11" s="9">
        <f t="shared" si="1"/>
        <v>660.66077078124999</v>
      </c>
      <c r="O11" s="9">
        <f t="shared" si="2"/>
        <v>135.30270385742187</v>
      </c>
      <c r="P11" s="9" t="str">
        <f t="shared" si="6"/>
        <v>CZ07</v>
      </c>
      <c r="Q11" s="16">
        <f t="shared" si="7"/>
        <v>0.29507323430558297</v>
      </c>
      <c r="R11" s="16">
        <f t="shared" si="3"/>
        <v>0.83808505566335545</v>
      </c>
      <c r="S11" s="16">
        <f t="shared" si="3"/>
        <v>0.61038196049394611</v>
      </c>
      <c r="T11" s="16">
        <f t="shared" si="3"/>
        <v>1.0981705177179981</v>
      </c>
      <c r="U11" s="9"/>
      <c r="V11" s="16">
        <f t="shared" si="8"/>
        <v>1.0880869960210657</v>
      </c>
      <c r="W11" s="16">
        <f t="shared" si="4"/>
        <v>1.6310988173788383</v>
      </c>
      <c r="X11" s="16">
        <f t="shared" si="4"/>
        <v>1.4033957222094289</v>
      </c>
      <c r="Y11" s="16">
        <f t="shared" si="4"/>
        <v>1.8911842794334808</v>
      </c>
      <c r="AA11" s="16">
        <f t="shared" si="9"/>
        <v>1.240071868048509</v>
      </c>
      <c r="AB11" s="16">
        <f t="shared" si="5"/>
        <v>1.7830836894062814</v>
      </c>
      <c r="AC11" s="16">
        <f t="shared" si="5"/>
        <v>1.5553805942368721</v>
      </c>
      <c r="AD11" s="16">
        <f t="shared" si="5"/>
        <v>2.043169151460924</v>
      </c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2:44" x14ac:dyDescent="0.25">
      <c r="C12" t="str">
        <f>C6</f>
        <v>EPr</v>
      </c>
      <c r="D12">
        <f t="shared" si="11"/>
        <v>8</v>
      </c>
      <c r="G12" s="9">
        <f t="shared" si="1"/>
        <v>1004.8431605625</v>
      </c>
      <c r="H12" s="9">
        <f t="shared" si="1"/>
        <v>1160.8759935</v>
      </c>
      <c r="I12" s="9">
        <f t="shared" si="1"/>
        <v>1258.9816236041261</v>
      </c>
      <c r="J12" s="9">
        <f t="shared" si="1"/>
        <v>1130.0033141645508</v>
      </c>
      <c r="K12" s="9">
        <f t="shared" si="1"/>
        <v>957.56993499999999</v>
      </c>
      <c r="L12" s="9">
        <f t="shared" si="1"/>
        <v>847.84870328124998</v>
      </c>
      <c r="M12" s="9">
        <f t="shared" si="1"/>
        <v>893.83322046875003</v>
      </c>
      <c r="N12" s="9">
        <f t="shared" si="1"/>
        <v>795.62313031250005</v>
      </c>
      <c r="O12" s="9">
        <f t="shared" si="2"/>
        <v>154.72123209635416</v>
      </c>
      <c r="P12" s="9" t="str">
        <f t="shared" si="6"/>
        <v>CZ08</v>
      </c>
      <c r="Q12" s="16">
        <f t="shared" si="7"/>
        <v>0.30553806301813913</v>
      </c>
      <c r="R12" s="16">
        <f t="shared" si="3"/>
        <v>1.0146923932423195</v>
      </c>
      <c r="S12" s="16">
        <f t="shared" si="3"/>
        <v>0.71748355794256746</v>
      </c>
      <c r="T12" s="16">
        <f t="shared" si="3"/>
        <v>1.3522386515103895</v>
      </c>
      <c r="U12" s="9"/>
      <c r="V12" s="16">
        <f t="shared" si="8"/>
        <v>1.31401525017193</v>
      </c>
      <c r="W12" s="16">
        <f t="shared" si="4"/>
        <v>2.0231695803961105</v>
      </c>
      <c r="X12" s="16">
        <f t="shared" si="4"/>
        <v>1.7259607450963583</v>
      </c>
      <c r="Y12" s="16">
        <f t="shared" si="4"/>
        <v>2.3607158386641802</v>
      </c>
      <c r="AA12" s="16">
        <f t="shared" si="9"/>
        <v>1.1144778051997819</v>
      </c>
      <c r="AB12" s="16">
        <f t="shared" si="5"/>
        <v>1.8236321354239624</v>
      </c>
      <c r="AC12" s="16">
        <f t="shared" si="5"/>
        <v>1.5264233001242102</v>
      </c>
      <c r="AD12" s="16">
        <f t="shared" si="5"/>
        <v>2.1611783936920324</v>
      </c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2:44" x14ac:dyDescent="0.25">
      <c r="C13" t="str">
        <f t="shared" ref="C13:C20" si="12">C7</f>
        <v>EPr</v>
      </c>
      <c r="D13">
        <f t="shared" si="11"/>
        <v>9</v>
      </c>
      <c r="G13" s="9">
        <f t="shared" si="1"/>
        <v>1088.2912533125</v>
      </c>
      <c r="H13" s="9">
        <f t="shared" si="1"/>
        <v>1263.908976125</v>
      </c>
      <c r="I13" s="9">
        <f t="shared" si="1"/>
        <v>1344.6007281138916</v>
      </c>
      <c r="J13" s="9">
        <f t="shared" si="1"/>
        <v>1198.7864930541991</v>
      </c>
      <c r="K13" s="9">
        <f t="shared" si="1"/>
        <v>1023.3671265624999</v>
      </c>
      <c r="L13" s="9">
        <f t="shared" si="1"/>
        <v>900.11268218750001</v>
      </c>
      <c r="M13" s="9">
        <f t="shared" si="1"/>
        <v>949.92862359374999</v>
      </c>
      <c r="N13" s="9">
        <f t="shared" si="1"/>
        <v>840.219160703125</v>
      </c>
      <c r="O13" s="9">
        <f t="shared" si="2"/>
        <v>155.99812825520834</v>
      </c>
      <c r="P13" s="9" t="str">
        <f t="shared" si="6"/>
        <v>CZ09</v>
      </c>
      <c r="Q13" s="16">
        <f t="shared" si="7"/>
        <v>0.41618529322214731</v>
      </c>
      <c r="R13" s="16">
        <f t="shared" si="3"/>
        <v>1.2062873653018795</v>
      </c>
      <c r="S13" s="16">
        <f t="shared" si="3"/>
        <v>0.88695057605045624</v>
      </c>
      <c r="T13" s="16">
        <f t="shared" si="3"/>
        <v>1.5902248019510614</v>
      </c>
      <c r="U13" s="9"/>
      <c r="V13" s="16">
        <f t="shared" si="8"/>
        <v>1.541953434011597</v>
      </c>
      <c r="W13" s="16">
        <f t="shared" si="4"/>
        <v>2.3320555060913293</v>
      </c>
      <c r="X13" s="16">
        <f t="shared" si="4"/>
        <v>2.0127187168399057</v>
      </c>
      <c r="Y13" s="16">
        <f t="shared" si="4"/>
        <v>2.715992942740511</v>
      </c>
      <c r="AA13" s="16">
        <f t="shared" si="9"/>
        <v>1.1244966106562397</v>
      </c>
      <c r="AB13" s="16">
        <f t="shared" si="5"/>
        <v>1.914598682735972</v>
      </c>
      <c r="AC13" s="16">
        <f t="shared" si="5"/>
        <v>1.5952618934845486</v>
      </c>
      <c r="AD13" s="16">
        <f t="shared" si="5"/>
        <v>2.2985361193851541</v>
      </c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2:44" x14ac:dyDescent="0.25">
      <c r="C14" t="str">
        <f t="shared" si="12"/>
        <v>EPr</v>
      </c>
      <c r="D14">
        <f t="shared" si="11"/>
        <v>10</v>
      </c>
      <c r="G14" s="9">
        <f t="shared" si="1"/>
        <v>1116.2374545</v>
      </c>
      <c r="H14" s="9">
        <f t="shared" si="1"/>
        <v>1275.5598475625</v>
      </c>
      <c r="I14" s="9">
        <f t="shared" si="1"/>
        <v>1386.3121492996827</v>
      </c>
      <c r="J14" s="9">
        <f t="shared" si="1"/>
        <v>1226.7820317883302</v>
      </c>
      <c r="K14" s="9">
        <f t="shared" si="1"/>
        <v>1056.427060625</v>
      </c>
      <c r="L14" s="9">
        <f t="shared" si="1"/>
        <v>920.04936499999997</v>
      </c>
      <c r="M14" s="9">
        <f t="shared" si="1"/>
        <v>984.63672406249998</v>
      </c>
      <c r="N14" s="9">
        <f t="shared" si="1"/>
        <v>862.15188375000002</v>
      </c>
      <c r="O14" s="9">
        <f t="shared" si="2"/>
        <v>124.93374633789062</v>
      </c>
      <c r="P14" s="9" t="str">
        <f t="shared" si="6"/>
        <v>CZ10</v>
      </c>
      <c r="Q14" s="16">
        <f t="shared" si="7"/>
        <v>0.47873689558015281</v>
      </c>
      <c r="R14" s="16">
        <f t="shared" si="3"/>
        <v>1.5703370406375063</v>
      </c>
      <c r="S14" s="16">
        <f t="shared" si="3"/>
        <v>1.0533641573636812</v>
      </c>
      <c r="T14" s="16">
        <f t="shared" si="3"/>
        <v>2.0337625197183371</v>
      </c>
      <c r="U14" s="9"/>
      <c r="V14" s="16">
        <f t="shared" si="8"/>
        <v>1.7539919626266753</v>
      </c>
      <c r="W14" s="16">
        <f t="shared" si="4"/>
        <v>2.8455921076840287</v>
      </c>
      <c r="X14" s="16">
        <f t="shared" si="4"/>
        <v>2.3286192244102035</v>
      </c>
      <c r="Y14" s="16">
        <f t="shared" si="4"/>
        <v>3.3090175867648592</v>
      </c>
      <c r="AA14" s="16">
        <f t="shared" si="9"/>
        <v>1.3635624973783724</v>
      </c>
      <c r="AB14" s="16">
        <f t="shared" si="5"/>
        <v>2.4551626424357256</v>
      </c>
      <c r="AC14" s="16">
        <f t="shared" si="5"/>
        <v>1.9381897591619006</v>
      </c>
      <c r="AD14" s="16">
        <f t="shared" si="5"/>
        <v>2.9185881215165566</v>
      </c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2:44" x14ac:dyDescent="0.25">
      <c r="C15" t="str">
        <f t="shared" si="12"/>
        <v>EPr</v>
      </c>
      <c r="D15">
        <f t="shared" si="11"/>
        <v>11</v>
      </c>
      <c r="G15" s="9">
        <f t="shared" si="1"/>
        <v>1491.2946936875001</v>
      </c>
      <c r="H15" s="9">
        <f t="shared" si="1"/>
        <v>1648.08761325</v>
      </c>
      <c r="I15" s="9">
        <f t="shared" si="1"/>
        <v>1756.3394740820313</v>
      </c>
      <c r="J15" s="9">
        <f t="shared" si="1"/>
        <v>1570.018466680664</v>
      </c>
      <c r="K15" s="9">
        <f t="shared" si="1"/>
        <v>1209.9665115625</v>
      </c>
      <c r="L15" s="9">
        <f t="shared" si="1"/>
        <v>1049.9888675</v>
      </c>
      <c r="M15" s="9">
        <f t="shared" si="1"/>
        <v>1122.3406218749999</v>
      </c>
      <c r="N15" s="9">
        <f t="shared" si="1"/>
        <v>977.35969312500004</v>
      </c>
      <c r="O15" s="9">
        <f t="shared" si="2"/>
        <v>120.28042602539062</v>
      </c>
      <c r="P15" s="9" t="str">
        <f t="shared" si="6"/>
        <v>CZ11</v>
      </c>
      <c r="Q15" s="16">
        <f t="shared" si="7"/>
        <v>2.3389356973645321</v>
      </c>
      <c r="R15" s="16">
        <f t="shared" si="3"/>
        <v>3.6689745852275459</v>
      </c>
      <c r="S15" s="16">
        <f t="shared" si="3"/>
        <v>3.0674489940251437</v>
      </c>
      <c r="T15" s="16">
        <f t="shared" si="3"/>
        <v>4.2728066198735508</v>
      </c>
      <c r="U15" s="9"/>
      <c r="V15" s="16">
        <f t="shared" si="8"/>
        <v>3.6424970892189448</v>
      </c>
      <c r="W15" s="16">
        <f t="shared" si="4"/>
        <v>4.972535977081959</v>
      </c>
      <c r="X15" s="16">
        <f t="shared" si="4"/>
        <v>4.3710103858795559</v>
      </c>
      <c r="Y15" s="16">
        <f t="shared" si="4"/>
        <v>5.5763680117279639</v>
      </c>
      <c r="AA15" s="16">
        <f t="shared" si="9"/>
        <v>2.9934376441446817</v>
      </c>
      <c r="AB15" s="16">
        <f t="shared" si="5"/>
        <v>4.323476532007696</v>
      </c>
      <c r="AC15" s="16">
        <f t="shared" si="5"/>
        <v>3.7219509408052933</v>
      </c>
      <c r="AD15" s="16">
        <f t="shared" si="5"/>
        <v>4.9273085666537009</v>
      </c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2:44" x14ac:dyDescent="0.25">
      <c r="C16" t="str">
        <f t="shared" si="12"/>
        <v>EPr</v>
      </c>
      <c r="D16">
        <f t="shared" si="11"/>
        <v>12</v>
      </c>
      <c r="G16" s="9">
        <f t="shared" si="1"/>
        <v>1389.7461188437501</v>
      </c>
      <c r="H16" s="9">
        <f t="shared" si="1"/>
        <v>1516.779651625</v>
      </c>
      <c r="I16" s="9">
        <f t="shared" si="1"/>
        <v>1587.254957034668</v>
      </c>
      <c r="J16" s="9">
        <f t="shared" si="1"/>
        <v>1430.7753663408203</v>
      </c>
      <c r="K16" s="9">
        <f t="shared" si="1"/>
        <v>1102.6706890625001</v>
      </c>
      <c r="L16" s="9">
        <f t="shared" si="1"/>
        <v>964.5868240625</v>
      </c>
      <c r="M16" s="9">
        <f t="shared" si="1"/>
        <v>1019.141655</v>
      </c>
      <c r="N16" s="9">
        <f t="shared" si="1"/>
        <v>896.12531531249999</v>
      </c>
      <c r="O16" s="9">
        <f t="shared" si="2"/>
        <v>118.40492757161458</v>
      </c>
      <c r="P16" s="9" t="str">
        <f t="shared" si="6"/>
        <v>CZ12</v>
      </c>
      <c r="Q16" s="16">
        <f t="shared" si="7"/>
        <v>2.4245226585491455</v>
      </c>
      <c r="R16" s="16">
        <f t="shared" si="3"/>
        <v>3.5907229834172396</v>
      </c>
      <c r="S16" s="16">
        <f t="shared" si="3"/>
        <v>3.1299750056398477</v>
      </c>
      <c r="T16" s="16">
        <f t="shared" si="3"/>
        <v>4.1689211222454787</v>
      </c>
      <c r="U16" s="9"/>
      <c r="V16" s="16">
        <f t="shared" si="8"/>
        <v>3.4973963588807182</v>
      </c>
      <c r="W16" s="16">
        <f t="shared" si="4"/>
        <v>4.6635966837488123</v>
      </c>
      <c r="X16" s="16">
        <f t="shared" si="4"/>
        <v>4.2028487059714195</v>
      </c>
      <c r="Y16" s="16">
        <f t="shared" si="4"/>
        <v>5.2417948225770514</v>
      </c>
      <c r="AA16" s="16">
        <f t="shared" si="9"/>
        <v>2.7710390437921042</v>
      </c>
      <c r="AB16" s="16">
        <f t="shared" si="5"/>
        <v>3.9372393686601979</v>
      </c>
      <c r="AC16" s="16">
        <f t="shared" si="5"/>
        <v>3.4764913908828059</v>
      </c>
      <c r="AD16" s="16">
        <f t="shared" si="5"/>
        <v>4.5154375074884374</v>
      </c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3:44" x14ac:dyDescent="0.25">
      <c r="C17" t="str">
        <f>C11</f>
        <v>EPr</v>
      </c>
      <c r="D17">
        <f t="shared" si="11"/>
        <v>13</v>
      </c>
      <c r="G17" s="9">
        <f t="shared" si="1"/>
        <v>1433.5471458750001</v>
      </c>
      <c r="H17" s="9">
        <f t="shared" si="1"/>
        <v>1586.9992608749999</v>
      </c>
      <c r="I17" s="9">
        <f t="shared" si="1"/>
        <v>1686.0058802856445</v>
      </c>
      <c r="J17" s="9">
        <f t="shared" si="1"/>
        <v>1496.7958099658204</v>
      </c>
      <c r="K17" s="9">
        <f t="shared" si="1"/>
        <v>1221.7635</v>
      </c>
      <c r="L17" s="9">
        <f t="shared" si="1"/>
        <v>1056.2814696875</v>
      </c>
      <c r="M17" s="9">
        <f t="shared" si="1"/>
        <v>1133.562309375</v>
      </c>
      <c r="N17" s="9">
        <f t="shared" si="1"/>
        <v>984.56239781249997</v>
      </c>
      <c r="O17" s="9">
        <f t="shared" si="2"/>
        <v>123.96840413411458</v>
      </c>
      <c r="P17" s="9" t="str">
        <f t="shared" si="6"/>
        <v>CZ13</v>
      </c>
      <c r="Q17" s="16">
        <f t="shared" si="7"/>
        <v>1.7083679293466019</v>
      </c>
      <c r="R17" s="16">
        <f t="shared" si="3"/>
        <v>3.0432405645825455</v>
      </c>
      <c r="S17" s="16">
        <f t="shared" si="3"/>
        <v>2.4198491429756808</v>
      </c>
      <c r="T17" s="16">
        <f t="shared" si="3"/>
        <v>3.6217675882700586</v>
      </c>
      <c r="U17" s="9"/>
      <c r="V17" s="16">
        <f t="shared" si="8"/>
        <v>2.946200392156952</v>
      </c>
      <c r="W17" s="16">
        <f t="shared" si="4"/>
        <v>4.2810730273928961</v>
      </c>
      <c r="X17" s="16">
        <f t="shared" si="4"/>
        <v>3.6576816057860309</v>
      </c>
      <c r="Y17" s="16">
        <f t="shared" si="4"/>
        <v>4.8596000510804087</v>
      </c>
      <c r="AA17" s="16">
        <f t="shared" si="9"/>
        <v>2.2185678027142952</v>
      </c>
      <c r="AB17" s="16">
        <f t="shared" si="5"/>
        <v>3.5534404379502389</v>
      </c>
      <c r="AC17" s="16">
        <f t="shared" si="5"/>
        <v>2.9300490163433741</v>
      </c>
      <c r="AD17" s="16">
        <f t="shared" si="5"/>
        <v>4.1319674616377515</v>
      </c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3:44" x14ac:dyDescent="0.25">
      <c r="C18" t="str">
        <f>C12</f>
        <v>EPr</v>
      </c>
      <c r="D18">
        <f t="shared" si="11"/>
        <v>14</v>
      </c>
      <c r="G18" s="9">
        <f t="shared" si="1"/>
        <v>1565.7481151874999</v>
      </c>
      <c r="H18" s="9">
        <f t="shared" si="1"/>
        <v>1726.568501625</v>
      </c>
      <c r="I18" s="9">
        <f t="shared" si="1"/>
        <v>1834.5707007736817</v>
      </c>
      <c r="J18" s="9">
        <f t="shared" si="1"/>
        <v>1629.3836821455079</v>
      </c>
      <c r="K18" s="9">
        <f t="shared" si="1"/>
        <v>1293.4788434375</v>
      </c>
      <c r="L18" s="9">
        <f t="shared" si="1"/>
        <v>1118.3338246875001</v>
      </c>
      <c r="M18" s="9">
        <f t="shared" si="1"/>
        <v>1195.2448821875</v>
      </c>
      <c r="N18" s="9">
        <f t="shared" si="1"/>
        <v>1037.1516146874999</v>
      </c>
      <c r="O18" s="9">
        <f t="shared" si="2"/>
        <v>132.45915730794272</v>
      </c>
      <c r="P18" s="9" t="str">
        <f t="shared" si="6"/>
        <v>CZ14</v>
      </c>
      <c r="Q18" s="16">
        <f t="shared" si="7"/>
        <v>2.0554960282362726</v>
      </c>
      <c r="R18" s="16">
        <f t="shared" si="3"/>
        <v>3.3777528076812802</v>
      </c>
      <c r="S18" s="16">
        <f t="shared" si="3"/>
        <v>2.797113016041989</v>
      </c>
      <c r="T18" s="16">
        <f t="shared" si="3"/>
        <v>3.990637651960236</v>
      </c>
      <c r="U18" s="9"/>
      <c r="V18" s="16">
        <f t="shared" si="8"/>
        <v>3.2696090401711349</v>
      </c>
      <c r="W18" s="16">
        <f t="shared" si="4"/>
        <v>4.5918658196161424</v>
      </c>
      <c r="X18" s="16">
        <f t="shared" si="4"/>
        <v>4.0112260279768508</v>
      </c>
      <c r="Y18" s="16">
        <f t="shared" si="4"/>
        <v>5.2047506638950978</v>
      </c>
      <c r="AA18" s="16">
        <f t="shared" si="9"/>
        <v>2.5359125449295448</v>
      </c>
      <c r="AB18" s="16">
        <f t="shared" si="5"/>
        <v>3.8581693243745518</v>
      </c>
      <c r="AC18" s="16">
        <f t="shared" si="5"/>
        <v>3.2775295327352607</v>
      </c>
      <c r="AD18" s="16">
        <f t="shared" si="5"/>
        <v>4.4710541686535077</v>
      </c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3:44" x14ac:dyDescent="0.25">
      <c r="C19" t="str">
        <f t="shared" si="12"/>
        <v>EPr</v>
      </c>
      <c r="D19">
        <f t="shared" si="11"/>
        <v>15</v>
      </c>
      <c r="G19" s="9">
        <f t="shared" si="1"/>
        <v>1429.715313125</v>
      </c>
      <c r="H19" s="9">
        <f t="shared" si="1"/>
        <v>1724.807530625</v>
      </c>
      <c r="I19" s="9">
        <f t="shared" si="1"/>
        <v>1970.4068885786132</v>
      </c>
      <c r="J19" s="9">
        <f t="shared" si="1"/>
        <v>1650.4097898155517</v>
      </c>
      <c r="K19" s="9">
        <f t="shared" si="1"/>
        <v>1629.3655934374999</v>
      </c>
      <c r="L19" s="9">
        <f t="shared" si="1"/>
        <v>1369.1370284765626</v>
      </c>
      <c r="M19" s="9">
        <f t="shared" si="1"/>
        <v>1519.7941433593751</v>
      </c>
      <c r="N19" s="9">
        <f t="shared" si="1"/>
        <v>1282.259891640625</v>
      </c>
      <c r="O19" s="9">
        <f t="shared" si="2"/>
        <v>151.64487711588541</v>
      </c>
      <c r="P19" s="9" t="str">
        <f t="shared" si="6"/>
        <v>CZ15</v>
      </c>
      <c r="Q19" s="16">
        <f t="shared" si="7"/>
        <v>-1.3165646219616725</v>
      </c>
      <c r="R19" s="16">
        <f t="shared" si="3"/>
        <v>0.39947465289014739</v>
      </c>
      <c r="S19" s="16">
        <f t="shared" si="3"/>
        <v>-0.59401169329009273</v>
      </c>
      <c r="T19" s="16">
        <f t="shared" si="3"/>
        <v>0.97237324655346624</v>
      </c>
      <c r="U19" s="9"/>
      <c r="V19" s="16">
        <f t="shared" si="8"/>
        <v>0.62937791900852935</v>
      </c>
      <c r="W19" s="16">
        <f t="shared" si="4"/>
        <v>2.3454171938603494</v>
      </c>
      <c r="X19" s="16">
        <f t="shared" si="4"/>
        <v>1.3519308476801091</v>
      </c>
      <c r="Y19" s="16">
        <f t="shared" si="4"/>
        <v>2.9183157875236683</v>
      </c>
      <c r="AA19" s="16">
        <f t="shared" si="9"/>
        <v>0.13877288028642085</v>
      </c>
      <c r="AB19" s="16">
        <f t="shared" si="5"/>
        <v>1.8548121551382406</v>
      </c>
      <c r="AC19" s="16">
        <f t="shared" si="5"/>
        <v>0.86132580895800059</v>
      </c>
      <c r="AD19" s="16">
        <f t="shared" si="5"/>
        <v>2.4277107488015597</v>
      </c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3:44" x14ac:dyDescent="0.25">
      <c r="C20" t="str">
        <f t="shared" si="12"/>
        <v>EPr</v>
      </c>
      <c r="D20">
        <f t="shared" si="11"/>
        <v>16</v>
      </c>
      <c r="G20" s="9">
        <f t="shared" si="1"/>
        <v>2300.9378761093749</v>
      </c>
      <c r="H20" s="9">
        <f t="shared" si="1"/>
        <v>2359.0873329687502</v>
      </c>
      <c r="I20" s="9">
        <f t="shared" si="1"/>
        <v>2407.937839055664</v>
      </c>
      <c r="J20" s="9">
        <f t="shared" si="1"/>
        <v>2222.2360255478516</v>
      </c>
      <c r="K20" s="9">
        <f t="shared" si="1"/>
        <v>1500.077029140625</v>
      </c>
      <c r="L20" s="9">
        <f t="shared" si="1"/>
        <v>1307.419963828125</v>
      </c>
      <c r="M20" s="9">
        <f t="shared" si="1"/>
        <v>1359.8655979687501</v>
      </c>
      <c r="N20" s="9">
        <f t="shared" si="1"/>
        <v>1185.2591110937501</v>
      </c>
      <c r="O20" s="9">
        <f t="shared" si="2"/>
        <v>91.847208658854171</v>
      </c>
      <c r="P20" s="9" t="str">
        <f t="shared" si="6"/>
        <v>CZ16</v>
      </c>
      <c r="Q20" s="16">
        <f t="shared" si="7"/>
        <v>8.7194903216206345</v>
      </c>
      <c r="R20" s="16">
        <f t="shared" si="3"/>
        <v>10.817072470557587</v>
      </c>
      <c r="S20" s="16">
        <f t="shared" si="3"/>
        <v>10.246062911242371</v>
      </c>
      <c r="T20" s="16">
        <f t="shared" si="3"/>
        <v>12.147116731217853</v>
      </c>
      <c r="U20" s="9"/>
      <c r="V20" s="16">
        <f t="shared" si="8"/>
        <v>9.3526010901292178</v>
      </c>
      <c r="W20" s="16">
        <f t="shared" si="4"/>
        <v>11.450183239066169</v>
      </c>
      <c r="X20" s="16">
        <f t="shared" si="4"/>
        <v>10.879173679750952</v>
      </c>
      <c r="Y20" s="16">
        <f t="shared" si="4"/>
        <v>12.780227499726436</v>
      </c>
      <c r="AA20" s="16">
        <f t="shared" si="9"/>
        <v>7.8626123423034446</v>
      </c>
      <c r="AB20" s="16">
        <f t="shared" si="5"/>
        <v>9.9601944912403972</v>
      </c>
      <c r="AC20" s="16">
        <f t="shared" si="5"/>
        <v>9.389184931925179</v>
      </c>
      <c r="AD20" s="16">
        <f t="shared" si="5"/>
        <v>11.290238751900663</v>
      </c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3:44" x14ac:dyDescent="0.25">
      <c r="G21" s="9"/>
      <c r="H21" s="9"/>
      <c r="I21" s="9"/>
      <c r="J21" s="9"/>
      <c r="K21" s="9"/>
      <c r="L21" s="9"/>
      <c r="M21" s="9"/>
      <c r="Q21" s="9"/>
      <c r="R21" s="9"/>
      <c r="S21" s="9"/>
    </row>
    <row r="23" spans="3:44" x14ac:dyDescent="0.25">
      <c r="G23" s="9"/>
      <c r="H23" s="9"/>
      <c r="I23" s="9"/>
      <c r="J23" s="9"/>
      <c r="K23" s="9"/>
      <c r="L23" s="9"/>
      <c r="M23" s="9"/>
      <c r="R23" s="9"/>
    </row>
    <row r="24" spans="3:44" x14ac:dyDescent="0.25">
      <c r="G24" s="9"/>
      <c r="H24" s="9"/>
      <c r="I24" s="9"/>
      <c r="J24" s="9"/>
      <c r="K24" s="9"/>
      <c r="L24" s="9"/>
      <c r="M24" s="9"/>
      <c r="O24" s="15" t="s">
        <v>682</v>
      </c>
      <c r="Q24" s="9"/>
      <c r="R24" s="9"/>
      <c r="S24" s="9"/>
    </row>
    <row r="25" spans="3:44" x14ac:dyDescent="0.25">
      <c r="G25" s="9"/>
      <c r="H25" s="9"/>
      <c r="I25" s="9"/>
      <c r="J25" s="9"/>
      <c r="K25" s="9"/>
      <c r="L25" s="9"/>
      <c r="M25" s="9"/>
      <c r="Q25" s="9"/>
      <c r="R25" s="9"/>
      <c r="S25" s="9"/>
    </row>
    <row r="26" spans="3:44" x14ac:dyDescent="0.25">
      <c r="G26" s="9"/>
      <c r="H26" s="9"/>
      <c r="I26" s="9"/>
      <c r="J26" s="9"/>
      <c r="K26" s="9"/>
      <c r="L26" s="9"/>
      <c r="M26" s="9"/>
      <c r="Q26" s="9"/>
      <c r="R26" s="9"/>
      <c r="S26" s="9"/>
    </row>
    <row r="27" spans="3:44" x14ac:dyDescent="0.25">
      <c r="G27" s="9"/>
      <c r="H27" s="9"/>
      <c r="I27" s="9"/>
      <c r="J27" s="9"/>
      <c r="K27" s="9"/>
      <c r="L27" s="9"/>
      <c r="M27" s="9"/>
      <c r="Q27" s="9"/>
      <c r="R27" s="9"/>
      <c r="S27" s="9"/>
    </row>
    <row r="29" spans="3:44" x14ac:dyDescent="0.25">
      <c r="G29" s="9"/>
      <c r="H29" s="9"/>
      <c r="I29" s="9"/>
      <c r="J29" s="9"/>
      <c r="K29" s="9"/>
      <c r="L29" s="9"/>
      <c r="M29" s="9"/>
      <c r="R29" s="9"/>
    </row>
    <row r="30" spans="3:44" x14ac:dyDescent="0.25">
      <c r="G30" s="9"/>
      <c r="H30" s="9"/>
      <c r="I30" s="9"/>
      <c r="J30" s="9"/>
      <c r="K30" s="9"/>
      <c r="L30" s="9"/>
      <c r="M30" s="9"/>
      <c r="Q30" s="9"/>
      <c r="R30" s="9"/>
      <c r="S30" s="9"/>
    </row>
    <row r="31" spans="3:44" x14ac:dyDescent="0.25">
      <c r="G31" s="9"/>
      <c r="H31" s="9"/>
      <c r="I31" s="9"/>
      <c r="J31" s="9"/>
      <c r="K31" s="9"/>
      <c r="L31" s="9"/>
      <c r="M31" s="9"/>
      <c r="Q31" s="9"/>
      <c r="R31" s="9"/>
      <c r="S31" s="9"/>
    </row>
    <row r="32" spans="3:44" x14ac:dyDescent="0.25">
      <c r="G32" s="9"/>
      <c r="H32" s="9"/>
      <c r="I32" s="9"/>
      <c r="J32" s="9"/>
      <c r="K32" s="9"/>
      <c r="L32" s="9"/>
      <c r="M32" s="9"/>
      <c r="Q32" s="9"/>
      <c r="R32" s="9"/>
      <c r="S32" s="9"/>
    </row>
    <row r="33" spans="7:19" x14ac:dyDescent="0.25">
      <c r="G33" s="9"/>
      <c r="H33" s="9"/>
      <c r="I33" s="9"/>
      <c r="J33" s="9"/>
      <c r="K33" s="9"/>
      <c r="L33" s="9"/>
      <c r="M33" s="9"/>
      <c r="Q33" s="9"/>
      <c r="R33" s="9"/>
      <c r="S33" s="9"/>
    </row>
    <row r="35" spans="7:19" x14ac:dyDescent="0.25">
      <c r="G35" s="9"/>
      <c r="H35" s="9"/>
      <c r="I35" s="9"/>
      <c r="J35" s="9"/>
      <c r="K35" s="9"/>
      <c r="L35" s="9"/>
      <c r="M35" s="9"/>
      <c r="R35" s="9"/>
    </row>
    <row r="36" spans="7:19" x14ac:dyDescent="0.25">
      <c r="G36" s="9"/>
      <c r="H36" s="9"/>
      <c r="I36" s="9"/>
      <c r="J36" s="9"/>
      <c r="K36" s="9"/>
      <c r="L36" s="9"/>
      <c r="M36" s="9"/>
      <c r="Q36" s="9"/>
      <c r="R36" s="9"/>
      <c r="S36" s="9"/>
    </row>
    <row r="37" spans="7:19" x14ac:dyDescent="0.25">
      <c r="G37" s="9"/>
      <c r="H37" s="9"/>
      <c r="I37" s="9"/>
      <c r="J37" s="9"/>
      <c r="K37" s="9"/>
      <c r="L37" s="9"/>
      <c r="M37" s="9"/>
      <c r="Q37" s="9"/>
      <c r="R37" s="9"/>
      <c r="S37" s="9"/>
    </row>
    <row r="38" spans="7:19" x14ac:dyDescent="0.25">
      <c r="G38" s="9"/>
      <c r="H38" s="9"/>
      <c r="I38" s="9"/>
      <c r="J38" s="9"/>
      <c r="K38" s="9"/>
      <c r="L38" s="9"/>
      <c r="M38" s="9"/>
      <c r="Q38" s="9"/>
      <c r="R38" s="9"/>
      <c r="S38" s="9"/>
    </row>
    <row r="39" spans="7:19" x14ac:dyDescent="0.25">
      <c r="G39" s="9"/>
      <c r="H39" s="9"/>
      <c r="I39" s="9"/>
      <c r="J39" s="9"/>
      <c r="K39" s="9"/>
      <c r="L39" s="9"/>
      <c r="M39" s="9"/>
      <c r="O39" s="15" t="s">
        <v>683</v>
      </c>
      <c r="Q39" s="9"/>
      <c r="R39" s="9"/>
      <c r="S39" s="9"/>
    </row>
    <row r="41" spans="7:19" x14ac:dyDescent="0.25">
      <c r="G41" s="9"/>
      <c r="H41" s="9"/>
      <c r="I41" s="9"/>
      <c r="J41" s="9"/>
      <c r="K41" s="9"/>
      <c r="L41" s="9"/>
      <c r="M41" s="9"/>
      <c r="R41" s="9"/>
    </row>
    <row r="42" spans="7:19" x14ac:dyDescent="0.25">
      <c r="G42" s="9"/>
      <c r="H42" s="9"/>
      <c r="I42" s="9"/>
      <c r="J42" s="9"/>
      <c r="K42" s="9"/>
      <c r="L42" s="9"/>
      <c r="M42" s="9"/>
      <c r="Q42" s="9"/>
      <c r="R42" s="9"/>
      <c r="S42" s="9"/>
    </row>
    <row r="43" spans="7:19" x14ac:dyDescent="0.25">
      <c r="G43" s="9"/>
      <c r="H43" s="9"/>
      <c r="I43" s="9"/>
      <c r="J43" s="9"/>
      <c r="K43" s="9"/>
      <c r="L43" s="9"/>
      <c r="M43" s="9"/>
      <c r="Q43" s="9"/>
      <c r="R43" s="9"/>
      <c r="S43" s="9"/>
    </row>
    <row r="44" spans="7:19" x14ac:dyDescent="0.25">
      <c r="G44" s="9"/>
      <c r="H44" s="9"/>
      <c r="I44" s="9"/>
      <c r="J44" s="9"/>
      <c r="K44" s="9"/>
      <c r="L44" s="9"/>
      <c r="M44" s="9"/>
      <c r="Q44" s="9"/>
      <c r="R44" s="9"/>
      <c r="S44" s="9"/>
    </row>
    <row r="45" spans="7:19" x14ac:dyDescent="0.25">
      <c r="G45" s="9"/>
      <c r="H45" s="9"/>
      <c r="I45" s="9"/>
      <c r="J45" s="9"/>
      <c r="K45" s="9"/>
      <c r="L45" s="9"/>
      <c r="M45" s="9"/>
      <c r="Q45" s="9"/>
      <c r="R45" s="9"/>
      <c r="S45" s="9"/>
    </row>
    <row r="47" spans="7:19" x14ac:dyDescent="0.25">
      <c r="G47" s="9"/>
      <c r="H47" s="9"/>
      <c r="I47" s="9"/>
      <c r="J47" s="9"/>
      <c r="K47" s="9"/>
      <c r="L47" s="9"/>
      <c r="M47" s="9"/>
      <c r="R47" s="9"/>
    </row>
    <row r="48" spans="7:19" x14ac:dyDescent="0.25">
      <c r="G48" s="9"/>
      <c r="H48" s="9"/>
      <c r="I48" s="9"/>
      <c r="J48" s="9"/>
      <c r="K48" s="9"/>
      <c r="L48" s="9"/>
      <c r="M48" s="9"/>
      <c r="Q48" s="9"/>
      <c r="R48" s="9"/>
      <c r="S48" s="9"/>
    </row>
    <row r="49" spans="7:19" x14ac:dyDescent="0.25">
      <c r="G49" s="9"/>
      <c r="H49" s="9"/>
      <c r="I49" s="9"/>
      <c r="J49" s="9"/>
      <c r="K49" s="9"/>
      <c r="L49" s="9"/>
      <c r="M49" s="9"/>
      <c r="Q49" s="9"/>
      <c r="R49" s="9"/>
      <c r="S49" s="9"/>
    </row>
    <row r="50" spans="7:19" x14ac:dyDescent="0.25">
      <c r="G50" s="9"/>
      <c r="H50" s="9"/>
      <c r="I50" s="9"/>
      <c r="J50" s="9"/>
      <c r="K50" s="9"/>
      <c r="L50" s="9"/>
      <c r="M50" s="9"/>
      <c r="Q50" s="9"/>
      <c r="R50" s="9"/>
      <c r="S50" s="9"/>
    </row>
    <row r="51" spans="7:19" x14ac:dyDescent="0.25">
      <c r="G51" s="9"/>
      <c r="H51" s="9"/>
      <c r="I51" s="9"/>
      <c r="J51" s="9"/>
      <c r="K51" s="9"/>
      <c r="L51" s="9"/>
      <c r="M51" s="9"/>
      <c r="Q51" s="9"/>
      <c r="R51" s="9"/>
      <c r="S51" s="9"/>
    </row>
    <row r="53" spans="7:19" x14ac:dyDescent="0.25">
      <c r="G53" s="9"/>
      <c r="H53" s="9"/>
      <c r="I53" s="9"/>
      <c r="J53" s="9"/>
      <c r="K53" s="9"/>
      <c r="L53" s="9"/>
      <c r="M53" s="9"/>
      <c r="R53" s="9"/>
    </row>
    <row r="54" spans="7:19" x14ac:dyDescent="0.25">
      <c r="G54" s="9"/>
      <c r="H54" s="9"/>
      <c r="I54" s="9"/>
      <c r="J54" s="9"/>
      <c r="K54" s="9"/>
      <c r="L54" s="9"/>
      <c r="M54" s="9"/>
      <c r="O54" s="15" t="s">
        <v>684</v>
      </c>
      <c r="Q54" s="9"/>
      <c r="R54" s="9"/>
      <c r="S54" s="9"/>
    </row>
    <row r="55" spans="7:19" x14ac:dyDescent="0.25">
      <c r="G55" s="9"/>
      <c r="H55" s="9"/>
      <c r="I55" s="9"/>
      <c r="J55" s="9"/>
      <c r="K55" s="9"/>
      <c r="L55" s="9"/>
      <c r="M55" s="9"/>
      <c r="Q55" s="9"/>
      <c r="R55" s="9"/>
      <c r="S55" s="9"/>
    </row>
    <row r="56" spans="7:19" x14ac:dyDescent="0.25">
      <c r="G56" s="9"/>
      <c r="H56" s="9"/>
      <c r="I56" s="9"/>
      <c r="J56" s="9"/>
      <c r="K56" s="9"/>
      <c r="L56" s="9"/>
      <c r="M56" s="9"/>
      <c r="Q56" s="9"/>
      <c r="R56" s="9"/>
      <c r="S56" s="9"/>
    </row>
    <row r="57" spans="7:19" x14ac:dyDescent="0.25">
      <c r="G57" s="9"/>
      <c r="H57" s="9"/>
      <c r="I57" s="9"/>
      <c r="J57" s="9"/>
      <c r="K57" s="9"/>
      <c r="L57" s="9"/>
      <c r="M57" s="9"/>
      <c r="Q57" s="9"/>
      <c r="R57" s="9"/>
      <c r="S57" s="9"/>
    </row>
    <row r="59" spans="7:19" x14ac:dyDescent="0.25">
      <c r="G59" s="9"/>
      <c r="H59" s="9"/>
      <c r="I59" s="9"/>
      <c r="J59" s="9"/>
      <c r="K59" s="9"/>
      <c r="L59" s="9"/>
      <c r="M59" s="9"/>
      <c r="R59" s="9"/>
    </row>
    <row r="60" spans="7:19" x14ac:dyDescent="0.25">
      <c r="G60" s="9"/>
      <c r="H60" s="9"/>
      <c r="I60" s="9"/>
      <c r="J60" s="9"/>
      <c r="K60" s="9"/>
      <c r="L60" s="9"/>
      <c r="M60" s="9"/>
      <c r="Q60" s="9"/>
      <c r="R60" s="9"/>
      <c r="S60" s="9"/>
    </row>
    <row r="61" spans="7:19" x14ac:dyDescent="0.25">
      <c r="G61" s="9"/>
      <c r="H61" s="9"/>
      <c r="I61" s="9"/>
      <c r="J61" s="9"/>
      <c r="K61" s="9"/>
      <c r="L61" s="9"/>
      <c r="M61" s="9"/>
      <c r="Q61" s="9"/>
      <c r="R61" s="9"/>
      <c r="S61" s="9"/>
    </row>
    <row r="62" spans="7:19" x14ac:dyDescent="0.25">
      <c r="G62" s="9"/>
      <c r="H62" s="9"/>
      <c r="I62" s="9"/>
      <c r="J62" s="9"/>
      <c r="K62" s="9"/>
      <c r="L62" s="9"/>
      <c r="M62" s="9"/>
      <c r="Q62" s="9"/>
      <c r="R62" s="9"/>
      <c r="S62" s="9"/>
    </row>
    <row r="63" spans="7:19" x14ac:dyDescent="0.25">
      <c r="G63" s="9"/>
      <c r="H63" s="9"/>
      <c r="I63" s="9"/>
      <c r="J63" s="9"/>
      <c r="K63" s="9"/>
      <c r="L63" s="9"/>
      <c r="M63" s="9"/>
      <c r="Q63" s="9"/>
      <c r="R63" s="9"/>
      <c r="S63" s="9"/>
    </row>
    <row r="65" spans="7:19" x14ac:dyDescent="0.25">
      <c r="G65" s="9"/>
      <c r="H65" s="9"/>
      <c r="I65" s="9"/>
      <c r="J65" s="9"/>
      <c r="K65" s="9"/>
      <c r="L65" s="9"/>
      <c r="M65" s="9"/>
      <c r="R65" s="9"/>
    </row>
    <row r="66" spans="7:19" x14ac:dyDescent="0.25">
      <c r="G66" s="9"/>
      <c r="H66" s="9"/>
      <c r="I66" s="9"/>
      <c r="J66" s="9"/>
      <c r="K66" s="9"/>
      <c r="L66" s="9"/>
      <c r="M66" s="9"/>
      <c r="Q66" s="9"/>
      <c r="R66" s="9"/>
      <c r="S66" s="9"/>
    </row>
    <row r="67" spans="7:19" x14ac:dyDescent="0.25">
      <c r="G67" s="9"/>
      <c r="H67" s="9"/>
      <c r="I67" s="9"/>
      <c r="J67" s="9"/>
      <c r="K67" s="9"/>
      <c r="L67" s="9"/>
      <c r="M67" s="9"/>
      <c r="Q67" s="9"/>
      <c r="R67" s="9"/>
      <c r="S67" s="9"/>
    </row>
    <row r="68" spans="7:19" x14ac:dyDescent="0.25">
      <c r="G68" s="9"/>
      <c r="H68" s="9"/>
      <c r="I68" s="9"/>
      <c r="J68" s="9"/>
      <c r="K68" s="9"/>
      <c r="L68" s="9"/>
      <c r="M68" s="9"/>
      <c r="Q68" s="9"/>
      <c r="R68" s="9"/>
      <c r="S68" s="9"/>
    </row>
    <row r="69" spans="7:19" x14ac:dyDescent="0.25">
      <c r="G69" s="9"/>
      <c r="H69" s="9"/>
      <c r="I69" s="9"/>
      <c r="J69" s="9"/>
      <c r="K69" s="9"/>
      <c r="L69" s="9"/>
      <c r="M69" s="9"/>
      <c r="Q69" s="9"/>
      <c r="R69" s="9"/>
      <c r="S69" s="9"/>
    </row>
    <row r="71" spans="7:19" x14ac:dyDescent="0.25">
      <c r="G71" s="9"/>
      <c r="H71" s="9"/>
      <c r="I71" s="9"/>
      <c r="J71" s="9"/>
      <c r="K71" s="9"/>
      <c r="L71" s="9"/>
      <c r="M71" s="9"/>
      <c r="R71" s="9"/>
    </row>
    <row r="72" spans="7:19" x14ac:dyDescent="0.25">
      <c r="G72" s="9"/>
      <c r="H72" s="9"/>
      <c r="I72" s="9"/>
      <c r="J72" s="9"/>
      <c r="K72" s="9"/>
      <c r="L72" s="9"/>
      <c r="M72" s="9"/>
      <c r="Q72" s="9"/>
      <c r="R72" s="9"/>
      <c r="S72" s="9"/>
    </row>
    <row r="73" spans="7:19" x14ac:dyDescent="0.25">
      <c r="G73" s="9"/>
      <c r="H73" s="9"/>
      <c r="I73" s="9"/>
      <c r="J73" s="9"/>
      <c r="K73" s="9"/>
      <c r="L73" s="9"/>
      <c r="M73" s="9"/>
      <c r="Q73" s="9"/>
      <c r="R73" s="9"/>
      <c r="S73" s="9"/>
    </row>
    <row r="74" spans="7:19" x14ac:dyDescent="0.25">
      <c r="G74" s="9"/>
      <c r="H74" s="9"/>
      <c r="I74" s="9"/>
      <c r="J74" s="9"/>
      <c r="K74" s="9"/>
      <c r="L74" s="9"/>
      <c r="M74" s="9"/>
      <c r="Q74" s="9"/>
      <c r="R74" s="9"/>
      <c r="S74" s="9"/>
    </row>
    <row r="75" spans="7:19" x14ac:dyDescent="0.25">
      <c r="G75" s="9"/>
      <c r="H75" s="9"/>
      <c r="I75" s="9"/>
      <c r="J75" s="9"/>
      <c r="K75" s="9"/>
      <c r="L75" s="9"/>
      <c r="M75" s="9"/>
      <c r="Q75" s="9"/>
      <c r="R75" s="9"/>
      <c r="S75" s="9"/>
    </row>
    <row r="77" spans="7:19" x14ac:dyDescent="0.25">
      <c r="G77" s="9"/>
      <c r="H77" s="9"/>
      <c r="I77" s="9"/>
      <c r="J77" s="9"/>
      <c r="K77" s="9"/>
      <c r="L77" s="9"/>
      <c r="M77" s="9"/>
      <c r="R77" s="9"/>
    </row>
    <row r="78" spans="7:19" x14ac:dyDescent="0.25">
      <c r="G78" s="9"/>
      <c r="H78" s="9"/>
      <c r="I78" s="9"/>
      <c r="J78" s="9"/>
      <c r="K78" s="9"/>
      <c r="L78" s="9"/>
      <c r="M78" s="9"/>
      <c r="Q78" s="9"/>
      <c r="R78" s="9"/>
      <c r="S78" s="9"/>
    </row>
    <row r="79" spans="7:19" x14ac:dyDescent="0.25">
      <c r="G79" s="9"/>
      <c r="H79" s="9"/>
      <c r="I79" s="9"/>
      <c r="J79" s="9"/>
      <c r="K79" s="9"/>
      <c r="L79" s="9"/>
      <c r="M79" s="9"/>
      <c r="Q79" s="9"/>
      <c r="R79" s="9"/>
      <c r="S79" s="9"/>
    </row>
    <row r="80" spans="7:19" x14ac:dyDescent="0.25">
      <c r="G80" s="9"/>
      <c r="H80" s="9"/>
      <c r="I80" s="9"/>
      <c r="J80" s="9"/>
      <c r="K80" s="9"/>
      <c r="L80" s="9"/>
      <c r="M80" s="9"/>
      <c r="Q80" s="9"/>
      <c r="R80" s="9"/>
      <c r="S80" s="9"/>
    </row>
    <row r="81" spans="7:19" x14ac:dyDescent="0.25">
      <c r="G81" s="9"/>
      <c r="H81" s="9"/>
      <c r="I81" s="9"/>
      <c r="J81" s="9"/>
      <c r="K81" s="9"/>
      <c r="L81" s="9"/>
      <c r="M81" s="9"/>
      <c r="Q81" s="9"/>
      <c r="R81" s="9"/>
      <c r="S81" s="9"/>
    </row>
    <row r="83" spans="7:19" x14ac:dyDescent="0.25">
      <c r="G83" s="9"/>
      <c r="H83" s="9"/>
      <c r="I83" s="9"/>
      <c r="J83" s="9"/>
      <c r="K83" s="9"/>
      <c r="L83" s="9"/>
      <c r="M83" s="9"/>
      <c r="R83" s="9"/>
    </row>
    <row r="84" spans="7:19" x14ac:dyDescent="0.25">
      <c r="G84" s="9"/>
      <c r="H84" s="9"/>
      <c r="I84" s="9"/>
      <c r="J84" s="9"/>
      <c r="K84" s="9"/>
      <c r="L84" s="9"/>
      <c r="M84" s="9"/>
      <c r="Q84" s="9"/>
      <c r="R84" s="9"/>
      <c r="S84" s="9"/>
    </row>
    <row r="85" spans="7:19" x14ac:dyDescent="0.25">
      <c r="G85" s="9"/>
      <c r="H85" s="9"/>
      <c r="I85" s="9"/>
      <c r="J85" s="9"/>
      <c r="K85" s="9"/>
      <c r="L85" s="9"/>
      <c r="M85" s="9"/>
      <c r="Q85" s="9"/>
      <c r="R85" s="9"/>
      <c r="S85" s="9"/>
    </row>
    <row r="86" spans="7:19" x14ac:dyDescent="0.25">
      <c r="G86" s="9"/>
      <c r="H86" s="9"/>
      <c r="I86" s="9"/>
      <c r="J86" s="9"/>
      <c r="K86" s="9"/>
      <c r="L86" s="9"/>
      <c r="M86" s="9"/>
      <c r="Q86" s="9"/>
      <c r="R86" s="9"/>
      <c r="S86" s="9"/>
    </row>
    <row r="87" spans="7:19" x14ac:dyDescent="0.25">
      <c r="G87" s="9"/>
      <c r="H87" s="9"/>
      <c r="I87" s="9"/>
      <c r="J87" s="9"/>
      <c r="K87" s="9"/>
      <c r="L87" s="9"/>
      <c r="M87" s="9"/>
      <c r="Q87" s="9"/>
      <c r="R87" s="9"/>
      <c r="S87" s="9"/>
    </row>
    <row r="89" spans="7:19" x14ac:dyDescent="0.25">
      <c r="G89" s="9"/>
      <c r="H89" s="9"/>
      <c r="I89" s="9"/>
      <c r="J89" s="9"/>
      <c r="K89" s="9"/>
      <c r="L89" s="9"/>
      <c r="M89" s="9"/>
      <c r="R89" s="9"/>
    </row>
    <row r="90" spans="7:19" x14ac:dyDescent="0.25">
      <c r="G90" s="9"/>
      <c r="H90" s="9"/>
      <c r="I90" s="9"/>
      <c r="J90" s="9"/>
      <c r="K90" s="9"/>
      <c r="L90" s="9"/>
      <c r="M90" s="9"/>
      <c r="Q90" s="9"/>
      <c r="R90" s="9"/>
      <c r="S90" s="9"/>
    </row>
    <row r="91" spans="7:19" x14ac:dyDescent="0.25">
      <c r="G91" s="9"/>
      <c r="H91" s="9"/>
      <c r="I91" s="9"/>
      <c r="J91" s="9"/>
      <c r="K91" s="9"/>
      <c r="L91" s="9"/>
      <c r="M91" s="9"/>
      <c r="Q91" s="9"/>
      <c r="R91" s="9"/>
      <c r="S91" s="9"/>
    </row>
    <row r="92" spans="7:19" x14ac:dyDescent="0.25">
      <c r="G92" s="9"/>
      <c r="H92" s="9"/>
      <c r="I92" s="9"/>
      <c r="J92" s="9"/>
      <c r="K92" s="9"/>
      <c r="L92" s="9"/>
      <c r="M92" s="9"/>
      <c r="Q92" s="9"/>
      <c r="R92" s="9"/>
      <c r="S92" s="9"/>
    </row>
    <row r="93" spans="7:19" x14ac:dyDescent="0.25">
      <c r="G93" s="9"/>
      <c r="H93" s="9"/>
      <c r="I93" s="9"/>
      <c r="J93" s="9"/>
      <c r="K93" s="9"/>
      <c r="L93" s="9"/>
      <c r="M93" s="9"/>
      <c r="Q93" s="9"/>
      <c r="R93" s="9"/>
      <c r="S93" s="9"/>
    </row>
    <row r="95" spans="7:19" x14ac:dyDescent="0.25">
      <c r="G95" s="9"/>
      <c r="H95" s="9"/>
      <c r="I95" s="9"/>
      <c r="J95" s="9"/>
      <c r="K95" s="9"/>
      <c r="L95" s="9"/>
      <c r="M95" s="9"/>
      <c r="R95" s="9"/>
    </row>
    <row r="96" spans="7:19" x14ac:dyDescent="0.25">
      <c r="G96" s="9"/>
      <c r="H96" s="9"/>
      <c r="I96" s="9"/>
      <c r="J96" s="9"/>
      <c r="K96" s="9"/>
      <c r="L96" s="9"/>
      <c r="M96" s="9"/>
      <c r="Q96" s="9"/>
      <c r="R96" s="9"/>
      <c r="S96" s="9"/>
    </row>
    <row r="97" spans="7:19" x14ac:dyDescent="0.25">
      <c r="G97" s="9"/>
      <c r="H97" s="9"/>
      <c r="I97" s="9"/>
      <c r="J97" s="9"/>
      <c r="K97" s="9"/>
      <c r="L97" s="9"/>
      <c r="M97" s="9"/>
      <c r="Q97" s="9"/>
      <c r="R97" s="9"/>
      <c r="S97" s="9"/>
    </row>
    <row r="98" spans="7:19" x14ac:dyDescent="0.25">
      <c r="G98" s="9"/>
      <c r="H98" s="9"/>
      <c r="I98" s="9"/>
      <c r="J98" s="9"/>
      <c r="K98" s="9"/>
      <c r="L98" s="9"/>
      <c r="M98" s="9"/>
      <c r="Q98" s="9"/>
      <c r="R98" s="9"/>
      <c r="S98" s="9"/>
    </row>
    <row r="99" spans="7:19" x14ac:dyDescent="0.25">
      <c r="G99" s="9"/>
      <c r="H99" s="9"/>
      <c r="I99" s="9"/>
      <c r="J99" s="9"/>
      <c r="K99" s="9"/>
      <c r="L99" s="9"/>
      <c r="M99" s="9"/>
      <c r="Q99" s="9"/>
      <c r="R99" s="9"/>
      <c r="S9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Sheet_1</vt:lpstr>
      <vt:lpstr>Sheet_2</vt:lpstr>
      <vt:lpstr>AnnlEnergy</vt:lpstr>
      <vt:lpstr>OfS_Svgs</vt:lpstr>
      <vt:lpstr>EPr_Svgs</vt:lpstr>
      <vt:lpstr>OfL_Svgs</vt:lpstr>
      <vt:lpstr>Htl_Svgs</vt:lpstr>
      <vt:lpstr>OfS_Src</vt:lpstr>
      <vt:lpstr>EPr_Src</vt:lpstr>
      <vt:lpstr>OfL_Src</vt:lpstr>
      <vt:lpstr>Htl_Src</vt:lpstr>
      <vt:lpstr>hHdrAnnlEnergy</vt:lpstr>
      <vt:lpstr>tblAnnlEnergy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Doug Maddox</cp:lastModifiedBy>
  <dcterms:created xsi:type="dcterms:W3CDTF">2010-08-12T17:56:03Z</dcterms:created>
  <dcterms:modified xsi:type="dcterms:W3CDTF">2017-02-23T15:38:35Z</dcterms:modified>
</cp:coreProperties>
</file>