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Info" sheetId="7" r:id="rId1"/>
    <sheet name="Ltg-ERvsROB-fromEval" sheetId="4" r:id="rId2"/>
    <sheet name="NTG Examples" sheetId="6" r:id="rId3"/>
  </sheets>
  <calcPr calcId="145621" calcMode="manual"/>
</workbook>
</file>

<file path=xl/calcChain.xml><?xml version="1.0" encoding="utf-8"?>
<calcChain xmlns="http://schemas.openxmlformats.org/spreadsheetml/2006/main">
  <c r="S57" i="6" l="1"/>
  <c r="E60" i="6" s="1"/>
  <c r="E65" i="6" l="1"/>
  <c r="E61" i="6"/>
  <c r="E57" i="6"/>
  <c r="E58" i="6"/>
  <c r="E64" i="6"/>
  <c r="E62" i="6"/>
  <c r="E63" i="6"/>
  <c r="E59" i="6"/>
  <c r="F56" i="6"/>
  <c r="G56" i="6" s="1"/>
  <c r="E33" i="6"/>
  <c r="F32" i="6"/>
  <c r="F31" i="6" s="1"/>
  <c r="F6" i="6"/>
  <c r="G6" i="6" s="1"/>
  <c r="H6" i="6" s="1"/>
  <c r="I6" i="6" s="1"/>
  <c r="J6" i="6" s="1"/>
  <c r="K6" i="6" s="1"/>
  <c r="L6" i="6" s="1"/>
  <c r="M6" i="6" s="1"/>
  <c r="N6" i="6" s="1"/>
  <c r="O6" i="6" s="1"/>
  <c r="E8" i="6"/>
  <c r="E9" i="6"/>
  <c r="E7" i="6"/>
  <c r="K34" i="4"/>
  <c r="J34" i="4"/>
  <c r="G32" i="6" l="1"/>
  <c r="H56" i="6"/>
  <c r="G55" i="6"/>
  <c r="F55" i="6"/>
  <c r="I5" i="6"/>
  <c r="H5" i="6"/>
  <c r="G5" i="6"/>
  <c r="F5" i="6"/>
  <c r="G7" i="6" l="1"/>
  <c r="G63" i="6"/>
  <c r="G58" i="6"/>
  <c r="G65" i="6"/>
  <c r="G57" i="6"/>
  <c r="G59" i="6"/>
  <c r="G60" i="6"/>
  <c r="G61" i="6"/>
  <c r="G62" i="6"/>
  <c r="G64" i="6"/>
  <c r="G33" i="6"/>
  <c r="H65" i="6"/>
  <c r="H59" i="6"/>
  <c r="H64" i="6"/>
  <c r="H60" i="6"/>
  <c r="H57" i="6"/>
  <c r="H33" i="6"/>
  <c r="H58" i="6"/>
  <c r="H63" i="6"/>
  <c r="H62" i="6"/>
  <c r="H61" i="6"/>
  <c r="I64" i="6"/>
  <c r="I58" i="6"/>
  <c r="I57" i="6"/>
  <c r="I60" i="6"/>
  <c r="I59" i="6"/>
  <c r="I61" i="6"/>
  <c r="I63" i="6"/>
  <c r="I65" i="6"/>
  <c r="I33" i="6"/>
  <c r="I62" i="6"/>
  <c r="F7" i="6"/>
  <c r="F58" i="6"/>
  <c r="F61" i="6"/>
  <c r="F64" i="6"/>
  <c r="F62" i="6"/>
  <c r="F57" i="6"/>
  <c r="F59" i="6"/>
  <c r="F63" i="6"/>
  <c r="F65" i="6"/>
  <c r="F60" i="6"/>
  <c r="F33" i="6"/>
  <c r="G31" i="6"/>
  <c r="H32" i="6"/>
  <c r="H55" i="6"/>
  <c r="I56" i="6"/>
  <c r="G8" i="6"/>
  <c r="F8" i="6"/>
  <c r="F9" i="6"/>
  <c r="H9" i="6"/>
  <c r="H8" i="6"/>
  <c r="H7" i="6"/>
  <c r="J5" i="6"/>
  <c r="I7" i="6"/>
  <c r="I8" i="6"/>
  <c r="I9" i="6"/>
  <c r="G9" i="6"/>
  <c r="J62" i="6" l="1"/>
  <c r="J58" i="6"/>
  <c r="J61" i="6"/>
  <c r="J60" i="6"/>
  <c r="J33" i="6"/>
  <c r="J57" i="6"/>
  <c r="J64" i="6"/>
  <c r="J63" i="6"/>
  <c r="J65" i="6"/>
  <c r="J59" i="6"/>
  <c r="H31" i="6"/>
  <c r="I32" i="6"/>
  <c r="I55" i="6"/>
  <c r="J56" i="6"/>
  <c r="K5" i="6"/>
  <c r="J7" i="6"/>
  <c r="J8" i="6"/>
  <c r="J9" i="6"/>
  <c r="L104" i="4"/>
  <c r="N104" i="4" s="1"/>
  <c r="M104" i="4"/>
  <c r="J101" i="4"/>
  <c r="L77" i="4"/>
  <c r="M77" i="4"/>
  <c r="L78" i="4"/>
  <c r="M78" i="4"/>
  <c r="L79" i="4"/>
  <c r="M79" i="4"/>
  <c r="L80" i="4"/>
  <c r="M80" i="4"/>
  <c r="L81" i="4"/>
  <c r="M81" i="4"/>
  <c r="L82" i="4"/>
  <c r="M82" i="4"/>
  <c r="L83" i="4"/>
  <c r="M83" i="4"/>
  <c r="L84" i="4"/>
  <c r="M84" i="4"/>
  <c r="L85" i="4"/>
  <c r="M85" i="4"/>
  <c r="L86" i="4"/>
  <c r="M86" i="4"/>
  <c r="L87" i="4"/>
  <c r="M87" i="4"/>
  <c r="L88" i="4"/>
  <c r="M88" i="4"/>
  <c r="L89" i="4"/>
  <c r="M89" i="4"/>
  <c r="L90" i="4"/>
  <c r="M90" i="4"/>
  <c r="L91" i="4"/>
  <c r="M91" i="4"/>
  <c r="L92" i="4"/>
  <c r="M92" i="4"/>
  <c r="L93" i="4"/>
  <c r="M93" i="4"/>
  <c r="L95" i="4"/>
  <c r="M95" i="4"/>
  <c r="L97" i="4"/>
  <c r="M97" i="4"/>
  <c r="L98" i="4"/>
  <c r="M98" i="4"/>
  <c r="L99" i="4"/>
  <c r="M99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M76" i="4"/>
  <c r="L76" i="4"/>
  <c r="J76" i="4"/>
  <c r="H101" i="4"/>
  <c r="I82" i="4" s="1"/>
  <c r="H100" i="4"/>
  <c r="H96" i="4"/>
  <c r="H94" i="4"/>
  <c r="I89" i="4"/>
  <c r="I90" i="4"/>
  <c r="I95" i="4"/>
  <c r="I100" i="4"/>
  <c r="L71" i="4"/>
  <c r="L70" i="4"/>
  <c r="L69" i="4"/>
  <c r="L68" i="4"/>
  <c r="L67" i="4"/>
  <c r="L66" i="4"/>
  <c r="L65" i="4"/>
  <c r="L64" i="4"/>
  <c r="L63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" i="4"/>
  <c r="M70" i="4"/>
  <c r="M69" i="4"/>
  <c r="M67" i="4"/>
  <c r="M66" i="4"/>
  <c r="M65" i="4"/>
  <c r="M64" i="4"/>
  <c r="M63" i="4"/>
  <c r="J72" i="4"/>
  <c r="J71" i="4"/>
  <c r="J70" i="4"/>
  <c r="J69" i="4"/>
  <c r="J68" i="4"/>
  <c r="J67" i="4"/>
  <c r="J66" i="4"/>
  <c r="J65" i="4"/>
  <c r="J64" i="4"/>
  <c r="J63" i="4"/>
  <c r="I72" i="4"/>
  <c r="I71" i="4"/>
  <c r="I70" i="4"/>
  <c r="I69" i="4"/>
  <c r="I68" i="4"/>
  <c r="I67" i="4"/>
  <c r="I66" i="4"/>
  <c r="I65" i="4"/>
  <c r="I64" i="4"/>
  <c r="I63" i="4"/>
  <c r="H72" i="4"/>
  <c r="H71" i="4"/>
  <c r="H68" i="4"/>
  <c r="M57" i="4"/>
  <c r="M56" i="4"/>
  <c r="M55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2" i="4"/>
  <c r="M31" i="4"/>
  <c r="M30" i="4"/>
  <c r="M28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3" i="4"/>
  <c r="J39" i="4"/>
  <c r="J43" i="4"/>
  <c r="J44" i="4"/>
  <c r="J48" i="4"/>
  <c r="J53" i="4"/>
  <c r="J54" i="4"/>
  <c r="J55" i="4"/>
  <c r="J58" i="4"/>
  <c r="J38" i="4"/>
  <c r="H58" i="4"/>
  <c r="H59" i="4" s="1"/>
  <c r="H54" i="4"/>
  <c r="J4" i="4"/>
  <c r="J6" i="4"/>
  <c r="J9" i="4"/>
  <c r="J10" i="4"/>
  <c r="J13" i="4"/>
  <c r="J16" i="4"/>
  <c r="J20" i="4"/>
  <c r="J24" i="4"/>
  <c r="J27" i="4"/>
  <c r="J29" i="4"/>
  <c r="J30" i="4"/>
  <c r="J33" i="4"/>
  <c r="H33" i="4"/>
  <c r="H27" i="4"/>
  <c r="I31" i="6" l="1"/>
  <c r="J32" i="6"/>
  <c r="K63" i="6"/>
  <c r="K61" i="6"/>
  <c r="K59" i="6"/>
  <c r="K64" i="6"/>
  <c r="K57" i="6"/>
  <c r="K33" i="6"/>
  <c r="K58" i="6"/>
  <c r="K65" i="6"/>
  <c r="K60" i="6"/>
  <c r="K62" i="6"/>
  <c r="J55" i="6"/>
  <c r="K56" i="6"/>
  <c r="L5" i="6"/>
  <c r="K7" i="6"/>
  <c r="K8" i="6"/>
  <c r="K9" i="6"/>
  <c r="I98" i="4"/>
  <c r="I88" i="4"/>
  <c r="I80" i="4"/>
  <c r="I99" i="4"/>
  <c r="I81" i="4"/>
  <c r="I97" i="4"/>
  <c r="I87" i="4"/>
  <c r="I79" i="4"/>
  <c r="I86" i="4"/>
  <c r="I78" i="4"/>
  <c r="I93" i="4"/>
  <c r="I77" i="4"/>
  <c r="I76" i="4"/>
  <c r="I92" i="4"/>
  <c r="I94" i="4"/>
  <c r="I85" i="4"/>
  <c r="I84" i="4"/>
  <c r="I101" i="4"/>
  <c r="I91" i="4"/>
  <c r="I83" i="4"/>
  <c r="I96" i="4"/>
  <c r="H34" i="4"/>
  <c r="I30" i="4" s="1"/>
  <c r="I48" i="4"/>
  <c r="I43" i="4"/>
  <c r="I51" i="4"/>
  <c r="J51" i="4" s="1"/>
  <c r="I59" i="4"/>
  <c r="I45" i="4"/>
  <c r="J45" i="4" s="1"/>
  <c r="I53" i="4"/>
  <c r="I44" i="4"/>
  <c r="I52" i="4"/>
  <c r="J52" i="4" s="1"/>
  <c r="I38" i="4"/>
  <c r="I54" i="4"/>
  <c r="I46" i="4"/>
  <c r="J46" i="4" s="1"/>
  <c r="I39" i="4"/>
  <c r="I47" i="4"/>
  <c r="J47" i="4" s="1"/>
  <c r="I55" i="4"/>
  <c r="I40" i="4"/>
  <c r="J40" i="4" s="1"/>
  <c r="J59" i="4" s="1"/>
  <c r="I56" i="4"/>
  <c r="J56" i="4" s="1"/>
  <c r="I41" i="4"/>
  <c r="J41" i="4" s="1"/>
  <c r="I49" i="4"/>
  <c r="J49" i="4" s="1"/>
  <c r="I57" i="4"/>
  <c r="J57" i="4" s="1"/>
  <c r="I42" i="4"/>
  <c r="J42" i="4" s="1"/>
  <c r="I50" i="4"/>
  <c r="J50" i="4" s="1"/>
  <c r="I58" i="4"/>
  <c r="I24" i="4"/>
  <c r="I8" i="4"/>
  <c r="J8" i="4" s="1"/>
  <c r="I7" i="4"/>
  <c r="J7" i="4" s="1"/>
  <c r="I32" i="4"/>
  <c r="J32" i="4" s="1"/>
  <c r="I31" i="4"/>
  <c r="J31" i="4" s="1"/>
  <c r="I5" i="4"/>
  <c r="J5" i="4" s="1"/>
  <c r="I29" i="4"/>
  <c r="I4" i="4"/>
  <c r="I28" i="4"/>
  <c r="J28" i="4" s="1"/>
  <c r="I34" i="4"/>
  <c r="I26" i="4"/>
  <c r="J26" i="4" s="1"/>
  <c r="I33" i="4"/>
  <c r="I25" i="4"/>
  <c r="J25" i="4" s="1"/>
  <c r="J31" i="6" l="1"/>
  <c r="K32" i="6"/>
  <c r="L64" i="6"/>
  <c r="L65" i="6"/>
  <c r="L63" i="6"/>
  <c r="L59" i="6"/>
  <c r="L58" i="6"/>
  <c r="L61" i="6"/>
  <c r="L57" i="6"/>
  <c r="L62" i="6"/>
  <c r="L60" i="6"/>
  <c r="L33" i="6"/>
  <c r="L56" i="6"/>
  <c r="K55" i="6"/>
  <c r="M5" i="6"/>
  <c r="L7" i="6"/>
  <c r="L8" i="6"/>
  <c r="L9" i="6"/>
  <c r="I9" i="4"/>
  <c r="I11" i="4"/>
  <c r="J11" i="4" s="1"/>
  <c r="I13" i="4"/>
  <c r="I15" i="4"/>
  <c r="J15" i="4" s="1"/>
  <c r="I17" i="4"/>
  <c r="J17" i="4" s="1"/>
  <c r="I19" i="4"/>
  <c r="J19" i="4" s="1"/>
  <c r="I21" i="4"/>
  <c r="J21" i="4" s="1"/>
  <c r="I23" i="4"/>
  <c r="J23" i="4" s="1"/>
  <c r="I10" i="4"/>
  <c r="I12" i="4"/>
  <c r="J12" i="4" s="1"/>
  <c r="I14" i="4"/>
  <c r="J14" i="4" s="1"/>
  <c r="I3" i="4"/>
  <c r="J3" i="4" s="1"/>
  <c r="I6" i="4"/>
  <c r="I16" i="4"/>
  <c r="I18" i="4"/>
  <c r="J18" i="4" s="1"/>
  <c r="I20" i="4"/>
  <c r="I22" i="4"/>
  <c r="J22" i="4" s="1"/>
  <c r="I27" i="4"/>
  <c r="L32" i="6" l="1"/>
  <c r="K31" i="6"/>
  <c r="M58" i="6"/>
  <c r="M61" i="6"/>
  <c r="M63" i="6"/>
  <c r="M65" i="6"/>
  <c r="M33" i="6"/>
  <c r="M62" i="6"/>
  <c r="M57" i="6"/>
  <c r="M60" i="6"/>
  <c r="M64" i="6"/>
  <c r="M59" i="6"/>
  <c r="M56" i="6"/>
  <c r="L55" i="6"/>
  <c r="M7" i="6"/>
  <c r="M8" i="6"/>
  <c r="M9" i="6"/>
  <c r="N5" i="6"/>
  <c r="O5" i="6"/>
  <c r="O59" i="6" l="1"/>
  <c r="O61" i="6"/>
  <c r="O60" i="6"/>
  <c r="O62" i="6"/>
  <c r="O65" i="6"/>
  <c r="O63" i="6"/>
  <c r="O57" i="6"/>
  <c r="O64" i="6"/>
  <c r="O33" i="6"/>
  <c r="O58" i="6"/>
  <c r="N65" i="6"/>
  <c r="N59" i="6"/>
  <c r="N61" i="6"/>
  <c r="N57" i="6"/>
  <c r="N60" i="6"/>
  <c r="N64" i="6"/>
  <c r="N63" i="6"/>
  <c r="N33" i="6"/>
  <c r="N62" i="6"/>
  <c r="N58" i="6"/>
  <c r="L31" i="6"/>
  <c r="M32" i="6"/>
  <c r="N56" i="6"/>
  <c r="M55" i="6"/>
  <c r="O7" i="6"/>
  <c r="O8" i="6"/>
  <c r="O9" i="6"/>
  <c r="N9" i="6"/>
  <c r="N8" i="6"/>
  <c r="N7" i="6"/>
  <c r="N32" i="6" l="1"/>
  <c r="M31" i="6"/>
  <c r="O56" i="6"/>
  <c r="O55" i="6" s="1"/>
  <c r="N55" i="6"/>
  <c r="O32" i="6" l="1"/>
  <c r="O31" i="6" s="1"/>
  <c r="N31" i="6"/>
</calcChain>
</file>

<file path=xl/sharedStrings.xml><?xml version="1.0" encoding="utf-8"?>
<sst xmlns="http://schemas.openxmlformats.org/spreadsheetml/2006/main" count="173" uniqueCount="57">
  <si>
    <t>EUL</t>
  </si>
  <si>
    <t>RUL</t>
  </si>
  <si>
    <t>ROB</t>
  </si>
  <si>
    <t>ROB Total</t>
  </si>
  <si>
    <t>NR</t>
  </si>
  <si>
    <t>NR Total</t>
  </si>
  <si>
    <t>ER</t>
  </si>
  <si>
    <t>ER Total</t>
  </si>
  <si>
    <t>Total</t>
  </si>
  <si>
    <t>&gt;= 50% Failed</t>
  </si>
  <si>
    <t>Poor Condition</t>
  </si>
  <si>
    <t>Age &gt;= EUL</t>
  </si>
  <si>
    <t>Likely to Install</t>
  </si>
  <si>
    <t>Other Non-Program Influence</t>
  </si>
  <si>
    <t>n</t>
  </si>
  <si>
    <t>%</t>
  </si>
  <si>
    <t>Free Rider?</t>
  </si>
  <si>
    <t>Expected Life &lt; 1 Year</t>
  </si>
  <si>
    <t>Final Classifi-cation</t>
  </si>
  <si>
    <t>Table G-124: Factors for Classifying Participants as ROB, NR and ER for Linear
Fluorescents</t>
  </si>
  <si>
    <t>Table G-125: Factors for Classifying Participants as ROB, NR and ER for High Bay</t>
  </si>
  <si>
    <t>&lt;&lt; From 2010-2012 Evaluation</t>
  </si>
  <si>
    <t>TABLE 5-20: ER/ROB/NR RESULTS FOR OUTDOOR LED FIXTURES</t>
  </si>
  <si>
    <t>&lt;&lt; From 2015 Evaluation</t>
  </si>
  <si>
    <t>free rider n</t>
  </si>
  <si>
    <t>total n</t>
  </si>
  <si>
    <t>Supporting Data for Table 4-16 from 2014 Downstream Report</t>
  </si>
  <si>
    <t>&lt;&lt; From 2014 Evaluation</t>
  </si>
  <si>
    <t>Custom</t>
  </si>
  <si>
    <t>DEER NTG = 0.65</t>
  </si>
  <si>
    <t>DEER NTG = 0.60</t>
  </si>
  <si>
    <t>DEER NTG = 0.55</t>
  </si>
  <si>
    <t>DEER NTG = 0.75</t>
  </si>
  <si>
    <t>NTG</t>
  </si>
  <si>
    <t>Free rider</t>
  </si>
  <si>
    <t>Lifetime Lighting NTG by Measure Type</t>
  </si>
  <si>
    <t>Deemed Highbay</t>
  </si>
  <si>
    <t>All other deemed</t>
  </si>
  <si>
    <t>Package HVAC NTG by Measure Type</t>
  </si>
  <si>
    <t>General Variation of Life NTG by NTG, free-rider fraction and ratio of to-code to above-code savings</t>
  </si>
  <si>
    <t>NTG = 0.85, AFar=0.75</t>
  </si>
  <si>
    <t>NTG = 0.85, AFar=0.50</t>
  </si>
  <si>
    <t>NTG = 0.85, AFar=0.20</t>
  </si>
  <si>
    <t>NTG = 0.70, AFar=0.75</t>
  </si>
  <si>
    <t>NTG = 0.70, AFar=0.50</t>
  </si>
  <si>
    <t>NTG = 0.70, AFar=0.20</t>
  </si>
  <si>
    <t>NTG = 0.55, AFar=0.75</t>
  </si>
  <si>
    <t>NTG = 0.55, AFar=0.50</t>
  </si>
  <si>
    <t>NTG = 0.55, AFar=0.20</t>
  </si>
  <si>
    <t>DEER2017 Update</t>
  </si>
  <si>
    <t>ToCode NTG Supplemental Analyssis</t>
  </si>
  <si>
    <t>Sheet</t>
  </si>
  <si>
    <t>Ltg-ERvsROB-fromEval</t>
  </si>
  <si>
    <t>NTG Examples</t>
  </si>
  <si>
    <t>To code free-ridership determinations based on previous lighting evaluations</t>
  </si>
  <si>
    <t>Description</t>
  </si>
  <si>
    <t>Examples showing the variation of overall NTG with variation in to-code free-ridership and to-code gross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</si>
</sst>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27">
    <xf numFmtId="0" fontId="0" fillId="0" borderId="0" xfId="0"/>
    <xf numFmtId="164" fontId="0" fillId="0" borderId="0" xfId="42" applyNumberFormat="1" applyFont="1"/>
    <xf numFmtId="0" fontId="0" fillId="0" borderId="0" xfId="0" applyAlignment="1">
      <alignment horizontal="center" wrapText="1"/>
    </xf>
    <xf numFmtId="0" fontId="16" fillId="0" borderId="0" xfId="0" applyFont="1"/>
    <xf numFmtId="0" fontId="16" fillId="0" borderId="10" xfId="0" applyFont="1" applyBorder="1" applyAlignme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164" fontId="0" fillId="0" borderId="14" xfId="42" applyNumberFormat="1" applyFont="1" applyBorder="1"/>
    <xf numFmtId="0" fontId="16" fillId="33" borderId="18" xfId="0" applyFont="1" applyFill="1" applyBorder="1" applyAlignment="1">
      <alignment horizontal="center" wrapText="1"/>
    </xf>
    <xf numFmtId="0" fontId="16" fillId="33" borderId="19" xfId="0" applyFont="1" applyFill="1" applyBorder="1" applyAlignment="1">
      <alignment horizontal="center" wrapText="1"/>
    </xf>
    <xf numFmtId="0" fontId="16" fillId="33" borderId="20" xfId="0" applyFont="1" applyFill="1" applyBorder="1" applyAlignment="1">
      <alignment horizontal="center" wrapText="1"/>
    </xf>
    <xf numFmtId="0" fontId="19" fillId="0" borderId="0" xfId="0" applyFont="1"/>
    <xf numFmtId="0" fontId="16" fillId="0" borderId="15" xfId="0" applyFont="1" applyBorder="1"/>
    <xf numFmtId="0" fontId="16" fillId="0" borderId="16" xfId="0" applyFont="1" applyBorder="1"/>
    <xf numFmtId="164" fontId="16" fillId="0" borderId="17" xfId="42" applyNumberFormat="1" applyFont="1" applyBorder="1"/>
    <xf numFmtId="0" fontId="16" fillId="0" borderId="21" xfId="0" applyFont="1" applyBorder="1"/>
    <xf numFmtId="0" fontId="16" fillId="0" borderId="22" xfId="0" applyFont="1" applyBorder="1"/>
    <xf numFmtId="164" fontId="16" fillId="0" borderId="23" xfId="42" applyNumberFormat="1" applyFont="1" applyBorder="1"/>
    <xf numFmtId="164" fontId="16" fillId="0" borderId="0" xfId="0" applyNumberFormat="1" applyFont="1"/>
    <xf numFmtId="0" fontId="0" fillId="0" borderId="10" xfId="0" applyBorder="1"/>
    <xf numFmtId="164" fontId="0" fillId="0" borderId="14" xfId="0" applyNumberFormat="1" applyBorder="1"/>
    <xf numFmtId="0" fontId="0" fillId="0" borderId="0" xfId="0" applyAlignment="1">
      <alignment horizontal="center"/>
    </xf>
    <xf numFmtId="164" fontId="16" fillId="0" borderId="0" xfId="42" applyNumberFormat="1" applyFont="1"/>
    <xf numFmtId="2" fontId="0" fillId="0" borderId="0" xfId="0" applyNumberFormat="1"/>
    <xf numFmtId="15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'NTG Examples'!$D$7</c:f>
              <c:strCache>
                <c:ptCount val="1"/>
                <c:pt idx="0">
                  <c:v>DEER NTG = 0.65</c:v>
                </c:pt>
              </c:strCache>
            </c:strRef>
          </c:tx>
          <c:marker>
            <c:symbol val="none"/>
          </c:marker>
          <c:xVal>
            <c:numRef>
              <c:f>'NTG Examples'!$E$6:$O$6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'NTG Examples'!$E$7:$O$7</c:f>
              <c:numCache>
                <c:formatCode>0.00</c:formatCode>
                <c:ptCount val="11"/>
                <c:pt idx="0">
                  <c:v>0.65</c:v>
                </c:pt>
                <c:pt idx="1">
                  <c:v>0.61749999999999994</c:v>
                </c:pt>
                <c:pt idx="2">
                  <c:v>0.59799999999999998</c:v>
                </c:pt>
                <c:pt idx="3">
                  <c:v>0.58499999999999996</c:v>
                </c:pt>
                <c:pt idx="4">
                  <c:v>0.57571428571428562</c:v>
                </c:pt>
                <c:pt idx="5">
                  <c:v>0.56875000000000009</c:v>
                </c:pt>
                <c:pt idx="6">
                  <c:v>0.56333333333333324</c:v>
                </c:pt>
                <c:pt idx="7">
                  <c:v>0.55900000000000005</c:v>
                </c:pt>
                <c:pt idx="8">
                  <c:v>0.55545454545454542</c:v>
                </c:pt>
                <c:pt idx="9">
                  <c:v>0.5525000000000001</c:v>
                </c:pt>
                <c:pt idx="10">
                  <c:v>0.55000000000000004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'NTG Examples'!$D$8</c:f>
              <c:strCache>
                <c:ptCount val="1"/>
                <c:pt idx="0">
                  <c:v>DEER NTG = 0.60</c:v>
                </c:pt>
              </c:strCache>
            </c:strRef>
          </c:tx>
          <c:marker>
            <c:symbol val="none"/>
          </c:marker>
          <c:xVal>
            <c:numRef>
              <c:f>'NTG Examples'!$E$6:$O$6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'NTG Examples'!$E$8:$O$8</c:f>
              <c:numCache>
                <c:formatCode>0.00</c:formatCode>
                <c:ptCount val="11"/>
                <c:pt idx="0">
                  <c:v>0.6</c:v>
                </c:pt>
                <c:pt idx="1">
                  <c:v>0.57000000000000006</c:v>
                </c:pt>
                <c:pt idx="2">
                  <c:v>0.55200000000000005</c:v>
                </c:pt>
                <c:pt idx="3">
                  <c:v>0.54</c:v>
                </c:pt>
                <c:pt idx="4">
                  <c:v>0.53142857142857147</c:v>
                </c:pt>
                <c:pt idx="5">
                  <c:v>0.52500000000000002</c:v>
                </c:pt>
                <c:pt idx="6">
                  <c:v>0.52</c:v>
                </c:pt>
                <c:pt idx="7">
                  <c:v>0.51600000000000001</c:v>
                </c:pt>
                <c:pt idx="8">
                  <c:v>0.51272727272727281</c:v>
                </c:pt>
                <c:pt idx="9">
                  <c:v>0.51000000000000012</c:v>
                </c:pt>
                <c:pt idx="10">
                  <c:v>0.50769230769230778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'NTG Examples'!$D$9</c:f>
              <c:strCache>
                <c:ptCount val="1"/>
                <c:pt idx="0">
                  <c:v>DEER NTG = 0.55</c:v>
                </c:pt>
              </c:strCache>
            </c:strRef>
          </c:tx>
          <c:marker>
            <c:symbol val="none"/>
          </c:marker>
          <c:xVal>
            <c:numRef>
              <c:f>'NTG Examples'!$E$6:$O$6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'NTG Examples'!$E$9:$O$9</c:f>
              <c:numCache>
                <c:formatCode>0.00</c:formatCode>
                <c:ptCount val="11"/>
                <c:pt idx="0">
                  <c:v>0.55000000000000004</c:v>
                </c:pt>
                <c:pt idx="1">
                  <c:v>0.52249999999999996</c:v>
                </c:pt>
                <c:pt idx="2">
                  <c:v>0.50600000000000001</c:v>
                </c:pt>
                <c:pt idx="3">
                  <c:v>0.495</c:v>
                </c:pt>
                <c:pt idx="4">
                  <c:v>0.48714285714285716</c:v>
                </c:pt>
                <c:pt idx="5">
                  <c:v>0.48125000000000007</c:v>
                </c:pt>
                <c:pt idx="6">
                  <c:v>0.47666666666666668</c:v>
                </c:pt>
                <c:pt idx="7">
                  <c:v>0.47300000000000009</c:v>
                </c:pt>
                <c:pt idx="8">
                  <c:v>0.47000000000000003</c:v>
                </c:pt>
                <c:pt idx="9">
                  <c:v>0.46750000000000003</c:v>
                </c:pt>
                <c:pt idx="10">
                  <c:v>0.46538461538461545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39424"/>
        <c:axId val="142240000"/>
      </c:scatterChart>
      <c:valAx>
        <c:axId val="14223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Ratio: to-code savings / above-code savings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2240000"/>
        <c:crosses val="autoZero"/>
        <c:crossBetween val="midCat"/>
      </c:valAx>
      <c:valAx>
        <c:axId val="142240000"/>
        <c:scaling>
          <c:orientation val="minMax"/>
          <c:min val="0.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Adjusted NTG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42239424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'NTG Examples'!$D$33</c:f>
              <c:strCache>
                <c:ptCount val="1"/>
                <c:pt idx="0">
                  <c:v>DEER NTG = 0.75</c:v>
                </c:pt>
              </c:strCache>
            </c:strRef>
          </c:tx>
          <c:marker>
            <c:symbol val="none"/>
          </c:marker>
          <c:xVal>
            <c:numRef>
              <c:f>'NTG Examples'!$E$32:$O$32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'NTG Examples'!$E$33:$O$33</c:f>
              <c:numCache>
                <c:formatCode>0.00</c:formatCode>
                <c:ptCount val="11"/>
                <c:pt idx="0">
                  <c:v>0.6</c:v>
                </c:pt>
                <c:pt idx="1">
                  <c:v>0.48749999999999999</c:v>
                </c:pt>
                <c:pt idx="2">
                  <c:v>0.42</c:v>
                </c:pt>
                <c:pt idx="3">
                  <c:v>0.375</c:v>
                </c:pt>
                <c:pt idx="4">
                  <c:v>0.34285714285714286</c:v>
                </c:pt>
                <c:pt idx="5">
                  <c:v>0.31874999999999998</c:v>
                </c:pt>
                <c:pt idx="6">
                  <c:v>0.3</c:v>
                </c:pt>
                <c:pt idx="7">
                  <c:v>0.28499999999999998</c:v>
                </c:pt>
                <c:pt idx="8">
                  <c:v>0.27272727272727271</c:v>
                </c:pt>
                <c:pt idx="9">
                  <c:v>0.26250000000000001</c:v>
                </c:pt>
                <c:pt idx="10">
                  <c:v>0.25384615384615383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42304"/>
        <c:axId val="142242880"/>
      </c:scatterChart>
      <c:valAx>
        <c:axId val="14224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Ratio: to-code savings / above-code savings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2242880"/>
        <c:crosses val="autoZero"/>
        <c:crossBetween val="midCat"/>
      </c:valAx>
      <c:valAx>
        <c:axId val="142242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Adjusted NTG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42242304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'NTG Examples'!$D$57</c:f>
              <c:strCache>
                <c:ptCount val="1"/>
                <c:pt idx="0">
                  <c:v>NTG = 0.85, AFar=0.75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'NTG Examples'!$E$56:$O$56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'NTG Examples'!$E$57:$O$57</c:f>
              <c:numCache>
                <c:formatCode>0.00</c:formatCode>
                <c:ptCount val="11"/>
                <c:pt idx="0">
                  <c:v>0.85</c:v>
                </c:pt>
                <c:pt idx="1">
                  <c:v>0.69062500000000004</c:v>
                </c:pt>
                <c:pt idx="2">
                  <c:v>0.59499999999999997</c:v>
                </c:pt>
                <c:pt idx="3">
                  <c:v>0.53125</c:v>
                </c:pt>
                <c:pt idx="4">
                  <c:v>0.48571428571428571</c:v>
                </c:pt>
                <c:pt idx="5">
                  <c:v>0.45156249999999998</c:v>
                </c:pt>
                <c:pt idx="6">
                  <c:v>0.42499999999999999</c:v>
                </c:pt>
                <c:pt idx="7">
                  <c:v>0.40375</c:v>
                </c:pt>
                <c:pt idx="8">
                  <c:v>0.38636363636363635</c:v>
                </c:pt>
                <c:pt idx="9">
                  <c:v>0.37187500000000001</c:v>
                </c:pt>
                <c:pt idx="10">
                  <c:v>0.35961538461538461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'NTG Examples'!$D$58</c:f>
              <c:strCache>
                <c:ptCount val="1"/>
                <c:pt idx="0">
                  <c:v>NTG = 0.85, AFar=0.50</c:v>
                </c:pt>
              </c:strCache>
            </c:strRef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xVal>
            <c:numRef>
              <c:f>'NTG Examples'!$E$56:$O$56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'NTG Examples'!$E$58:$O$58</c:f>
              <c:numCache>
                <c:formatCode>0.00</c:formatCode>
                <c:ptCount val="11"/>
                <c:pt idx="0">
                  <c:v>0.85</c:v>
                </c:pt>
                <c:pt idx="1">
                  <c:v>0.74375000000000002</c:v>
                </c:pt>
                <c:pt idx="2">
                  <c:v>0.68</c:v>
                </c:pt>
                <c:pt idx="3">
                  <c:v>0.63749999999999996</c:v>
                </c:pt>
                <c:pt idx="4">
                  <c:v>0.6071428571428571</c:v>
                </c:pt>
                <c:pt idx="5">
                  <c:v>0.58437499999999998</c:v>
                </c:pt>
                <c:pt idx="6">
                  <c:v>0.56666666666666665</c:v>
                </c:pt>
                <c:pt idx="7">
                  <c:v>0.55249999999999999</c:v>
                </c:pt>
                <c:pt idx="8">
                  <c:v>0.54090909090909089</c:v>
                </c:pt>
                <c:pt idx="9">
                  <c:v>0.53125</c:v>
                </c:pt>
                <c:pt idx="10">
                  <c:v>0.52307692307692311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'NTG Examples'!$D$59</c:f>
              <c:strCache>
                <c:ptCount val="1"/>
                <c:pt idx="0">
                  <c:v>NTG = 0.85, AFar=0.20</c:v>
                </c:pt>
              </c:strCache>
            </c:strRef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none"/>
          </c:marker>
          <c:xVal>
            <c:numRef>
              <c:f>'NTG Examples'!$E$56:$O$56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'NTG Examples'!$E$59:$O$59</c:f>
              <c:numCache>
                <c:formatCode>0.00</c:formatCode>
                <c:ptCount val="11"/>
                <c:pt idx="0">
                  <c:v>0.85</c:v>
                </c:pt>
                <c:pt idx="1">
                  <c:v>0.80749999999999988</c:v>
                </c:pt>
                <c:pt idx="2">
                  <c:v>0.78200000000000003</c:v>
                </c:pt>
                <c:pt idx="3">
                  <c:v>0.76500000000000001</c:v>
                </c:pt>
                <c:pt idx="4">
                  <c:v>0.75285714285714289</c:v>
                </c:pt>
                <c:pt idx="5">
                  <c:v>0.74375000000000002</c:v>
                </c:pt>
                <c:pt idx="6">
                  <c:v>0.73666666666666669</c:v>
                </c:pt>
                <c:pt idx="7">
                  <c:v>0.73100000000000009</c:v>
                </c:pt>
                <c:pt idx="8">
                  <c:v>0.72636363636363643</c:v>
                </c:pt>
                <c:pt idx="9">
                  <c:v>0.72250000000000003</c:v>
                </c:pt>
                <c:pt idx="10">
                  <c:v>0.71923076923076934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'NTG Examples'!$D$60</c:f>
              <c:strCache>
                <c:ptCount val="1"/>
                <c:pt idx="0">
                  <c:v>NTG = 0.70, AFar=0.75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'NTG Examples'!$E$56:$O$56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'NTG Examples'!$E$60:$O$60</c:f>
              <c:numCache>
                <c:formatCode>0.00</c:formatCode>
                <c:ptCount val="11"/>
                <c:pt idx="0">
                  <c:v>0.7</c:v>
                </c:pt>
                <c:pt idx="1">
                  <c:v>0.56874999999999998</c:v>
                </c:pt>
                <c:pt idx="2">
                  <c:v>0.49</c:v>
                </c:pt>
                <c:pt idx="3">
                  <c:v>0.4375</c:v>
                </c:pt>
                <c:pt idx="4">
                  <c:v>0.4</c:v>
                </c:pt>
                <c:pt idx="5">
                  <c:v>0.37187499999999996</c:v>
                </c:pt>
                <c:pt idx="6">
                  <c:v>0.35</c:v>
                </c:pt>
                <c:pt idx="7">
                  <c:v>0.33250000000000002</c:v>
                </c:pt>
                <c:pt idx="8">
                  <c:v>0.31818181818181818</c:v>
                </c:pt>
                <c:pt idx="9">
                  <c:v>0.30625000000000002</c:v>
                </c:pt>
                <c:pt idx="10">
                  <c:v>0.2961538461538461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'NTG Examples'!$D$61</c:f>
              <c:strCache>
                <c:ptCount val="1"/>
                <c:pt idx="0">
                  <c:v>NTG = 0.70, AFar=0.50</c:v>
                </c:pt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xVal>
            <c:numRef>
              <c:f>'NTG Examples'!$E$56:$O$56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'NTG Examples'!$E$61:$O$61</c:f>
              <c:numCache>
                <c:formatCode>0.00</c:formatCode>
                <c:ptCount val="11"/>
                <c:pt idx="0">
                  <c:v>0.7</c:v>
                </c:pt>
                <c:pt idx="1">
                  <c:v>0.61250000000000004</c:v>
                </c:pt>
                <c:pt idx="2">
                  <c:v>0.56000000000000005</c:v>
                </c:pt>
                <c:pt idx="3">
                  <c:v>0.52500000000000002</c:v>
                </c:pt>
                <c:pt idx="4">
                  <c:v>0.5</c:v>
                </c:pt>
                <c:pt idx="5">
                  <c:v>0.48124999999999996</c:v>
                </c:pt>
                <c:pt idx="6">
                  <c:v>0.46666666666666667</c:v>
                </c:pt>
                <c:pt idx="7">
                  <c:v>0.45500000000000002</c:v>
                </c:pt>
                <c:pt idx="8">
                  <c:v>0.44545454545454544</c:v>
                </c:pt>
                <c:pt idx="9">
                  <c:v>0.4375</c:v>
                </c:pt>
                <c:pt idx="10">
                  <c:v>0.43076923076923074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'NTG Examples'!$D$62</c:f>
              <c:strCache>
                <c:ptCount val="1"/>
                <c:pt idx="0">
                  <c:v>NTG = 0.70, AFar=0.20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xVal>
            <c:numRef>
              <c:f>'NTG Examples'!$E$56:$O$56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'NTG Examples'!$E$62:$O$62</c:f>
              <c:numCache>
                <c:formatCode>0.00</c:formatCode>
                <c:ptCount val="11"/>
                <c:pt idx="0">
                  <c:v>0.7</c:v>
                </c:pt>
                <c:pt idx="1">
                  <c:v>0.66500000000000004</c:v>
                </c:pt>
                <c:pt idx="2">
                  <c:v>0.64400000000000002</c:v>
                </c:pt>
                <c:pt idx="3">
                  <c:v>0.63000000000000012</c:v>
                </c:pt>
                <c:pt idx="4">
                  <c:v>0.62000000000000011</c:v>
                </c:pt>
                <c:pt idx="5">
                  <c:v>0.61250000000000004</c:v>
                </c:pt>
                <c:pt idx="6">
                  <c:v>0.6066666666666668</c:v>
                </c:pt>
                <c:pt idx="7">
                  <c:v>0.60199999999999998</c:v>
                </c:pt>
                <c:pt idx="8">
                  <c:v>0.59818181818181826</c:v>
                </c:pt>
                <c:pt idx="9">
                  <c:v>0.59500000000000008</c:v>
                </c:pt>
                <c:pt idx="10">
                  <c:v>0.59230769230769231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'NTG Examples'!$D$63</c:f>
              <c:strCache>
                <c:ptCount val="1"/>
                <c:pt idx="0">
                  <c:v>NTG = 0.55, AFar=0.75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'NTG Examples'!$E$56:$O$56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'NTG Examples'!$E$63:$O$63</c:f>
              <c:numCache>
                <c:formatCode>0.00</c:formatCode>
                <c:ptCount val="11"/>
                <c:pt idx="0">
                  <c:v>0.55000000000000004</c:v>
                </c:pt>
                <c:pt idx="1">
                  <c:v>0.44687500000000002</c:v>
                </c:pt>
                <c:pt idx="2">
                  <c:v>0.38500000000000001</c:v>
                </c:pt>
                <c:pt idx="3">
                  <c:v>0.34375</c:v>
                </c:pt>
                <c:pt idx="4">
                  <c:v>0.31428571428571428</c:v>
                </c:pt>
                <c:pt idx="5">
                  <c:v>0.29218750000000004</c:v>
                </c:pt>
                <c:pt idx="6">
                  <c:v>0.27500000000000002</c:v>
                </c:pt>
                <c:pt idx="7">
                  <c:v>0.26125000000000004</c:v>
                </c:pt>
                <c:pt idx="8">
                  <c:v>0.25</c:v>
                </c:pt>
                <c:pt idx="9">
                  <c:v>0.24062500000000001</c:v>
                </c:pt>
                <c:pt idx="10">
                  <c:v>0.23269230769230773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'NTG Examples'!$D$64</c:f>
              <c:strCache>
                <c:ptCount val="1"/>
                <c:pt idx="0">
                  <c:v>NTG = 0.55, AFar=0.50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'NTG Examples'!$E$56:$O$56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'NTG Examples'!$E$64:$O$64</c:f>
              <c:numCache>
                <c:formatCode>0.00</c:formatCode>
                <c:ptCount val="11"/>
                <c:pt idx="0">
                  <c:v>0.55000000000000004</c:v>
                </c:pt>
                <c:pt idx="1">
                  <c:v>0.48125000000000001</c:v>
                </c:pt>
                <c:pt idx="2">
                  <c:v>0.44</c:v>
                </c:pt>
                <c:pt idx="3">
                  <c:v>0.41249999999999998</c:v>
                </c:pt>
                <c:pt idx="4">
                  <c:v>0.39285714285714285</c:v>
                </c:pt>
                <c:pt idx="5">
                  <c:v>0.37812500000000004</c:v>
                </c:pt>
                <c:pt idx="6">
                  <c:v>0.36666666666666664</c:v>
                </c:pt>
                <c:pt idx="7">
                  <c:v>0.35750000000000004</c:v>
                </c:pt>
                <c:pt idx="8">
                  <c:v>0.35</c:v>
                </c:pt>
                <c:pt idx="9">
                  <c:v>0.34375</c:v>
                </c:pt>
                <c:pt idx="10">
                  <c:v>0.33846153846153848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'NTG Examples'!$D$65</c:f>
              <c:strCache>
                <c:ptCount val="1"/>
                <c:pt idx="0">
                  <c:v>NTG = 0.55, AFar=0.20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'NTG Examples'!$E$56:$O$56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'NTG Examples'!$E$65:$O$65</c:f>
              <c:numCache>
                <c:formatCode>0.00</c:formatCode>
                <c:ptCount val="11"/>
                <c:pt idx="0">
                  <c:v>0.55000000000000004</c:v>
                </c:pt>
                <c:pt idx="1">
                  <c:v>0.52249999999999996</c:v>
                </c:pt>
                <c:pt idx="2">
                  <c:v>0.50600000000000001</c:v>
                </c:pt>
                <c:pt idx="3">
                  <c:v>0.495</c:v>
                </c:pt>
                <c:pt idx="4">
                  <c:v>0.48714285714285716</c:v>
                </c:pt>
                <c:pt idx="5">
                  <c:v>0.48125000000000007</c:v>
                </c:pt>
                <c:pt idx="6">
                  <c:v>0.47666666666666668</c:v>
                </c:pt>
                <c:pt idx="7">
                  <c:v>0.47300000000000009</c:v>
                </c:pt>
                <c:pt idx="8">
                  <c:v>0.47000000000000003</c:v>
                </c:pt>
                <c:pt idx="9">
                  <c:v>0.46750000000000003</c:v>
                </c:pt>
                <c:pt idx="10">
                  <c:v>0.46538461538461545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44608"/>
        <c:axId val="142245184"/>
      </c:scatterChart>
      <c:valAx>
        <c:axId val="142244608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Ratio: to-code savings / above-code savings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2245184"/>
        <c:crosses val="autoZero"/>
        <c:crossBetween val="midCat"/>
      </c:valAx>
      <c:valAx>
        <c:axId val="142245184"/>
        <c:scaling>
          <c:orientation val="minMax"/>
          <c:min val="0.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Adjusted NTG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42244608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9</xdr:row>
      <xdr:rowOff>90487</xdr:rowOff>
    </xdr:from>
    <xdr:to>
      <xdr:col>12</xdr:col>
      <xdr:colOff>542925</xdr:colOff>
      <xdr:row>26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33</xdr:row>
      <xdr:rowOff>119062</xdr:rowOff>
    </xdr:from>
    <xdr:to>
      <xdr:col>12</xdr:col>
      <xdr:colOff>542925</xdr:colOff>
      <xdr:row>50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65</xdr:row>
      <xdr:rowOff>119062</xdr:rowOff>
    </xdr:from>
    <xdr:to>
      <xdr:col>13</xdr:col>
      <xdr:colOff>581025</xdr:colOff>
      <xdr:row>86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9" sqref="B9"/>
    </sheetView>
  </sheetViews>
  <sheetFormatPr defaultRowHeight="15" x14ac:dyDescent="0.25"/>
  <cols>
    <col min="1" max="1" width="34.140625" bestFit="1" customWidth="1"/>
  </cols>
  <sheetData>
    <row r="1" spans="1:2" x14ac:dyDescent="0.25">
      <c r="A1" t="s">
        <v>49</v>
      </c>
    </row>
    <row r="2" spans="1:2" x14ac:dyDescent="0.25">
      <c r="A2" t="s">
        <v>50</v>
      </c>
    </row>
    <row r="3" spans="1:2" x14ac:dyDescent="0.25">
      <c r="A3" s="26">
        <v>42926</v>
      </c>
    </row>
    <row r="6" spans="1:2" x14ac:dyDescent="0.25">
      <c r="A6" t="s">
        <v>51</v>
      </c>
      <c r="B6" t="s">
        <v>55</v>
      </c>
    </row>
    <row r="7" spans="1:2" x14ac:dyDescent="0.25">
      <c r="A7" t="s">
        <v>52</v>
      </c>
      <c r="B7" t="s">
        <v>54</v>
      </c>
    </row>
    <row r="8" spans="1:2" x14ac:dyDescent="0.25">
      <c r="A8" t="s">
        <v>53</v>
      </c>
      <c r="B8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F110" sqref="F110"/>
    </sheetView>
  </sheetViews>
  <sheetFormatPr defaultRowHeight="15" x14ac:dyDescent="0.25"/>
  <cols>
    <col min="1" max="10" width="10.7109375" customWidth="1"/>
  </cols>
  <sheetData>
    <row r="1" spans="1:13" x14ac:dyDescent="0.25">
      <c r="A1" s="4" t="s">
        <v>19</v>
      </c>
      <c r="B1" s="5"/>
      <c r="C1" s="5"/>
      <c r="D1" s="5"/>
      <c r="E1" s="5"/>
      <c r="F1" s="5"/>
      <c r="G1" s="5"/>
      <c r="H1" s="5"/>
      <c r="I1" s="6"/>
      <c r="J1" s="13" t="s">
        <v>21</v>
      </c>
    </row>
    <row r="2" spans="1:13" ht="45" x14ac:dyDescent="0.25">
      <c r="A2" s="11" t="s">
        <v>18</v>
      </c>
      <c r="B2" s="10" t="s">
        <v>9</v>
      </c>
      <c r="C2" s="10" t="s">
        <v>10</v>
      </c>
      <c r="D2" s="10" t="s">
        <v>11</v>
      </c>
      <c r="E2" s="10" t="s">
        <v>17</v>
      </c>
      <c r="F2" s="10" t="s">
        <v>12</v>
      </c>
      <c r="G2" s="10" t="s">
        <v>13</v>
      </c>
      <c r="H2" s="10" t="s">
        <v>14</v>
      </c>
      <c r="I2" s="12" t="s">
        <v>15</v>
      </c>
      <c r="J2" s="2" t="s">
        <v>16</v>
      </c>
      <c r="L2" s="2" t="s">
        <v>24</v>
      </c>
      <c r="M2" s="23" t="s">
        <v>25</v>
      </c>
    </row>
    <row r="3" spans="1:13" x14ac:dyDescent="0.25">
      <c r="A3" s="7" t="s">
        <v>2</v>
      </c>
      <c r="B3" s="8">
        <v>0</v>
      </c>
      <c r="C3" s="8">
        <v>0</v>
      </c>
      <c r="D3" s="8">
        <v>0</v>
      </c>
      <c r="E3" s="8">
        <v>0</v>
      </c>
      <c r="F3" s="8">
        <v>1</v>
      </c>
      <c r="G3" s="8">
        <v>0</v>
      </c>
      <c r="H3" s="8">
        <v>1</v>
      </c>
      <c r="I3" s="9">
        <f>H3/$H$34</f>
        <v>7.4794315632011965E-4</v>
      </c>
      <c r="J3" s="1">
        <f>IF(OR(F3&gt;0,G3&gt;0),I3,0)</f>
        <v>7.4794315632011965E-4</v>
      </c>
      <c r="L3">
        <f>IF(OR(F3&gt;0,G3&gt;0),H3,0)</f>
        <v>1</v>
      </c>
      <c r="M3">
        <f>H3</f>
        <v>1</v>
      </c>
    </row>
    <row r="4" spans="1:13" x14ac:dyDescent="0.25">
      <c r="A4" s="7" t="s">
        <v>2</v>
      </c>
      <c r="B4" s="8">
        <v>0</v>
      </c>
      <c r="C4" s="8">
        <v>0</v>
      </c>
      <c r="D4" s="8">
        <v>0</v>
      </c>
      <c r="E4" s="8">
        <v>1</v>
      </c>
      <c r="F4" s="8">
        <v>0</v>
      </c>
      <c r="G4" s="8">
        <v>0</v>
      </c>
      <c r="H4" s="8">
        <v>7</v>
      </c>
      <c r="I4" s="9">
        <f t="shared" ref="I4:I34" si="0">H4/$H$34</f>
        <v>5.235602094240838E-3</v>
      </c>
      <c r="J4" s="1">
        <f t="shared" ref="J4:J33" si="1">IF(OR(F4&gt;0,G4&gt;0),I4,0)</f>
        <v>0</v>
      </c>
      <c r="L4">
        <f t="shared" ref="L4:L34" si="2">IF(OR(F4&gt;0,G4&gt;0),H4,0)</f>
        <v>0</v>
      </c>
      <c r="M4">
        <f t="shared" ref="M4:M32" si="3">H4</f>
        <v>7</v>
      </c>
    </row>
    <row r="5" spans="1:13" x14ac:dyDescent="0.25">
      <c r="A5" s="7" t="s">
        <v>2</v>
      </c>
      <c r="B5" s="8">
        <v>0</v>
      </c>
      <c r="C5" s="8">
        <v>0</v>
      </c>
      <c r="D5" s="8">
        <v>0</v>
      </c>
      <c r="E5" s="8">
        <v>1</v>
      </c>
      <c r="F5" s="8">
        <v>0</v>
      </c>
      <c r="G5" s="8">
        <v>1</v>
      </c>
      <c r="H5" s="8">
        <v>1</v>
      </c>
      <c r="I5" s="9">
        <f t="shared" si="0"/>
        <v>7.4794315632011965E-4</v>
      </c>
      <c r="J5" s="1">
        <f t="shared" si="1"/>
        <v>7.4794315632011965E-4</v>
      </c>
      <c r="L5">
        <f t="shared" si="2"/>
        <v>1</v>
      </c>
      <c r="M5">
        <f t="shared" si="3"/>
        <v>1</v>
      </c>
    </row>
    <row r="6" spans="1:13" x14ac:dyDescent="0.25">
      <c r="A6" s="7" t="s">
        <v>2</v>
      </c>
      <c r="B6" s="8">
        <v>0</v>
      </c>
      <c r="C6" s="8">
        <v>0</v>
      </c>
      <c r="D6" s="8">
        <v>1</v>
      </c>
      <c r="E6" s="8">
        <v>0</v>
      </c>
      <c r="F6" s="8">
        <v>0</v>
      </c>
      <c r="G6" s="8">
        <v>0</v>
      </c>
      <c r="H6" s="8">
        <v>319</v>
      </c>
      <c r="I6" s="9">
        <f t="shared" si="0"/>
        <v>0.23859386686611816</v>
      </c>
      <c r="J6" s="1">
        <f t="shared" si="1"/>
        <v>0</v>
      </c>
      <c r="L6">
        <f t="shared" si="2"/>
        <v>0</v>
      </c>
      <c r="M6">
        <f t="shared" si="3"/>
        <v>319</v>
      </c>
    </row>
    <row r="7" spans="1:13" x14ac:dyDescent="0.25">
      <c r="A7" s="7" t="s">
        <v>2</v>
      </c>
      <c r="B7" s="8">
        <v>0</v>
      </c>
      <c r="C7" s="8">
        <v>0</v>
      </c>
      <c r="D7" s="8">
        <v>1</v>
      </c>
      <c r="E7" s="8">
        <v>0</v>
      </c>
      <c r="F7" s="8">
        <v>0</v>
      </c>
      <c r="G7" s="8">
        <v>1</v>
      </c>
      <c r="H7" s="8">
        <v>20</v>
      </c>
      <c r="I7" s="9">
        <f t="shared" si="0"/>
        <v>1.4958863126402393E-2</v>
      </c>
      <c r="J7" s="1">
        <f t="shared" si="1"/>
        <v>1.4958863126402393E-2</v>
      </c>
      <c r="L7">
        <f t="shared" si="2"/>
        <v>20</v>
      </c>
      <c r="M7">
        <f t="shared" si="3"/>
        <v>20</v>
      </c>
    </row>
    <row r="8" spans="1:13" x14ac:dyDescent="0.25">
      <c r="A8" s="7" t="s">
        <v>2</v>
      </c>
      <c r="B8" s="8">
        <v>0</v>
      </c>
      <c r="C8" s="8">
        <v>0</v>
      </c>
      <c r="D8" s="8">
        <v>1</v>
      </c>
      <c r="E8" s="8">
        <v>0</v>
      </c>
      <c r="F8" s="8">
        <v>1</v>
      </c>
      <c r="G8" s="8">
        <v>0</v>
      </c>
      <c r="H8" s="8">
        <v>44</v>
      </c>
      <c r="I8" s="9">
        <f t="shared" si="0"/>
        <v>3.2909498878085267E-2</v>
      </c>
      <c r="J8" s="1">
        <f t="shared" si="1"/>
        <v>3.2909498878085267E-2</v>
      </c>
      <c r="L8">
        <f t="shared" si="2"/>
        <v>44</v>
      </c>
      <c r="M8">
        <f t="shared" si="3"/>
        <v>44</v>
      </c>
    </row>
    <row r="9" spans="1:13" x14ac:dyDescent="0.25">
      <c r="A9" s="7" t="s">
        <v>2</v>
      </c>
      <c r="B9" s="8">
        <v>0</v>
      </c>
      <c r="C9" s="8">
        <v>0</v>
      </c>
      <c r="D9" s="8">
        <v>1</v>
      </c>
      <c r="E9" s="8">
        <v>1</v>
      </c>
      <c r="F9" s="8">
        <v>0</v>
      </c>
      <c r="G9" s="8">
        <v>0</v>
      </c>
      <c r="H9" s="8">
        <v>1</v>
      </c>
      <c r="I9" s="9">
        <f t="shared" si="0"/>
        <v>7.4794315632011965E-4</v>
      </c>
      <c r="J9" s="1">
        <f t="shared" si="1"/>
        <v>0</v>
      </c>
      <c r="L9">
        <f t="shared" si="2"/>
        <v>0</v>
      </c>
      <c r="M9">
        <f t="shared" si="3"/>
        <v>1</v>
      </c>
    </row>
    <row r="10" spans="1:13" x14ac:dyDescent="0.25">
      <c r="A10" s="7" t="s">
        <v>2</v>
      </c>
      <c r="B10" s="8">
        <v>0</v>
      </c>
      <c r="C10" s="8">
        <v>1</v>
      </c>
      <c r="D10" s="8">
        <v>0</v>
      </c>
      <c r="E10" s="8">
        <v>0</v>
      </c>
      <c r="F10" s="8">
        <v>0</v>
      </c>
      <c r="G10" s="8">
        <v>0</v>
      </c>
      <c r="H10" s="8">
        <v>34</v>
      </c>
      <c r="I10" s="9">
        <f t="shared" si="0"/>
        <v>2.5430067314884067E-2</v>
      </c>
      <c r="J10" s="1">
        <f t="shared" si="1"/>
        <v>0</v>
      </c>
      <c r="L10">
        <f t="shared" si="2"/>
        <v>0</v>
      </c>
      <c r="M10">
        <f t="shared" si="3"/>
        <v>34</v>
      </c>
    </row>
    <row r="11" spans="1:13" x14ac:dyDescent="0.25">
      <c r="A11" s="7" t="s">
        <v>2</v>
      </c>
      <c r="B11" s="8">
        <v>0</v>
      </c>
      <c r="C11" s="8">
        <v>1</v>
      </c>
      <c r="D11" s="8">
        <v>0</v>
      </c>
      <c r="E11" s="8">
        <v>0</v>
      </c>
      <c r="F11" s="8">
        <v>0</v>
      </c>
      <c r="G11" s="8">
        <v>1</v>
      </c>
      <c r="H11" s="8">
        <v>20</v>
      </c>
      <c r="I11" s="9">
        <f t="shared" si="0"/>
        <v>1.4958863126402393E-2</v>
      </c>
      <c r="J11" s="1">
        <f t="shared" si="1"/>
        <v>1.4958863126402393E-2</v>
      </c>
      <c r="L11">
        <f t="shared" si="2"/>
        <v>20</v>
      </c>
      <c r="M11">
        <f t="shared" si="3"/>
        <v>20</v>
      </c>
    </row>
    <row r="12" spans="1:13" x14ac:dyDescent="0.25">
      <c r="A12" s="7" t="s">
        <v>2</v>
      </c>
      <c r="B12" s="8">
        <v>0</v>
      </c>
      <c r="C12" s="8">
        <v>1</v>
      </c>
      <c r="D12" s="8">
        <v>0</v>
      </c>
      <c r="E12" s="8">
        <v>0</v>
      </c>
      <c r="F12" s="8">
        <v>1</v>
      </c>
      <c r="G12" s="8">
        <v>0</v>
      </c>
      <c r="H12" s="8">
        <v>3</v>
      </c>
      <c r="I12" s="9">
        <f t="shared" si="0"/>
        <v>2.243829468960359E-3</v>
      </c>
      <c r="J12" s="1">
        <f t="shared" si="1"/>
        <v>2.243829468960359E-3</v>
      </c>
      <c r="L12">
        <f t="shared" si="2"/>
        <v>3</v>
      </c>
      <c r="M12">
        <f t="shared" si="3"/>
        <v>3</v>
      </c>
    </row>
    <row r="13" spans="1:13" x14ac:dyDescent="0.25">
      <c r="A13" s="7" t="s">
        <v>2</v>
      </c>
      <c r="B13" s="8">
        <v>0</v>
      </c>
      <c r="C13" s="8">
        <v>1</v>
      </c>
      <c r="D13" s="8">
        <v>0</v>
      </c>
      <c r="E13" s="8">
        <v>1</v>
      </c>
      <c r="F13" s="8">
        <v>0</v>
      </c>
      <c r="G13" s="8">
        <v>0</v>
      </c>
      <c r="H13" s="8">
        <v>2</v>
      </c>
      <c r="I13" s="9">
        <f t="shared" si="0"/>
        <v>1.4958863126402393E-3</v>
      </c>
      <c r="J13" s="1">
        <f t="shared" si="1"/>
        <v>0</v>
      </c>
      <c r="L13">
        <f t="shared" si="2"/>
        <v>0</v>
      </c>
      <c r="M13">
        <f t="shared" si="3"/>
        <v>2</v>
      </c>
    </row>
    <row r="14" spans="1:13" x14ac:dyDescent="0.25">
      <c r="A14" s="7" t="s">
        <v>2</v>
      </c>
      <c r="B14" s="8">
        <v>0</v>
      </c>
      <c r="C14" s="8">
        <v>1</v>
      </c>
      <c r="D14" s="8">
        <v>0</v>
      </c>
      <c r="E14" s="8">
        <v>1</v>
      </c>
      <c r="F14" s="8">
        <v>1</v>
      </c>
      <c r="G14" s="8">
        <v>0</v>
      </c>
      <c r="H14" s="8">
        <v>4</v>
      </c>
      <c r="I14" s="9">
        <f t="shared" si="0"/>
        <v>2.9917726252804786E-3</v>
      </c>
      <c r="J14" s="1">
        <f t="shared" si="1"/>
        <v>2.9917726252804786E-3</v>
      </c>
      <c r="L14">
        <f t="shared" si="2"/>
        <v>4</v>
      </c>
      <c r="M14">
        <f t="shared" si="3"/>
        <v>4</v>
      </c>
    </row>
    <row r="15" spans="1:13" x14ac:dyDescent="0.25">
      <c r="A15" s="7" t="s">
        <v>2</v>
      </c>
      <c r="B15" s="8">
        <v>0</v>
      </c>
      <c r="C15" s="8">
        <v>1</v>
      </c>
      <c r="D15" s="8">
        <v>0</v>
      </c>
      <c r="E15" s="8">
        <v>1</v>
      </c>
      <c r="F15" s="8">
        <v>1</v>
      </c>
      <c r="G15" s="8">
        <v>1</v>
      </c>
      <c r="H15" s="8">
        <v>1</v>
      </c>
      <c r="I15" s="9">
        <f t="shared" si="0"/>
        <v>7.4794315632011965E-4</v>
      </c>
      <c r="J15" s="1">
        <f t="shared" si="1"/>
        <v>7.4794315632011965E-4</v>
      </c>
      <c r="L15">
        <f t="shared" si="2"/>
        <v>1</v>
      </c>
      <c r="M15">
        <f t="shared" si="3"/>
        <v>1</v>
      </c>
    </row>
    <row r="16" spans="1:13" x14ac:dyDescent="0.25">
      <c r="A16" s="7" t="s">
        <v>2</v>
      </c>
      <c r="B16" s="8">
        <v>0</v>
      </c>
      <c r="C16" s="8">
        <v>1</v>
      </c>
      <c r="D16" s="8">
        <v>1</v>
      </c>
      <c r="E16" s="8">
        <v>0</v>
      </c>
      <c r="F16" s="8">
        <v>0</v>
      </c>
      <c r="G16" s="8">
        <v>0</v>
      </c>
      <c r="H16" s="8">
        <v>55</v>
      </c>
      <c r="I16" s="9">
        <f t="shared" si="0"/>
        <v>4.113687359760658E-2</v>
      </c>
      <c r="J16" s="1">
        <f t="shared" si="1"/>
        <v>0</v>
      </c>
      <c r="L16">
        <f t="shared" si="2"/>
        <v>0</v>
      </c>
      <c r="M16">
        <f t="shared" si="3"/>
        <v>55</v>
      </c>
    </row>
    <row r="17" spans="1:13" x14ac:dyDescent="0.25">
      <c r="A17" s="7" t="s">
        <v>2</v>
      </c>
      <c r="B17" s="8">
        <v>0</v>
      </c>
      <c r="C17" s="8">
        <v>1</v>
      </c>
      <c r="D17" s="8">
        <v>1</v>
      </c>
      <c r="E17" s="8">
        <v>0</v>
      </c>
      <c r="F17" s="8">
        <v>0</v>
      </c>
      <c r="G17" s="8">
        <v>1</v>
      </c>
      <c r="H17" s="8">
        <v>14</v>
      </c>
      <c r="I17" s="9">
        <f t="shared" si="0"/>
        <v>1.0471204188481676E-2</v>
      </c>
      <c r="J17" s="1">
        <f t="shared" si="1"/>
        <v>1.0471204188481676E-2</v>
      </c>
      <c r="L17">
        <f t="shared" si="2"/>
        <v>14</v>
      </c>
      <c r="M17">
        <f t="shared" si="3"/>
        <v>14</v>
      </c>
    </row>
    <row r="18" spans="1:13" x14ac:dyDescent="0.25">
      <c r="A18" s="7" t="s">
        <v>2</v>
      </c>
      <c r="B18" s="8">
        <v>0</v>
      </c>
      <c r="C18" s="8">
        <v>1</v>
      </c>
      <c r="D18" s="8">
        <v>1</v>
      </c>
      <c r="E18" s="8">
        <v>0</v>
      </c>
      <c r="F18" s="8">
        <v>1</v>
      </c>
      <c r="G18" s="8">
        <v>0</v>
      </c>
      <c r="H18" s="8">
        <v>18</v>
      </c>
      <c r="I18" s="9">
        <f t="shared" si="0"/>
        <v>1.3462976813762155E-2</v>
      </c>
      <c r="J18" s="1">
        <f t="shared" si="1"/>
        <v>1.3462976813762155E-2</v>
      </c>
      <c r="L18">
        <f t="shared" si="2"/>
        <v>18</v>
      </c>
      <c r="M18">
        <f t="shared" si="3"/>
        <v>18</v>
      </c>
    </row>
    <row r="19" spans="1:13" x14ac:dyDescent="0.25">
      <c r="A19" s="7" t="s">
        <v>2</v>
      </c>
      <c r="B19" s="8">
        <v>0</v>
      </c>
      <c r="C19" s="8">
        <v>1</v>
      </c>
      <c r="D19" s="8">
        <v>1</v>
      </c>
      <c r="E19" s="8">
        <v>0</v>
      </c>
      <c r="F19" s="8">
        <v>1</v>
      </c>
      <c r="G19" s="8">
        <v>1</v>
      </c>
      <c r="H19" s="8">
        <v>2</v>
      </c>
      <c r="I19" s="9">
        <f t="shared" si="0"/>
        <v>1.4958863126402393E-3</v>
      </c>
      <c r="J19" s="1">
        <f t="shared" si="1"/>
        <v>1.4958863126402393E-3</v>
      </c>
      <c r="L19">
        <f t="shared" si="2"/>
        <v>2</v>
      </c>
      <c r="M19">
        <f t="shared" si="3"/>
        <v>2</v>
      </c>
    </row>
    <row r="20" spans="1:13" x14ac:dyDescent="0.25">
      <c r="A20" s="7" t="s">
        <v>2</v>
      </c>
      <c r="B20" s="8">
        <v>0</v>
      </c>
      <c r="C20" s="8">
        <v>1</v>
      </c>
      <c r="D20" s="8">
        <v>1</v>
      </c>
      <c r="E20" s="8">
        <v>1</v>
      </c>
      <c r="F20" s="8">
        <v>0</v>
      </c>
      <c r="G20" s="8">
        <v>0</v>
      </c>
      <c r="H20" s="8">
        <v>6</v>
      </c>
      <c r="I20" s="9">
        <f t="shared" si="0"/>
        <v>4.4876589379207179E-3</v>
      </c>
      <c r="J20" s="1">
        <f t="shared" si="1"/>
        <v>0</v>
      </c>
      <c r="L20">
        <f t="shared" si="2"/>
        <v>0</v>
      </c>
      <c r="M20">
        <f t="shared" si="3"/>
        <v>6</v>
      </c>
    </row>
    <row r="21" spans="1:13" x14ac:dyDescent="0.25">
      <c r="A21" s="7" t="s">
        <v>2</v>
      </c>
      <c r="B21" s="8">
        <v>1</v>
      </c>
      <c r="C21" s="8">
        <v>0</v>
      </c>
      <c r="D21" s="8">
        <v>0</v>
      </c>
      <c r="E21" s="8">
        <v>0</v>
      </c>
      <c r="F21" s="8">
        <v>1</v>
      </c>
      <c r="G21" s="8">
        <v>1</v>
      </c>
      <c r="H21" s="8">
        <v>3</v>
      </c>
      <c r="I21" s="9">
        <f t="shared" si="0"/>
        <v>2.243829468960359E-3</v>
      </c>
      <c r="J21" s="1">
        <f t="shared" si="1"/>
        <v>2.243829468960359E-3</v>
      </c>
      <c r="L21">
        <f t="shared" si="2"/>
        <v>3</v>
      </c>
      <c r="M21">
        <f t="shared" si="3"/>
        <v>3</v>
      </c>
    </row>
    <row r="22" spans="1:13" x14ac:dyDescent="0.25">
      <c r="A22" s="7" t="s">
        <v>2</v>
      </c>
      <c r="B22" s="8">
        <v>1</v>
      </c>
      <c r="C22" s="8">
        <v>0</v>
      </c>
      <c r="D22" s="8">
        <v>1</v>
      </c>
      <c r="E22" s="8">
        <v>0</v>
      </c>
      <c r="F22" s="8">
        <v>0</v>
      </c>
      <c r="G22" s="8">
        <v>1</v>
      </c>
      <c r="H22" s="8">
        <v>2</v>
      </c>
      <c r="I22" s="9">
        <f t="shared" si="0"/>
        <v>1.4958863126402393E-3</v>
      </c>
      <c r="J22" s="1">
        <f t="shared" si="1"/>
        <v>1.4958863126402393E-3</v>
      </c>
      <c r="L22">
        <f t="shared" si="2"/>
        <v>2</v>
      </c>
      <c r="M22">
        <f t="shared" si="3"/>
        <v>2</v>
      </c>
    </row>
    <row r="23" spans="1:13" x14ac:dyDescent="0.25">
      <c r="A23" s="7" t="s">
        <v>2</v>
      </c>
      <c r="B23" s="8">
        <v>1</v>
      </c>
      <c r="C23" s="8">
        <v>0</v>
      </c>
      <c r="D23" s="8">
        <v>1</v>
      </c>
      <c r="E23" s="8">
        <v>0</v>
      </c>
      <c r="F23" s="8">
        <v>1</v>
      </c>
      <c r="G23" s="8">
        <v>0</v>
      </c>
      <c r="H23" s="8">
        <v>1</v>
      </c>
      <c r="I23" s="9">
        <f t="shared" si="0"/>
        <v>7.4794315632011965E-4</v>
      </c>
      <c r="J23" s="1">
        <f t="shared" si="1"/>
        <v>7.4794315632011965E-4</v>
      </c>
      <c r="L23">
        <f t="shared" si="2"/>
        <v>1</v>
      </c>
      <c r="M23">
        <f t="shared" si="3"/>
        <v>1</v>
      </c>
    </row>
    <row r="24" spans="1:13" x14ac:dyDescent="0.25">
      <c r="A24" s="7" t="s">
        <v>2</v>
      </c>
      <c r="B24" s="8">
        <v>1</v>
      </c>
      <c r="C24" s="8">
        <v>1</v>
      </c>
      <c r="D24" s="8">
        <v>0</v>
      </c>
      <c r="E24" s="8">
        <v>0</v>
      </c>
      <c r="F24" s="8">
        <v>0</v>
      </c>
      <c r="G24" s="8">
        <v>0</v>
      </c>
      <c r="H24" s="8">
        <v>1</v>
      </c>
      <c r="I24" s="9">
        <f t="shared" si="0"/>
        <v>7.4794315632011965E-4</v>
      </c>
      <c r="J24" s="1">
        <f t="shared" si="1"/>
        <v>0</v>
      </c>
      <c r="L24">
        <f t="shared" si="2"/>
        <v>0</v>
      </c>
      <c r="M24">
        <f t="shared" si="3"/>
        <v>1</v>
      </c>
    </row>
    <row r="25" spans="1:13" x14ac:dyDescent="0.25">
      <c r="A25" s="7" t="s">
        <v>2</v>
      </c>
      <c r="B25" s="8">
        <v>1</v>
      </c>
      <c r="C25" s="8">
        <v>1</v>
      </c>
      <c r="D25" s="8">
        <v>0</v>
      </c>
      <c r="E25" s="8">
        <v>0</v>
      </c>
      <c r="F25" s="8">
        <v>0</v>
      </c>
      <c r="G25" s="8">
        <v>1</v>
      </c>
      <c r="H25" s="8">
        <v>2</v>
      </c>
      <c r="I25" s="9">
        <f t="shared" si="0"/>
        <v>1.4958863126402393E-3</v>
      </c>
      <c r="J25" s="1">
        <f t="shared" si="1"/>
        <v>1.4958863126402393E-3</v>
      </c>
      <c r="L25">
        <f t="shared" si="2"/>
        <v>2</v>
      </c>
      <c r="M25">
        <f t="shared" si="3"/>
        <v>2</v>
      </c>
    </row>
    <row r="26" spans="1:13" x14ac:dyDescent="0.25">
      <c r="A26" s="7" t="s">
        <v>2</v>
      </c>
      <c r="B26" s="8">
        <v>1</v>
      </c>
      <c r="C26" s="8">
        <v>1</v>
      </c>
      <c r="D26" s="8">
        <v>1</v>
      </c>
      <c r="E26" s="8">
        <v>1</v>
      </c>
      <c r="F26" s="8">
        <v>1</v>
      </c>
      <c r="G26" s="8">
        <v>0</v>
      </c>
      <c r="H26" s="8">
        <v>3</v>
      </c>
      <c r="I26" s="9">
        <f t="shared" si="0"/>
        <v>2.243829468960359E-3</v>
      </c>
      <c r="J26" s="1">
        <f t="shared" si="1"/>
        <v>2.243829468960359E-3</v>
      </c>
      <c r="L26">
        <f t="shared" si="2"/>
        <v>3</v>
      </c>
      <c r="M26">
        <f t="shared" si="3"/>
        <v>3</v>
      </c>
    </row>
    <row r="27" spans="1:13" x14ac:dyDescent="0.25">
      <c r="A27" s="17" t="s">
        <v>3</v>
      </c>
      <c r="B27" s="18"/>
      <c r="C27" s="18"/>
      <c r="D27" s="18"/>
      <c r="E27" s="18"/>
      <c r="F27" s="18"/>
      <c r="G27" s="18"/>
      <c r="H27" s="18">
        <f>SUM(H3:H26)</f>
        <v>564</v>
      </c>
      <c r="I27" s="19">
        <f t="shared" si="0"/>
        <v>0.42183994016454751</v>
      </c>
      <c r="J27" s="1">
        <f t="shared" si="1"/>
        <v>0</v>
      </c>
      <c r="L27">
        <f t="shared" si="2"/>
        <v>0</v>
      </c>
    </row>
    <row r="28" spans="1:13" x14ac:dyDescent="0.25">
      <c r="A28" s="7" t="s">
        <v>4</v>
      </c>
      <c r="B28" s="8">
        <v>0</v>
      </c>
      <c r="C28" s="8">
        <v>0</v>
      </c>
      <c r="D28" s="8">
        <v>0</v>
      </c>
      <c r="E28" s="8">
        <v>0</v>
      </c>
      <c r="F28" s="8">
        <v>1</v>
      </c>
      <c r="G28" s="8">
        <v>1</v>
      </c>
      <c r="H28" s="8">
        <v>6</v>
      </c>
      <c r="I28" s="9">
        <f t="shared" si="0"/>
        <v>4.4876589379207179E-3</v>
      </c>
      <c r="J28" s="1">
        <f t="shared" si="1"/>
        <v>4.4876589379207179E-3</v>
      </c>
      <c r="L28">
        <f t="shared" si="2"/>
        <v>6</v>
      </c>
      <c r="M28">
        <f t="shared" si="3"/>
        <v>6</v>
      </c>
    </row>
    <row r="29" spans="1:13" x14ac:dyDescent="0.25">
      <c r="A29" s="17" t="s">
        <v>5</v>
      </c>
      <c r="B29" s="18"/>
      <c r="C29" s="18"/>
      <c r="D29" s="18"/>
      <c r="E29" s="18"/>
      <c r="F29" s="18"/>
      <c r="G29" s="18"/>
      <c r="H29" s="18"/>
      <c r="I29" s="19">
        <f t="shared" si="0"/>
        <v>0</v>
      </c>
      <c r="J29" s="1">
        <f t="shared" si="1"/>
        <v>0</v>
      </c>
      <c r="L29">
        <f t="shared" si="2"/>
        <v>0</v>
      </c>
    </row>
    <row r="30" spans="1:13" x14ac:dyDescent="0.25">
      <c r="A30" s="7" t="s">
        <v>6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670</v>
      </c>
      <c r="I30" s="9">
        <f t="shared" si="0"/>
        <v>0.5011219147344802</v>
      </c>
      <c r="J30" s="1">
        <f t="shared" si="1"/>
        <v>0</v>
      </c>
      <c r="L30">
        <f t="shared" si="2"/>
        <v>0</v>
      </c>
      <c r="M30">
        <f t="shared" si="3"/>
        <v>670</v>
      </c>
    </row>
    <row r="31" spans="1:13" x14ac:dyDescent="0.25">
      <c r="A31" s="7" t="s">
        <v>6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1</v>
      </c>
      <c r="H31" s="8">
        <v>23</v>
      </c>
      <c r="I31" s="9">
        <f t="shared" si="0"/>
        <v>1.7202692595362751E-2</v>
      </c>
      <c r="J31" s="1">
        <f t="shared" si="1"/>
        <v>1.7202692595362751E-2</v>
      </c>
      <c r="L31">
        <f t="shared" si="2"/>
        <v>23</v>
      </c>
      <c r="M31">
        <f t="shared" si="3"/>
        <v>23</v>
      </c>
    </row>
    <row r="32" spans="1:13" x14ac:dyDescent="0.25">
      <c r="A32" s="7" t="s">
        <v>6</v>
      </c>
      <c r="B32" s="8">
        <v>0</v>
      </c>
      <c r="C32" s="8">
        <v>0</v>
      </c>
      <c r="D32" s="8">
        <v>0</v>
      </c>
      <c r="E32" s="8">
        <v>0</v>
      </c>
      <c r="F32" s="8">
        <v>1</v>
      </c>
      <c r="G32" s="8">
        <v>0</v>
      </c>
      <c r="H32" s="8">
        <v>80</v>
      </c>
      <c r="I32" s="9">
        <f t="shared" si="0"/>
        <v>5.9835452505609572E-2</v>
      </c>
      <c r="J32" s="1">
        <f t="shared" si="1"/>
        <v>5.9835452505609572E-2</v>
      </c>
      <c r="L32">
        <f t="shared" si="2"/>
        <v>80</v>
      </c>
      <c r="M32">
        <f t="shared" si="3"/>
        <v>80</v>
      </c>
    </row>
    <row r="33" spans="1:13" x14ac:dyDescent="0.25">
      <c r="A33" s="17" t="s">
        <v>7</v>
      </c>
      <c r="B33" s="18"/>
      <c r="C33" s="18"/>
      <c r="D33" s="18"/>
      <c r="E33" s="18"/>
      <c r="F33" s="18"/>
      <c r="G33" s="18"/>
      <c r="H33" s="18">
        <f>SUM(H30:H32)</f>
        <v>773</v>
      </c>
      <c r="I33" s="19">
        <f t="shared" si="0"/>
        <v>0.57816005983545249</v>
      </c>
      <c r="J33" s="1">
        <f t="shared" si="1"/>
        <v>0</v>
      </c>
      <c r="L33">
        <f t="shared" si="2"/>
        <v>0</v>
      </c>
    </row>
    <row r="34" spans="1:13" ht="15.75" thickBot="1" x14ac:dyDescent="0.3">
      <c r="A34" s="14" t="s">
        <v>8</v>
      </c>
      <c r="B34" s="15"/>
      <c r="C34" s="15"/>
      <c r="D34" s="15"/>
      <c r="E34" s="15"/>
      <c r="F34" s="15"/>
      <c r="G34" s="15"/>
      <c r="H34" s="15">
        <f>H33+H29+H27</f>
        <v>1337</v>
      </c>
      <c r="I34" s="16">
        <f t="shared" si="0"/>
        <v>1</v>
      </c>
      <c r="J34" s="20">
        <f>SUM(J3:J33)</f>
        <v>0.18548990276738969</v>
      </c>
      <c r="K34">
        <f xml:space="preserve"> SUM(L3:L33)/H34</f>
        <v>0.18548990276738969</v>
      </c>
      <c r="L34">
        <f t="shared" si="2"/>
        <v>0</v>
      </c>
    </row>
    <row r="35" spans="1:13" ht="15.75" thickBot="1" x14ac:dyDescent="0.3"/>
    <row r="36" spans="1:13" x14ac:dyDescent="0.25">
      <c r="A36" s="4" t="s">
        <v>20</v>
      </c>
      <c r="B36" s="5"/>
      <c r="C36" s="5"/>
      <c r="D36" s="5"/>
      <c r="E36" s="5"/>
      <c r="F36" s="5"/>
      <c r="G36" s="5"/>
      <c r="H36" s="5"/>
      <c r="I36" s="6"/>
      <c r="J36" s="13" t="s">
        <v>21</v>
      </c>
    </row>
    <row r="37" spans="1:13" ht="45" x14ac:dyDescent="0.25">
      <c r="A37" s="11" t="s">
        <v>18</v>
      </c>
      <c r="B37" s="10" t="s">
        <v>9</v>
      </c>
      <c r="C37" s="10" t="s">
        <v>10</v>
      </c>
      <c r="D37" s="10" t="s">
        <v>11</v>
      </c>
      <c r="E37" s="10" t="s">
        <v>17</v>
      </c>
      <c r="F37" s="10" t="s">
        <v>12</v>
      </c>
      <c r="G37" s="10" t="s">
        <v>13</v>
      </c>
      <c r="H37" s="10" t="s">
        <v>14</v>
      </c>
      <c r="I37" s="12" t="s">
        <v>15</v>
      </c>
      <c r="J37" s="2" t="s">
        <v>16</v>
      </c>
    </row>
    <row r="38" spans="1:13" x14ac:dyDescent="0.25">
      <c r="A38" s="7" t="s">
        <v>2</v>
      </c>
      <c r="B38" s="8">
        <v>0</v>
      </c>
      <c r="C38" s="8">
        <v>0</v>
      </c>
      <c r="D38" s="8">
        <v>0</v>
      </c>
      <c r="E38" s="8">
        <v>1</v>
      </c>
      <c r="F38" s="8">
        <v>0</v>
      </c>
      <c r="G38" s="8">
        <v>0</v>
      </c>
      <c r="H38" s="8">
        <v>1</v>
      </c>
      <c r="I38" s="9">
        <f>H38/$H$59</f>
        <v>4.7393364928909956E-3</v>
      </c>
      <c r="J38" s="1">
        <f>IF(OR(F38&gt;0,G38&gt;0),I38,0)</f>
        <v>0</v>
      </c>
      <c r="L38">
        <f t="shared" ref="L38:L59" si="4">IF(OR(F38&gt;0,G38&gt;0),H38,0)</f>
        <v>0</v>
      </c>
      <c r="M38">
        <f t="shared" ref="M38:M53" si="5">H38</f>
        <v>1</v>
      </c>
    </row>
    <row r="39" spans="1:13" x14ac:dyDescent="0.25">
      <c r="A39" s="7" t="s">
        <v>2</v>
      </c>
      <c r="B39" s="8">
        <v>0</v>
      </c>
      <c r="C39" s="8">
        <v>0</v>
      </c>
      <c r="D39" s="8">
        <v>1</v>
      </c>
      <c r="E39" s="8">
        <v>0</v>
      </c>
      <c r="F39" s="8">
        <v>0</v>
      </c>
      <c r="G39" s="8">
        <v>0</v>
      </c>
      <c r="H39" s="8">
        <v>53</v>
      </c>
      <c r="I39" s="9">
        <f t="shared" ref="I39:I59" si="6">H39/$H$59</f>
        <v>0.25118483412322273</v>
      </c>
      <c r="J39" s="1">
        <f t="shared" ref="J39:J58" si="7">IF(OR(F39&gt;0,G39&gt;0),I39,0)</f>
        <v>0</v>
      </c>
      <c r="L39">
        <f t="shared" si="4"/>
        <v>0</v>
      </c>
      <c r="M39">
        <f t="shared" si="5"/>
        <v>53</v>
      </c>
    </row>
    <row r="40" spans="1:13" x14ac:dyDescent="0.25">
      <c r="A40" s="7" t="s">
        <v>2</v>
      </c>
      <c r="B40" s="8">
        <v>0</v>
      </c>
      <c r="C40" s="8">
        <v>0</v>
      </c>
      <c r="D40" s="8">
        <v>1</v>
      </c>
      <c r="E40" s="8">
        <v>0</v>
      </c>
      <c r="F40" s="8">
        <v>0</v>
      </c>
      <c r="G40" s="8">
        <v>1</v>
      </c>
      <c r="H40" s="8">
        <v>9</v>
      </c>
      <c r="I40" s="9">
        <f t="shared" si="6"/>
        <v>4.2654028436018961E-2</v>
      </c>
      <c r="J40" s="1">
        <f t="shared" si="7"/>
        <v>4.2654028436018961E-2</v>
      </c>
      <c r="L40">
        <f t="shared" si="4"/>
        <v>9</v>
      </c>
      <c r="M40">
        <f t="shared" si="5"/>
        <v>9</v>
      </c>
    </row>
    <row r="41" spans="1:13" x14ac:dyDescent="0.25">
      <c r="A41" s="7" t="s">
        <v>2</v>
      </c>
      <c r="B41" s="8">
        <v>0</v>
      </c>
      <c r="C41" s="8">
        <v>0</v>
      </c>
      <c r="D41" s="8">
        <v>1</v>
      </c>
      <c r="E41" s="8">
        <v>0</v>
      </c>
      <c r="F41" s="8">
        <v>1</v>
      </c>
      <c r="G41" s="8">
        <v>0</v>
      </c>
      <c r="H41" s="8">
        <v>5</v>
      </c>
      <c r="I41" s="9">
        <f t="shared" si="6"/>
        <v>2.3696682464454975E-2</v>
      </c>
      <c r="J41" s="1">
        <f t="shared" si="7"/>
        <v>2.3696682464454975E-2</v>
      </c>
      <c r="L41">
        <f t="shared" si="4"/>
        <v>5</v>
      </c>
      <c r="M41">
        <f t="shared" si="5"/>
        <v>5</v>
      </c>
    </row>
    <row r="42" spans="1:13" x14ac:dyDescent="0.25">
      <c r="A42" s="7" t="s">
        <v>2</v>
      </c>
      <c r="B42" s="8">
        <v>0</v>
      </c>
      <c r="C42" s="8">
        <v>0</v>
      </c>
      <c r="D42" s="8">
        <v>1</v>
      </c>
      <c r="E42" s="8">
        <v>0</v>
      </c>
      <c r="F42" s="8">
        <v>1</v>
      </c>
      <c r="G42" s="8">
        <v>1</v>
      </c>
      <c r="H42" s="8">
        <v>1</v>
      </c>
      <c r="I42" s="9">
        <f t="shared" si="6"/>
        <v>4.7393364928909956E-3</v>
      </c>
      <c r="J42" s="1">
        <f t="shared" si="7"/>
        <v>4.7393364928909956E-3</v>
      </c>
      <c r="L42">
        <f t="shared" si="4"/>
        <v>1</v>
      </c>
      <c r="M42">
        <f t="shared" si="5"/>
        <v>1</v>
      </c>
    </row>
    <row r="43" spans="1:13" x14ac:dyDescent="0.25">
      <c r="A43" s="7" t="s">
        <v>2</v>
      </c>
      <c r="B43" s="8">
        <v>0</v>
      </c>
      <c r="C43" s="8">
        <v>0</v>
      </c>
      <c r="D43" s="8">
        <v>1</v>
      </c>
      <c r="E43" s="8">
        <v>1</v>
      </c>
      <c r="F43" s="8">
        <v>0</v>
      </c>
      <c r="G43" s="8">
        <v>0</v>
      </c>
      <c r="H43" s="8">
        <v>1</v>
      </c>
      <c r="I43" s="9">
        <f t="shared" si="6"/>
        <v>4.7393364928909956E-3</v>
      </c>
      <c r="J43" s="1">
        <f t="shared" si="7"/>
        <v>0</v>
      </c>
      <c r="L43">
        <f t="shared" si="4"/>
        <v>0</v>
      </c>
      <c r="M43">
        <f t="shared" si="5"/>
        <v>1</v>
      </c>
    </row>
    <row r="44" spans="1:13" x14ac:dyDescent="0.25">
      <c r="A44" s="7" t="s">
        <v>2</v>
      </c>
      <c r="B44" s="8">
        <v>0</v>
      </c>
      <c r="C44" s="8">
        <v>1</v>
      </c>
      <c r="D44" s="8">
        <v>0</v>
      </c>
      <c r="E44" s="8">
        <v>0</v>
      </c>
      <c r="F44" s="8">
        <v>0</v>
      </c>
      <c r="G44" s="8">
        <v>0</v>
      </c>
      <c r="H44" s="8">
        <v>11</v>
      </c>
      <c r="I44" s="9">
        <f t="shared" si="6"/>
        <v>5.2132701421800945E-2</v>
      </c>
      <c r="J44" s="1">
        <f t="shared" si="7"/>
        <v>0</v>
      </c>
      <c r="L44">
        <f t="shared" si="4"/>
        <v>0</v>
      </c>
      <c r="M44">
        <f t="shared" si="5"/>
        <v>11</v>
      </c>
    </row>
    <row r="45" spans="1:13" x14ac:dyDescent="0.25">
      <c r="A45" s="7" t="s">
        <v>2</v>
      </c>
      <c r="B45" s="8">
        <v>0</v>
      </c>
      <c r="C45" s="8">
        <v>1</v>
      </c>
      <c r="D45" s="8">
        <v>0</v>
      </c>
      <c r="E45" s="8">
        <v>0</v>
      </c>
      <c r="F45" s="8">
        <v>0</v>
      </c>
      <c r="G45" s="8">
        <v>1</v>
      </c>
      <c r="H45" s="8">
        <v>1</v>
      </c>
      <c r="I45" s="9">
        <f t="shared" si="6"/>
        <v>4.7393364928909956E-3</v>
      </c>
      <c r="J45" s="1">
        <f t="shared" si="7"/>
        <v>4.7393364928909956E-3</v>
      </c>
      <c r="L45">
        <f t="shared" si="4"/>
        <v>1</v>
      </c>
      <c r="M45">
        <f t="shared" si="5"/>
        <v>1</v>
      </c>
    </row>
    <row r="46" spans="1:13" x14ac:dyDescent="0.25">
      <c r="A46" s="7" t="s">
        <v>2</v>
      </c>
      <c r="B46" s="8">
        <v>0</v>
      </c>
      <c r="C46" s="8">
        <v>1</v>
      </c>
      <c r="D46" s="8">
        <v>0</v>
      </c>
      <c r="E46" s="8">
        <v>0</v>
      </c>
      <c r="F46" s="8">
        <v>1</v>
      </c>
      <c r="G46" s="8">
        <v>0</v>
      </c>
      <c r="H46" s="8">
        <v>1</v>
      </c>
      <c r="I46" s="9">
        <f t="shared" si="6"/>
        <v>4.7393364928909956E-3</v>
      </c>
      <c r="J46" s="1">
        <f t="shared" si="7"/>
        <v>4.7393364928909956E-3</v>
      </c>
      <c r="L46">
        <f t="shared" si="4"/>
        <v>1</v>
      </c>
      <c r="M46">
        <f t="shared" si="5"/>
        <v>1</v>
      </c>
    </row>
    <row r="47" spans="1:13" x14ac:dyDescent="0.25">
      <c r="A47" s="7" t="s">
        <v>2</v>
      </c>
      <c r="B47" s="8">
        <v>0</v>
      </c>
      <c r="C47" s="8">
        <v>1</v>
      </c>
      <c r="D47" s="8">
        <v>0</v>
      </c>
      <c r="E47" s="8">
        <v>0</v>
      </c>
      <c r="F47" s="8">
        <v>1</v>
      </c>
      <c r="G47" s="8">
        <v>1</v>
      </c>
      <c r="H47" s="8">
        <v>3</v>
      </c>
      <c r="I47" s="9">
        <f t="shared" si="6"/>
        <v>1.4218009478672985E-2</v>
      </c>
      <c r="J47" s="1">
        <f t="shared" si="7"/>
        <v>1.4218009478672985E-2</v>
      </c>
      <c r="L47">
        <f t="shared" si="4"/>
        <v>3</v>
      </c>
      <c r="M47">
        <f t="shared" si="5"/>
        <v>3</v>
      </c>
    </row>
    <row r="48" spans="1:13" x14ac:dyDescent="0.25">
      <c r="A48" s="7" t="s">
        <v>2</v>
      </c>
      <c r="B48" s="8">
        <v>0</v>
      </c>
      <c r="C48" s="8">
        <v>1</v>
      </c>
      <c r="D48" s="8">
        <v>1</v>
      </c>
      <c r="E48" s="8">
        <v>0</v>
      </c>
      <c r="F48" s="8">
        <v>0</v>
      </c>
      <c r="G48" s="8">
        <v>0</v>
      </c>
      <c r="H48" s="8">
        <v>4</v>
      </c>
      <c r="I48" s="9">
        <f t="shared" si="6"/>
        <v>1.8957345971563982E-2</v>
      </c>
      <c r="J48" s="1">
        <f t="shared" si="7"/>
        <v>0</v>
      </c>
      <c r="L48">
        <f t="shared" si="4"/>
        <v>0</v>
      </c>
      <c r="M48">
        <f t="shared" si="5"/>
        <v>4</v>
      </c>
    </row>
    <row r="49" spans="1:13" x14ac:dyDescent="0.25">
      <c r="A49" s="7" t="s">
        <v>2</v>
      </c>
      <c r="B49" s="8">
        <v>0</v>
      </c>
      <c r="C49" s="8">
        <v>1</v>
      </c>
      <c r="D49" s="8">
        <v>1</v>
      </c>
      <c r="E49" s="8">
        <v>0</v>
      </c>
      <c r="F49" s="8">
        <v>0</v>
      </c>
      <c r="G49" s="8">
        <v>1</v>
      </c>
      <c r="H49" s="8">
        <v>4</v>
      </c>
      <c r="I49" s="9">
        <f t="shared" si="6"/>
        <v>1.8957345971563982E-2</v>
      </c>
      <c r="J49" s="1">
        <f t="shared" si="7"/>
        <v>1.8957345971563982E-2</v>
      </c>
      <c r="L49">
        <f t="shared" si="4"/>
        <v>4</v>
      </c>
      <c r="M49">
        <f t="shared" si="5"/>
        <v>4</v>
      </c>
    </row>
    <row r="50" spans="1:13" x14ac:dyDescent="0.25">
      <c r="A50" s="7" t="s">
        <v>2</v>
      </c>
      <c r="B50" s="8">
        <v>0</v>
      </c>
      <c r="C50" s="8">
        <v>1</v>
      </c>
      <c r="D50" s="8">
        <v>1</v>
      </c>
      <c r="E50" s="8">
        <v>0</v>
      </c>
      <c r="F50" s="8">
        <v>1</v>
      </c>
      <c r="G50" s="8">
        <v>0</v>
      </c>
      <c r="H50" s="8">
        <v>3</v>
      </c>
      <c r="I50" s="9">
        <f t="shared" si="6"/>
        <v>1.4218009478672985E-2</v>
      </c>
      <c r="J50" s="1">
        <f t="shared" si="7"/>
        <v>1.4218009478672985E-2</v>
      </c>
      <c r="L50">
        <f t="shared" si="4"/>
        <v>3</v>
      </c>
      <c r="M50">
        <f t="shared" si="5"/>
        <v>3</v>
      </c>
    </row>
    <row r="51" spans="1:13" x14ac:dyDescent="0.25">
      <c r="A51" s="7" t="s">
        <v>2</v>
      </c>
      <c r="B51" s="8">
        <v>0</v>
      </c>
      <c r="C51" s="8">
        <v>1</v>
      </c>
      <c r="D51" s="8">
        <v>1</v>
      </c>
      <c r="E51" s="8">
        <v>0</v>
      </c>
      <c r="F51" s="8">
        <v>1</v>
      </c>
      <c r="G51" s="8">
        <v>1</v>
      </c>
      <c r="H51" s="8">
        <v>4</v>
      </c>
      <c r="I51" s="9">
        <f t="shared" si="6"/>
        <v>1.8957345971563982E-2</v>
      </c>
      <c r="J51" s="1">
        <f t="shared" si="7"/>
        <v>1.8957345971563982E-2</v>
      </c>
      <c r="L51">
        <f t="shared" si="4"/>
        <v>4</v>
      </c>
      <c r="M51">
        <f t="shared" si="5"/>
        <v>4</v>
      </c>
    </row>
    <row r="52" spans="1:13" x14ac:dyDescent="0.25">
      <c r="A52" s="7" t="s">
        <v>2</v>
      </c>
      <c r="B52" s="8">
        <v>1</v>
      </c>
      <c r="C52" s="8">
        <v>1</v>
      </c>
      <c r="D52" s="8">
        <v>1</v>
      </c>
      <c r="E52" s="8">
        <v>0</v>
      </c>
      <c r="F52" s="8">
        <v>1</v>
      </c>
      <c r="G52" s="8">
        <v>0</v>
      </c>
      <c r="H52" s="8">
        <v>1</v>
      </c>
      <c r="I52" s="9">
        <f t="shared" si="6"/>
        <v>4.7393364928909956E-3</v>
      </c>
      <c r="J52" s="1">
        <f t="shared" si="7"/>
        <v>4.7393364928909956E-3</v>
      </c>
      <c r="L52">
        <f t="shared" si="4"/>
        <v>1</v>
      </c>
      <c r="M52">
        <f t="shared" si="5"/>
        <v>1</v>
      </c>
    </row>
    <row r="53" spans="1:13" x14ac:dyDescent="0.25">
      <c r="A53" s="7" t="s">
        <v>2</v>
      </c>
      <c r="B53" s="8">
        <v>1</v>
      </c>
      <c r="C53" s="8">
        <v>1</v>
      </c>
      <c r="D53" s="8">
        <v>1</v>
      </c>
      <c r="E53" s="8">
        <v>1</v>
      </c>
      <c r="F53" s="8">
        <v>0</v>
      </c>
      <c r="G53" s="8">
        <v>0</v>
      </c>
      <c r="H53" s="8">
        <v>2</v>
      </c>
      <c r="I53" s="9">
        <f t="shared" si="6"/>
        <v>9.4786729857819912E-3</v>
      </c>
      <c r="J53" s="1">
        <f t="shared" si="7"/>
        <v>0</v>
      </c>
      <c r="L53">
        <f t="shared" si="4"/>
        <v>0</v>
      </c>
      <c r="M53">
        <f t="shared" si="5"/>
        <v>2</v>
      </c>
    </row>
    <row r="54" spans="1:13" x14ac:dyDescent="0.25">
      <c r="A54" s="17" t="s">
        <v>3</v>
      </c>
      <c r="B54" s="18"/>
      <c r="C54" s="18"/>
      <c r="D54" s="18"/>
      <c r="E54" s="18"/>
      <c r="F54" s="18"/>
      <c r="G54" s="18"/>
      <c r="H54" s="18">
        <f>SUM(H38:H53)</f>
        <v>104</v>
      </c>
      <c r="I54" s="19">
        <f t="shared" si="6"/>
        <v>0.49289099526066349</v>
      </c>
      <c r="J54" s="1">
        <f t="shared" si="7"/>
        <v>0</v>
      </c>
      <c r="L54">
        <f t="shared" si="4"/>
        <v>0</v>
      </c>
    </row>
    <row r="55" spans="1:13" x14ac:dyDescent="0.25">
      <c r="A55" s="7" t="s">
        <v>6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84</v>
      </c>
      <c r="I55" s="9">
        <f t="shared" si="6"/>
        <v>0.3981042654028436</v>
      </c>
      <c r="J55" s="1">
        <f t="shared" si="7"/>
        <v>0</v>
      </c>
      <c r="L55">
        <f t="shared" si="4"/>
        <v>0</v>
      </c>
      <c r="M55">
        <f t="shared" ref="M55:M57" si="8">H55</f>
        <v>84</v>
      </c>
    </row>
    <row r="56" spans="1:13" x14ac:dyDescent="0.25">
      <c r="A56" s="7" t="s">
        <v>6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1</v>
      </c>
      <c r="H56" s="8">
        <v>9</v>
      </c>
      <c r="I56" s="9">
        <f t="shared" si="6"/>
        <v>4.2654028436018961E-2</v>
      </c>
      <c r="J56" s="1">
        <f t="shared" si="7"/>
        <v>4.2654028436018961E-2</v>
      </c>
      <c r="L56">
        <f t="shared" si="4"/>
        <v>9</v>
      </c>
      <c r="M56">
        <f t="shared" si="8"/>
        <v>9</v>
      </c>
    </row>
    <row r="57" spans="1:13" x14ac:dyDescent="0.25">
      <c r="A57" s="7" t="s">
        <v>6</v>
      </c>
      <c r="B57" s="8">
        <v>0</v>
      </c>
      <c r="C57" s="8">
        <v>0</v>
      </c>
      <c r="D57" s="8">
        <v>0</v>
      </c>
      <c r="E57" s="8">
        <v>0</v>
      </c>
      <c r="F57" s="8">
        <v>1</v>
      </c>
      <c r="G57" s="8">
        <v>0</v>
      </c>
      <c r="H57" s="8">
        <v>14</v>
      </c>
      <c r="I57" s="9">
        <f t="shared" si="6"/>
        <v>6.6350710900473939E-2</v>
      </c>
      <c r="J57" s="1">
        <f t="shared" si="7"/>
        <v>6.6350710900473939E-2</v>
      </c>
      <c r="L57">
        <f t="shared" si="4"/>
        <v>14</v>
      </c>
      <c r="M57">
        <f t="shared" si="8"/>
        <v>14</v>
      </c>
    </row>
    <row r="58" spans="1:13" x14ac:dyDescent="0.25">
      <c r="A58" s="17" t="s">
        <v>7</v>
      </c>
      <c r="B58" s="18"/>
      <c r="C58" s="18"/>
      <c r="D58" s="18"/>
      <c r="E58" s="18"/>
      <c r="F58" s="18"/>
      <c r="G58" s="18"/>
      <c r="H58" s="18">
        <f>SUM(H55:H57)</f>
        <v>107</v>
      </c>
      <c r="I58" s="19">
        <f t="shared" si="6"/>
        <v>0.50710900473933651</v>
      </c>
      <c r="J58" s="1">
        <f t="shared" si="7"/>
        <v>0</v>
      </c>
      <c r="L58">
        <f t="shared" si="4"/>
        <v>0</v>
      </c>
    </row>
    <row r="59" spans="1:13" ht="15.75" thickBot="1" x14ac:dyDescent="0.3">
      <c r="A59" s="14" t="s">
        <v>8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f>H58+H54</f>
        <v>211</v>
      </c>
      <c r="I59" s="16">
        <f t="shared" si="6"/>
        <v>1</v>
      </c>
      <c r="J59" s="20">
        <f>SUM(J38:J58)</f>
        <v>0.26066350710900471</v>
      </c>
      <c r="L59">
        <f t="shared" si="4"/>
        <v>0</v>
      </c>
    </row>
    <row r="60" spans="1:13" ht="15.75" thickBot="1" x14ac:dyDescent="0.3"/>
    <row r="61" spans="1:13" x14ac:dyDescent="0.25">
      <c r="A61" s="21" t="s">
        <v>22</v>
      </c>
      <c r="B61" s="5"/>
      <c r="C61" s="5"/>
      <c r="D61" s="5"/>
      <c r="E61" s="5"/>
      <c r="F61" s="5"/>
      <c r="G61" s="5"/>
      <c r="H61" s="5"/>
      <c r="I61" s="6"/>
      <c r="J61" s="13" t="s">
        <v>23</v>
      </c>
    </row>
    <row r="62" spans="1:13" ht="45" x14ac:dyDescent="0.25">
      <c r="A62" s="11" t="s">
        <v>18</v>
      </c>
      <c r="B62" s="10" t="s">
        <v>9</v>
      </c>
      <c r="C62" s="10" t="s">
        <v>10</v>
      </c>
      <c r="D62" s="10" t="s">
        <v>11</v>
      </c>
      <c r="E62" s="10" t="s">
        <v>17</v>
      </c>
      <c r="F62" s="10" t="s">
        <v>12</v>
      </c>
      <c r="G62" s="10" t="s">
        <v>13</v>
      </c>
      <c r="H62" s="10" t="s">
        <v>14</v>
      </c>
      <c r="I62" s="12" t="s">
        <v>15</v>
      </c>
      <c r="J62" s="2" t="s">
        <v>16</v>
      </c>
    </row>
    <row r="63" spans="1:13" x14ac:dyDescent="0.25">
      <c r="A63" s="7" t="s">
        <v>2</v>
      </c>
      <c r="B63" s="8">
        <v>0</v>
      </c>
      <c r="C63" s="8">
        <v>0</v>
      </c>
      <c r="D63" s="8">
        <v>1</v>
      </c>
      <c r="E63" s="8">
        <v>0</v>
      </c>
      <c r="F63" s="8">
        <v>0</v>
      </c>
      <c r="G63" s="8">
        <v>0</v>
      </c>
      <c r="H63" s="8">
        <v>12</v>
      </c>
      <c r="I63" s="22">
        <f>H63/$H$72</f>
        <v>0.375</v>
      </c>
      <c r="J63" s="1">
        <f t="shared" ref="J63:J71" si="9">IF(OR(F63&gt;0,G63&gt;0),I63,0)</f>
        <v>0</v>
      </c>
      <c r="L63">
        <f t="shared" ref="L63:L71" si="10">IF(OR(F63&gt;0,G63&gt;0),H63,0)</f>
        <v>0</v>
      </c>
      <c r="M63">
        <f t="shared" ref="M63:M67" si="11">H63</f>
        <v>12</v>
      </c>
    </row>
    <row r="64" spans="1:13" x14ac:dyDescent="0.25">
      <c r="A64" s="7" t="s">
        <v>2</v>
      </c>
      <c r="B64" s="8">
        <v>0</v>
      </c>
      <c r="C64" s="8">
        <v>0</v>
      </c>
      <c r="D64" s="8">
        <v>1</v>
      </c>
      <c r="E64" s="8">
        <v>0</v>
      </c>
      <c r="F64" s="8">
        <v>1</v>
      </c>
      <c r="G64" s="8">
        <v>0</v>
      </c>
      <c r="H64" s="8">
        <v>3</v>
      </c>
      <c r="I64" s="22">
        <f t="shared" ref="I64:I72" si="12">H64/$H$72</f>
        <v>9.375E-2</v>
      </c>
      <c r="J64" s="1">
        <f t="shared" si="9"/>
        <v>9.375E-2</v>
      </c>
      <c r="L64">
        <f t="shared" si="10"/>
        <v>3</v>
      </c>
      <c r="M64">
        <f t="shared" si="11"/>
        <v>3</v>
      </c>
    </row>
    <row r="65" spans="1:14" x14ac:dyDescent="0.25">
      <c r="A65" s="7" t="s">
        <v>2</v>
      </c>
      <c r="B65" s="8">
        <v>0</v>
      </c>
      <c r="C65" s="8">
        <v>1</v>
      </c>
      <c r="D65" s="8">
        <v>0</v>
      </c>
      <c r="E65" s="8">
        <v>0</v>
      </c>
      <c r="F65" s="8">
        <v>0</v>
      </c>
      <c r="G65" s="8">
        <v>0</v>
      </c>
      <c r="H65" s="8">
        <v>2</v>
      </c>
      <c r="I65" s="22">
        <f t="shared" si="12"/>
        <v>6.25E-2</v>
      </c>
      <c r="J65" s="1">
        <f t="shared" si="9"/>
        <v>0</v>
      </c>
      <c r="L65">
        <f t="shared" si="10"/>
        <v>0</v>
      </c>
      <c r="M65">
        <f t="shared" si="11"/>
        <v>2</v>
      </c>
    </row>
    <row r="66" spans="1:14" x14ac:dyDescent="0.25">
      <c r="A66" s="7" t="s">
        <v>2</v>
      </c>
      <c r="B66" s="8">
        <v>0</v>
      </c>
      <c r="C66" s="8">
        <v>1</v>
      </c>
      <c r="D66" s="8">
        <v>0</v>
      </c>
      <c r="E66" s="8">
        <v>1</v>
      </c>
      <c r="F66" s="8">
        <v>0</v>
      </c>
      <c r="G66" s="8">
        <v>0</v>
      </c>
      <c r="H66" s="8">
        <v>1</v>
      </c>
      <c r="I66" s="22">
        <f t="shared" si="12"/>
        <v>3.125E-2</v>
      </c>
      <c r="J66" s="1">
        <f t="shared" si="9"/>
        <v>0</v>
      </c>
      <c r="L66">
        <f t="shared" si="10"/>
        <v>0</v>
      </c>
      <c r="M66">
        <f t="shared" si="11"/>
        <v>1</v>
      </c>
    </row>
    <row r="67" spans="1:14" x14ac:dyDescent="0.25">
      <c r="A67" s="7" t="s">
        <v>2</v>
      </c>
      <c r="B67" s="8">
        <v>0</v>
      </c>
      <c r="C67" s="8">
        <v>1</v>
      </c>
      <c r="D67" s="8">
        <v>1</v>
      </c>
      <c r="E67" s="8">
        <v>0</v>
      </c>
      <c r="F67" s="8">
        <v>0</v>
      </c>
      <c r="G67" s="8">
        <v>0</v>
      </c>
      <c r="H67" s="8">
        <v>2</v>
      </c>
      <c r="I67" s="22">
        <f t="shared" si="12"/>
        <v>6.25E-2</v>
      </c>
      <c r="J67" s="1">
        <f t="shared" si="9"/>
        <v>0</v>
      </c>
      <c r="L67">
        <f t="shared" si="10"/>
        <v>0</v>
      </c>
      <c r="M67">
        <f t="shared" si="11"/>
        <v>2</v>
      </c>
    </row>
    <row r="68" spans="1:14" x14ac:dyDescent="0.25">
      <c r="A68" s="17" t="s">
        <v>3</v>
      </c>
      <c r="B68" s="18"/>
      <c r="C68" s="18"/>
      <c r="D68" s="18"/>
      <c r="E68" s="18"/>
      <c r="F68" s="18"/>
      <c r="G68" s="18"/>
      <c r="H68" s="18">
        <f>SUM(H63:H67)</f>
        <v>20</v>
      </c>
      <c r="I68" s="19">
        <f t="shared" si="12"/>
        <v>0.625</v>
      </c>
      <c r="J68" s="1">
        <f t="shared" si="9"/>
        <v>0</v>
      </c>
      <c r="L68">
        <f t="shared" si="10"/>
        <v>0</v>
      </c>
    </row>
    <row r="69" spans="1:14" x14ac:dyDescent="0.25">
      <c r="A69" s="7" t="s">
        <v>6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9</v>
      </c>
      <c r="I69" s="22">
        <f t="shared" si="12"/>
        <v>0.28125</v>
      </c>
      <c r="J69" s="1">
        <f t="shared" si="9"/>
        <v>0</v>
      </c>
      <c r="L69">
        <f t="shared" si="10"/>
        <v>0</v>
      </c>
      <c r="M69">
        <f t="shared" ref="M69:M70" si="13">H69</f>
        <v>9</v>
      </c>
    </row>
    <row r="70" spans="1:14" x14ac:dyDescent="0.25">
      <c r="A70" s="7" t="s">
        <v>6</v>
      </c>
      <c r="B70" s="8">
        <v>0</v>
      </c>
      <c r="C70" s="8">
        <v>0</v>
      </c>
      <c r="D70" s="8">
        <v>0</v>
      </c>
      <c r="E70" s="8">
        <v>0</v>
      </c>
      <c r="F70" s="8">
        <v>1</v>
      </c>
      <c r="G70" s="8">
        <v>0</v>
      </c>
      <c r="H70" s="8">
        <v>3</v>
      </c>
      <c r="I70" s="22">
        <f t="shared" si="12"/>
        <v>9.375E-2</v>
      </c>
      <c r="J70" s="1">
        <f t="shared" si="9"/>
        <v>9.375E-2</v>
      </c>
      <c r="L70">
        <f t="shared" si="10"/>
        <v>3</v>
      </c>
      <c r="M70">
        <f t="shared" si="13"/>
        <v>3</v>
      </c>
    </row>
    <row r="71" spans="1:14" x14ac:dyDescent="0.25">
      <c r="A71" s="17" t="s">
        <v>7</v>
      </c>
      <c r="B71" s="18"/>
      <c r="C71" s="18"/>
      <c r="D71" s="18"/>
      <c r="E71" s="18"/>
      <c r="F71" s="18"/>
      <c r="G71" s="18"/>
      <c r="H71" s="18">
        <f>SUM(H69:H70)</f>
        <v>12</v>
      </c>
      <c r="I71" s="19">
        <f t="shared" si="12"/>
        <v>0.375</v>
      </c>
      <c r="J71" s="1">
        <f t="shared" si="9"/>
        <v>0</v>
      </c>
      <c r="L71">
        <f t="shared" si="10"/>
        <v>0</v>
      </c>
    </row>
    <row r="72" spans="1:14" ht="15.75" thickBot="1" x14ac:dyDescent="0.3">
      <c r="A72" s="14" t="s">
        <v>8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f>H71+H68</f>
        <v>32</v>
      </c>
      <c r="I72" s="16">
        <f t="shared" si="12"/>
        <v>1</v>
      </c>
      <c r="J72" s="20">
        <f>SUM(J63:J71)</f>
        <v>0.1875</v>
      </c>
    </row>
    <row r="73" spans="1:14" ht="15.75" thickBot="1" x14ac:dyDescent="0.3">
      <c r="L73" s="3"/>
      <c r="M73" s="3"/>
      <c r="N73" s="24"/>
    </row>
    <row r="74" spans="1:14" x14ac:dyDescent="0.25">
      <c r="A74" s="21" t="s">
        <v>26</v>
      </c>
      <c r="B74" s="5"/>
      <c r="C74" s="5"/>
      <c r="D74" s="5"/>
      <c r="E74" s="5"/>
      <c r="F74" s="5"/>
      <c r="G74" s="5"/>
      <c r="H74" s="5"/>
      <c r="I74" s="6"/>
      <c r="J74" s="13" t="s">
        <v>27</v>
      </c>
    </row>
    <row r="75" spans="1:14" ht="45" x14ac:dyDescent="0.25">
      <c r="A75" s="11" t="s">
        <v>18</v>
      </c>
      <c r="B75" s="10" t="s">
        <v>9</v>
      </c>
      <c r="C75" s="10" t="s">
        <v>10</v>
      </c>
      <c r="D75" s="10" t="s">
        <v>11</v>
      </c>
      <c r="E75" s="10" t="s">
        <v>17</v>
      </c>
      <c r="F75" s="10" t="s">
        <v>12</v>
      </c>
      <c r="G75" s="10" t="s">
        <v>13</v>
      </c>
      <c r="H75" s="10" t="s">
        <v>14</v>
      </c>
      <c r="I75" s="12" t="s">
        <v>15</v>
      </c>
      <c r="J75" s="2" t="s">
        <v>16</v>
      </c>
      <c r="L75" s="2" t="s">
        <v>24</v>
      </c>
      <c r="M75" s="23" t="s">
        <v>25</v>
      </c>
    </row>
    <row r="76" spans="1:14" x14ac:dyDescent="0.25">
      <c r="A76" s="7" t="s">
        <v>2</v>
      </c>
      <c r="B76" s="8">
        <v>0</v>
      </c>
      <c r="C76" s="8">
        <v>0</v>
      </c>
      <c r="D76" s="8">
        <v>0</v>
      </c>
      <c r="E76" s="8">
        <v>1</v>
      </c>
      <c r="F76" s="8">
        <v>0</v>
      </c>
      <c r="G76" s="8">
        <v>0</v>
      </c>
      <c r="H76" s="8">
        <v>1</v>
      </c>
      <c r="I76" s="9">
        <f>H76/$H$101</f>
        <v>5.0251256281407036E-3</v>
      </c>
      <c r="J76" s="1">
        <f>IF(OR(F76&gt;0,G76&gt;0),I76,0)</f>
        <v>0</v>
      </c>
      <c r="L76">
        <f>IF(OR(F76&gt;0,G76&gt;0),H76,0)</f>
        <v>0</v>
      </c>
      <c r="M76">
        <f>H76</f>
        <v>1</v>
      </c>
    </row>
    <row r="77" spans="1:14" x14ac:dyDescent="0.25">
      <c r="A77" s="7" t="s">
        <v>2</v>
      </c>
      <c r="B77" s="8">
        <v>0</v>
      </c>
      <c r="C77" s="8">
        <v>0</v>
      </c>
      <c r="D77" s="8">
        <v>1</v>
      </c>
      <c r="E77" s="8">
        <v>0</v>
      </c>
      <c r="F77" s="8">
        <v>0</v>
      </c>
      <c r="G77" s="8">
        <v>0</v>
      </c>
      <c r="H77" s="8">
        <v>59</v>
      </c>
      <c r="I77" s="9">
        <f t="shared" ref="I77:I101" si="14">H77/$H$101</f>
        <v>0.29648241206030151</v>
      </c>
      <c r="J77" s="1">
        <f t="shared" ref="J77:J100" si="15">IF(OR(F77&gt;0,G77&gt;0),I77,0)</f>
        <v>0</v>
      </c>
      <c r="L77">
        <f t="shared" ref="L77:L99" si="16">IF(OR(F77&gt;0,G77&gt;0),H77,0)</f>
        <v>0</v>
      </c>
      <c r="M77">
        <f t="shared" ref="M77:M99" si="17">H77</f>
        <v>59</v>
      </c>
    </row>
    <row r="78" spans="1:14" x14ac:dyDescent="0.25">
      <c r="A78" s="7" t="s">
        <v>2</v>
      </c>
      <c r="B78" s="8">
        <v>0</v>
      </c>
      <c r="C78" s="8">
        <v>0</v>
      </c>
      <c r="D78" s="8">
        <v>1</v>
      </c>
      <c r="E78" s="8">
        <v>0</v>
      </c>
      <c r="F78" s="8">
        <v>0</v>
      </c>
      <c r="G78" s="8">
        <v>1</v>
      </c>
      <c r="H78" s="8">
        <v>9</v>
      </c>
      <c r="I78" s="9">
        <f t="shared" si="14"/>
        <v>4.5226130653266333E-2</v>
      </c>
      <c r="J78" s="1">
        <f t="shared" si="15"/>
        <v>4.5226130653266333E-2</v>
      </c>
      <c r="L78">
        <f t="shared" si="16"/>
        <v>9</v>
      </c>
      <c r="M78">
        <f t="shared" si="17"/>
        <v>9</v>
      </c>
    </row>
    <row r="79" spans="1:14" x14ac:dyDescent="0.25">
      <c r="A79" s="7" t="s">
        <v>2</v>
      </c>
      <c r="B79" s="8">
        <v>0</v>
      </c>
      <c r="C79" s="8">
        <v>0</v>
      </c>
      <c r="D79" s="8">
        <v>1</v>
      </c>
      <c r="E79" s="8">
        <v>0</v>
      </c>
      <c r="F79" s="8">
        <v>1</v>
      </c>
      <c r="G79" s="8">
        <v>0</v>
      </c>
      <c r="H79" s="8">
        <v>7</v>
      </c>
      <c r="I79" s="9">
        <f t="shared" si="14"/>
        <v>3.5175879396984924E-2</v>
      </c>
      <c r="J79" s="1">
        <f t="shared" si="15"/>
        <v>3.5175879396984924E-2</v>
      </c>
      <c r="L79">
        <f t="shared" si="16"/>
        <v>7</v>
      </c>
      <c r="M79">
        <f t="shared" si="17"/>
        <v>7</v>
      </c>
    </row>
    <row r="80" spans="1:14" x14ac:dyDescent="0.25">
      <c r="A80" s="7" t="s">
        <v>2</v>
      </c>
      <c r="B80" s="8">
        <v>0</v>
      </c>
      <c r="C80" s="8">
        <v>0</v>
      </c>
      <c r="D80" s="8">
        <v>1</v>
      </c>
      <c r="E80" s="8">
        <v>1</v>
      </c>
      <c r="F80" s="8">
        <v>0</v>
      </c>
      <c r="G80" s="8">
        <v>0</v>
      </c>
      <c r="H80" s="8">
        <v>1</v>
      </c>
      <c r="I80" s="9">
        <f t="shared" si="14"/>
        <v>5.0251256281407036E-3</v>
      </c>
      <c r="J80" s="1">
        <f t="shared" si="15"/>
        <v>0</v>
      </c>
      <c r="L80">
        <f t="shared" si="16"/>
        <v>0</v>
      </c>
      <c r="M80">
        <f t="shared" si="17"/>
        <v>1</v>
      </c>
    </row>
    <row r="81" spans="1:13" x14ac:dyDescent="0.25">
      <c r="A81" s="7" t="s">
        <v>2</v>
      </c>
      <c r="B81" s="8">
        <v>0</v>
      </c>
      <c r="C81" s="8">
        <v>1</v>
      </c>
      <c r="D81" s="8">
        <v>0</v>
      </c>
      <c r="E81" s="8">
        <v>0</v>
      </c>
      <c r="F81" s="8">
        <v>0</v>
      </c>
      <c r="G81" s="8">
        <v>0</v>
      </c>
      <c r="H81" s="8">
        <v>2</v>
      </c>
      <c r="I81" s="9">
        <f t="shared" si="14"/>
        <v>1.0050251256281407E-2</v>
      </c>
      <c r="J81" s="1">
        <f t="shared" si="15"/>
        <v>0</v>
      </c>
      <c r="L81">
        <f t="shared" si="16"/>
        <v>0</v>
      </c>
      <c r="M81">
        <f t="shared" si="17"/>
        <v>2</v>
      </c>
    </row>
    <row r="82" spans="1:13" x14ac:dyDescent="0.25">
      <c r="A82" s="7" t="s">
        <v>2</v>
      </c>
      <c r="B82" s="8">
        <v>0</v>
      </c>
      <c r="C82" s="8">
        <v>1</v>
      </c>
      <c r="D82" s="8">
        <v>0</v>
      </c>
      <c r="E82" s="8">
        <v>0</v>
      </c>
      <c r="F82" s="8">
        <v>1</v>
      </c>
      <c r="G82" s="8">
        <v>0</v>
      </c>
      <c r="H82" s="8">
        <v>2</v>
      </c>
      <c r="I82" s="9">
        <f t="shared" si="14"/>
        <v>1.0050251256281407E-2</v>
      </c>
      <c r="J82" s="1">
        <f t="shared" si="15"/>
        <v>1.0050251256281407E-2</v>
      </c>
      <c r="L82">
        <f t="shared" si="16"/>
        <v>2</v>
      </c>
      <c r="M82">
        <f t="shared" si="17"/>
        <v>2</v>
      </c>
    </row>
    <row r="83" spans="1:13" x14ac:dyDescent="0.25">
      <c r="A83" s="7" t="s">
        <v>2</v>
      </c>
      <c r="B83" s="8">
        <v>0</v>
      </c>
      <c r="C83" s="8">
        <v>1</v>
      </c>
      <c r="D83" s="8">
        <v>1</v>
      </c>
      <c r="E83" s="8">
        <v>0</v>
      </c>
      <c r="F83" s="8">
        <v>0</v>
      </c>
      <c r="G83" s="8">
        <v>0</v>
      </c>
      <c r="H83" s="8">
        <v>4</v>
      </c>
      <c r="I83" s="9">
        <f t="shared" si="14"/>
        <v>2.0100502512562814E-2</v>
      </c>
      <c r="J83" s="1">
        <f t="shared" si="15"/>
        <v>0</v>
      </c>
      <c r="L83">
        <f t="shared" si="16"/>
        <v>0</v>
      </c>
      <c r="M83">
        <f t="shared" si="17"/>
        <v>4</v>
      </c>
    </row>
    <row r="84" spans="1:13" x14ac:dyDescent="0.25">
      <c r="A84" s="7" t="s">
        <v>2</v>
      </c>
      <c r="B84" s="8">
        <v>0</v>
      </c>
      <c r="C84" s="8">
        <v>1</v>
      </c>
      <c r="D84" s="8">
        <v>1</v>
      </c>
      <c r="E84" s="8">
        <v>0</v>
      </c>
      <c r="F84" s="8">
        <v>0</v>
      </c>
      <c r="G84" s="8">
        <v>1</v>
      </c>
      <c r="H84" s="8">
        <v>4</v>
      </c>
      <c r="I84" s="9">
        <f t="shared" si="14"/>
        <v>2.0100502512562814E-2</v>
      </c>
      <c r="J84" s="1">
        <f t="shared" si="15"/>
        <v>2.0100502512562814E-2</v>
      </c>
      <c r="L84">
        <f t="shared" si="16"/>
        <v>4</v>
      </c>
      <c r="M84">
        <f t="shared" si="17"/>
        <v>4</v>
      </c>
    </row>
    <row r="85" spans="1:13" x14ac:dyDescent="0.25">
      <c r="A85" s="7" t="s">
        <v>2</v>
      </c>
      <c r="B85" s="8">
        <v>0</v>
      </c>
      <c r="C85" s="8">
        <v>1</v>
      </c>
      <c r="D85" s="8">
        <v>1</v>
      </c>
      <c r="E85" s="8">
        <v>0</v>
      </c>
      <c r="F85" s="8">
        <v>1</v>
      </c>
      <c r="G85" s="8">
        <v>0</v>
      </c>
      <c r="H85" s="8">
        <v>1</v>
      </c>
      <c r="I85" s="9">
        <f t="shared" si="14"/>
        <v>5.0251256281407036E-3</v>
      </c>
      <c r="J85" s="1">
        <f t="shared" si="15"/>
        <v>5.0251256281407036E-3</v>
      </c>
      <c r="L85">
        <f t="shared" si="16"/>
        <v>1</v>
      </c>
      <c r="M85">
        <f t="shared" si="17"/>
        <v>1</v>
      </c>
    </row>
    <row r="86" spans="1:13" x14ac:dyDescent="0.25">
      <c r="A86" s="7" t="s">
        <v>2</v>
      </c>
      <c r="B86" s="8">
        <v>0</v>
      </c>
      <c r="C86" s="8">
        <v>1</v>
      </c>
      <c r="D86" s="8">
        <v>1</v>
      </c>
      <c r="E86" s="8">
        <v>0</v>
      </c>
      <c r="F86" s="8">
        <v>1</v>
      </c>
      <c r="G86" s="8">
        <v>1</v>
      </c>
      <c r="H86" s="8">
        <v>2</v>
      </c>
      <c r="I86" s="9">
        <f t="shared" si="14"/>
        <v>1.0050251256281407E-2</v>
      </c>
      <c r="J86" s="1">
        <f t="shared" si="15"/>
        <v>1.0050251256281407E-2</v>
      </c>
      <c r="L86">
        <f t="shared" si="16"/>
        <v>2</v>
      </c>
      <c r="M86">
        <f t="shared" si="17"/>
        <v>2</v>
      </c>
    </row>
    <row r="87" spans="1:13" x14ac:dyDescent="0.25">
      <c r="A87" s="7" t="s">
        <v>2</v>
      </c>
      <c r="B87" s="8">
        <v>0</v>
      </c>
      <c r="C87" s="8">
        <v>1</v>
      </c>
      <c r="D87" s="8">
        <v>1</v>
      </c>
      <c r="E87" s="8">
        <v>1</v>
      </c>
      <c r="F87" s="8">
        <v>0</v>
      </c>
      <c r="G87" s="8">
        <v>0</v>
      </c>
      <c r="H87" s="8">
        <v>1</v>
      </c>
      <c r="I87" s="9">
        <f t="shared" si="14"/>
        <v>5.0251256281407036E-3</v>
      </c>
      <c r="J87" s="1">
        <f t="shared" si="15"/>
        <v>0</v>
      </c>
      <c r="L87">
        <f t="shared" si="16"/>
        <v>0</v>
      </c>
      <c r="M87">
        <f t="shared" si="17"/>
        <v>1</v>
      </c>
    </row>
    <row r="88" spans="1:13" x14ac:dyDescent="0.25">
      <c r="A88" s="7" t="s">
        <v>2</v>
      </c>
      <c r="B88" s="8">
        <v>0</v>
      </c>
      <c r="C88" s="8">
        <v>1</v>
      </c>
      <c r="D88" s="8">
        <v>1</v>
      </c>
      <c r="E88" s="8">
        <v>1</v>
      </c>
      <c r="F88" s="8">
        <v>1</v>
      </c>
      <c r="G88" s="8">
        <v>0</v>
      </c>
      <c r="H88" s="8">
        <v>1</v>
      </c>
      <c r="I88" s="9">
        <f t="shared" si="14"/>
        <v>5.0251256281407036E-3</v>
      </c>
      <c r="J88" s="1">
        <f t="shared" si="15"/>
        <v>5.0251256281407036E-3</v>
      </c>
      <c r="L88">
        <f t="shared" si="16"/>
        <v>1</v>
      </c>
      <c r="M88">
        <f t="shared" si="17"/>
        <v>1</v>
      </c>
    </row>
    <row r="89" spans="1:13" x14ac:dyDescent="0.25">
      <c r="A89" s="7" t="s">
        <v>2</v>
      </c>
      <c r="B89" s="8">
        <v>1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1</v>
      </c>
      <c r="I89" s="9">
        <f t="shared" si="14"/>
        <v>5.0251256281407036E-3</v>
      </c>
      <c r="J89" s="1">
        <f t="shared" si="15"/>
        <v>0</v>
      </c>
      <c r="L89">
        <f t="shared" si="16"/>
        <v>0</v>
      </c>
      <c r="M89">
        <f t="shared" si="17"/>
        <v>1</v>
      </c>
    </row>
    <row r="90" spans="1:13" x14ac:dyDescent="0.25">
      <c r="A90" s="7" t="s">
        <v>2</v>
      </c>
      <c r="B90" s="8">
        <v>1</v>
      </c>
      <c r="C90" s="8">
        <v>1</v>
      </c>
      <c r="D90" s="8">
        <v>0</v>
      </c>
      <c r="E90" s="8">
        <v>0</v>
      </c>
      <c r="F90" s="8">
        <v>1</v>
      </c>
      <c r="G90" s="8">
        <v>0</v>
      </c>
      <c r="H90" s="8">
        <v>1</v>
      </c>
      <c r="I90" s="9">
        <f t="shared" si="14"/>
        <v>5.0251256281407036E-3</v>
      </c>
      <c r="J90" s="1">
        <f t="shared" si="15"/>
        <v>5.0251256281407036E-3</v>
      </c>
      <c r="L90">
        <f t="shared" si="16"/>
        <v>1</v>
      </c>
      <c r="M90">
        <f t="shared" si="17"/>
        <v>1</v>
      </c>
    </row>
    <row r="91" spans="1:13" x14ac:dyDescent="0.25">
      <c r="A91" s="7" t="s">
        <v>2</v>
      </c>
      <c r="B91" s="8">
        <v>1</v>
      </c>
      <c r="C91" s="8">
        <v>1</v>
      </c>
      <c r="D91" s="8">
        <v>1</v>
      </c>
      <c r="E91" s="8">
        <v>0</v>
      </c>
      <c r="F91" s="8">
        <v>0</v>
      </c>
      <c r="G91" s="8">
        <v>0</v>
      </c>
      <c r="H91" s="8">
        <v>1</v>
      </c>
      <c r="I91" s="9">
        <f t="shared" si="14"/>
        <v>5.0251256281407036E-3</v>
      </c>
      <c r="J91" s="1">
        <f t="shared" si="15"/>
        <v>0</v>
      </c>
      <c r="L91">
        <f t="shared" si="16"/>
        <v>0</v>
      </c>
      <c r="M91">
        <f t="shared" si="17"/>
        <v>1</v>
      </c>
    </row>
    <row r="92" spans="1:13" x14ac:dyDescent="0.25">
      <c r="A92" s="7" t="s">
        <v>2</v>
      </c>
      <c r="B92" s="8">
        <v>1</v>
      </c>
      <c r="C92" s="8">
        <v>1</v>
      </c>
      <c r="D92" s="8">
        <v>1</v>
      </c>
      <c r="E92" s="8">
        <v>0</v>
      </c>
      <c r="F92" s="8">
        <v>1</v>
      </c>
      <c r="G92" s="8">
        <v>0</v>
      </c>
      <c r="H92" s="8">
        <v>1</v>
      </c>
      <c r="I92" s="9">
        <f t="shared" si="14"/>
        <v>5.0251256281407036E-3</v>
      </c>
      <c r="J92" s="1">
        <f t="shared" si="15"/>
        <v>5.0251256281407036E-3</v>
      </c>
      <c r="L92">
        <f t="shared" si="16"/>
        <v>1</v>
      </c>
      <c r="M92">
        <f t="shared" si="17"/>
        <v>1</v>
      </c>
    </row>
    <row r="93" spans="1:13" x14ac:dyDescent="0.25">
      <c r="A93" s="7" t="s">
        <v>2</v>
      </c>
      <c r="B93" s="8">
        <v>1</v>
      </c>
      <c r="C93" s="8">
        <v>1</v>
      </c>
      <c r="D93" s="8">
        <v>1</v>
      </c>
      <c r="E93" s="8">
        <v>1</v>
      </c>
      <c r="F93" s="8">
        <v>0</v>
      </c>
      <c r="G93" s="8">
        <v>0</v>
      </c>
      <c r="H93" s="8">
        <v>2</v>
      </c>
      <c r="I93" s="9">
        <f t="shared" si="14"/>
        <v>1.0050251256281407E-2</v>
      </c>
      <c r="J93" s="1">
        <f t="shared" si="15"/>
        <v>0</v>
      </c>
      <c r="L93">
        <f t="shared" si="16"/>
        <v>0</v>
      </c>
      <c r="M93">
        <f t="shared" si="17"/>
        <v>2</v>
      </c>
    </row>
    <row r="94" spans="1:13" x14ac:dyDescent="0.25">
      <c r="A94" s="17" t="s">
        <v>3</v>
      </c>
      <c r="B94" s="18"/>
      <c r="C94" s="18"/>
      <c r="D94" s="18"/>
      <c r="E94" s="18"/>
      <c r="F94" s="18"/>
      <c r="G94" s="18"/>
      <c r="H94" s="18">
        <f>SUM(H76:H93)</f>
        <v>100</v>
      </c>
      <c r="I94" s="19">
        <f t="shared" si="14"/>
        <v>0.50251256281407031</v>
      </c>
      <c r="J94" s="1">
        <f t="shared" si="15"/>
        <v>0</v>
      </c>
    </row>
    <row r="95" spans="1:13" x14ac:dyDescent="0.25">
      <c r="A95" s="7" t="s">
        <v>4</v>
      </c>
      <c r="B95" s="8">
        <v>0</v>
      </c>
      <c r="C95" s="8">
        <v>0</v>
      </c>
      <c r="D95" s="8">
        <v>0</v>
      </c>
      <c r="E95" s="8">
        <v>0</v>
      </c>
      <c r="F95" s="8">
        <v>1</v>
      </c>
      <c r="G95" s="8">
        <v>1</v>
      </c>
      <c r="H95" s="8">
        <v>4</v>
      </c>
      <c r="I95" s="9">
        <f t="shared" si="14"/>
        <v>2.0100502512562814E-2</v>
      </c>
      <c r="J95" s="1">
        <f t="shared" si="15"/>
        <v>2.0100502512562814E-2</v>
      </c>
      <c r="L95">
        <f t="shared" si="16"/>
        <v>4</v>
      </c>
      <c r="M95">
        <f t="shared" si="17"/>
        <v>4</v>
      </c>
    </row>
    <row r="96" spans="1:13" x14ac:dyDescent="0.25">
      <c r="A96" s="17" t="s">
        <v>5</v>
      </c>
      <c r="B96" s="18"/>
      <c r="C96" s="18"/>
      <c r="D96" s="18"/>
      <c r="E96" s="18"/>
      <c r="F96" s="18"/>
      <c r="G96" s="18"/>
      <c r="H96" s="18">
        <f>H95</f>
        <v>4</v>
      </c>
      <c r="I96" s="19">
        <f t="shared" si="14"/>
        <v>2.0100502512562814E-2</v>
      </c>
      <c r="J96" s="1">
        <f t="shared" si="15"/>
        <v>0</v>
      </c>
    </row>
    <row r="97" spans="1:14" x14ac:dyDescent="0.25">
      <c r="A97" s="7" t="s">
        <v>6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83</v>
      </c>
      <c r="I97" s="9">
        <f t="shared" si="14"/>
        <v>0.41708542713567837</v>
      </c>
      <c r="J97" s="1">
        <f t="shared" si="15"/>
        <v>0</v>
      </c>
      <c r="L97">
        <f t="shared" si="16"/>
        <v>0</v>
      </c>
      <c r="M97">
        <f t="shared" si="17"/>
        <v>83</v>
      </c>
    </row>
    <row r="98" spans="1:14" x14ac:dyDescent="0.25">
      <c r="A98" s="7" t="s">
        <v>6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1</v>
      </c>
      <c r="H98" s="8">
        <v>4</v>
      </c>
      <c r="I98" s="9">
        <f t="shared" si="14"/>
        <v>2.0100502512562814E-2</v>
      </c>
      <c r="J98" s="1">
        <f t="shared" si="15"/>
        <v>2.0100502512562814E-2</v>
      </c>
      <c r="L98">
        <f t="shared" si="16"/>
        <v>4</v>
      </c>
      <c r="M98">
        <f t="shared" si="17"/>
        <v>4</v>
      </c>
    </row>
    <row r="99" spans="1:14" x14ac:dyDescent="0.25">
      <c r="A99" s="7" t="s">
        <v>6</v>
      </c>
      <c r="B99" s="8">
        <v>0</v>
      </c>
      <c r="C99" s="8">
        <v>0</v>
      </c>
      <c r="D99" s="8">
        <v>0</v>
      </c>
      <c r="E99" s="8">
        <v>0</v>
      </c>
      <c r="F99" s="8">
        <v>1</v>
      </c>
      <c r="G99" s="8">
        <v>0</v>
      </c>
      <c r="H99" s="8">
        <v>8</v>
      </c>
      <c r="I99" s="9">
        <f t="shared" si="14"/>
        <v>4.0201005025125629E-2</v>
      </c>
      <c r="J99" s="1">
        <f t="shared" si="15"/>
        <v>4.0201005025125629E-2</v>
      </c>
      <c r="L99">
        <f t="shared" si="16"/>
        <v>8</v>
      </c>
      <c r="M99">
        <f t="shared" si="17"/>
        <v>8</v>
      </c>
    </row>
    <row r="100" spans="1:14" x14ac:dyDescent="0.25">
      <c r="A100" s="17" t="s">
        <v>7</v>
      </c>
      <c r="B100" s="18"/>
      <c r="C100" s="18"/>
      <c r="D100" s="18"/>
      <c r="E100" s="18"/>
      <c r="F100" s="18"/>
      <c r="G100" s="18"/>
      <c r="H100" s="18">
        <f>SUM(H97:H99)</f>
        <v>95</v>
      </c>
      <c r="I100" s="19">
        <f t="shared" si="14"/>
        <v>0.47738693467336685</v>
      </c>
      <c r="J100" s="1">
        <f t="shared" si="15"/>
        <v>0</v>
      </c>
    </row>
    <row r="101" spans="1:14" ht="15.75" thickBot="1" x14ac:dyDescent="0.3">
      <c r="A101" s="14" t="s">
        <v>8</v>
      </c>
      <c r="B101" s="15"/>
      <c r="C101" s="15"/>
      <c r="D101" s="15"/>
      <c r="E101" s="15"/>
      <c r="F101" s="15"/>
      <c r="G101" s="15"/>
      <c r="H101" s="15">
        <f>H100+H96+H94</f>
        <v>199</v>
      </c>
      <c r="I101" s="16">
        <f t="shared" si="14"/>
        <v>1</v>
      </c>
      <c r="J101" s="24">
        <f>SUM(J76:J100)</f>
        <v>0.22110552763819094</v>
      </c>
    </row>
    <row r="104" spans="1:14" x14ac:dyDescent="0.25">
      <c r="L104" s="3">
        <f>SUM(L$3:L102)</f>
        <v>353</v>
      </c>
      <c r="M104" s="3">
        <f>SUM(M$3:M102)</f>
        <v>1785</v>
      </c>
      <c r="N104" s="24">
        <f>L104/M104</f>
        <v>0.19775910364145657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5"/>
  <sheetViews>
    <sheetView workbookViewId="0">
      <selection activeCell="T71" sqref="T71"/>
    </sheetView>
  </sheetViews>
  <sheetFormatPr defaultRowHeight="15" x14ac:dyDescent="0.25"/>
  <sheetData>
    <row r="3" spans="1:19" x14ac:dyDescent="0.25">
      <c r="A3" s="3" t="s">
        <v>35</v>
      </c>
    </row>
    <row r="4" spans="1:19" x14ac:dyDescent="0.25">
      <c r="E4">
        <v>0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</row>
    <row r="5" spans="1:19" x14ac:dyDescent="0.25">
      <c r="E5">
        <v>1</v>
      </c>
      <c r="F5">
        <f>F4/F6</f>
        <v>1</v>
      </c>
      <c r="G5">
        <f t="shared" ref="G5" si="0">G4/G6</f>
        <v>0.5</v>
      </c>
      <c r="H5">
        <f t="shared" ref="H5" si="1">H4/H6</f>
        <v>0.33333333333333331</v>
      </c>
      <c r="I5">
        <f t="shared" ref="I5" si="2">I4/I6</f>
        <v>0.25</v>
      </c>
      <c r="J5">
        <f t="shared" ref="J5" si="3">J4/J6</f>
        <v>0.2</v>
      </c>
      <c r="K5">
        <f t="shared" ref="K5" si="4">K4/K6</f>
        <v>0.16666666666666666</v>
      </c>
      <c r="L5">
        <f t="shared" ref="L5" si="5">L4/L6</f>
        <v>0.14285714285714285</v>
      </c>
      <c r="M5">
        <f t="shared" ref="M5" si="6">M4/M6</f>
        <v>0.125</v>
      </c>
      <c r="N5">
        <f t="shared" ref="N5" si="7">N4/N6</f>
        <v>0.1111111111111111</v>
      </c>
      <c r="O5">
        <f t="shared" ref="O5" si="8">O4/O6</f>
        <v>0.1</v>
      </c>
    </row>
    <row r="6" spans="1:19" x14ac:dyDescent="0.25">
      <c r="E6">
        <v>0</v>
      </c>
      <c r="F6">
        <f>E6+1</f>
        <v>1</v>
      </c>
      <c r="G6">
        <f>F6+1</f>
        <v>2</v>
      </c>
      <c r="H6">
        <f t="shared" ref="H6:O6" si="9">G6+1</f>
        <v>3</v>
      </c>
      <c r="I6">
        <f t="shared" si="9"/>
        <v>4</v>
      </c>
      <c r="J6">
        <f t="shared" si="9"/>
        <v>5</v>
      </c>
      <c r="K6">
        <f t="shared" si="9"/>
        <v>6</v>
      </c>
      <c r="L6">
        <f t="shared" si="9"/>
        <v>7</v>
      </c>
      <c r="M6">
        <f t="shared" si="9"/>
        <v>8</v>
      </c>
      <c r="N6">
        <f t="shared" si="9"/>
        <v>9</v>
      </c>
      <c r="O6">
        <f t="shared" si="9"/>
        <v>10</v>
      </c>
    </row>
    <row r="7" spans="1:19" x14ac:dyDescent="0.25">
      <c r="A7" t="s">
        <v>36</v>
      </c>
      <c r="C7">
        <v>0.65</v>
      </c>
      <c r="D7" t="s">
        <v>29</v>
      </c>
      <c r="E7" s="25">
        <f>(E$4*5*$C7*0.8+E$5*15*$C7)/(E$4*5+E$5*15)</f>
        <v>0.65</v>
      </c>
      <c r="F7" s="25">
        <f t="shared" ref="F7:O7" si="10">(F$4*5*$C7*0.8+F$5*15*$C7)/(F$4*5+F$5*15)</f>
        <v>0.61749999999999994</v>
      </c>
      <c r="G7" s="25">
        <f t="shared" si="10"/>
        <v>0.59799999999999998</v>
      </c>
      <c r="H7" s="25">
        <f t="shared" si="10"/>
        <v>0.58499999999999996</v>
      </c>
      <c r="I7" s="25">
        <f t="shared" si="10"/>
        <v>0.57571428571428562</v>
      </c>
      <c r="J7" s="25">
        <f t="shared" si="10"/>
        <v>0.56875000000000009</v>
      </c>
      <c r="K7" s="25">
        <f t="shared" si="10"/>
        <v>0.56333333333333324</v>
      </c>
      <c r="L7" s="25">
        <f t="shared" si="10"/>
        <v>0.55900000000000005</v>
      </c>
      <c r="M7" s="25">
        <f t="shared" si="10"/>
        <v>0.55545454545454542</v>
      </c>
      <c r="N7" s="25">
        <f t="shared" si="10"/>
        <v>0.5525000000000001</v>
      </c>
      <c r="O7" s="25">
        <f t="shared" si="10"/>
        <v>0.55000000000000004</v>
      </c>
      <c r="P7" s="25"/>
      <c r="Q7" s="25"/>
      <c r="R7" s="25"/>
      <c r="S7" s="25"/>
    </row>
    <row r="8" spans="1:19" x14ac:dyDescent="0.25">
      <c r="A8" t="s">
        <v>37</v>
      </c>
      <c r="C8">
        <v>0.6</v>
      </c>
      <c r="D8" t="s">
        <v>30</v>
      </c>
      <c r="E8" s="25">
        <f t="shared" ref="E8:O9" si="11">(E$4*5*$C8*0.8+E$5*15*$C8)/(E$4*5+E$5*15)</f>
        <v>0.6</v>
      </c>
      <c r="F8" s="25">
        <f t="shared" si="11"/>
        <v>0.57000000000000006</v>
      </c>
      <c r="G8" s="25">
        <f t="shared" si="11"/>
        <v>0.55200000000000005</v>
      </c>
      <c r="H8" s="25">
        <f t="shared" si="11"/>
        <v>0.54</v>
      </c>
      <c r="I8" s="25">
        <f t="shared" si="11"/>
        <v>0.53142857142857147</v>
      </c>
      <c r="J8" s="25">
        <f t="shared" si="11"/>
        <v>0.52500000000000002</v>
      </c>
      <c r="K8" s="25">
        <f t="shared" si="11"/>
        <v>0.52</v>
      </c>
      <c r="L8" s="25">
        <f t="shared" si="11"/>
        <v>0.51600000000000001</v>
      </c>
      <c r="M8" s="25">
        <f t="shared" si="11"/>
        <v>0.51272727272727281</v>
      </c>
      <c r="N8" s="25">
        <f t="shared" si="11"/>
        <v>0.51000000000000012</v>
      </c>
      <c r="O8" s="25">
        <f t="shared" si="11"/>
        <v>0.50769230769230778</v>
      </c>
      <c r="P8" s="25"/>
      <c r="Q8" s="25"/>
      <c r="R8" s="25"/>
      <c r="S8" s="25"/>
    </row>
    <row r="9" spans="1:19" x14ac:dyDescent="0.25">
      <c r="A9" t="s">
        <v>28</v>
      </c>
      <c r="C9">
        <v>0.55000000000000004</v>
      </c>
      <c r="D9" t="s">
        <v>31</v>
      </c>
      <c r="E9" s="25">
        <f t="shared" si="11"/>
        <v>0.55000000000000004</v>
      </c>
      <c r="F9" s="25">
        <f t="shared" si="11"/>
        <v>0.52249999999999996</v>
      </c>
      <c r="G9" s="25">
        <f t="shared" si="11"/>
        <v>0.50600000000000001</v>
      </c>
      <c r="H9" s="25">
        <f t="shared" si="11"/>
        <v>0.495</v>
      </c>
      <c r="I9" s="25">
        <f t="shared" si="11"/>
        <v>0.48714285714285716</v>
      </c>
      <c r="J9" s="25">
        <f t="shared" si="11"/>
        <v>0.48125000000000007</v>
      </c>
      <c r="K9" s="25">
        <f t="shared" si="11"/>
        <v>0.47666666666666668</v>
      </c>
      <c r="L9" s="25">
        <f t="shared" si="11"/>
        <v>0.47300000000000009</v>
      </c>
      <c r="M9" s="25">
        <f t="shared" si="11"/>
        <v>0.47000000000000003</v>
      </c>
      <c r="N9" s="25">
        <f t="shared" si="11"/>
        <v>0.46750000000000003</v>
      </c>
      <c r="O9" s="25">
        <f t="shared" si="11"/>
        <v>0.46538461538461545</v>
      </c>
      <c r="P9" s="25"/>
      <c r="Q9" s="25"/>
      <c r="R9" s="25"/>
      <c r="S9" s="25"/>
    </row>
    <row r="29" spans="1:15" x14ac:dyDescent="0.25">
      <c r="A29" s="3" t="s">
        <v>38</v>
      </c>
    </row>
    <row r="30" spans="1:15" x14ac:dyDescent="0.25">
      <c r="E30">
        <v>0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</row>
    <row r="31" spans="1:15" x14ac:dyDescent="0.25">
      <c r="E31">
        <v>1</v>
      </c>
      <c r="F31">
        <f>F30/F32</f>
        <v>1</v>
      </c>
      <c r="G31">
        <f t="shared" ref="G31" si="12">G30/G32</f>
        <v>0.5</v>
      </c>
      <c r="H31">
        <f t="shared" ref="H31" si="13">H30/H32</f>
        <v>0.33333333333333331</v>
      </c>
      <c r="I31">
        <f t="shared" ref="I31" si="14">I30/I32</f>
        <v>0.25</v>
      </c>
      <c r="J31">
        <f t="shared" ref="J31" si="15">J30/J32</f>
        <v>0.2</v>
      </c>
      <c r="K31">
        <f t="shared" ref="K31" si="16">K30/K32</f>
        <v>0.16666666666666666</v>
      </c>
      <c r="L31">
        <f t="shared" ref="L31" si="17">L30/L32</f>
        <v>0.14285714285714285</v>
      </c>
      <c r="M31">
        <f t="shared" ref="M31" si="18">M30/M32</f>
        <v>0.125</v>
      </c>
      <c r="N31">
        <f t="shared" ref="N31" si="19">N30/N32</f>
        <v>0.1111111111111111</v>
      </c>
      <c r="O31">
        <f t="shared" ref="O31" si="20">O30/O32</f>
        <v>0.1</v>
      </c>
    </row>
    <row r="32" spans="1:15" x14ac:dyDescent="0.25">
      <c r="E32">
        <v>0</v>
      </c>
      <c r="F32">
        <f>E32+1</f>
        <v>1</v>
      </c>
      <c r="G32">
        <f>F32+1</f>
        <v>2</v>
      </c>
      <c r="H32">
        <f t="shared" ref="H32:O32" si="21">G32+1</f>
        <v>3</v>
      </c>
      <c r="I32">
        <f t="shared" si="21"/>
        <v>4</v>
      </c>
      <c r="J32">
        <f t="shared" si="21"/>
        <v>5</v>
      </c>
      <c r="K32">
        <f t="shared" si="21"/>
        <v>6</v>
      </c>
      <c r="L32">
        <f t="shared" si="21"/>
        <v>7</v>
      </c>
      <c r="M32">
        <f t="shared" si="21"/>
        <v>8</v>
      </c>
      <c r="N32">
        <f t="shared" si="21"/>
        <v>9</v>
      </c>
      <c r="O32">
        <f t="shared" si="21"/>
        <v>10</v>
      </c>
    </row>
    <row r="33" spans="3:15" x14ac:dyDescent="0.25">
      <c r="C33">
        <v>0.6</v>
      </c>
      <c r="D33" t="s">
        <v>32</v>
      </c>
      <c r="E33" s="25">
        <f>(E$4*5*$C33*0.25+E$5*15*$C33)/(E$4*5+E$5*15)</f>
        <v>0.6</v>
      </c>
      <c r="F33" s="25">
        <f t="shared" ref="F33:O33" si="22">(F$4*5*$C33*0.25+F$5*15*$C33)/(F$4*5+F$5*15)</f>
        <v>0.48749999999999999</v>
      </c>
      <c r="G33" s="25">
        <f t="shared" si="22"/>
        <v>0.42</v>
      </c>
      <c r="H33" s="25">
        <f t="shared" si="22"/>
        <v>0.375</v>
      </c>
      <c r="I33" s="25">
        <f t="shared" si="22"/>
        <v>0.34285714285714286</v>
      </c>
      <c r="J33" s="25">
        <f t="shared" si="22"/>
        <v>0.31874999999999998</v>
      </c>
      <c r="K33" s="25">
        <f t="shared" si="22"/>
        <v>0.3</v>
      </c>
      <c r="L33" s="25">
        <f t="shared" si="22"/>
        <v>0.28499999999999998</v>
      </c>
      <c r="M33" s="25">
        <f t="shared" si="22"/>
        <v>0.27272727272727271</v>
      </c>
      <c r="N33" s="25">
        <f t="shared" si="22"/>
        <v>0.26250000000000001</v>
      </c>
      <c r="O33" s="25">
        <f t="shared" si="22"/>
        <v>0.25384615384615383</v>
      </c>
    </row>
    <row r="53" spans="1:19" x14ac:dyDescent="0.25">
      <c r="A53" s="3" t="s">
        <v>39</v>
      </c>
    </row>
    <row r="54" spans="1:19" x14ac:dyDescent="0.25">
      <c r="E54">
        <v>0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</row>
    <row r="55" spans="1:19" x14ac:dyDescent="0.25">
      <c r="E55">
        <v>1</v>
      </c>
      <c r="F55">
        <f>F54/F56</f>
        <v>1</v>
      </c>
      <c r="G55">
        <f t="shared" ref="G55" si="23">G54/G56</f>
        <v>0.5</v>
      </c>
      <c r="H55">
        <f t="shared" ref="H55" si="24">H54/H56</f>
        <v>0.33333333333333331</v>
      </c>
      <c r="I55">
        <f t="shared" ref="I55" si="25">I54/I56</f>
        <v>0.25</v>
      </c>
      <c r="J55">
        <f t="shared" ref="J55" si="26">J54/J56</f>
        <v>0.2</v>
      </c>
      <c r="K55">
        <f t="shared" ref="K55" si="27">K54/K56</f>
        <v>0.16666666666666666</v>
      </c>
      <c r="L55">
        <f t="shared" ref="L55" si="28">L54/L56</f>
        <v>0.14285714285714285</v>
      </c>
      <c r="M55">
        <f t="shared" ref="M55" si="29">M54/M56</f>
        <v>0.125</v>
      </c>
      <c r="N55">
        <f t="shared" ref="N55" si="30">N54/N56</f>
        <v>0.1111111111111111</v>
      </c>
      <c r="O55">
        <f t="shared" ref="O55" si="31">O54/O56</f>
        <v>0.1</v>
      </c>
    </row>
    <row r="56" spans="1:19" x14ac:dyDescent="0.25">
      <c r="A56" t="s">
        <v>33</v>
      </c>
      <c r="B56" t="s">
        <v>34</v>
      </c>
      <c r="E56">
        <v>0</v>
      </c>
      <c r="F56">
        <f>E56+1</f>
        <v>1</v>
      </c>
      <c r="G56">
        <f>F56+1</f>
        <v>2</v>
      </c>
      <c r="H56">
        <f t="shared" ref="H56:O56" si="32">G56+1</f>
        <v>3</v>
      </c>
      <c r="I56">
        <f t="shared" si="32"/>
        <v>4</v>
      </c>
      <c r="J56">
        <f t="shared" si="32"/>
        <v>5</v>
      </c>
      <c r="K56">
        <f t="shared" si="32"/>
        <v>6</v>
      </c>
      <c r="L56">
        <f t="shared" si="32"/>
        <v>7</v>
      </c>
      <c r="M56">
        <f t="shared" si="32"/>
        <v>8</v>
      </c>
      <c r="N56">
        <f t="shared" si="32"/>
        <v>9</v>
      </c>
      <c r="O56">
        <f t="shared" si="32"/>
        <v>10</v>
      </c>
      <c r="R56" t="s">
        <v>0</v>
      </c>
      <c r="S56">
        <v>15</v>
      </c>
    </row>
    <row r="57" spans="1:19" x14ac:dyDescent="0.25">
      <c r="B57">
        <v>0.75</v>
      </c>
      <c r="C57">
        <v>0.85</v>
      </c>
      <c r="D57" t="s">
        <v>40</v>
      </c>
      <c r="E57" s="25">
        <f t="shared" ref="E57:O65" si="33">(E$4*$S$57*$C57*(1-$B57)+E$5*$S$56*$C57)/(E$4*$S$57+E$5*$S$56)</f>
        <v>0.85</v>
      </c>
      <c r="F57" s="25">
        <f t="shared" si="33"/>
        <v>0.69062500000000004</v>
      </c>
      <c r="G57" s="25">
        <f t="shared" si="33"/>
        <v>0.59499999999999997</v>
      </c>
      <c r="H57" s="25">
        <f t="shared" si="33"/>
        <v>0.53125</v>
      </c>
      <c r="I57" s="25">
        <f t="shared" si="33"/>
        <v>0.48571428571428571</v>
      </c>
      <c r="J57" s="25">
        <f t="shared" si="33"/>
        <v>0.45156249999999998</v>
      </c>
      <c r="K57" s="25">
        <f t="shared" si="33"/>
        <v>0.42499999999999999</v>
      </c>
      <c r="L57" s="25">
        <f t="shared" si="33"/>
        <v>0.40375</v>
      </c>
      <c r="M57" s="25">
        <f t="shared" si="33"/>
        <v>0.38636363636363635</v>
      </c>
      <c r="N57" s="25">
        <f t="shared" si="33"/>
        <v>0.37187500000000001</v>
      </c>
      <c r="O57" s="25">
        <f t="shared" si="33"/>
        <v>0.35961538461538461</v>
      </c>
      <c r="R57" t="s">
        <v>1</v>
      </c>
      <c r="S57">
        <f>S56/3</f>
        <v>5</v>
      </c>
    </row>
    <row r="58" spans="1:19" x14ac:dyDescent="0.25">
      <c r="B58">
        <v>0.5</v>
      </c>
      <c r="C58">
        <v>0.85</v>
      </c>
      <c r="D58" t="s">
        <v>41</v>
      </c>
      <c r="E58" s="25">
        <f t="shared" si="33"/>
        <v>0.85</v>
      </c>
      <c r="F58" s="25">
        <f t="shared" si="33"/>
        <v>0.74375000000000002</v>
      </c>
      <c r="G58" s="25">
        <f t="shared" si="33"/>
        <v>0.68</v>
      </c>
      <c r="H58" s="25">
        <f t="shared" si="33"/>
        <v>0.63749999999999996</v>
      </c>
      <c r="I58" s="25">
        <f t="shared" si="33"/>
        <v>0.6071428571428571</v>
      </c>
      <c r="J58" s="25">
        <f t="shared" si="33"/>
        <v>0.58437499999999998</v>
      </c>
      <c r="K58" s="25">
        <f t="shared" si="33"/>
        <v>0.56666666666666665</v>
      </c>
      <c r="L58" s="25">
        <f t="shared" si="33"/>
        <v>0.55249999999999999</v>
      </c>
      <c r="M58" s="25">
        <f t="shared" si="33"/>
        <v>0.54090909090909089</v>
      </c>
      <c r="N58" s="25">
        <f t="shared" si="33"/>
        <v>0.53125</v>
      </c>
      <c r="O58" s="25">
        <f t="shared" si="33"/>
        <v>0.52307692307692311</v>
      </c>
    </row>
    <row r="59" spans="1:19" x14ac:dyDescent="0.25">
      <c r="B59">
        <v>0.2</v>
      </c>
      <c r="C59">
        <v>0.85</v>
      </c>
      <c r="D59" t="s">
        <v>42</v>
      </c>
      <c r="E59" s="25">
        <f t="shared" si="33"/>
        <v>0.85</v>
      </c>
      <c r="F59" s="25">
        <f t="shared" si="33"/>
        <v>0.80749999999999988</v>
      </c>
      <c r="G59" s="25">
        <f t="shared" si="33"/>
        <v>0.78200000000000003</v>
      </c>
      <c r="H59" s="25">
        <f t="shared" si="33"/>
        <v>0.76500000000000001</v>
      </c>
      <c r="I59" s="25">
        <f t="shared" si="33"/>
        <v>0.75285714285714289</v>
      </c>
      <c r="J59" s="25">
        <f t="shared" si="33"/>
        <v>0.74375000000000002</v>
      </c>
      <c r="K59" s="25">
        <f t="shared" si="33"/>
        <v>0.73666666666666669</v>
      </c>
      <c r="L59" s="25">
        <f t="shared" si="33"/>
        <v>0.73100000000000009</v>
      </c>
      <c r="M59" s="25">
        <f t="shared" si="33"/>
        <v>0.72636363636363643</v>
      </c>
      <c r="N59" s="25">
        <f t="shared" si="33"/>
        <v>0.72250000000000003</v>
      </c>
      <c r="O59" s="25">
        <f t="shared" si="33"/>
        <v>0.71923076923076934</v>
      </c>
    </row>
    <row r="60" spans="1:19" x14ac:dyDescent="0.25">
      <c r="B60">
        <v>0.75</v>
      </c>
      <c r="C60">
        <v>0.7</v>
      </c>
      <c r="D60" t="s">
        <v>43</v>
      </c>
      <c r="E60" s="25">
        <f t="shared" si="33"/>
        <v>0.7</v>
      </c>
      <c r="F60" s="25">
        <f t="shared" si="33"/>
        <v>0.56874999999999998</v>
      </c>
      <c r="G60" s="25">
        <f t="shared" si="33"/>
        <v>0.49</v>
      </c>
      <c r="H60" s="25">
        <f t="shared" si="33"/>
        <v>0.4375</v>
      </c>
      <c r="I60" s="25">
        <f t="shared" si="33"/>
        <v>0.4</v>
      </c>
      <c r="J60" s="25">
        <f t="shared" si="33"/>
        <v>0.37187499999999996</v>
      </c>
      <c r="K60" s="25">
        <f t="shared" si="33"/>
        <v>0.35</v>
      </c>
      <c r="L60" s="25">
        <f t="shared" si="33"/>
        <v>0.33250000000000002</v>
      </c>
      <c r="M60" s="25">
        <f t="shared" si="33"/>
        <v>0.31818181818181818</v>
      </c>
      <c r="N60" s="25">
        <f t="shared" si="33"/>
        <v>0.30625000000000002</v>
      </c>
      <c r="O60" s="25">
        <f t="shared" si="33"/>
        <v>0.2961538461538461</v>
      </c>
    </row>
    <row r="61" spans="1:19" x14ac:dyDescent="0.25">
      <c r="B61">
        <v>0.5</v>
      </c>
      <c r="C61">
        <v>0.7</v>
      </c>
      <c r="D61" t="s">
        <v>44</v>
      </c>
      <c r="E61" s="25">
        <f t="shared" si="33"/>
        <v>0.7</v>
      </c>
      <c r="F61" s="25">
        <f t="shared" si="33"/>
        <v>0.61250000000000004</v>
      </c>
      <c r="G61" s="25">
        <f t="shared" si="33"/>
        <v>0.56000000000000005</v>
      </c>
      <c r="H61" s="25">
        <f t="shared" si="33"/>
        <v>0.52500000000000002</v>
      </c>
      <c r="I61" s="25">
        <f t="shared" si="33"/>
        <v>0.5</v>
      </c>
      <c r="J61" s="25">
        <f t="shared" si="33"/>
        <v>0.48124999999999996</v>
      </c>
      <c r="K61" s="25">
        <f t="shared" si="33"/>
        <v>0.46666666666666667</v>
      </c>
      <c r="L61" s="25">
        <f t="shared" si="33"/>
        <v>0.45500000000000002</v>
      </c>
      <c r="M61" s="25">
        <f t="shared" si="33"/>
        <v>0.44545454545454544</v>
      </c>
      <c r="N61" s="25">
        <f t="shared" si="33"/>
        <v>0.4375</v>
      </c>
      <c r="O61" s="25">
        <f t="shared" si="33"/>
        <v>0.43076923076923074</v>
      </c>
    </row>
    <row r="62" spans="1:19" x14ac:dyDescent="0.25">
      <c r="B62">
        <v>0.2</v>
      </c>
      <c r="C62">
        <v>0.7</v>
      </c>
      <c r="D62" t="s">
        <v>45</v>
      </c>
      <c r="E62" s="25">
        <f t="shared" si="33"/>
        <v>0.7</v>
      </c>
      <c r="F62" s="25">
        <f t="shared" si="33"/>
        <v>0.66500000000000004</v>
      </c>
      <c r="G62" s="25">
        <f t="shared" si="33"/>
        <v>0.64400000000000002</v>
      </c>
      <c r="H62" s="25">
        <f t="shared" si="33"/>
        <v>0.63000000000000012</v>
      </c>
      <c r="I62" s="25">
        <f t="shared" si="33"/>
        <v>0.62000000000000011</v>
      </c>
      <c r="J62" s="25">
        <f t="shared" si="33"/>
        <v>0.61250000000000004</v>
      </c>
      <c r="K62" s="25">
        <f t="shared" si="33"/>
        <v>0.6066666666666668</v>
      </c>
      <c r="L62" s="25">
        <f t="shared" si="33"/>
        <v>0.60199999999999998</v>
      </c>
      <c r="M62" s="25">
        <f t="shared" si="33"/>
        <v>0.59818181818181826</v>
      </c>
      <c r="N62" s="25">
        <f t="shared" si="33"/>
        <v>0.59500000000000008</v>
      </c>
      <c r="O62" s="25">
        <f t="shared" si="33"/>
        <v>0.59230769230769231</v>
      </c>
    </row>
    <row r="63" spans="1:19" x14ac:dyDescent="0.25">
      <c r="B63">
        <v>0.75</v>
      </c>
      <c r="C63">
        <v>0.55000000000000004</v>
      </c>
      <c r="D63" t="s">
        <v>46</v>
      </c>
      <c r="E63" s="25">
        <f t="shared" si="33"/>
        <v>0.55000000000000004</v>
      </c>
      <c r="F63" s="25">
        <f t="shared" si="33"/>
        <v>0.44687500000000002</v>
      </c>
      <c r="G63" s="25">
        <f t="shared" si="33"/>
        <v>0.38500000000000001</v>
      </c>
      <c r="H63" s="25">
        <f t="shared" si="33"/>
        <v>0.34375</v>
      </c>
      <c r="I63" s="25">
        <f t="shared" si="33"/>
        <v>0.31428571428571428</v>
      </c>
      <c r="J63" s="25">
        <f t="shared" si="33"/>
        <v>0.29218750000000004</v>
      </c>
      <c r="K63" s="25">
        <f t="shared" si="33"/>
        <v>0.27500000000000002</v>
      </c>
      <c r="L63" s="25">
        <f t="shared" si="33"/>
        <v>0.26125000000000004</v>
      </c>
      <c r="M63" s="25">
        <f t="shared" si="33"/>
        <v>0.25</v>
      </c>
      <c r="N63" s="25">
        <f t="shared" si="33"/>
        <v>0.24062500000000001</v>
      </c>
      <c r="O63" s="25">
        <f t="shared" si="33"/>
        <v>0.23269230769230773</v>
      </c>
    </row>
    <row r="64" spans="1:19" x14ac:dyDescent="0.25">
      <c r="B64">
        <v>0.5</v>
      </c>
      <c r="C64">
        <v>0.55000000000000004</v>
      </c>
      <c r="D64" t="s">
        <v>47</v>
      </c>
      <c r="E64" s="25">
        <f t="shared" si="33"/>
        <v>0.55000000000000004</v>
      </c>
      <c r="F64" s="25">
        <f t="shared" si="33"/>
        <v>0.48125000000000001</v>
      </c>
      <c r="G64" s="25">
        <f t="shared" si="33"/>
        <v>0.44</v>
      </c>
      <c r="H64" s="25">
        <f t="shared" si="33"/>
        <v>0.41249999999999998</v>
      </c>
      <c r="I64" s="25">
        <f t="shared" si="33"/>
        <v>0.39285714285714285</v>
      </c>
      <c r="J64" s="25">
        <f t="shared" si="33"/>
        <v>0.37812500000000004</v>
      </c>
      <c r="K64" s="25">
        <f t="shared" si="33"/>
        <v>0.36666666666666664</v>
      </c>
      <c r="L64" s="25">
        <f t="shared" si="33"/>
        <v>0.35750000000000004</v>
      </c>
      <c r="M64" s="25">
        <f t="shared" si="33"/>
        <v>0.35</v>
      </c>
      <c r="N64" s="25">
        <f t="shared" si="33"/>
        <v>0.34375</v>
      </c>
      <c r="O64" s="25">
        <f t="shared" si="33"/>
        <v>0.33846153846153848</v>
      </c>
    </row>
    <row r="65" spans="2:15" x14ac:dyDescent="0.25">
      <c r="B65">
        <v>0.2</v>
      </c>
      <c r="C65">
        <v>0.55000000000000004</v>
      </c>
      <c r="D65" t="s">
        <v>48</v>
      </c>
      <c r="E65" s="25">
        <f t="shared" si="33"/>
        <v>0.55000000000000004</v>
      </c>
      <c r="F65" s="25">
        <f t="shared" si="33"/>
        <v>0.52249999999999996</v>
      </c>
      <c r="G65" s="25">
        <f t="shared" si="33"/>
        <v>0.50600000000000001</v>
      </c>
      <c r="H65" s="25">
        <f t="shared" si="33"/>
        <v>0.495</v>
      </c>
      <c r="I65" s="25">
        <f t="shared" si="33"/>
        <v>0.48714285714285716</v>
      </c>
      <c r="J65" s="25">
        <f t="shared" si="33"/>
        <v>0.48125000000000007</v>
      </c>
      <c r="K65" s="25">
        <f t="shared" si="33"/>
        <v>0.47666666666666668</v>
      </c>
      <c r="L65" s="25">
        <f t="shared" si="33"/>
        <v>0.47300000000000009</v>
      </c>
      <c r="M65" s="25">
        <f t="shared" si="33"/>
        <v>0.47000000000000003</v>
      </c>
      <c r="N65" s="25">
        <f t="shared" si="33"/>
        <v>0.46750000000000003</v>
      </c>
      <c r="O65" s="25">
        <f t="shared" si="33"/>
        <v>0.46538461538461545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Ltg-ERvsROB-fromEval</vt:lpstr>
      <vt:lpstr>NTG Examples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KJM</dc:creator>
  <cp:lastModifiedBy>KJM</cp:lastModifiedBy>
  <dcterms:created xsi:type="dcterms:W3CDTF">2017-06-14T21:10:20Z</dcterms:created>
  <dcterms:modified xsi:type="dcterms:W3CDTF">2017-07-11T00:14:55Z</dcterms:modified>
</cp:coreProperties>
</file>