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nv-my.sharepoint.com/personal/lei_xu_dnv_com/Documents/EUL/"/>
    </mc:Choice>
  </mc:AlternateContent>
  <xr:revisionPtr revIDLastSave="55" documentId="13_ncr:1_{62D69818-2C81-4166-8F85-658C6F2FC100}" xr6:coauthVersionLast="47" xr6:coauthVersionMax="47" xr10:uidLastSave="{8DD0C9C3-4C51-4F35-9182-0973277ACA29}"/>
  <bookViews>
    <workbookView xWindow="-120" yWindow="-120" windowWidth="29040" windowHeight="15840" xr2:uid="{3098A44E-3A1B-46A6-B0D9-FF55221D446C}"/>
  </bookViews>
  <sheets>
    <sheet name="Weighted Avg EUL" sheetId="2" r:id="rId1"/>
    <sheet name="MMBTUs" sheetId="3" r:id="rId2"/>
    <sheet name="Lookups" sheetId="1" r:id="rId3"/>
    <sheet name="RASS CAC SurveyReport" sheetId="4" r:id="rId4"/>
    <sheet name="RASS SQFT SurveyReport" sheetId="5" r:id="rId5"/>
  </sheets>
  <definedNames>
    <definedName name="Area__ft2">Lookups!$C$22</definedName>
    <definedName name="Heat_Rate__BTU_kWh">Lookups!$C$23</definedName>
    <definedName name="Infiltration_through_the_attic">Lookups!$C$24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 l="1"/>
  <c r="F7" i="2" s="1"/>
  <c r="E7" i="2"/>
  <c r="E6" i="2"/>
  <c r="E5" i="2"/>
  <c r="E4" i="2"/>
  <c r="E3" i="2"/>
  <c r="Q21" i="3"/>
  <c r="Q5" i="3"/>
  <c r="Q6" i="3"/>
  <c r="Q7" i="3"/>
  <c r="Q8" i="3"/>
  <c r="Q9" i="3"/>
  <c r="Q10" i="3"/>
  <c r="Q11" i="3"/>
  <c r="Q12" i="3"/>
  <c r="Q13" i="3"/>
  <c r="Q14" i="3"/>
  <c r="Q15" i="3"/>
  <c r="Q16" i="3"/>
  <c r="Q17" i="3"/>
  <c r="Q18" i="3"/>
  <c r="Q19" i="3"/>
  <c r="Q20" i="3"/>
  <c r="Q4" i="3"/>
  <c r="B4" i="3"/>
  <c r="Y4" i="3"/>
  <c r="H4" i="3"/>
  <c r="E14" i="5"/>
  <c r="E109" i="5"/>
  <c r="E108" i="5"/>
  <c r="E107" i="5"/>
  <c r="N18" i="5" s="1"/>
  <c r="E106" i="5"/>
  <c r="E105" i="5"/>
  <c r="E104" i="5"/>
  <c r="E103" i="5"/>
  <c r="E102" i="5"/>
  <c r="E101" i="5"/>
  <c r="E100" i="5"/>
  <c r="E99" i="5"/>
  <c r="E98" i="5"/>
  <c r="K17" i="5" s="1"/>
  <c r="E97" i="5"/>
  <c r="E96" i="5"/>
  <c r="Q16" i="5" s="1"/>
  <c r="E95" i="5"/>
  <c r="E94" i="5"/>
  <c r="E93" i="5"/>
  <c r="E92" i="5"/>
  <c r="K16" i="5" s="1"/>
  <c r="E91" i="5"/>
  <c r="E90" i="5"/>
  <c r="Q15" i="5" s="1"/>
  <c r="E89" i="5"/>
  <c r="N15" i="5" s="1"/>
  <c r="E88" i="5"/>
  <c r="E87" i="5"/>
  <c r="E86" i="5"/>
  <c r="K15" i="5" s="1"/>
  <c r="E85" i="5"/>
  <c r="E84" i="5"/>
  <c r="E83" i="5"/>
  <c r="E82" i="5"/>
  <c r="E81" i="5"/>
  <c r="E80" i="5"/>
  <c r="K14" i="5" s="1"/>
  <c r="E79" i="5"/>
  <c r="E78" i="5"/>
  <c r="E77" i="5"/>
  <c r="E76" i="5"/>
  <c r="E75" i="5"/>
  <c r="E74" i="5"/>
  <c r="K13" i="5" s="1"/>
  <c r="E73" i="5"/>
  <c r="E72" i="5"/>
  <c r="Q12" i="5" s="1"/>
  <c r="E71" i="5"/>
  <c r="E70" i="5"/>
  <c r="E69" i="5"/>
  <c r="E68" i="5"/>
  <c r="E67" i="5"/>
  <c r="E66" i="5"/>
  <c r="Q11" i="5" s="1"/>
  <c r="E65" i="5"/>
  <c r="N11" i="5" s="1"/>
  <c r="E64" i="5"/>
  <c r="E63" i="5"/>
  <c r="E62" i="5"/>
  <c r="E61" i="5"/>
  <c r="E60" i="5"/>
  <c r="E59" i="5"/>
  <c r="N10" i="5" s="1"/>
  <c r="E58" i="5"/>
  <c r="E57" i="5"/>
  <c r="K10" i="5" s="1"/>
  <c r="E56" i="5"/>
  <c r="E55" i="5"/>
  <c r="E54" i="5"/>
  <c r="E53" i="5"/>
  <c r="N9" i="5" s="1"/>
  <c r="E52" i="5"/>
  <c r="E51" i="5"/>
  <c r="E50" i="5"/>
  <c r="K9" i="5" s="1"/>
  <c r="E49" i="5"/>
  <c r="E48" i="5"/>
  <c r="E47" i="5"/>
  <c r="E46" i="5"/>
  <c r="E45" i="5"/>
  <c r="E44" i="5"/>
  <c r="K8" i="5" s="1"/>
  <c r="E43" i="5"/>
  <c r="E42" i="5"/>
  <c r="Q7" i="5" s="1"/>
  <c r="S7" i="5" s="1"/>
  <c r="E41" i="5"/>
  <c r="E40" i="5"/>
  <c r="E39" i="5"/>
  <c r="E38" i="5"/>
  <c r="K7" i="5" s="1"/>
  <c r="E37" i="5"/>
  <c r="E36" i="5"/>
  <c r="Q6" i="5" s="1"/>
  <c r="E35" i="5"/>
  <c r="E34" i="5"/>
  <c r="E33" i="5"/>
  <c r="K6" i="5" s="1"/>
  <c r="E32" i="5"/>
  <c r="E31" i="5"/>
  <c r="E30" i="5"/>
  <c r="E29" i="5"/>
  <c r="E28" i="5"/>
  <c r="E27" i="5"/>
  <c r="E26" i="5"/>
  <c r="E25" i="5"/>
  <c r="E24" i="5"/>
  <c r="Q4" i="5" s="1"/>
  <c r="E23" i="5"/>
  <c r="E22" i="5"/>
  <c r="E21" i="5"/>
  <c r="E20" i="5"/>
  <c r="E19" i="5"/>
  <c r="R18" i="5"/>
  <c r="Q18" i="5"/>
  <c r="O18" i="5"/>
  <c r="L18" i="5"/>
  <c r="E18" i="5"/>
  <c r="R17" i="5"/>
  <c r="Q17" i="5"/>
  <c r="S17" i="5" s="1"/>
  <c r="O17" i="5"/>
  <c r="N17" i="5"/>
  <c r="L17" i="5"/>
  <c r="E17" i="5"/>
  <c r="R16" i="5"/>
  <c r="O16" i="5"/>
  <c r="N16" i="5"/>
  <c r="L16" i="5"/>
  <c r="E16" i="5"/>
  <c r="R15" i="5"/>
  <c r="O15" i="5"/>
  <c r="L15" i="5"/>
  <c r="E15" i="5"/>
  <c r="R14" i="5"/>
  <c r="Q14" i="5"/>
  <c r="O14" i="5"/>
  <c r="N14" i="5"/>
  <c r="L14" i="5"/>
  <c r="K3" i="5"/>
  <c r="R13" i="5"/>
  <c r="Q13" i="5"/>
  <c r="O13" i="5"/>
  <c r="N13" i="5"/>
  <c r="L13" i="5"/>
  <c r="R12" i="5"/>
  <c r="O12" i="5"/>
  <c r="N12" i="5"/>
  <c r="L12" i="5"/>
  <c r="K12" i="5"/>
  <c r="R11" i="5"/>
  <c r="O11" i="5"/>
  <c r="L11" i="5"/>
  <c r="K11" i="5"/>
  <c r="R10" i="5"/>
  <c r="Q10" i="5"/>
  <c r="O10" i="5"/>
  <c r="L10" i="5"/>
  <c r="R9" i="5"/>
  <c r="Q9" i="5"/>
  <c r="O9" i="5"/>
  <c r="L9" i="5"/>
  <c r="R8" i="5"/>
  <c r="Q8" i="5"/>
  <c r="O8" i="5"/>
  <c r="N8" i="5"/>
  <c r="L8" i="5"/>
  <c r="R7" i="5"/>
  <c r="O7" i="5"/>
  <c r="N7" i="5"/>
  <c r="L7" i="5"/>
  <c r="R6" i="5"/>
  <c r="O6" i="5"/>
  <c r="N6" i="5"/>
  <c r="L6" i="5"/>
  <c r="R5" i="5"/>
  <c r="Q5" i="5"/>
  <c r="S5" i="5" s="1"/>
  <c r="O5" i="5"/>
  <c r="N5" i="5"/>
  <c r="P5" i="5" s="1"/>
  <c r="L5" i="5"/>
  <c r="K5" i="5"/>
  <c r="R4" i="5"/>
  <c r="O4" i="5"/>
  <c r="N4" i="5"/>
  <c r="L4" i="5"/>
  <c r="K4" i="5"/>
  <c r="R3" i="5"/>
  <c r="R19" i="5" s="1"/>
  <c r="Q3" i="5"/>
  <c r="O3" i="5"/>
  <c r="N3" i="5"/>
  <c r="L3" i="5"/>
  <c r="M5" i="5" l="1"/>
  <c r="Y6" i="3" s="1"/>
  <c r="P6" i="5"/>
  <c r="M12" i="5"/>
  <c r="E13" i="3" s="1"/>
  <c r="S13" i="5"/>
  <c r="M14" i="5"/>
  <c r="Y15" i="3" s="1"/>
  <c r="S16" i="5"/>
  <c r="P12" i="5"/>
  <c r="S18" i="5"/>
  <c r="P15" i="5"/>
  <c r="M9" i="5"/>
  <c r="E10" i="3" s="1"/>
  <c r="S11" i="5"/>
  <c r="M13" i="5"/>
  <c r="E14" i="3" s="1"/>
  <c r="S15" i="5"/>
  <c r="M17" i="5"/>
  <c r="E18" i="3" s="1"/>
  <c r="M4" i="5"/>
  <c r="E5" i="3" s="1"/>
  <c r="M11" i="5"/>
  <c r="E12" i="3" s="1"/>
  <c r="P10" i="5"/>
  <c r="P18" i="5"/>
  <c r="S6" i="5"/>
  <c r="M8" i="5"/>
  <c r="B9" i="3" s="1"/>
  <c r="M16" i="5"/>
  <c r="E17" i="3" s="1"/>
  <c r="P4" i="5"/>
  <c r="S9" i="5"/>
  <c r="P13" i="5"/>
  <c r="S14" i="5"/>
  <c r="P9" i="5"/>
  <c r="M7" i="5"/>
  <c r="E8" i="3" s="1"/>
  <c r="M15" i="5"/>
  <c r="B16" i="3" s="1"/>
  <c r="Y16" i="3"/>
  <c r="E6" i="3"/>
  <c r="B15" i="3"/>
  <c r="P7" i="5"/>
  <c r="P14" i="5"/>
  <c r="P16" i="5"/>
  <c r="K18" i="5"/>
  <c r="M18" i="5" s="1"/>
  <c r="S8" i="5"/>
  <c r="M10" i="5"/>
  <c r="Y18" i="3"/>
  <c r="L19" i="5"/>
  <c r="P11" i="5"/>
  <c r="B18" i="3"/>
  <c r="N19" i="5"/>
  <c r="S12" i="5"/>
  <c r="Y12" i="3"/>
  <c r="O19" i="5"/>
  <c r="Y5" i="3"/>
  <c r="B12" i="3"/>
  <c r="M6" i="5"/>
  <c r="S3" i="5"/>
  <c r="Q19" i="5"/>
  <c r="S19" i="5" s="1"/>
  <c r="S4" i="5"/>
  <c r="P8" i="5"/>
  <c r="S10" i="5"/>
  <c r="P17" i="5"/>
  <c r="B5" i="3"/>
  <c r="P3" i="5"/>
  <c r="M3" i="5"/>
  <c r="E15" i="3" l="1"/>
  <c r="B13" i="3"/>
  <c r="Y8" i="3"/>
  <c r="E9" i="3"/>
  <c r="Y13" i="3"/>
  <c r="Y17" i="3"/>
  <c r="B6" i="3"/>
  <c r="B17" i="3"/>
  <c r="Y14" i="3"/>
  <c r="Y9" i="3"/>
  <c r="E16" i="3"/>
  <c r="B8" i="3"/>
  <c r="B14" i="3"/>
  <c r="P19" i="5"/>
  <c r="Y10" i="3"/>
  <c r="B10" i="3"/>
  <c r="E11" i="3"/>
  <c r="B11" i="3"/>
  <c r="Y11" i="3"/>
  <c r="E4" i="3"/>
  <c r="C4" i="3"/>
  <c r="E19" i="3"/>
  <c r="B19" i="3"/>
  <c r="Y19" i="3"/>
  <c r="K19" i="5"/>
  <c r="M19" i="5" s="1"/>
  <c r="C22" i="1" s="1"/>
  <c r="Y7" i="3"/>
  <c r="E7" i="3"/>
  <c r="B7" i="3"/>
  <c r="B19" i="1"/>
  <c r="B18" i="1"/>
  <c r="B17" i="1"/>
  <c r="B16" i="1"/>
  <c r="B15" i="1"/>
  <c r="B14" i="1"/>
  <c r="B13" i="1"/>
  <c r="B12" i="1"/>
  <c r="B11" i="1"/>
  <c r="B10" i="1"/>
  <c r="B9" i="1"/>
  <c r="B8" i="1"/>
  <c r="B7" i="1"/>
  <c r="B6" i="1"/>
  <c r="B5" i="1"/>
  <c r="B4" i="1"/>
  <c r="B20" i="1"/>
  <c r="F4" i="3" l="1"/>
  <c r="H19" i="3"/>
  <c r="H18" i="3"/>
  <c r="H17" i="3"/>
  <c r="H16" i="3"/>
  <c r="H15" i="3"/>
  <c r="H14" i="3"/>
  <c r="H13" i="3"/>
  <c r="H12" i="3"/>
  <c r="H11" i="3"/>
  <c r="H10" i="3"/>
  <c r="H9" i="3"/>
  <c r="H8" i="3"/>
  <c r="H7" i="3"/>
  <c r="H6" i="3"/>
  <c r="H5" i="3"/>
  <c r="I19" i="3" l="1"/>
  <c r="I18" i="3"/>
  <c r="I17" i="3"/>
  <c r="I16" i="3"/>
  <c r="I15" i="3"/>
  <c r="I14" i="3"/>
  <c r="I13" i="3"/>
  <c r="I12" i="3"/>
  <c r="I11" i="3"/>
  <c r="I10" i="3"/>
  <c r="I9" i="3"/>
  <c r="I8" i="3"/>
  <c r="I7" i="3"/>
  <c r="I6" i="3"/>
  <c r="I5" i="3"/>
  <c r="I4" i="3"/>
  <c r="F19" i="3"/>
  <c r="F18" i="3"/>
  <c r="F17" i="3"/>
  <c r="F16" i="3"/>
  <c r="F15" i="3"/>
  <c r="F14" i="3"/>
  <c r="F13" i="3"/>
  <c r="F12" i="3"/>
  <c r="F11" i="3"/>
  <c r="F10" i="3"/>
  <c r="F9" i="3"/>
  <c r="F8" i="3"/>
  <c r="F7" i="3"/>
  <c r="F6" i="3"/>
  <c r="F5" i="3"/>
  <c r="C19" i="3"/>
  <c r="C18" i="3"/>
  <c r="C17" i="3"/>
  <c r="C16" i="3"/>
  <c r="C14" i="3"/>
  <c r="C12" i="3"/>
  <c r="C11" i="3"/>
  <c r="C10" i="3"/>
  <c r="C9" i="3"/>
  <c r="C8" i="3"/>
  <c r="C6" i="3"/>
  <c r="C5" i="3"/>
  <c r="C13" i="3" l="1"/>
  <c r="C7" i="3"/>
  <c r="C15" i="3"/>
  <c r="K19" i="3"/>
  <c r="L19" i="3" s="1"/>
  <c r="K18" i="3"/>
  <c r="L18" i="3" s="1"/>
  <c r="K17" i="3"/>
  <c r="L17" i="3" s="1"/>
  <c r="K16" i="3"/>
  <c r="L16" i="3" s="1"/>
  <c r="K15" i="3"/>
  <c r="L15" i="3" s="1"/>
  <c r="K14" i="3"/>
  <c r="L14" i="3" s="1"/>
  <c r="K13" i="3"/>
  <c r="L13" i="3" s="1"/>
  <c r="K12" i="3"/>
  <c r="L12" i="3" s="1"/>
  <c r="K11" i="3"/>
  <c r="L11" i="3" s="1"/>
  <c r="K10" i="3"/>
  <c r="L10" i="3" s="1"/>
  <c r="K9" i="3"/>
  <c r="L9" i="3" s="1"/>
  <c r="K8" i="3"/>
  <c r="L8" i="3" s="1"/>
  <c r="K7" i="3"/>
  <c r="L7" i="3" s="1"/>
  <c r="K6" i="3"/>
  <c r="L6" i="3" s="1"/>
  <c r="K5" i="3"/>
  <c r="L5" i="3" s="1"/>
  <c r="K4" i="3"/>
  <c r="L4" i="3" l="1"/>
  <c r="N4" i="3"/>
  <c r="N16" i="3"/>
  <c r="O16" i="3" s="1"/>
  <c r="N18" i="3"/>
  <c r="O18" i="3" s="1"/>
  <c r="N13" i="3"/>
  <c r="O13" i="3" s="1"/>
  <c r="N8" i="3"/>
  <c r="O8" i="3" s="1"/>
  <c r="N6" i="3"/>
  <c r="O6" i="3" s="1"/>
  <c r="N19" i="3"/>
  <c r="O19" i="3" s="1"/>
  <c r="N11" i="3"/>
  <c r="O11" i="3" s="1"/>
  <c r="N9" i="3"/>
  <c r="O9" i="3" s="1"/>
  <c r="N14" i="3"/>
  <c r="O14" i="3" s="1"/>
  <c r="N10" i="3"/>
  <c r="O10" i="3" s="1"/>
  <c r="N5" i="3"/>
  <c r="O5" i="3" s="1"/>
  <c r="N15" i="3"/>
  <c r="O15" i="3" s="1"/>
  <c r="N12" i="3"/>
  <c r="O12" i="3" s="1"/>
  <c r="N17" i="3"/>
  <c r="O17" i="3" s="1"/>
  <c r="N7" i="3"/>
  <c r="O7" i="3" s="1"/>
  <c r="O4" i="3"/>
  <c r="O20" i="3" l="1"/>
  <c r="I20" i="3"/>
  <c r="C20" i="3"/>
  <c r="F20" i="3"/>
  <c r="L20" i="3"/>
  <c r="D4" i="3" l="1"/>
  <c r="D13" i="3"/>
  <c r="D18" i="3"/>
  <c r="D10" i="3"/>
  <c r="D14" i="3"/>
  <c r="D6" i="3"/>
  <c r="P7" i="3"/>
  <c r="D17" i="3"/>
  <c r="P4" i="3"/>
  <c r="P13" i="3"/>
  <c r="G7" i="3"/>
  <c r="P5" i="3"/>
  <c r="G9" i="3"/>
  <c r="G18" i="3"/>
  <c r="M15" i="3"/>
  <c r="J12" i="3"/>
  <c r="M16" i="3"/>
  <c r="J11" i="3"/>
  <c r="G8" i="3"/>
  <c r="J9" i="3"/>
  <c r="M17" i="3"/>
  <c r="J6" i="3"/>
  <c r="M6" i="3"/>
  <c r="D5" i="3"/>
  <c r="G5" i="3"/>
  <c r="D9" i="3"/>
  <c r="D16" i="3"/>
  <c r="G11" i="3"/>
  <c r="D8" i="3"/>
  <c r="M12" i="3"/>
  <c r="J7" i="3"/>
  <c r="M19" i="3"/>
  <c r="J16" i="3"/>
  <c r="J19" i="3"/>
  <c r="G12" i="3"/>
  <c r="J13" i="3"/>
  <c r="J10" i="3"/>
  <c r="M10" i="3"/>
  <c r="M18" i="3"/>
  <c r="P9" i="3"/>
  <c r="M5" i="3"/>
  <c r="D12" i="3"/>
  <c r="D19" i="3"/>
  <c r="G15" i="3"/>
  <c r="P11" i="3"/>
  <c r="P10" i="3"/>
  <c r="J15" i="3"/>
  <c r="J4" i="3"/>
  <c r="M4" i="3"/>
  <c r="G10" i="3"/>
  <c r="M11" i="3"/>
  <c r="G16" i="3"/>
  <c r="J17" i="3"/>
  <c r="J14" i="3"/>
  <c r="M14" i="3"/>
  <c r="D11" i="3"/>
  <c r="M13" i="3"/>
  <c r="P15" i="3"/>
  <c r="G13" i="3"/>
  <c r="G19" i="3"/>
  <c r="P17" i="3"/>
  <c r="G6" i="3"/>
  <c r="M7" i="3"/>
  <c r="J8" i="3"/>
  <c r="M8" i="3"/>
  <c r="G14" i="3"/>
  <c r="G4" i="3"/>
  <c r="J5" i="3"/>
  <c r="M9" i="3"/>
  <c r="G17" i="3"/>
  <c r="J18" i="3"/>
  <c r="P12" i="3"/>
  <c r="P6" i="3"/>
  <c r="D7" i="3"/>
  <c r="D15" i="3"/>
  <c r="P19" i="3"/>
  <c r="P16" i="3"/>
  <c r="P18" i="3"/>
  <c r="P14" i="3"/>
  <c r="P8" i="3"/>
  <c r="G20" i="3" l="1"/>
  <c r="J20" i="3"/>
  <c r="M20" i="3"/>
  <c r="P20" i="3"/>
  <c r="D20" i="3"/>
  <c r="D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Leonel Campoy</author>
  </authors>
  <commentList>
    <comment ref="R2" authorId="0" shapeId="0" xr:uid="{6D17131C-FB82-41EF-9604-91908190E906}">
      <text>
        <r>
          <rPr>
            <b/>
            <sz val="9"/>
            <color indexed="81"/>
            <rFont val="Tahoma"/>
            <family val="2"/>
          </rPr>
          <t>SWBE006D, SWBE006-01</t>
        </r>
      </text>
    </comment>
    <comment ref="T2" authorId="0" shapeId="0" xr:uid="{BB28B3ED-DCEC-406F-A78A-1F3F9BCC1D14}">
      <text>
        <r>
          <rPr>
            <b/>
            <sz val="9"/>
            <color indexed="81"/>
            <rFont val="Tahoma"/>
            <family val="2"/>
          </rPr>
          <t>SWSV001-04, SWSV001E</t>
        </r>
      </text>
    </comment>
    <comment ref="V2" authorId="0" shapeId="0" xr:uid="{8073EA73-341C-4BD4-8E37-3737FDDD5DC8}">
      <text>
        <r>
          <rPr>
            <b/>
            <sz val="9"/>
            <color indexed="81"/>
            <rFont val="Tahoma"/>
            <family val="2"/>
          </rPr>
          <t>CMUA POU TRM, 3rd Edition, 2017
12/5/2017
12.6.1 Savings Table
Air Sealing  One-Story, 30%</t>
        </r>
      </text>
    </comment>
    <comment ref="Z2" authorId="0" shapeId="0" xr:uid="{278CA9E7-F029-4D11-8971-90ABD5839295}">
      <text>
        <r>
          <rPr>
            <b/>
            <sz val="9"/>
            <color indexed="81"/>
            <rFont val="Tahoma"/>
            <family val="2"/>
          </rPr>
          <t xml:space="preserve">Draft DBD Work Paper
SWBE00X-01, SWBE00XA
</t>
        </r>
        <r>
          <rPr>
            <sz val="9"/>
            <color indexed="81"/>
            <rFont val="Tahoma"/>
            <family val="2"/>
          </rPr>
          <t>Reduce duct total duct leakage from 40% to 12% Seal the attic plane from the conditioned space Increase attic insulation to R-60 Cover duct with a minimum of 4 inches over the top without mounds</t>
        </r>
      </text>
    </comment>
  </commentList>
</comments>
</file>

<file path=xl/sharedStrings.xml><?xml version="1.0" encoding="utf-8"?>
<sst xmlns="http://schemas.openxmlformats.org/spreadsheetml/2006/main" count="1364" uniqueCount="121">
  <si>
    <t>Measure</t>
  </si>
  <si>
    <t>EUL_ID</t>
  </si>
  <si>
    <t>EUL</t>
  </si>
  <si>
    <t>Added Attic Insulation</t>
  </si>
  <si>
    <t>BS-CeilIns</t>
  </si>
  <si>
    <t>Attic Air Seal</t>
  </si>
  <si>
    <t>BS-Wthr</t>
  </si>
  <si>
    <t>Duct Sealing</t>
  </si>
  <si>
    <t>HV-DuctSeal-BW</t>
  </si>
  <si>
    <t>Duct Insulation</t>
  </si>
  <si>
    <t>HVAC-DuctInsul</t>
  </si>
  <si>
    <t>WEIGHTED AVERAGE:</t>
  </si>
  <si>
    <t>Combined Simulation Results</t>
  </si>
  <si>
    <t>Attic Insulation Add R38</t>
  </si>
  <si>
    <t>AC System Sizing</t>
  </si>
  <si>
    <t>Deeply Buried Ducts</t>
  </si>
  <si>
    <t>CZ</t>
  </si>
  <si>
    <t>MMBTUs</t>
  </si>
  <si>
    <t>MMBTU*SFm</t>
  </si>
  <si>
    <t>%Distrib</t>
  </si>
  <si>
    <t>kWh UES</t>
  </si>
  <si>
    <t>Therms UES</t>
  </si>
  <si>
    <r>
      <t>Sizing Factor (ft</t>
    </r>
    <r>
      <rPr>
        <b/>
        <vertAlign val="superscript"/>
        <sz val="11"/>
        <color theme="1"/>
        <rFont val="Calibri"/>
        <family val="2"/>
        <scheme val="minor"/>
      </rPr>
      <t>2</t>
    </r>
    <r>
      <rPr>
        <b/>
        <sz val="11"/>
        <color theme="1"/>
        <rFont val="Calibri"/>
        <family val="2"/>
        <scheme val="minor"/>
      </rPr>
      <t>/ton):</t>
    </r>
  </si>
  <si>
    <t>Capacity (tons)</t>
  </si>
  <si>
    <t>CZ01</t>
  </si>
  <si>
    <t>CZ02</t>
  </si>
  <si>
    <t>CZ03</t>
  </si>
  <si>
    <t>CZ04</t>
  </si>
  <si>
    <t>CZ05</t>
  </si>
  <si>
    <t>CZ06</t>
  </si>
  <si>
    <t>CZ07</t>
  </si>
  <si>
    <t>CZ08</t>
  </si>
  <si>
    <t>CZ09</t>
  </si>
  <si>
    <t>CZ10</t>
  </si>
  <si>
    <t>CZ11</t>
  </si>
  <si>
    <t>CZ12</t>
  </si>
  <si>
    <t>CZ13</t>
  </si>
  <si>
    <t>CZ14</t>
  </si>
  <si>
    <t>CZ15</t>
  </si>
  <si>
    <t>CZ16</t>
  </si>
  <si>
    <t>2019 RASS</t>
  </si>
  <si>
    <t>Building Age:</t>
  </si>
  <si>
    <t>Before 1975</t>
  </si>
  <si>
    <t>1975-1978</t>
  </si>
  <si>
    <t>1979-1983</t>
  </si>
  <si>
    <t>1984-1991</t>
  </si>
  <si>
    <t>1992-1999</t>
  </si>
  <si>
    <t>2000-2005</t>
  </si>
  <si>
    <t>2006-2012</t>
  </si>
  <si>
    <t>Climate Zone</t>
  </si>
  <si>
    <t>9-13 YRS</t>
  </si>
  <si>
    <t>14-30 YRS</t>
  </si>
  <si>
    <t>31 + YRS</t>
  </si>
  <si>
    <t>Num. of CAC</t>
  </si>
  <si>
    <t>Single Family</t>
  </si>
  <si>
    <t>Townhouse, Duplex, Row House</t>
  </si>
  <si>
    <t>Total</t>
  </si>
  <si>
    <r>
      <t>Area (ft</t>
    </r>
    <r>
      <rPr>
        <b/>
        <vertAlign val="superscript"/>
        <sz val="11"/>
        <color theme="1"/>
        <rFont val="Calibri"/>
        <family val="2"/>
        <scheme val="minor"/>
      </rPr>
      <t>2</t>
    </r>
    <r>
      <rPr>
        <b/>
        <sz val="11"/>
        <color theme="1"/>
        <rFont val="Calibri"/>
        <family val="2"/>
        <scheme val="minor"/>
      </rPr>
      <t>):</t>
    </r>
  </si>
  <si>
    <t>Heat Rate (BTU/kWh):</t>
  </si>
  <si>
    <t>% Infiltration through the attic:</t>
  </si>
  <si>
    <t>Apt Condo 2-4 Units</t>
  </si>
  <si>
    <t>Saturation Report</t>
  </si>
  <si>
    <t>Report Year: 2019</t>
  </si>
  <si>
    <t>Report View: Building Type, Building Age, Title 24 Climate Zones</t>
  </si>
  <si>
    <t>Survey Section: Space Cooling</t>
  </si>
  <si>
    <t>Survey Question: Age of main central air conditioner  -  C3</t>
  </si>
  <si>
    <t>Report Detail: Weighted, Include No Response, Include Not-Applicable</t>
  </si>
  <si>
    <t xml:space="preserve">Filtered By: </t>
  </si>
  <si>
    <t>The query returns 39,985 records, representing 12,206,453 Population. * Results represent a sample of fewer than 25 households.</t>
  </si>
  <si>
    <t>Survey Question : Age of main central air conditioner  -  C3</t>
  </si>
  <si>
    <t>Building Type</t>
  </si>
  <si>
    <t>Building Age</t>
  </si>
  <si>
    <t>Title 24 Climate Zones</t>
  </si>
  <si>
    <t>LESS THAN ONE YEAR</t>
  </si>
  <si>
    <t>1-3 YRS</t>
  </si>
  <si>
    <t>4-8 YRS</t>
  </si>
  <si>
    <t>NO RESPONSE</t>
  </si>
  <si>
    <t>NOT APPLICABLE</t>
  </si>
  <si>
    <t>%</t>
  </si>
  <si>
    <t>2013-2019</t>
  </si>
  <si>
    <t>Apt Condo 5+ Units</t>
  </si>
  <si>
    <t>Mobile Home</t>
  </si>
  <si>
    <t>Other</t>
  </si>
  <si>
    <t>Grand Total</t>
  </si>
  <si>
    <t>CLIMATE</t>
  </si>
  <si>
    <t>SFm</t>
  </si>
  <si>
    <t>MFm</t>
  </si>
  <si>
    <t>Dmo</t>
  </si>
  <si>
    <t>ZONE</t>
  </si>
  <si>
    <t>Mean X Counts</t>
  </si>
  <si>
    <t>Counts</t>
  </si>
  <si>
    <t>Avg SQFT</t>
  </si>
  <si>
    <t>Report View: Title 24 Climate Zones, Building Type</t>
  </si>
  <si>
    <t>Survey Section: Home &amp; Lifestyle</t>
  </si>
  <si>
    <t>Survey Question: Average square footage</t>
  </si>
  <si>
    <t>Survey Question : Average square footage</t>
  </si>
  <si>
    <t>MEAN</t>
  </si>
  <si>
    <t>COUNTS</t>
  </si>
  <si>
    <t>MEAN X COUNTS</t>
  </si>
  <si>
    <t>TOTALS</t>
  </si>
  <si>
    <t xml:space="preserve"> </t>
  </si>
  <si>
    <t>for SFm</t>
  </si>
  <si>
    <t>MMBTU(DBD) = (Electricity UES+ Gas UES)* Average sqft RASS (building type)</t>
  </si>
  <si>
    <t>no UES?? Equals DBD mmbtu minus the three others mmbtus?</t>
  </si>
  <si>
    <t>MMBTU(attic insulation) = (Electricity UES + Gas UES)* Average sqft RASS (building type)</t>
  </si>
  <si>
    <r>
      <t xml:space="preserve">MMBTU(attic air seal) = (Electricity UES + Gas UES)* </t>
    </r>
    <r>
      <rPr>
        <sz val="12"/>
        <color rgb="FFFF0000"/>
        <rFont val="Calibri"/>
        <family val="2"/>
      </rPr>
      <t>Infiltration_through_the_attic</t>
    </r>
  </si>
  <si>
    <r>
      <t>MMBTU(duct seal) =(Electricity UES + Gas UES)*</t>
    </r>
    <r>
      <rPr>
        <sz val="12"/>
        <color rgb="FFFF0000"/>
        <rFont val="Calibri"/>
        <family val="2"/>
      </rPr>
      <t>AC system capacity</t>
    </r>
  </si>
  <si>
    <t>MMBTU(duct insulation)= MMBTU(DBD)-MMBTU(attic insulation)-MMBTU(attic air seal)-MMBTU(duct seal)</t>
  </si>
  <si>
    <t>Q: how is the UES of attic and duct seal calculated? Why the UES not multiplies area?</t>
  </si>
  <si>
    <t>capacity =sizing factor * average area</t>
  </si>
  <si>
    <t>%Distrib= % savings contributed from each measure</t>
  </si>
  <si>
    <r>
      <t xml:space="preserve">MMBTU*SFm = MMBTUs (column) * number for CAC (climate zone, </t>
    </r>
    <r>
      <rPr>
        <sz val="12"/>
        <color rgb="FFFF0000"/>
        <rFont val="Calibri"/>
        <family val="2"/>
      </rPr>
      <t>age larger than 9 years</t>
    </r>
    <r>
      <rPr>
        <sz val="12"/>
        <color theme="1"/>
        <rFont val="Calibri"/>
        <family val="2"/>
      </rPr>
      <t>)</t>
    </r>
  </si>
  <si>
    <t>Q: why age limit? Only applicable to old buildings or simulation is based on old buildings?</t>
  </si>
  <si>
    <t>number of CAC= counts of families with CAC (climate zone,, age larger than 9 years)</t>
  </si>
  <si>
    <t>A: Program exclusion (no after 2001, no MFM and DMO)</t>
  </si>
  <si>
    <t>Q: in the document, the UES is normalized based on attic area, why using total area here?</t>
  </si>
  <si>
    <t>deemed saving per ton cooling capacity</t>
  </si>
  <si>
    <t>DBD results are for combined measure and come from simulation</t>
  </si>
  <si>
    <t>standard deviation</t>
  </si>
  <si>
    <t>Scenario weights</t>
  </si>
  <si>
    <t>Savings Weights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</si>
</sst>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font>
    <font>
      <sz val="12"/>
      <color theme="1"/>
      <name val="Calibri"/>
      <family val="2"/>
    </font>
    <font>
      <sz val="12"/>
      <color rgb="FF3F3F76"/>
      <name val="Calibri"/>
      <family val="2"/>
    </font>
    <font>
      <b/>
      <sz val="12"/>
      <color theme="1"/>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9"/>
      <color indexed="81"/>
      <name val="Tahoma"/>
      <family val="2"/>
    </font>
    <font>
      <b/>
      <vertAlign val="superscript"/>
      <sz val="11"/>
      <color theme="1"/>
      <name val="Calibri"/>
      <family val="2"/>
      <scheme val="minor"/>
    </font>
    <font>
      <b/>
      <sz val="11"/>
      <color theme="1"/>
      <name val="Calibri"/>
      <family val="2"/>
    </font>
    <font>
      <sz val="12"/>
      <color theme="0"/>
      <name val="Calibri"/>
      <family val="2"/>
    </font>
    <font>
      <sz val="9"/>
      <color indexed="81"/>
      <name val="Tahoma"/>
      <family val="2"/>
    </font>
    <font>
      <sz val="11"/>
      <color rgb="FF444444"/>
      <name val="Calibri"/>
      <family val="2"/>
      <charset val="1"/>
    </font>
    <font>
      <b/>
      <sz val="11"/>
      <color rgb="FFFF0000"/>
      <name val="Calibri"/>
      <family val="2"/>
      <scheme val="minor"/>
    </font>
    <font>
      <sz val="12"/>
      <color rgb="FFFF0000"/>
      <name val="Calibri"/>
      <family val="2"/>
    </font>
    <font>
      <sz val="12"/>
      <color theme="9"/>
      <name val="Calibri"/>
      <family val="2"/>
    </font>
  </fonts>
  <fills count="8">
    <fill>
      <patternFill patternType="none"/>
    </fill>
    <fill>
      <patternFill patternType="gray125"/>
    </fill>
    <fill>
      <patternFill patternType="solid">
        <fgColor rgb="FFFFCC99"/>
      </patternFill>
    </fill>
    <fill>
      <patternFill patternType="solid">
        <fgColor theme="9"/>
        <bgColor theme="9"/>
      </patternFill>
    </fill>
    <fill>
      <patternFill patternType="solid">
        <fgColor theme="9" tint="0.79998168889431442"/>
        <bgColor theme="9" tint="0.79998168889431442"/>
      </patternFill>
    </fill>
    <fill>
      <patternFill patternType="solid">
        <fgColor rgb="FFFFFF00"/>
        <bgColor indexed="64"/>
      </patternFill>
    </fill>
    <fill>
      <patternFill patternType="solid">
        <fgColor theme="0" tint="-0.34998626667073579"/>
        <bgColor indexed="64"/>
      </patternFill>
    </fill>
    <fill>
      <patternFill patternType="solid">
        <fgColor rgb="FF002060"/>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right/>
      <top style="thin">
        <color theme="9" tint="0.39997558519241921"/>
      </top>
      <bottom style="thin">
        <color theme="9" tint="0.39997558519241921"/>
      </bottom>
      <diagonal/>
    </border>
    <border>
      <left/>
      <right/>
      <top style="thin">
        <color theme="9" tint="0.3999755851924192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7F7F7F"/>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theme="9" tint="0.3999755851924192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2" borderId="1" applyNumberFormat="0" applyAlignment="0" applyProtection="0"/>
  </cellStyleXfs>
  <cellXfs count="102">
    <xf numFmtId="0" fontId="0" fillId="0" borderId="0" xfId="0"/>
    <xf numFmtId="0" fontId="4" fillId="3" borderId="2" xfId="0" applyFont="1" applyFill="1" applyBorder="1" applyAlignment="1">
      <alignment horizontal="center"/>
    </xf>
    <xf numFmtId="3" fontId="0" fillId="4" borderId="2" xfId="0" applyNumberFormat="1" applyFill="1" applyBorder="1"/>
    <xf numFmtId="3" fontId="0" fillId="0" borderId="2" xfId="0" applyNumberFormat="1" applyBorder="1"/>
    <xf numFmtId="3" fontId="0" fillId="4" borderId="2" xfId="0" applyNumberFormat="1" applyFill="1" applyBorder="1" applyAlignment="1">
      <alignment horizontal="center"/>
    </xf>
    <xf numFmtId="3" fontId="0" fillId="0" borderId="2" xfId="0" applyNumberFormat="1" applyBorder="1" applyAlignment="1">
      <alignment horizontal="center"/>
    </xf>
    <xf numFmtId="3" fontId="0" fillId="0" borderId="3" xfId="0" applyNumberFormat="1" applyBorder="1"/>
    <xf numFmtId="3" fontId="0" fillId="0" borderId="3" xfId="0" applyNumberFormat="1" applyBorder="1" applyAlignment="1">
      <alignment horizontal="center"/>
    </xf>
    <xf numFmtId="3" fontId="6" fillId="5" borderId="0" xfId="0" applyNumberFormat="1" applyFont="1" applyFill="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4" fontId="0" fillId="0" borderId="4" xfId="0" applyNumberFormat="1" applyBorder="1"/>
    <xf numFmtId="4" fontId="0" fillId="0" borderId="5" xfId="0" applyNumberFormat="1" applyBorder="1"/>
    <xf numFmtId="10" fontId="0" fillId="0" borderId="6" xfId="1" applyNumberFormat="1" applyFont="1" applyBorder="1"/>
    <xf numFmtId="4" fontId="0" fillId="0" borderId="10" xfId="0" applyNumberFormat="1" applyBorder="1"/>
    <xf numFmtId="4" fontId="0" fillId="0" borderId="11" xfId="0" applyNumberFormat="1" applyBorder="1"/>
    <xf numFmtId="10" fontId="0" fillId="0" borderId="12" xfId="1" applyNumberFormat="1" applyFont="1" applyBorder="1"/>
    <xf numFmtId="4" fontId="0" fillId="0" borderId="7" xfId="0" applyNumberFormat="1" applyBorder="1"/>
    <xf numFmtId="4" fontId="0" fillId="0" borderId="8" xfId="0" applyNumberFormat="1" applyBorder="1"/>
    <xf numFmtId="10" fontId="0" fillId="0" borderId="9" xfId="1" applyNumberFormat="1" applyFont="1" applyBorder="1"/>
    <xf numFmtId="0" fontId="0" fillId="6" borderId="13" xfId="0" applyFill="1" applyBorder="1"/>
    <xf numFmtId="4" fontId="5" fillId="0" borderId="14" xfId="0" applyNumberFormat="1" applyFont="1" applyBorder="1"/>
    <xf numFmtId="10" fontId="5" fillId="0" borderId="15" xfId="0" applyNumberFormat="1" applyFont="1" applyBorder="1"/>
    <xf numFmtId="0" fontId="5" fillId="0" borderId="16" xfId="0" applyFont="1" applyBorder="1" applyAlignment="1">
      <alignment horizontal="right" vertical="center"/>
    </xf>
    <xf numFmtId="0" fontId="5" fillId="0" borderId="0" xfId="0" applyFont="1" applyAlignment="1">
      <alignment horizontal="right"/>
    </xf>
    <xf numFmtId="3" fontId="2" fillId="2" borderId="1" xfId="2" applyNumberFormat="1" applyAlignment="1">
      <alignment horizontal="center"/>
    </xf>
    <xf numFmtId="9" fontId="2" fillId="2" borderId="1" xfId="2" applyNumberFormat="1" applyAlignment="1">
      <alignment horizontal="center" vertical="center"/>
    </xf>
    <xf numFmtId="0" fontId="3" fillId="0" borderId="0" xfId="0" applyFont="1" applyAlignment="1">
      <alignment horizontal="center"/>
    </xf>
    <xf numFmtId="0" fontId="5" fillId="0" borderId="18" xfId="0" applyFont="1" applyBorder="1" applyAlignment="1">
      <alignment horizontal="center"/>
    </xf>
    <xf numFmtId="10" fontId="0" fillId="0" borderId="17" xfId="1" applyNumberFormat="1" applyFont="1" applyBorder="1"/>
    <xf numFmtId="10" fontId="0" fillId="0" borderId="19" xfId="1" applyNumberFormat="1" applyFont="1" applyBorder="1"/>
    <xf numFmtId="10" fontId="0" fillId="0" borderId="18" xfId="1" applyNumberFormat="1" applyFont="1" applyBorder="1"/>
    <xf numFmtId="0" fontId="0" fillId="0" borderId="10" xfId="0" applyBorder="1"/>
    <xf numFmtId="0" fontId="0" fillId="0" borderId="7" xfId="0" applyBorder="1"/>
    <xf numFmtId="0" fontId="0" fillId="0" borderId="20" xfId="0" applyBorder="1"/>
    <xf numFmtId="164" fontId="0" fillId="0" borderId="20" xfId="0" applyNumberFormat="1" applyBorder="1"/>
    <xf numFmtId="164" fontId="0" fillId="0" borderId="21" xfId="0" applyNumberFormat="1" applyBorder="1"/>
    <xf numFmtId="164" fontId="0" fillId="0" borderId="10" xfId="0" applyNumberFormat="1" applyBorder="1"/>
    <xf numFmtId="164" fontId="0" fillId="0" borderId="12" xfId="0" applyNumberFormat="1" applyBorder="1"/>
    <xf numFmtId="164" fontId="0" fillId="0" borderId="7" xfId="0" applyNumberFormat="1" applyBorder="1"/>
    <xf numFmtId="164" fontId="0" fillId="0" borderId="9" xfId="0" applyNumberFormat="1" applyBorder="1"/>
    <xf numFmtId="2" fontId="0" fillId="0" borderId="21" xfId="0" applyNumberFormat="1" applyBorder="1"/>
    <xf numFmtId="2" fontId="0" fillId="0" borderId="12" xfId="0" applyNumberFormat="1" applyBorder="1"/>
    <xf numFmtId="2" fontId="0" fillId="0" borderId="9" xfId="0" applyNumberFormat="1" applyBorder="1"/>
    <xf numFmtId="2" fontId="0" fillId="0" borderId="20" xfId="0" applyNumberFormat="1" applyBorder="1"/>
    <xf numFmtId="2" fontId="0" fillId="0" borderId="10" xfId="0" applyNumberFormat="1" applyBorder="1"/>
    <xf numFmtId="2" fontId="0" fillId="0" borderId="7" xfId="0" applyNumberFormat="1" applyBorder="1"/>
    <xf numFmtId="0" fontId="4" fillId="3" borderId="22" xfId="0" applyFont="1" applyFill="1" applyBorder="1" applyAlignment="1">
      <alignment horizontal="center"/>
    </xf>
    <xf numFmtId="3" fontId="0" fillId="0" borderId="0" xfId="0" applyNumberFormat="1"/>
    <xf numFmtId="0" fontId="3" fillId="0" borderId="0" xfId="0" applyFont="1" applyAlignment="1">
      <alignment horizontal="right"/>
    </xf>
    <xf numFmtId="0" fontId="0" fillId="0" borderId="0" xfId="0" applyAlignment="1">
      <alignment horizontal="center"/>
    </xf>
    <xf numFmtId="0" fontId="0" fillId="0" borderId="3" xfId="0" applyBorder="1" applyAlignment="1">
      <alignment horizontal="center"/>
    </xf>
    <xf numFmtId="10" fontId="0" fillId="0" borderId="0" xfId="0" applyNumberFormat="1"/>
    <xf numFmtId="9" fontId="0" fillId="0" borderId="0" xfId="0" applyNumberFormat="1"/>
    <xf numFmtId="0" fontId="3" fillId="0" borderId="23" xfId="0" applyFont="1" applyBorder="1" applyAlignment="1">
      <alignment horizontal="center"/>
    </xf>
    <xf numFmtId="0" fontId="3" fillId="0" borderId="24"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0" fillId="0" borderId="25" xfId="0" applyBorder="1" applyAlignment="1">
      <alignment horizontal="center"/>
    </xf>
    <xf numFmtId="3" fontId="0" fillId="0" borderId="20" xfId="0" applyNumberFormat="1" applyBorder="1"/>
    <xf numFmtId="3" fontId="0" fillId="0" borderId="26" xfId="0" applyNumberFormat="1" applyBorder="1"/>
    <xf numFmtId="3" fontId="0" fillId="0" borderId="21" xfId="0" applyNumberFormat="1" applyBorder="1"/>
    <xf numFmtId="0" fontId="0" fillId="0" borderId="27" xfId="0" applyBorder="1" applyAlignment="1">
      <alignment horizontal="center"/>
    </xf>
    <xf numFmtId="3" fontId="0" fillId="0" borderId="10" xfId="0" applyNumberFormat="1" applyBorder="1"/>
    <xf numFmtId="3" fontId="0" fillId="0" borderId="11" xfId="0" applyNumberFormat="1" applyBorder="1"/>
    <xf numFmtId="3" fontId="0" fillId="0" borderId="12" xfId="0" applyNumberFormat="1" applyBorder="1"/>
    <xf numFmtId="0" fontId="10" fillId="7" borderId="0" xfId="0" applyFont="1" applyFill="1"/>
    <xf numFmtId="0" fontId="0" fillId="0" borderId="28" xfId="0" applyBorder="1" applyAlignment="1">
      <alignment horizontal="center"/>
    </xf>
    <xf numFmtId="3" fontId="0" fillId="0" borderId="29" xfId="0" applyNumberFormat="1" applyBorder="1"/>
    <xf numFmtId="3" fontId="0" fillId="0" borderId="30" xfId="0" applyNumberFormat="1" applyBorder="1"/>
    <xf numFmtId="3" fontId="0" fillId="0" borderId="31" xfId="0" applyNumberFormat="1" applyBorder="1"/>
    <xf numFmtId="0" fontId="3" fillId="0" borderId="32" xfId="0" applyFont="1" applyBorder="1" applyAlignment="1">
      <alignment horizontal="center"/>
    </xf>
    <xf numFmtId="3" fontId="0" fillId="0" borderId="33" xfId="0" applyNumberFormat="1" applyBorder="1"/>
    <xf numFmtId="3" fontId="0" fillId="0" borderId="34" xfId="0" applyNumberFormat="1" applyBorder="1"/>
    <xf numFmtId="3" fontId="0" fillId="0" borderId="35" xfId="0" applyNumberFormat="1" applyBorder="1"/>
    <xf numFmtId="3" fontId="0" fillId="0" borderId="0" xfId="0" applyNumberFormat="1" applyAlignment="1">
      <alignment horizontal="center"/>
    </xf>
    <xf numFmtId="0" fontId="12" fillId="0" borderId="0" xfId="0" applyFont="1"/>
    <xf numFmtId="0" fontId="14" fillId="0" borderId="0" xfId="0" applyFont="1"/>
    <xf numFmtId="0" fontId="0" fillId="0" borderId="0" xfId="0" applyAlignment="1">
      <alignment horizontal="center" vertical="center"/>
    </xf>
    <xf numFmtId="0" fontId="15" fillId="0" borderId="0" xfId="0" applyFont="1"/>
    <xf numFmtId="0" fontId="13" fillId="0" borderId="36" xfId="0" applyFont="1" applyBorder="1" applyAlignment="1">
      <alignment horizontal="center"/>
    </xf>
    <xf numFmtId="10" fontId="5" fillId="0" borderId="15" xfId="0" applyNumberFormat="1" applyFont="1" applyFill="1" applyBorder="1"/>
    <xf numFmtId="2" fontId="0" fillId="0" borderId="38" xfId="1" applyNumberFormat="1" applyFont="1" applyBorder="1"/>
    <xf numFmtId="4" fontId="6" fillId="5" borderId="0" xfId="1" applyNumberFormat="1" applyFont="1" applyFill="1" applyBorder="1" applyAlignment="1">
      <alignment horizontal="center"/>
    </xf>
    <xf numFmtId="0" fontId="5" fillId="5" borderId="37" xfId="0" applyFont="1" applyFill="1" applyBorder="1" applyAlignment="1">
      <alignment horizontal="center"/>
    </xf>
    <xf numFmtId="2" fontId="0" fillId="0" borderId="0" xfId="1" applyNumberFormat="1" applyFont="1" applyFill="1" applyBorder="1"/>
    <xf numFmtId="0" fontId="9" fillId="0" borderId="4" xfId="0" applyFont="1" applyBorder="1" applyAlignment="1">
      <alignment horizontal="center"/>
    </xf>
    <xf numFmtId="0" fontId="9" fillId="0" borderId="6"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17"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Fill="1"/>
    <xf numFmtId="0" fontId="4" fillId="3" borderId="0" xfId="0" applyFont="1" applyFill="1" applyBorder="1" applyAlignment="1">
      <alignment horizontal="center" wrapText="1"/>
    </xf>
  </cellXfs>
  <cellStyles count="3">
    <cellStyle name="Input" xfId="2" builtinId="20"/>
    <cellStyle name="Normal" xfId="0" builtinId="0"/>
    <cellStyle name="Percent" xfId="1" builtinId="5"/>
  </cellStyles>
  <dxfs count="8">
    <dxf>
      <font>
        <b val="0"/>
        <i val="0"/>
        <strike val="0"/>
        <condense val="0"/>
        <extend val="0"/>
        <outline val="0"/>
        <shadow val="0"/>
        <u val="none"/>
        <vertAlign val="baseline"/>
        <sz val="12"/>
        <color theme="1"/>
        <name val="Calibri"/>
        <family val="2"/>
        <scheme val="none"/>
      </font>
      <numFmt numFmtId="3" formatCode="#,##0"/>
      <border diagonalUp="0" diagonalDown="0" outline="0">
        <left/>
        <right/>
        <top style="thin">
          <color theme="9" tint="0.39997558519241921"/>
        </top>
        <bottom/>
      </border>
    </dxf>
    <dxf>
      <font>
        <b val="0"/>
        <i val="0"/>
        <strike val="0"/>
        <condense val="0"/>
        <extend val="0"/>
        <outline val="0"/>
        <shadow val="0"/>
        <u val="none"/>
        <vertAlign val="baseline"/>
        <sz val="12"/>
        <color theme="1"/>
        <name val="Calibri"/>
        <family val="2"/>
        <scheme val="none"/>
      </font>
      <numFmt numFmtId="3" formatCode="#,##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2"/>
        <color theme="1"/>
        <name val="Calibri"/>
        <family val="2"/>
        <scheme val="none"/>
      </font>
      <alignment horizontal="center"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2"/>
        <color theme="1"/>
        <name val="Calibri"/>
        <family val="2"/>
        <scheme val="none"/>
      </font>
      <numFmt numFmtId="3" formatCode="#,##0"/>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top style="thin">
          <color theme="9" tint="0.39997558519241921"/>
        </top>
        <bottom style="thin">
          <color theme="9" tint="0.39997558519241921"/>
        </bottom>
      </border>
    </dxf>
    <dxf>
      <border outline="0">
        <bottom style="thin">
          <color theme="9" tint="0.39997558519241921"/>
        </bottom>
      </border>
    </dxf>
    <dxf>
      <font>
        <b/>
        <i val="0"/>
        <strike val="0"/>
        <condense val="0"/>
        <extend val="0"/>
        <outline val="0"/>
        <shadow val="0"/>
        <u val="none"/>
        <vertAlign val="baseline"/>
        <sz val="11"/>
        <color theme="0"/>
        <name val="Calibri"/>
        <family val="2"/>
        <scheme val="minor"/>
      </font>
      <fill>
        <patternFill patternType="solid">
          <fgColor theme="9"/>
          <bgColor theme="9"/>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53579</xdr:colOff>
      <xdr:row>9</xdr:row>
      <xdr:rowOff>65484</xdr:rowOff>
    </xdr:from>
    <xdr:to>
      <xdr:col>6</xdr:col>
      <xdr:colOff>678657</xdr:colOff>
      <xdr:row>16</xdr:row>
      <xdr:rowOff>113109</xdr:rowOff>
    </xdr:to>
    <xdr:sp macro="" textlink="">
      <xdr:nvSpPr>
        <xdr:cNvPr id="2" name="TextBox 1">
          <a:extLst>
            <a:ext uri="{FF2B5EF4-FFF2-40B4-BE49-F238E27FC236}">
              <a16:creationId xmlns:a16="http://schemas.microsoft.com/office/drawing/2014/main" id="{C0946BFA-39D9-4810-B523-8818C7C1CCD1}"/>
            </a:ext>
          </a:extLst>
        </xdr:cNvPr>
        <xdr:cNvSpPr txBox="1"/>
      </xdr:nvSpPr>
      <xdr:spPr>
        <a:xfrm>
          <a:off x="738188" y="2065734"/>
          <a:ext cx="5506641" cy="1464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methodology used for the</a:t>
          </a:r>
          <a:r>
            <a:rPr lang="en-US" sz="1100" baseline="0"/>
            <a:t> weighted EUL is sound and it was approved on 3/10/22 by Jennifer McW and Rachel M. </a:t>
          </a:r>
        </a:p>
        <a:p>
          <a:endParaRPr lang="en-US" sz="1100" baseline="0"/>
        </a:p>
        <a:p>
          <a:r>
            <a:rPr lang="en-US" sz="1100" baseline="0"/>
            <a:t>The only aspect of the methodology that was somewhat questionable is the use of savings from the CA CMUA POU TRM for attic air sealing (since DEER does not have an air sealing measure.) The scenario weights column checks the change in EUL if the air sealing savings were higher and it only changes the EUL by half a year. Thus the initial savings weights are OK.</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10FE8C-BA6C-41A2-95AC-8FC992D68CBD}" name="SFmCACperCZ" displayName="SFmCACperCZ" ref="A3:B20" totalsRowCount="1" headerRowDxfId="7" headerRowBorderDxfId="6" tableBorderDxfId="5" totalsRowBorderDxfId="4">
  <tableColumns count="2">
    <tableColumn id="1" xr3:uid="{6980CA90-7AD2-47AF-B277-EE14D3AC9E92}" name="CZ" totalsRowLabel="Total" dataDxfId="3" totalsRowDxfId="2"/>
    <tableColumn id="2" xr3:uid="{CEDED989-7396-4C33-9AE0-886D3F4630FF}" name="Num. of CAC" totalsRowFunction="sum" dataDxfId="1" totalsRowDxfId="0">
      <calculatedColumnFormula>SUM(F3:Z3)+SUM(F19:Z19)+SUM(F35:Z35)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AB4BC-49D7-4D01-B5AE-0883E63B78BA}">
  <sheetPr>
    <tabColor theme="9" tint="-0.499984740745262"/>
  </sheetPr>
  <dimension ref="B2:F12"/>
  <sheetViews>
    <sheetView tabSelected="1" zoomScale="160" zoomScaleNormal="160" workbookViewId="0">
      <selection activeCell="I9" sqref="I9"/>
    </sheetView>
  </sheetViews>
  <sheetFormatPr defaultRowHeight="15.75" x14ac:dyDescent="0.25"/>
  <cols>
    <col min="2" max="2" width="19" bestFit="1" customWidth="1"/>
    <col min="3" max="3" width="14.625" bestFit="1" customWidth="1"/>
    <col min="4" max="4" width="12.5" customWidth="1"/>
  </cols>
  <sheetData>
    <row r="2" spans="2:6" ht="30" x14ac:dyDescent="0.25">
      <c r="B2" s="1" t="s">
        <v>0</v>
      </c>
      <c r="C2" s="1" t="s">
        <v>1</v>
      </c>
      <c r="D2" s="1" t="s">
        <v>2</v>
      </c>
      <c r="E2" s="101" t="s">
        <v>120</v>
      </c>
      <c r="F2" s="101" t="s">
        <v>119</v>
      </c>
    </row>
    <row r="3" spans="2:6" x14ac:dyDescent="0.25">
      <c r="B3" s="2" t="s">
        <v>3</v>
      </c>
      <c r="C3" s="2" t="s">
        <v>4</v>
      </c>
      <c r="D3" s="4">
        <v>20</v>
      </c>
      <c r="E3" s="54">
        <f>MMBTUs!G20</f>
        <v>0.12315087401654227</v>
      </c>
      <c r="F3" s="54">
        <v>0.12315087401654227</v>
      </c>
    </row>
    <row r="4" spans="2:6" x14ac:dyDescent="0.25">
      <c r="B4" s="3" t="s">
        <v>5</v>
      </c>
      <c r="C4" s="3" t="s">
        <v>6</v>
      </c>
      <c r="D4" s="5">
        <v>11</v>
      </c>
      <c r="E4" s="54">
        <f>MMBTUs!J20</f>
        <v>0.11706507833474909</v>
      </c>
      <c r="F4" s="54">
        <v>0.18</v>
      </c>
    </row>
    <row r="5" spans="2:6" x14ac:dyDescent="0.25">
      <c r="B5" s="2" t="s">
        <v>7</v>
      </c>
      <c r="C5" s="2" t="s">
        <v>8</v>
      </c>
      <c r="D5" s="4">
        <v>18</v>
      </c>
      <c r="E5" s="54">
        <f>MMBTUs!M20</f>
        <v>0.10682174340554736</v>
      </c>
      <c r="F5" s="54">
        <v>0.10682174340554736</v>
      </c>
    </row>
    <row r="6" spans="2:6" x14ac:dyDescent="0.25">
      <c r="B6" s="6" t="s">
        <v>9</v>
      </c>
      <c r="C6" s="6" t="s">
        <v>10</v>
      </c>
      <c r="D6" s="7">
        <v>20</v>
      </c>
      <c r="E6" s="54">
        <f>MMBTUs!P20</f>
        <v>0.65296230424316126</v>
      </c>
      <c r="F6" s="54">
        <f>1-SUM(F3:F5)</f>
        <v>0.59002738257791032</v>
      </c>
    </row>
    <row r="7" spans="2:6" x14ac:dyDescent="0.25">
      <c r="B7" s="8"/>
      <c r="C7" s="8" t="s">
        <v>11</v>
      </c>
      <c r="D7" s="85">
        <f>D3*MMBTUs!G20+D4*MMBTUs!J20+D5*MMBTUs!M20+D6*MMBTUs!P20</f>
        <v>18.732770808176163</v>
      </c>
      <c r="E7">
        <f>SUMPRODUCT(D3:D6,E3:E6)</f>
        <v>18.732770808176163</v>
      </c>
      <c r="F7">
        <f>SUMPRODUCT(D3:D6,F3:F6)</f>
        <v>18.166356513188905</v>
      </c>
    </row>
    <row r="12" spans="2:6" x14ac:dyDescent="0.25">
      <c r="D12" s="100"/>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E1FB4-E6C2-44AD-8E38-FDFE172227AD}">
  <sheetPr>
    <tabColor rgb="FF002060"/>
  </sheetPr>
  <dimension ref="A1:AB37"/>
  <sheetViews>
    <sheetView topLeftCell="A2" zoomScale="130" zoomScaleNormal="130" workbookViewId="0">
      <pane xSplit="1" topLeftCell="B1" activePane="topRight" state="frozen"/>
      <selection pane="topRight" activeCell="H2" sqref="H2:J19"/>
    </sheetView>
  </sheetViews>
  <sheetFormatPr defaultRowHeight="15.75" x14ac:dyDescent="0.25"/>
  <cols>
    <col min="3" max="3" width="20.875" customWidth="1"/>
    <col min="6" max="6" width="11.375" bestFit="1" customWidth="1"/>
    <col min="9" max="9" width="11.375" bestFit="1" customWidth="1"/>
    <col min="11" max="11" width="10.875" customWidth="1"/>
    <col min="12" max="12" width="12.375" bestFit="1" customWidth="1"/>
    <col min="15" max="15" width="13.5" bestFit="1" customWidth="1"/>
    <col min="18" max="23" width="10.5" customWidth="1"/>
    <col min="24" max="24" width="18.375" bestFit="1" customWidth="1"/>
    <col min="25" max="25" width="12.375" bestFit="1" customWidth="1"/>
    <col min="26" max="27" width="10.375" customWidth="1"/>
  </cols>
  <sheetData>
    <row r="1" spans="1:28" ht="16.5" thickBot="1" x14ac:dyDescent="0.3">
      <c r="B1" t="s">
        <v>101</v>
      </c>
      <c r="D1" s="80"/>
      <c r="E1" s="11" t="s">
        <v>110</v>
      </c>
      <c r="K1" t="s">
        <v>116</v>
      </c>
      <c r="O1" s="79" t="s">
        <v>103</v>
      </c>
      <c r="Y1" t="s">
        <v>109</v>
      </c>
    </row>
    <row r="2" spans="1:28" x14ac:dyDescent="0.25">
      <c r="B2" s="90" t="s">
        <v>12</v>
      </c>
      <c r="C2" s="91"/>
      <c r="D2" s="92"/>
      <c r="E2" s="90" t="s">
        <v>3</v>
      </c>
      <c r="F2" s="91"/>
      <c r="G2" s="92"/>
      <c r="H2" s="90" t="s">
        <v>5</v>
      </c>
      <c r="I2" s="91"/>
      <c r="J2" s="92"/>
      <c r="K2" s="90" t="s">
        <v>7</v>
      </c>
      <c r="L2" s="91"/>
      <c r="M2" s="92"/>
      <c r="N2" s="93" t="s">
        <v>9</v>
      </c>
      <c r="O2" s="94"/>
      <c r="P2" s="95"/>
      <c r="Q2" s="82"/>
      <c r="R2" s="88" t="s">
        <v>13</v>
      </c>
      <c r="S2" s="89"/>
      <c r="T2" s="88" t="s">
        <v>7</v>
      </c>
      <c r="U2" s="89"/>
      <c r="V2" s="88" t="s">
        <v>5</v>
      </c>
      <c r="W2" s="89"/>
      <c r="X2" s="88" t="s">
        <v>14</v>
      </c>
      <c r="Y2" s="89"/>
      <c r="Z2" s="88" t="s">
        <v>15</v>
      </c>
      <c r="AA2" s="89"/>
    </row>
    <row r="3" spans="1:28" ht="18" thickBot="1" x14ac:dyDescent="0.3">
      <c r="A3" s="28" t="s">
        <v>16</v>
      </c>
      <c r="B3" s="9" t="s">
        <v>17</v>
      </c>
      <c r="C3" s="10" t="s">
        <v>18</v>
      </c>
      <c r="D3" s="11" t="s">
        <v>19</v>
      </c>
      <c r="E3" s="9" t="s">
        <v>17</v>
      </c>
      <c r="F3" s="10" t="s">
        <v>18</v>
      </c>
      <c r="G3" s="11" t="s">
        <v>19</v>
      </c>
      <c r="H3" s="9" t="s">
        <v>17</v>
      </c>
      <c r="I3" s="10" t="s">
        <v>18</v>
      </c>
      <c r="J3" s="11" t="s">
        <v>19</v>
      </c>
      <c r="K3" s="9" t="s">
        <v>17</v>
      </c>
      <c r="L3" s="10" t="s">
        <v>18</v>
      </c>
      <c r="M3" s="11" t="s">
        <v>19</v>
      </c>
      <c r="N3" s="9" t="s">
        <v>17</v>
      </c>
      <c r="O3" s="10" t="s">
        <v>18</v>
      </c>
      <c r="P3" s="29" t="s">
        <v>19</v>
      </c>
      <c r="Q3" s="86" t="s">
        <v>2</v>
      </c>
      <c r="R3" s="9" t="s">
        <v>20</v>
      </c>
      <c r="S3" s="11" t="s">
        <v>21</v>
      </c>
      <c r="T3" s="9" t="s">
        <v>20</v>
      </c>
      <c r="U3" s="11" t="s">
        <v>21</v>
      </c>
      <c r="V3" s="9" t="s">
        <v>20</v>
      </c>
      <c r="W3" s="11" t="s">
        <v>21</v>
      </c>
      <c r="X3" s="9" t="s">
        <v>22</v>
      </c>
      <c r="Y3" s="11" t="s">
        <v>23</v>
      </c>
      <c r="Z3" s="9" t="s">
        <v>20</v>
      </c>
      <c r="AA3" s="11" t="s">
        <v>21</v>
      </c>
    </row>
    <row r="4" spans="1:28" x14ac:dyDescent="0.25">
      <c r="A4" s="28" t="s">
        <v>24</v>
      </c>
      <c r="B4" s="12">
        <f>(Z4*Heat_Rate__BTU_kWh/10^6+AA4/10)*'RASS SQFT SurveyReport'!M3</f>
        <v>12.223207439999999</v>
      </c>
      <c r="C4" s="13">
        <f>INDEX(SFmCACperCZ[Num. of CAC],MATCH($A4,SFmCACperCZ[CZ],0),1)*B4</f>
        <v>10487.51198352</v>
      </c>
      <c r="D4" s="14">
        <f>C4/$C$20</f>
        <v>3.1417349279955382E-4</v>
      </c>
      <c r="E4" s="12">
        <f>(R4*Heat_Rate__BTU_kWh/10^6+S4/10)*'RASS SQFT SurveyReport'!M3</f>
        <v>1.2476506774406098</v>
      </c>
      <c r="F4" s="13">
        <f>INDEX(SFmCACperCZ[Num. of CAC],MATCH($A4,SFmCACperCZ[CZ],0),1)*E4</f>
        <v>1070.4842812440431</v>
      </c>
      <c r="G4" s="14">
        <f>F4/$C$20</f>
        <v>3.2068405371450185E-5</v>
      </c>
      <c r="H4" s="12">
        <f>(V4*Heat_Rate__BTU_kWh/10^6+W4/10)*Infiltration_through_the_attic</f>
        <v>1.5397370000000001</v>
      </c>
      <c r="I4" s="13">
        <f>INDEX(SFmCACperCZ[Num. of CAC],MATCH($A4,SFmCACperCZ[CZ],0),1)*H4</f>
        <v>1321.0943460000001</v>
      </c>
      <c r="J4" s="14">
        <f>I4/$C$20</f>
        <v>3.9575909486708885E-5</v>
      </c>
      <c r="K4" s="12">
        <f t="shared" ref="K4:K19" si="0">(T4*Heat_Rate__BTU_kWh/10^6+U4/10)*Y4</f>
        <v>1.5105496215639158</v>
      </c>
      <c r="L4" s="13">
        <f>INDEX(SFmCACperCZ[Num. of CAC],MATCH($A4,SFmCACperCZ[CZ],0),1)*K4</f>
        <v>1296.0515753018399</v>
      </c>
      <c r="M4" s="14">
        <f>L4/$C$20</f>
        <v>3.8825705362796304E-5</v>
      </c>
      <c r="N4" s="12">
        <f>B4-E4-H4-K4</f>
        <v>7.9252701409954724</v>
      </c>
      <c r="O4" s="13">
        <f>INDEX(SFmCACperCZ[Num. of CAC],MATCH($A4,SFmCACperCZ[CZ],0),1)*N4</f>
        <v>6799.8817809741149</v>
      </c>
      <c r="P4" s="30">
        <f>O4/$C$20</f>
        <v>2.0370347257859839E-4</v>
      </c>
      <c r="Q4" s="84">
        <f>F4/C4*$M$34+I4/C4*$M$35+L4/C4*$M$36+O4/C4*$M$37</f>
        <v>18.619124127117992</v>
      </c>
      <c r="R4" s="36">
        <v>4.9999998882412902E-3</v>
      </c>
      <c r="S4" s="37">
        <v>8.0000003799796104E-3</v>
      </c>
      <c r="T4" s="45">
        <v>5.4099998474120996</v>
      </c>
      <c r="U4" s="42">
        <v>6.7399997711181596</v>
      </c>
      <c r="V4" s="45">
        <v>14.5</v>
      </c>
      <c r="W4" s="42">
        <v>30.3</v>
      </c>
      <c r="X4" s="35">
        <v>700</v>
      </c>
      <c r="Y4" s="42">
        <f>'RASS SQFT SurveyReport'!M3/X4</f>
        <v>2.1814285714285715</v>
      </c>
      <c r="Z4" s="45">
        <v>0.06</v>
      </c>
      <c r="AA4" s="42">
        <v>7.8E-2</v>
      </c>
      <c r="AB4" t="s">
        <v>117</v>
      </c>
    </row>
    <row r="5" spans="1:28" x14ac:dyDescent="0.25">
      <c r="A5" s="28" t="s">
        <v>25</v>
      </c>
      <c r="B5" s="15">
        <f>(Z5*Heat_Rate__BTU_kWh/10^6+AA5/10)*'RASS SQFT SurveyReport'!M4</f>
        <v>14.705776160000003</v>
      </c>
      <c r="C5" s="16">
        <f>INDEX(SFmCACperCZ[Num. of CAC],MATCH($A5,SFmCACperCZ[CZ],0),1)*B5</f>
        <v>898743.51001840015</v>
      </c>
      <c r="D5" s="17">
        <f t="shared" ref="D5:D19" si="1">C5/$C$20</f>
        <v>2.6923581886448587E-2</v>
      </c>
      <c r="E5" s="15">
        <f>(R5*Heat_Rate__BTU_kWh/10^6+S5/10)*'RASS SQFT SurveyReport'!M4</f>
        <v>1.8055537325552098</v>
      </c>
      <c r="F5" s="16">
        <f>INDEX(SFmCACperCZ[Num. of CAC],MATCH($A5,SFmCACperCZ[CZ],0),1)*E5</f>
        <v>110346.41636511164</v>
      </c>
      <c r="G5" s="17">
        <f t="shared" ref="G5:G19" si="2">F5/$C$20</f>
        <v>3.3056380866899496E-3</v>
      </c>
      <c r="H5" s="15">
        <f t="shared" ref="H5:H19" si="3">(V5*Heat_Rate__BTU_kWh/10^6+W5/10)*Infiltration_through_the_attic</f>
        <v>1.3749076</v>
      </c>
      <c r="I5" s="16">
        <f>INDEX(SFmCACperCZ[Num. of CAC],MATCH($A5,SFmCACperCZ[CZ],0),1)*H5</f>
        <v>84027.477973999994</v>
      </c>
      <c r="J5" s="17">
        <f t="shared" ref="J5:J19" si="4">I5/$C$20</f>
        <v>2.5172039171647838E-3</v>
      </c>
      <c r="K5" s="15">
        <f t="shared" si="0"/>
        <v>1.1498776031701206</v>
      </c>
      <c r="L5" s="16">
        <f>INDEX(SFmCACperCZ[Num. of CAC],MATCH($A5,SFmCACperCZ[CZ],0),1)*K5</f>
        <v>70274.769717741918</v>
      </c>
      <c r="M5" s="17">
        <f t="shared" ref="M5:M19" si="5">L5/$C$20</f>
        <v>2.1052152209791266E-3</v>
      </c>
      <c r="N5" s="15">
        <f t="shared" ref="N5:N19" si="6">B5-E5-H5-K5</f>
        <v>10.375437224274673</v>
      </c>
      <c r="O5" s="16">
        <f>INDEX(SFmCACperCZ[Num. of CAC],MATCH($A5,SFmCACperCZ[CZ],0),1)*N5</f>
        <v>634094.84596154664</v>
      </c>
      <c r="P5" s="31">
        <f t="shared" ref="P5:P19" si="7">O5/$C$20</f>
        <v>1.8995524661614728E-2</v>
      </c>
      <c r="Q5" s="84">
        <f t="shared" ref="Q5:Q20" si="8">F5/C5*$M$34+I5/C5*$M$35+L5/C5*$M$36+O5/C5*$M$37</f>
        <v>19.002165989289736</v>
      </c>
      <c r="R5" s="38">
        <v>1.30000002682209E-2</v>
      </c>
      <c r="S5" s="39">
        <v>9.7000002861022897E-3</v>
      </c>
      <c r="T5" s="46">
        <v>5.92000007629394</v>
      </c>
      <c r="U5" s="43">
        <v>4.3200001716613698</v>
      </c>
      <c r="V5" s="46">
        <v>14.6</v>
      </c>
      <c r="W5" s="43">
        <v>27</v>
      </c>
      <c r="X5" s="33">
        <v>700</v>
      </c>
      <c r="Y5" s="43">
        <f>'RASS SQFT SurveyReport'!M4/X5</f>
        <v>2.5428571428571427</v>
      </c>
      <c r="Z5" s="46">
        <v>0.106</v>
      </c>
      <c r="AA5" s="43">
        <v>7.9000000000000001E-2</v>
      </c>
    </row>
    <row r="6" spans="1:28" x14ac:dyDescent="0.25">
      <c r="A6" s="28" t="s">
        <v>26</v>
      </c>
      <c r="B6" s="15">
        <f>(Z6*Heat_Rate__BTU_kWh/10^6+AA6/10)*'RASS SQFT SurveyReport'!M5</f>
        <v>12.018910799999999</v>
      </c>
      <c r="C6" s="16">
        <f>INDEX(SFmCACperCZ[Num. of CAC],MATCH($A6,SFmCACperCZ[CZ],0),1)*B6</f>
        <v>1515716.8598987998</v>
      </c>
      <c r="D6" s="17">
        <f t="shared" si="1"/>
        <v>4.5406199365290077E-2</v>
      </c>
      <c r="E6" s="15">
        <f>(R6*Heat_Rate__BTU_kWh/10^6+S6/10)*'RASS SQFT SurveyReport'!M5</f>
        <v>2.2257013503176593</v>
      </c>
      <c r="F6" s="16">
        <f>INDEX(SFmCACperCZ[Num. of CAC],MATCH($A6,SFmCACperCZ[CZ],0),1)*E6</f>
        <v>280685.42298991035</v>
      </c>
      <c r="G6" s="17">
        <f t="shared" si="2"/>
        <v>8.4084690303316834E-3</v>
      </c>
      <c r="H6" s="15">
        <f t="shared" si="3"/>
        <v>1.5397370000000001</v>
      </c>
      <c r="I6" s="16">
        <f>INDEX(SFmCACperCZ[Num. of CAC],MATCH($A6,SFmCACperCZ[CZ],0),1)*H6</f>
        <v>194177.77280700003</v>
      </c>
      <c r="J6" s="17">
        <f t="shared" si="4"/>
        <v>5.8169668080167184E-3</v>
      </c>
      <c r="K6" s="15">
        <f t="shared" si="0"/>
        <v>1.0122952909271334</v>
      </c>
      <c r="L6" s="16">
        <f>INDEX(SFmCACperCZ[Num. of CAC],MATCH($A6,SFmCACperCZ[CZ],0),1)*K6</f>
        <v>127661.57143411173</v>
      </c>
      <c r="M6" s="17">
        <f t="shared" si="5"/>
        <v>3.8243466950750437E-3</v>
      </c>
      <c r="N6" s="15">
        <f t="shared" si="6"/>
        <v>7.2411771587552067</v>
      </c>
      <c r="O6" s="16">
        <f>INDEX(SFmCACperCZ[Num. of CAC],MATCH($A6,SFmCACperCZ[CZ],0),1)*N6</f>
        <v>913192.09266777791</v>
      </c>
      <c r="P6" s="31">
        <f t="shared" si="7"/>
        <v>2.735641683186664E-2</v>
      </c>
      <c r="Q6" s="84">
        <f t="shared" si="8"/>
        <v>18.678563819455732</v>
      </c>
      <c r="R6" s="38">
        <v>8.9999996125698107E-3</v>
      </c>
      <c r="S6" s="39">
        <v>1.35000003501773E-2</v>
      </c>
      <c r="T6" s="46">
        <v>4.8600001335143999</v>
      </c>
      <c r="U6" s="43">
        <v>4.2300000190734801</v>
      </c>
      <c r="V6" s="46">
        <v>14.5</v>
      </c>
      <c r="W6" s="43">
        <v>30.3</v>
      </c>
      <c r="X6" s="33">
        <v>700</v>
      </c>
      <c r="Y6" s="43">
        <f>'RASS SQFT SurveyReport'!M5/X6</f>
        <v>2.3028571428571429</v>
      </c>
      <c r="Z6" s="46">
        <v>7.4999999999999997E-2</v>
      </c>
      <c r="AA6" s="43">
        <v>7.1999999999999995E-2</v>
      </c>
    </row>
    <row r="7" spans="1:28" x14ac:dyDescent="0.25">
      <c r="A7" s="28" t="s">
        <v>27</v>
      </c>
      <c r="B7" s="15">
        <f>(Z7*Heat_Rate__BTU_kWh/10^6+AA7/10)*'RASS SQFT SurveyReport'!M6</f>
        <v>11.050364160000001</v>
      </c>
      <c r="C7" s="16">
        <f>INDEX(SFmCACperCZ[Num. of CAC],MATCH($A7,SFmCACperCZ[CZ],0),1)*B7</f>
        <v>1439111.0252851201</v>
      </c>
      <c r="D7" s="17">
        <f t="shared" si="1"/>
        <v>4.3111324978760246E-2</v>
      </c>
      <c r="E7" s="15">
        <f>(R7*Heat_Rate__BTU_kWh/10^6+S7/10)*'RASS SQFT SurveyReport'!M6</f>
        <v>1.7698720652644926</v>
      </c>
      <c r="F7" s="16">
        <f>INDEX(SFmCACperCZ[Num. of CAC],MATCH($A7,SFmCACperCZ[CZ],0),1)*E7</f>
        <v>230493.97880352539</v>
      </c>
      <c r="G7" s="17">
        <f t="shared" si="2"/>
        <v>6.904888261750018E-3</v>
      </c>
      <c r="H7" s="15">
        <f t="shared" si="3"/>
        <v>1.3357606</v>
      </c>
      <c r="I7" s="16">
        <f>INDEX(SFmCACperCZ[Num. of CAC],MATCH($A7,SFmCACperCZ[CZ],0),1)*H7</f>
        <v>173958.77445920001</v>
      </c>
      <c r="J7" s="17">
        <f t="shared" si="4"/>
        <v>5.2112680167477644E-3</v>
      </c>
      <c r="K7" s="15">
        <f t="shared" si="0"/>
        <v>1.0891389097379764</v>
      </c>
      <c r="L7" s="16">
        <f>INDEX(SFmCACperCZ[Num. of CAC],MATCH($A7,SFmCACperCZ[CZ],0),1)*K7</f>
        <v>141840.73849299614</v>
      </c>
      <c r="M7" s="17">
        <f t="shared" si="5"/>
        <v>4.2491107808637612E-3</v>
      </c>
      <c r="N7" s="15">
        <f t="shared" si="6"/>
        <v>6.8555925849975319</v>
      </c>
      <c r="O7" s="16">
        <f>INDEX(SFmCACperCZ[Num. of CAC],MATCH($A7,SFmCACperCZ[CZ],0),1)*N7</f>
        <v>892817.53352939861</v>
      </c>
      <c r="P7" s="31">
        <f t="shared" si="7"/>
        <v>2.6746057919398707E-2</v>
      </c>
      <c r="Q7" s="84">
        <f t="shared" si="8"/>
        <v>18.714963324839793</v>
      </c>
      <c r="R7" s="38">
        <v>1.30000002682209E-2</v>
      </c>
      <c r="S7" s="39">
        <v>9.3999998643994297E-3</v>
      </c>
      <c r="T7" s="46">
        <v>11.699999809265099</v>
      </c>
      <c r="U7" s="43">
        <v>3.5199999809265101</v>
      </c>
      <c r="V7" s="46">
        <v>15.1</v>
      </c>
      <c r="W7" s="43">
        <v>26.2</v>
      </c>
      <c r="X7" s="33">
        <v>647</v>
      </c>
      <c r="Y7" s="43">
        <f>'RASS SQFT SurveyReport'!M6/X7</f>
        <v>2.7789799072642967</v>
      </c>
      <c r="Z7" s="46">
        <v>0.16</v>
      </c>
      <c r="AA7" s="43">
        <v>5.6000000000000001E-2</v>
      </c>
    </row>
    <row r="8" spans="1:28" x14ac:dyDescent="0.25">
      <c r="A8" s="28" t="s">
        <v>28</v>
      </c>
      <c r="B8" s="15">
        <f>(Z8*Heat_Rate__BTU_kWh/10^6+AA8/10)*'RASS SQFT SurveyReport'!M7</f>
        <v>17.457294223999998</v>
      </c>
      <c r="C8" s="16">
        <f>INDEX(SFmCACperCZ[Num. of CAC],MATCH($A8,SFmCACperCZ[CZ],0),1)*B8</f>
        <v>127874.68019079999</v>
      </c>
      <c r="D8" s="17">
        <f t="shared" si="1"/>
        <v>3.8307307757359413E-3</v>
      </c>
      <c r="E8" s="15">
        <f>(R8*Heat_Rate__BTU_kWh/10^6+S8/10)*'RASS SQFT SurveyReport'!M7</f>
        <v>3.4187292856222231</v>
      </c>
      <c r="F8" s="16">
        <f>INDEX(SFmCACperCZ[Num. of CAC],MATCH($A8,SFmCACperCZ[CZ],0),1)*E8</f>
        <v>25042.192017182784</v>
      </c>
      <c r="G8" s="17">
        <f t="shared" si="2"/>
        <v>7.5018678841640401E-4</v>
      </c>
      <c r="H8" s="15">
        <f t="shared" si="3"/>
        <v>1.6661017999999999</v>
      </c>
      <c r="I8" s="16">
        <f>INDEX(SFmCACperCZ[Num. of CAC],MATCH($A8,SFmCACperCZ[CZ],0),1)*H8</f>
        <v>12204.195684999999</v>
      </c>
      <c r="J8" s="17">
        <f t="shared" si="4"/>
        <v>3.6560003852112699E-4</v>
      </c>
      <c r="K8" s="15">
        <f t="shared" si="0"/>
        <v>1.4723649932752347</v>
      </c>
      <c r="L8" s="16">
        <f>INDEX(SFmCACperCZ[Num. of CAC],MATCH($A8,SFmCACperCZ[CZ],0),1)*K8</f>
        <v>10785.073575741095</v>
      </c>
      <c r="M8" s="17">
        <f t="shared" si="5"/>
        <v>3.2308751977735381E-4</v>
      </c>
      <c r="N8" s="15">
        <f t="shared" si="6"/>
        <v>10.90009814510254</v>
      </c>
      <c r="O8" s="16">
        <f>INDEX(SFmCACperCZ[Num. of CAC],MATCH($A8,SFmCACperCZ[CZ],0),1)*N8</f>
        <v>79843.218912876109</v>
      </c>
      <c r="P8" s="31">
        <f t="shared" si="7"/>
        <v>2.3918564290210565E-3</v>
      </c>
      <c r="Q8" s="84">
        <f t="shared" si="8"/>
        <v>18.972369603424148</v>
      </c>
      <c r="R8" s="38">
        <v>9.9999997764825804E-3</v>
      </c>
      <c r="S8" s="39">
        <v>1.7400000244378998E-2</v>
      </c>
      <c r="T8" s="46">
        <v>4.5</v>
      </c>
      <c r="U8" s="43">
        <v>4.7899999618530202</v>
      </c>
      <c r="V8" s="46">
        <v>15.3</v>
      </c>
      <c r="W8" s="43">
        <v>32.799999999999997</v>
      </c>
      <c r="X8" s="33">
        <v>647</v>
      </c>
      <c r="Y8" s="43">
        <f>'RASS SQFT SurveyReport'!M7/X8</f>
        <v>2.9783616692426582</v>
      </c>
      <c r="Z8" s="46">
        <v>7.5999999999999998E-2</v>
      </c>
      <c r="AA8" s="43">
        <v>8.7999999999999995E-2</v>
      </c>
    </row>
    <row r="9" spans="1:28" x14ac:dyDescent="0.25">
      <c r="A9" s="28" t="s">
        <v>29</v>
      </c>
      <c r="B9" s="15">
        <f>(Z9*Heat_Rate__BTU_kWh/10^6+AA9/10)*'RASS SQFT SurveyReport'!M8</f>
        <v>8.5429378240000009</v>
      </c>
      <c r="C9" s="16">
        <f>INDEX(SFmCACperCZ[Num. of CAC],MATCH($A9,SFmCACperCZ[CZ],0),1)*B9</f>
        <v>1147982.8989134722</v>
      </c>
      <c r="D9" s="17">
        <f t="shared" si="1"/>
        <v>3.4390024783051525E-2</v>
      </c>
      <c r="E9" s="15">
        <f>(R9*Heat_Rate__BTU_kWh/10^6+S9/10)*'RASS SQFT SurveyReport'!M8</f>
        <v>1.5585559052369817</v>
      </c>
      <c r="F9" s="16">
        <f>INDEX(SFmCACperCZ[Num. of CAC],MATCH($A9,SFmCACperCZ[CZ],0),1)*E9</f>
        <v>209435.62543393514</v>
      </c>
      <c r="G9" s="17">
        <f t="shared" si="2"/>
        <v>6.2740449844190631E-3</v>
      </c>
      <c r="H9" s="15">
        <f t="shared" si="3"/>
        <v>1.6661017999999999</v>
      </c>
      <c r="I9" s="16">
        <f>INDEX(SFmCACperCZ[Num. of CAC],MATCH($A9,SFmCACperCZ[CZ],0),1)*H9</f>
        <v>223887.42768039997</v>
      </c>
      <c r="J9" s="17">
        <f t="shared" si="4"/>
        <v>6.7069763790296244E-3</v>
      </c>
      <c r="K9" s="15">
        <f t="shared" si="0"/>
        <v>0.57327610642836146</v>
      </c>
      <c r="L9" s="16">
        <f>INDEX(SFmCACperCZ[Num. of CAC],MATCH($A9,SFmCACperCZ[CZ],0),1)*K9</f>
        <v>77035.696629630358</v>
      </c>
      <c r="M9" s="17">
        <f t="shared" si="5"/>
        <v>2.3077517259011988E-3</v>
      </c>
      <c r="N9" s="15">
        <f t="shared" si="6"/>
        <v>4.7450040123346584</v>
      </c>
      <c r="O9" s="16">
        <f>INDEX(SFmCACperCZ[Num. of CAC],MATCH($A9,SFmCACperCZ[CZ],0),1)*N9</f>
        <v>637624.14916950674</v>
      </c>
      <c r="P9" s="31">
        <f t="shared" si="7"/>
        <v>1.9101251693701641E-2</v>
      </c>
      <c r="Q9" s="84">
        <f t="shared" si="8"/>
        <v>18.110548297857221</v>
      </c>
      <c r="R9" s="38">
        <v>9.9999997764825804E-3</v>
      </c>
      <c r="S9" s="39">
        <v>8.39999970048666E-3</v>
      </c>
      <c r="T9" s="46">
        <v>8.8000001907348597</v>
      </c>
      <c r="U9" s="43">
        <v>1.7799999713897701</v>
      </c>
      <c r="V9" s="46">
        <v>15.3</v>
      </c>
      <c r="W9" s="43">
        <v>32.799999999999997</v>
      </c>
      <c r="X9" s="33">
        <v>647</v>
      </c>
      <c r="Y9" s="43">
        <f>'RASS SQFT SurveyReport'!M8/X9</f>
        <v>2.7557959814528594</v>
      </c>
      <c r="Z9" s="46">
        <v>0.14399999999999999</v>
      </c>
      <c r="AA9" s="43">
        <v>4.2999999999999997E-2</v>
      </c>
    </row>
    <row r="10" spans="1:28" x14ac:dyDescent="0.25">
      <c r="A10" s="28" t="s">
        <v>30</v>
      </c>
      <c r="B10" s="15">
        <f>(Z10*Heat_Rate__BTU_kWh/10^6+AA10/10)*'RASS SQFT SurveyReport'!M9</f>
        <v>6.3672791680000014</v>
      </c>
      <c r="C10" s="16">
        <f>INDEX(SFmCACperCZ[Num. of CAC],MATCH($A10,SFmCACperCZ[CZ],0),1)*B10</f>
        <v>745691.16520198411</v>
      </c>
      <c r="D10" s="17">
        <f t="shared" si="1"/>
        <v>2.2338605981038848E-2</v>
      </c>
      <c r="E10" s="15">
        <f>(R10*Heat_Rate__BTU_kWh/10^6+S10/10)*'RASS SQFT SurveyReport'!M9</f>
        <v>1.1268303048643478</v>
      </c>
      <c r="F10" s="16">
        <f>INDEX(SFmCACperCZ[Num. of CAC],MATCH($A10,SFmCACperCZ[CZ],0),1)*E10</f>
        <v>131966.47749357836</v>
      </c>
      <c r="G10" s="17">
        <f t="shared" si="2"/>
        <v>3.9533083949521821E-3</v>
      </c>
      <c r="H10" s="15">
        <f t="shared" si="3"/>
        <v>1.6661017999999999</v>
      </c>
      <c r="I10" s="16">
        <f>INDEX(SFmCACperCZ[Num. of CAC],MATCH($A10,SFmCACperCZ[CZ],0),1)*H10</f>
        <v>195122.18010339999</v>
      </c>
      <c r="J10" s="17">
        <f t="shared" si="4"/>
        <v>5.8452583360170309E-3</v>
      </c>
      <c r="K10" s="15">
        <f t="shared" si="0"/>
        <v>0.635221593654682</v>
      </c>
      <c r="L10" s="16">
        <f>INDEX(SFmCACperCZ[Num. of CAC],MATCH($A10,SFmCACperCZ[CZ],0),1)*K10</f>
        <v>74392.706497680774</v>
      </c>
      <c r="M10" s="17">
        <f t="shared" si="5"/>
        <v>2.22857589826027E-3</v>
      </c>
      <c r="N10" s="15">
        <f t="shared" si="6"/>
        <v>2.9391254694809716</v>
      </c>
      <c r="O10" s="16">
        <f>INDEX(SFmCACperCZ[Num. of CAC],MATCH($A10,SFmCACperCZ[CZ],0),1)*N10</f>
        <v>344209.80110732501</v>
      </c>
      <c r="P10" s="31">
        <f t="shared" si="7"/>
        <v>1.0311463351809366E-2</v>
      </c>
      <c r="Q10" s="84">
        <f t="shared" si="8"/>
        <v>17.445477266168243</v>
      </c>
      <c r="R10" s="38">
        <v>8.0000003799796104E-3</v>
      </c>
      <c r="S10" s="39">
        <v>6.6999997943639799E-3</v>
      </c>
      <c r="T10" s="46">
        <v>10.800000190734799</v>
      </c>
      <c r="U10" s="43">
        <v>1.9900000095367401</v>
      </c>
      <c r="V10" s="46">
        <v>15.3</v>
      </c>
      <c r="W10" s="43">
        <v>32.799999999999997</v>
      </c>
      <c r="X10" s="33">
        <v>600</v>
      </c>
      <c r="Y10" s="43">
        <f>'RASS SQFT SurveyReport'!M9/X10</f>
        <v>2.6933333333333334</v>
      </c>
      <c r="Z10" s="46">
        <v>0.129</v>
      </c>
      <c r="AA10" s="43">
        <v>3.5000000000000003E-2</v>
      </c>
    </row>
    <row r="11" spans="1:28" x14ac:dyDescent="0.25">
      <c r="A11" s="28" t="s">
        <v>31</v>
      </c>
      <c r="B11" s="15">
        <f>(Z11*Heat_Rate__BTU_kWh/10^6+AA11/10)*'RASS SQFT SurveyReport'!M10</f>
        <v>7.186471236</v>
      </c>
      <c r="C11" s="16">
        <f>INDEX(SFmCACperCZ[Num. of CAC],MATCH($A11,SFmCACperCZ[CZ],0),1)*B11</f>
        <v>1996509.50642934</v>
      </c>
      <c r="D11" s="17">
        <f t="shared" si="1"/>
        <v>5.9809263248335319E-2</v>
      </c>
      <c r="E11" s="15">
        <f>(R11*Heat_Rate__BTU_kWh/10^6+S11/10)*'RASS SQFT SurveyReport'!M10</f>
        <v>0.90917751975488603</v>
      </c>
      <c r="F11" s="16">
        <f>INDEX(SFmCACperCZ[Num. of CAC],MATCH($A11,SFmCACperCZ[CZ],0),1)*E11</f>
        <v>252583.15265070368</v>
      </c>
      <c r="G11" s="17">
        <f t="shared" si="2"/>
        <v>7.5666117393040615E-3</v>
      </c>
      <c r="H11" s="15">
        <f t="shared" si="3"/>
        <v>0.88444840000000002</v>
      </c>
      <c r="I11" s="16">
        <f>INDEX(SFmCACperCZ[Num. of CAC],MATCH($A11,SFmCACperCZ[CZ],0),1)*H11</f>
        <v>245713.03224600002</v>
      </c>
      <c r="J11" s="17">
        <f t="shared" si="4"/>
        <v>7.3608041343267375E-3</v>
      </c>
      <c r="K11" s="15">
        <f t="shared" si="0"/>
        <v>0.64578208403764903</v>
      </c>
      <c r="L11" s="16">
        <f>INDEX(SFmCACperCZ[Num. of CAC],MATCH($A11,SFmCACperCZ[CZ],0),1)*K11</f>
        <v>179407.94967691947</v>
      </c>
      <c r="M11" s="17">
        <f t="shared" si="5"/>
        <v>5.3745084891989895E-3</v>
      </c>
      <c r="N11" s="15">
        <f t="shared" si="6"/>
        <v>4.7470632322074646</v>
      </c>
      <c r="O11" s="16">
        <f>INDEX(SFmCACperCZ[Num. of CAC],MATCH($A11,SFmCACperCZ[CZ],0),1)*N11</f>
        <v>1318805.3718557167</v>
      </c>
      <c r="P11" s="31">
        <f t="shared" si="7"/>
        <v>3.9507338885505526E-2</v>
      </c>
      <c r="Q11" s="84">
        <f t="shared" si="8"/>
        <v>18.712636638447776</v>
      </c>
      <c r="R11" s="38">
        <v>1.30000002682209E-2</v>
      </c>
      <c r="S11" s="39">
        <v>5.2000000141560997E-3</v>
      </c>
      <c r="T11" s="46">
        <v>14.199999809265099</v>
      </c>
      <c r="U11" s="43">
        <v>1.62000000476837</v>
      </c>
      <c r="V11" s="46">
        <v>11.4</v>
      </c>
      <c r="W11" s="43">
        <v>17.3</v>
      </c>
      <c r="X11" s="33">
        <v>525</v>
      </c>
      <c r="Y11" s="43">
        <f>'RASS SQFT SurveyReport'!M10/X11</f>
        <v>3.0685714285714285</v>
      </c>
      <c r="Z11" s="46">
        <v>0.223</v>
      </c>
      <c r="AA11" s="43">
        <v>3.6999999999999998E-2</v>
      </c>
    </row>
    <row r="12" spans="1:28" x14ac:dyDescent="0.25">
      <c r="A12" s="28" t="s">
        <v>32</v>
      </c>
      <c r="B12" s="15">
        <f>(Z12*Heat_Rate__BTU_kWh/10^6+AA12/10)*'RASS SQFT SurveyReport'!M11</f>
        <v>9.3760588800000004</v>
      </c>
      <c r="C12" s="16">
        <f>INDEX(SFmCACperCZ[Num. of CAC],MATCH($A12,SFmCACperCZ[CZ],0),1)*B12</f>
        <v>4779699.1676697601</v>
      </c>
      <c r="D12" s="17">
        <f t="shared" si="1"/>
        <v>0.1431850361074789</v>
      </c>
      <c r="E12" s="15">
        <f>(R12*Heat_Rate__BTU_kWh/10^6+S12/10)*'RASS SQFT SurveyReport'!M11</f>
        <v>1.3098309547834401</v>
      </c>
      <c r="F12" s="16">
        <f>INDEX(SFmCACperCZ[Num. of CAC],MATCH($A12,SFmCACperCZ[CZ],0),1)*E12</f>
        <v>667721.69463663781</v>
      </c>
      <c r="G12" s="17">
        <f t="shared" si="2"/>
        <v>2.000288126980709E-2</v>
      </c>
      <c r="H12" s="15">
        <f t="shared" si="3"/>
        <v>0.97178419999999999</v>
      </c>
      <c r="I12" s="16">
        <f>INDEX(SFmCACperCZ[Num. of CAC],MATCH($A12,SFmCACperCZ[CZ],0),1)*H12</f>
        <v>495393.23412340001</v>
      </c>
      <c r="J12" s="17">
        <f t="shared" si="4"/>
        <v>1.4840452427457185E-2</v>
      </c>
      <c r="K12" s="15">
        <f t="shared" si="0"/>
        <v>0.95600337423548787</v>
      </c>
      <c r="L12" s="16">
        <f>INDEX(SFmCACperCZ[Num. of CAC],MATCH($A12,SFmCACperCZ[CZ],0),1)*K12</f>
        <v>487348.53210764431</v>
      </c>
      <c r="M12" s="17">
        <f t="shared" si="5"/>
        <v>1.4599457982369239E-2</v>
      </c>
      <c r="N12" s="15">
        <f t="shared" si="6"/>
        <v>6.1384403509810728</v>
      </c>
      <c r="O12" s="16">
        <f>INDEX(SFmCACperCZ[Num. of CAC],MATCH($A12,SFmCACperCZ[CZ],0),1)*N12</f>
        <v>3129235.7068020785</v>
      </c>
      <c r="P12" s="31">
        <f t="shared" si="7"/>
        <v>9.37422444278454E-2</v>
      </c>
      <c r="Q12" s="84">
        <f t="shared" si="8"/>
        <v>18.863268172173534</v>
      </c>
      <c r="R12" s="38">
        <v>1.7000000923872001E-2</v>
      </c>
      <c r="S12" s="39">
        <v>7.0000002160668399E-3</v>
      </c>
      <c r="T12" s="46">
        <v>22.7000007629394</v>
      </c>
      <c r="U12" s="43">
        <v>2.13000011444091</v>
      </c>
      <c r="V12" s="46">
        <v>15.7</v>
      </c>
      <c r="W12" s="43">
        <v>18.899999999999999</v>
      </c>
      <c r="X12" s="33">
        <v>525</v>
      </c>
      <c r="Y12" s="43">
        <f>'RASS SQFT SurveyReport'!M11/X12</f>
        <v>3.2914285714285714</v>
      </c>
      <c r="Z12" s="46">
        <v>0.33</v>
      </c>
      <c r="AA12" s="43">
        <v>4.2999999999999997E-2</v>
      </c>
    </row>
    <row r="13" spans="1:28" x14ac:dyDescent="0.25">
      <c r="A13" s="28" t="s">
        <v>33</v>
      </c>
      <c r="B13" s="15">
        <f>(Z13*Heat_Rate__BTU_kWh/10^6+AA13/10)*'RASS SQFT SurveyReport'!M12</f>
        <v>11.3334172</v>
      </c>
      <c r="C13" s="16">
        <f>INDEX(SFmCACperCZ[Num. of CAC],MATCH($A13,SFmCACperCZ[CZ],0),1)*B13</f>
        <v>5019434.4768735999</v>
      </c>
      <c r="D13" s="17">
        <f t="shared" si="1"/>
        <v>0.15036676610772168</v>
      </c>
      <c r="E13" s="15">
        <f>(R13*Heat_Rate__BTU_kWh/10^6+S13/10)*'RASS SQFT SurveyReport'!M12</f>
        <v>1.5948852214365907</v>
      </c>
      <c r="F13" s="16">
        <f>INDEX(SFmCACperCZ[Num. of CAC],MATCH($A13,SFmCACperCZ[CZ],0),1)*E13</f>
        <v>706355.52595160878</v>
      </c>
      <c r="G13" s="17">
        <f t="shared" si="2"/>
        <v>2.1160231625499303E-2</v>
      </c>
      <c r="H13" s="15">
        <f t="shared" si="3"/>
        <v>1.0195137999999999</v>
      </c>
      <c r="I13" s="16">
        <f>INDEX(SFmCACperCZ[Num. of CAC],MATCH($A13,SFmCACperCZ[CZ],0),1)*H13</f>
        <v>451530.42785439995</v>
      </c>
      <c r="J13" s="17">
        <f t="shared" si="4"/>
        <v>1.3526458119638844E-2</v>
      </c>
      <c r="K13" s="15">
        <f t="shared" si="0"/>
        <v>1.2820749894545098</v>
      </c>
      <c r="L13" s="16">
        <f>INDEX(SFmCACperCZ[Num. of CAC],MATCH($A13,SFmCACperCZ[CZ],0),1)*K13</f>
        <v>567815.62792952894</v>
      </c>
      <c r="M13" s="17">
        <f t="shared" si="5"/>
        <v>1.7010003838195072E-2</v>
      </c>
      <c r="N13" s="15">
        <f t="shared" si="6"/>
        <v>7.4369431891088977</v>
      </c>
      <c r="O13" s="16">
        <f>INDEX(SFmCACperCZ[Num. of CAC],MATCH($A13,SFmCACperCZ[CZ],0),1)*N13</f>
        <v>3293732.8951380616</v>
      </c>
      <c r="P13" s="31">
        <f t="shared" si="7"/>
        <v>9.8670072524388447E-2</v>
      </c>
      <c r="Q13" s="84">
        <f t="shared" si="8"/>
        <v>18.964145237774439</v>
      </c>
      <c r="R13" s="38">
        <v>2.5000000372528999E-2</v>
      </c>
      <c r="S13" s="39">
        <v>6.8000000901520304E-3</v>
      </c>
      <c r="T13" s="46">
        <v>16.5</v>
      </c>
      <c r="U13" s="43">
        <v>2.3099999427795401</v>
      </c>
      <c r="V13" s="46">
        <v>17.3</v>
      </c>
      <c r="W13" s="43">
        <v>19.8</v>
      </c>
      <c r="X13" s="33">
        <v>467</v>
      </c>
      <c r="Y13" s="43">
        <f>'RASS SQFT SurveyReport'!M12/X13</f>
        <v>4.462526766595289</v>
      </c>
      <c r="Z13" s="46">
        <v>0.27500000000000002</v>
      </c>
      <c r="AA13" s="43">
        <v>4.4999999999999998E-2</v>
      </c>
    </row>
    <row r="14" spans="1:28" x14ac:dyDescent="0.25">
      <c r="A14" s="28" t="s">
        <v>34</v>
      </c>
      <c r="B14" s="15">
        <f>(Z14*Heat_Rate__BTU_kWh/10^6+AA14/10)*'RASS SQFT SurveyReport'!M13</f>
        <v>12.624874512</v>
      </c>
      <c r="C14" s="16">
        <f>INDEX(SFmCACperCZ[Num. of CAC],MATCH($A14,SFmCACperCZ[CZ],0),1)*B14</f>
        <v>2281946.0680439998</v>
      </c>
      <c r="D14" s="17">
        <f t="shared" si="1"/>
        <v>6.8360061729051236E-2</v>
      </c>
      <c r="E14" s="15">
        <f>(R14*Heat_Rate__BTU_kWh/10^6+S14/10)*'RASS SQFT SurveyReport'!M13</f>
        <v>1.0671522431985592</v>
      </c>
      <c r="F14" s="16">
        <f>INDEX(SFmCACperCZ[Num. of CAC],MATCH($A14,SFmCACperCZ[CZ],0),1)*E14</f>
        <v>192887.76795813956</v>
      </c>
      <c r="G14" s="17">
        <f t="shared" si="2"/>
        <v>5.7783222439168908E-3</v>
      </c>
      <c r="H14" s="15">
        <f t="shared" si="3"/>
        <v>1.3169150000000001</v>
      </c>
      <c r="I14" s="16">
        <f>INDEX(SFmCACperCZ[Num. of CAC],MATCH($A14,SFmCACperCZ[CZ],0),1)*H14</f>
        <v>238032.38625000001</v>
      </c>
      <c r="J14" s="17">
        <f t="shared" si="4"/>
        <v>7.130715684052537E-3</v>
      </c>
      <c r="K14" s="15">
        <f t="shared" si="0"/>
        <v>1.3708222588684917</v>
      </c>
      <c r="L14" s="16">
        <f>INDEX(SFmCACperCZ[Num. of CAC],MATCH($A14,SFmCACperCZ[CZ],0),1)*K14</f>
        <v>247776.12329047988</v>
      </c>
      <c r="M14" s="17">
        <f t="shared" si="5"/>
        <v>7.422607974973237E-3</v>
      </c>
      <c r="N14" s="15">
        <f t="shared" si="6"/>
        <v>8.8699850099329502</v>
      </c>
      <c r="O14" s="16">
        <f>INDEX(SFmCACperCZ[Num. of CAC],MATCH($A14,SFmCACperCZ[CZ],0),1)*N14</f>
        <v>1603249.7905453807</v>
      </c>
      <c r="P14" s="31">
        <f t="shared" si="7"/>
        <v>4.8028415826108575E-2</v>
      </c>
      <c r="Q14" s="84">
        <f t="shared" si="8"/>
        <v>18.844037657256283</v>
      </c>
      <c r="R14" s="38">
        <v>2.3000000044703501E-2</v>
      </c>
      <c r="S14" s="39">
        <v>5.4999999701976802E-3</v>
      </c>
      <c r="T14" s="46">
        <v>23.399999618530199</v>
      </c>
      <c r="U14" s="43">
        <v>3.4400000572204501</v>
      </c>
      <c r="V14" s="46">
        <v>27.5</v>
      </c>
      <c r="W14" s="43">
        <v>25.4</v>
      </c>
      <c r="X14" s="33">
        <v>525</v>
      </c>
      <c r="Y14" s="43">
        <f>'RASS SQFT SurveyReport'!M13/X14</f>
        <v>3.2342857142857144</v>
      </c>
      <c r="Z14" s="46">
        <v>0.36199999999999999</v>
      </c>
      <c r="AA14" s="43">
        <v>6.2E-2</v>
      </c>
    </row>
    <row r="15" spans="1:28" x14ac:dyDescent="0.25">
      <c r="A15" s="28" t="s">
        <v>35</v>
      </c>
      <c r="B15" s="15">
        <f>(Z15*Heat_Rate__BTU_kWh/10^6+AA15/10)*'RASS SQFT SurveyReport'!M14</f>
        <v>12.68583426</v>
      </c>
      <c r="C15" s="16">
        <f>INDEX(SFmCACperCZ[Num. of CAC],MATCH($A15,SFmCACperCZ[CZ],0),1)*B15</f>
        <v>7981800.0580494003</v>
      </c>
      <c r="D15" s="17">
        <f t="shared" si="1"/>
        <v>0.23911009656109056</v>
      </c>
      <c r="E15" s="15">
        <f>(R15*Heat_Rate__BTU_kWh/10^6+S15/10)*'RASS SQFT SurveyReport'!M14</f>
        <v>1.2333971271728281</v>
      </c>
      <c r="F15" s="16">
        <f>INDEX(SFmCACperCZ[Num. of CAC],MATCH($A15,SFmCACperCZ[CZ],0),1)*E15</f>
        <v>776041.13844587177</v>
      </c>
      <c r="G15" s="17">
        <f t="shared" si="2"/>
        <v>2.3247797514301328E-2</v>
      </c>
      <c r="H15" s="15">
        <f t="shared" si="3"/>
        <v>1.3611671999999999</v>
      </c>
      <c r="I15" s="16">
        <f>INDEX(SFmCACperCZ[Num. of CAC],MATCH($A15,SFmCACperCZ[CZ],0),1)*H15</f>
        <v>856432.79056799994</v>
      </c>
      <c r="J15" s="17">
        <f t="shared" si="4"/>
        <v>2.5656083309714407E-2</v>
      </c>
      <c r="K15" s="15">
        <f t="shared" si="0"/>
        <v>1.4002587245969318</v>
      </c>
      <c r="L15" s="16">
        <f>INDEX(SFmCACperCZ[Num. of CAC],MATCH($A15,SFmCACperCZ[CZ],0),1)*K15</f>
        <v>881028.78692914348</v>
      </c>
      <c r="M15" s="17">
        <f t="shared" si="5"/>
        <v>2.6392903453310752E-2</v>
      </c>
      <c r="N15" s="15">
        <f t="shared" si="6"/>
        <v>8.6910112082302398</v>
      </c>
      <c r="O15" s="16">
        <f>INDEX(SFmCACperCZ[Num. of CAC],MATCH($A15,SFmCACperCZ[CZ],0),1)*N15</f>
        <v>5468297.3421063842</v>
      </c>
      <c r="P15" s="31">
        <f t="shared" si="7"/>
        <v>0.16381331228376403</v>
      </c>
      <c r="Q15" s="84">
        <f t="shared" si="8"/>
        <v>18.81355676412614</v>
      </c>
      <c r="R15" s="38">
        <v>1.30000002682209E-2</v>
      </c>
      <c r="S15" s="39">
        <v>6.3000000081956404E-3</v>
      </c>
      <c r="T15" s="46">
        <v>16.100000381469702</v>
      </c>
      <c r="U15" s="43">
        <v>3.4700000286102202</v>
      </c>
      <c r="V15" s="46">
        <v>21.2</v>
      </c>
      <c r="W15" s="43">
        <v>26.5</v>
      </c>
      <c r="X15" s="33">
        <v>525</v>
      </c>
      <c r="Y15" s="43">
        <f>'RASS SQFT SurveyReport'!M14/X15</f>
        <v>3.4838095238095237</v>
      </c>
      <c r="Z15" s="46">
        <v>0.245</v>
      </c>
      <c r="AA15" s="43">
        <v>6.0999999999999999E-2</v>
      </c>
    </row>
    <row r="16" spans="1:28" x14ac:dyDescent="0.25">
      <c r="A16" s="28" t="s">
        <v>36</v>
      </c>
      <c r="B16" s="15">
        <f>(Z16*Heat_Rate__BTU_kWh/10^6+AA16/10)*'RASS SQFT SurveyReport'!M15</f>
        <v>10.742453471999999</v>
      </c>
      <c r="C16" s="16">
        <f>INDEX(SFmCACperCZ[Num. of CAC],MATCH($A16,SFmCACperCZ[CZ],0),1)*B16</f>
        <v>3157894.592443008</v>
      </c>
      <c r="D16" s="17">
        <f t="shared" si="1"/>
        <v>9.4600776195504152E-2</v>
      </c>
      <c r="E16" s="15">
        <f>(R16*Heat_Rate__BTU_kWh/10^6+S16/10)*'RASS SQFT SurveyReport'!M15</f>
        <v>0.98109572397143452</v>
      </c>
      <c r="F16" s="16">
        <f>INDEX(SFmCACperCZ[Num. of CAC],MATCH($A16,SFmCACperCZ[CZ],0),1)*E16</f>
        <v>288406.82340153877</v>
      </c>
      <c r="G16" s="17">
        <f t="shared" si="2"/>
        <v>8.6397783571231269E-3</v>
      </c>
      <c r="H16" s="15">
        <f t="shared" si="3"/>
        <v>1.5512056000000001</v>
      </c>
      <c r="I16" s="16">
        <f>INDEX(SFmCACperCZ[Num. of CAC],MATCH($A16,SFmCACperCZ[CZ],0),1)*H16</f>
        <v>455998.60299840005</v>
      </c>
      <c r="J16" s="17">
        <f t="shared" si="4"/>
        <v>1.3660310857412736E-2</v>
      </c>
      <c r="K16" s="15">
        <f t="shared" si="0"/>
        <v>1.4107587926134002</v>
      </c>
      <c r="L16" s="16">
        <f>INDEX(SFmCACperCZ[Num. of CAC],MATCH($A16,SFmCACperCZ[CZ],0),1)*K16</f>
        <v>414712.29771180556</v>
      </c>
      <c r="M16" s="17">
        <f t="shared" si="5"/>
        <v>1.2423500567511689E-2</v>
      </c>
      <c r="N16" s="15">
        <f t="shared" si="6"/>
        <v>6.799393355415166</v>
      </c>
      <c r="O16" s="16">
        <f>INDEX(SFmCACperCZ[Num. of CAC],MATCH($A16,SFmCACperCZ[CZ],0),1)*N16</f>
        <v>1998776.8683312638</v>
      </c>
      <c r="P16" s="31">
        <f t="shared" si="7"/>
        <v>5.9877186413456601E-2</v>
      </c>
      <c r="Q16" s="84">
        <f t="shared" si="8"/>
        <v>18.437752788134507</v>
      </c>
      <c r="R16" s="38">
        <v>2.5000000372528999E-2</v>
      </c>
      <c r="S16" s="39">
        <v>5.4000001400709204E-3</v>
      </c>
      <c r="T16" s="46">
        <v>28.399999618530199</v>
      </c>
      <c r="U16" s="43">
        <v>3.2300000190734801</v>
      </c>
      <c r="V16" s="46">
        <v>47.6</v>
      </c>
      <c r="W16" s="43">
        <v>29.4</v>
      </c>
      <c r="X16" s="33">
        <v>467</v>
      </c>
      <c r="Y16" s="43">
        <f>'RASS SQFT SurveyReport'!M15/X16</f>
        <v>3.3597430406852249</v>
      </c>
      <c r="Z16" s="46">
        <v>0.42399999999999999</v>
      </c>
      <c r="AA16" s="43">
        <v>5.3999999999999999E-2</v>
      </c>
    </row>
    <row r="17" spans="1:27" x14ac:dyDescent="0.25">
      <c r="A17" s="28" t="s">
        <v>37</v>
      </c>
      <c r="B17" s="15">
        <f>(Z17*Heat_Rate__BTU_kWh/10^6+AA17/10)*'RASS SQFT SurveyReport'!M16</f>
        <v>11.746218000000001</v>
      </c>
      <c r="C17" s="16">
        <f>INDEX(SFmCACperCZ[Num. of CAC],MATCH($A17,SFmCACperCZ[CZ],0),1)*B17</f>
        <v>1332056.3598540002</v>
      </c>
      <c r="D17" s="17">
        <f t="shared" si="1"/>
        <v>3.9904297591155408E-2</v>
      </c>
      <c r="E17" s="15">
        <f>(R17*Heat_Rate__BTU_kWh/10^6+S17/10)*'RASS SQFT SurveyReport'!M16</f>
        <v>1.3541111682081965</v>
      </c>
      <c r="F17" s="16">
        <f>INDEX(SFmCACperCZ[Num. of CAC],MATCH($A17,SFmCACperCZ[CZ],0),1)*E17</f>
        <v>153560.26880831411</v>
      </c>
      <c r="G17" s="17">
        <f t="shared" si="2"/>
        <v>4.6001917406680998E-3</v>
      </c>
      <c r="H17" s="15">
        <f t="shared" si="3"/>
        <v>1.5512056000000001</v>
      </c>
      <c r="I17" s="16">
        <f>INDEX(SFmCACperCZ[Num. of CAC],MATCH($A17,SFmCACperCZ[CZ],0),1)*H17</f>
        <v>175911.36865680001</v>
      </c>
      <c r="J17" s="17">
        <f t="shared" si="4"/>
        <v>5.2697617128736052E-3</v>
      </c>
      <c r="K17" s="15">
        <f t="shared" si="0"/>
        <v>1.6164697492945803</v>
      </c>
      <c r="L17" s="16">
        <f>INDEX(SFmCACperCZ[Num. of CAC],MATCH($A17,SFmCACperCZ[CZ],0),1)*K17</f>
        <v>183312.51897925331</v>
      </c>
      <c r="M17" s="17">
        <f t="shared" si="5"/>
        <v>5.4914773353390263E-3</v>
      </c>
      <c r="N17" s="15">
        <f t="shared" si="6"/>
        <v>7.2244314824972236</v>
      </c>
      <c r="O17" s="16">
        <f>INDEX(SFmCACperCZ[Num. of CAC],MATCH($A17,SFmCACperCZ[CZ],0),1)*N17</f>
        <v>819272.20340963267</v>
      </c>
      <c r="P17" s="31">
        <f t="shared" si="7"/>
        <v>2.4542866802274674E-2</v>
      </c>
      <c r="Q17" s="84">
        <f t="shared" si="8"/>
        <v>18.536227584181635</v>
      </c>
      <c r="R17" s="38">
        <v>3.20000015199184E-2</v>
      </c>
      <c r="S17" s="39">
        <v>7.1000000461935997E-3</v>
      </c>
      <c r="T17" s="46">
        <v>38.299999237060497</v>
      </c>
      <c r="U17" s="43">
        <v>3.2599999904632502</v>
      </c>
      <c r="V17" s="46">
        <v>47.6</v>
      </c>
      <c r="W17" s="43">
        <v>29.4</v>
      </c>
      <c r="X17" s="33">
        <v>467</v>
      </c>
      <c r="Y17" s="43">
        <f>'RASS SQFT SurveyReport'!M16/X17</f>
        <v>3.5396145610278373</v>
      </c>
      <c r="Z17" s="46">
        <v>0.5</v>
      </c>
      <c r="AA17" s="43">
        <v>5.3999999999999999E-2</v>
      </c>
    </row>
    <row r="18" spans="1:27" x14ac:dyDescent="0.25">
      <c r="A18" s="28" t="s">
        <v>38</v>
      </c>
      <c r="B18" s="15">
        <f>(Z18*Heat_Rate__BTU_kWh/10^6+AA18/10)*'RASS SQFT SurveyReport'!M17</f>
        <v>9.185221799999999</v>
      </c>
      <c r="C18" s="16">
        <f>INDEX(SFmCACperCZ[Num. of CAC],MATCH($A18,SFmCACperCZ[CZ],0),1)*B18</f>
        <v>441129.46216679993</v>
      </c>
      <c r="D18" s="17">
        <f t="shared" si="1"/>
        <v>1.3214877286768621E-2</v>
      </c>
      <c r="E18" s="15">
        <f>(R18*Heat_Rate__BTU_kWh/10^6+S18/10)*'RASS SQFT SurveyReport'!M17</f>
        <v>0.86314410857520985</v>
      </c>
      <c r="F18" s="16">
        <f>INDEX(SFmCACperCZ[Num. of CAC],MATCH($A18,SFmCACperCZ[CZ],0),1)*E18</f>
        <v>41453.358958433026</v>
      </c>
      <c r="G18" s="17">
        <f t="shared" si="2"/>
        <v>1.2418147023535882E-3</v>
      </c>
      <c r="H18" s="15">
        <f t="shared" si="3"/>
        <v>0.91703160000000006</v>
      </c>
      <c r="I18" s="16">
        <f>INDEX(SFmCACperCZ[Num. of CAC],MATCH($A18,SFmCACperCZ[CZ],0),1)*H18</f>
        <v>44041.359621600001</v>
      </c>
      <c r="J18" s="17">
        <f t="shared" si="4"/>
        <v>1.3193432152165438E-3</v>
      </c>
      <c r="K18" s="15">
        <f t="shared" si="0"/>
        <v>1.1458414492627531</v>
      </c>
      <c r="L18" s="16">
        <f>INDEX(SFmCACperCZ[Num. of CAC],MATCH($A18,SFmCACperCZ[CZ],0),1)*K18</f>
        <v>55030.181442292982</v>
      </c>
      <c r="M18" s="17">
        <f t="shared" si="5"/>
        <v>1.6485344036112875E-3</v>
      </c>
      <c r="N18" s="15">
        <f t="shared" si="6"/>
        <v>6.2592046421620369</v>
      </c>
      <c r="O18" s="16">
        <f>INDEX(SFmCACperCZ[Num. of CAC],MATCH($A18,SFmCACperCZ[CZ],0),1)*N18</f>
        <v>300604.56214447401</v>
      </c>
      <c r="P18" s="31">
        <f t="shared" si="7"/>
        <v>9.0051849655872034E-3</v>
      </c>
      <c r="Q18" s="84">
        <f t="shared" si="8"/>
        <v>18.851963781808134</v>
      </c>
      <c r="R18" s="38">
        <v>3.70000004768372E-2</v>
      </c>
      <c r="S18" s="39">
        <v>3.0000000260770299E-3</v>
      </c>
      <c r="T18" s="46">
        <v>38</v>
      </c>
      <c r="U18" s="43">
        <v>1.08000004291534</v>
      </c>
      <c r="V18" s="46">
        <v>68.599999999999994</v>
      </c>
      <c r="W18" s="43">
        <v>16</v>
      </c>
      <c r="X18" s="33">
        <v>420</v>
      </c>
      <c r="Y18" s="43">
        <f>'RASS SQFT SurveyReport'!M17/X18</f>
        <v>4.8214285714285712</v>
      </c>
      <c r="Z18" s="46">
        <v>0.626</v>
      </c>
      <c r="AA18" s="43">
        <v>2.4E-2</v>
      </c>
    </row>
    <row r="19" spans="1:27" ht="16.5" thickBot="1" x14ac:dyDescent="0.3">
      <c r="A19" s="28" t="s">
        <v>39</v>
      </c>
      <c r="B19" s="18">
        <f>(Z19*Heat_Rate__BTU_kWh/10^6+AA19/10)*'RASS SQFT SurveyReport'!M18</f>
        <v>15.447129360000002</v>
      </c>
      <c r="C19" s="19">
        <f>INDEX(SFmCACperCZ[Num. of CAC],MATCH($A19,SFmCACperCZ[CZ],0),1)*B19</f>
        <v>505198.36571880005</v>
      </c>
      <c r="D19" s="20">
        <f t="shared" si="1"/>
        <v>1.5134183909769365E-2</v>
      </c>
      <c r="E19" s="18">
        <f>(R19*Heat_Rate__BTU_kWh/10^6+S19/10)*'RASS SQFT SurveyReport'!M18</f>
        <v>1.311204743093308</v>
      </c>
      <c r="F19" s="19">
        <f>INDEX(SFmCACperCZ[Num. of CAC],MATCH($A19,SFmCACperCZ[CZ],0),1)*E19</f>
        <v>42882.951122866638</v>
      </c>
      <c r="G19" s="20">
        <f t="shared" si="2"/>
        <v>1.2846408716380435E-3</v>
      </c>
      <c r="H19" s="18">
        <f t="shared" si="3"/>
        <v>1.8354848000000001</v>
      </c>
      <c r="I19" s="19">
        <f>INDEX(SFmCACperCZ[Num. of CAC],MATCH($A19,SFmCACperCZ[CZ],0),1)*H19</f>
        <v>60029.530384000005</v>
      </c>
      <c r="J19" s="20">
        <f t="shared" si="4"/>
        <v>1.79829946907276E-3</v>
      </c>
      <c r="K19" s="18">
        <f t="shared" si="0"/>
        <v>1.4104094884167258</v>
      </c>
      <c r="L19" s="19">
        <f>INDEX(SFmCACperCZ[Num. of CAC],MATCH($A19,SFmCACperCZ[CZ],0),1)*K19</f>
        <v>46127.442318669018</v>
      </c>
      <c r="M19" s="20">
        <f t="shared" si="5"/>
        <v>1.3818358148185051E-3</v>
      </c>
      <c r="N19" s="18">
        <f t="shared" si="6"/>
        <v>10.890030328489969</v>
      </c>
      <c r="O19" s="19">
        <f>INDEX(SFmCACperCZ[Num. of CAC],MATCH($A19,SFmCACperCZ[CZ],0),1)*N19</f>
        <v>356158.44189326442</v>
      </c>
      <c r="P19" s="32">
        <f t="shared" si="7"/>
        <v>1.0669407754240058E-2</v>
      </c>
      <c r="Q19" s="84">
        <f t="shared" si="8"/>
        <v>18.7479756447878</v>
      </c>
      <c r="R19" s="40">
        <v>4.9999998882412902E-3</v>
      </c>
      <c r="S19" s="41">
        <v>8.6000002920627594E-3</v>
      </c>
      <c r="T19" s="47">
        <v>17.7000007629394</v>
      </c>
      <c r="U19" s="44">
        <v>6</v>
      </c>
      <c r="V19" s="47">
        <v>20.8</v>
      </c>
      <c r="W19" s="44">
        <v>36</v>
      </c>
      <c r="X19" s="34">
        <v>700</v>
      </c>
      <c r="Y19" s="44">
        <f>'RASS SQFT SurveyReport'!M18/X19</f>
        <v>2.1357142857142857</v>
      </c>
      <c r="Z19" s="47">
        <v>0.24399999999999999</v>
      </c>
      <c r="AA19" s="44">
        <v>9.5000000000000001E-2</v>
      </c>
    </row>
    <row r="20" spans="1:27" ht="16.5" thickBot="1" x14ac:dyDescent="0.3">
      <c r="B20" s="21"/>
      <c r="C20" s="22">
        <f>SUM(C4:C19)</f>
        <v>33381275.708740804</v>
      </c>
      <c r="D20" s="23">
        <f>SUM(D4:D19)</f>
        <v>1</v>
      </c>
      <c r="E20" s="21"/>
      <c r="F20" s="22">
        <f>SUM(F4:F19)</f>
        <v>4110933.2793186018</v>
      </c>
      <c r="G20" s="83">
        <f>SUM(G4:G19)</f>
        <v>0.12315087401654227</v>
      </c>
      <c r="H20" s="21"/>
      <c r="I20" s="22">
        <f>SUM(I4:I19)</f>
        <v>3907781.6557575995</v>
      </c>
      <c r="J20" s="23">
        <f>SUM(J4:J19)</f>
        <v>0.11706507833474909</v>
      </c>
      <c r="K20" s="21"/>
      <c r="L20" s="22">
        <f>SUM(L4:L19)</f>
        <v>3565846.0683089406</v>
      </c>
      <c r="M20" s="23">
        <f>SUM(M4:M19)</f>
        <v>0.10682174340554736</v>
      </c>
      <c r="N20" s="21"/>
      <c r="O20" s="22">
        <f>SUM(O4:O19)</f>
        <v>21796714.705355659</v>
      </c>
      <c r="P20" s="83">
        <f>SUM(P4:P19)</f>
        <v>0.65296230424316126</v>
      </c>
      <c r="Q20" s="84">
        <f t="shared" si="8"/>
        <v>18.732770808176159</v>
      </c>
    </row>
    <row r="21" spans="1:27" x14ac:dyDescent="0.25">
      <c r="P21" t="s">
        <v>118</v>
      </c>
      <c r="Q21" s="87">
        <f>STDEV(Q4:Q19)</f>
        <v>0.39125768699716262</v>
      </c>
    </row>
    <row r="23" spans="1:27" x14ac:dyDescent="0.25">
      <c r="C23" t="s">
        <v>104</v>
      </c>
      <c r="E23" s="78"/>
      <c r="K23" s="79" t="s">
        <v>115</v>
      </c>
    </row>
    <row r="24" spans="1:27" x14ac:dyDescent="0.25">
      <c r="C24" t="s">
        <v>105</v>
      </c>
      <c r="K24" s="79" t="s">
        <v>108</v>
      </c>
    </row>
    <row r="25" spans="1:27" x14ac:dyDescent="0.25">
      <c r="C25" t="s">
        <v>106</v>
      </c>
    </row>
    <row r="26" spans="1:27" x14ac:dyDescent="0.25">
      <c r="C26" t="s">
        <v>102</v>
      </c>
    </row>
    <row r="27" spans="1:27" x14ac:dyDescent="0.25">
      <c r="C27" t="s">
        <v>107</v>
      </c>
    </row>
    <row r="30" spans="1:27" x14ac:dyDescent="0.25">
      <c r="C30" t="s">
        <v>111</v>
      </c>
      <c r="J30" s="79" t="s">
        <v>112</v>
      </c>
    </row>
    <row r="31" spans="1:27" x14ac:dyDescent="0.25">
      <c r="C31" t="s">
        <v>113</v>
      </c>
      <c r="J31" s="81" t="s">
        <v>114</v>
      </c>
    </row>
    <row r="33" spans="11:13" x14ac:dyDescent="0.25">
      <c r="K33" s="1" t="s">
        <v>0</v>
      </c>
      <c r="L33" s="1" t="s">
        <v>1</v>
      </c>
      <c r="M33" s="1" t="s">
        <v>2</v>
      </c>
    </row>
    <row r="34" spans="11:13" x14ac:dyDescent="0.25">
      <c r="K34" s="2" t="s">
        <v>3</v>
      </c>
      <c r="L34" s="2" t="s">
        <v>4</v>
      </c>
      <c r="M34" s="4">
        <v>20</v>
      </c>
    </row>
    <row r="35" spans="11:13" x14ac:dyDescent="0.25">
      <c r="K35" s="3" t="s">
        <v>5</v>
      </c>
      <c r="L35" s="3" t="s">
        <v>6</v>
      </c>
      <c r="M35" s="5">
        <v>11</v>
      </c>
    </row>
    <row r="36" spans="11:13" x14ac:dyDescent="0.25">
      <c r="K36" s="2" t="s">
        <v>7</v>
      </c>
      <c r="L36" s="2" t="s">
        <v>8</v>
      </c>
      <c r="M36" s="4">
        <v>18</v>
      </c>
    </row>
    <row r="37" spans="11:13" x14ac:dyDescent="0.25">
      <c r="K37" s="6" t="s">
        <v>9</v>
      </c>
      <c r="L37" s="6" t="s">
        <v>10</v>
      </c>
      <c r="M37" s="7">
        <v>20</v>
      </c>
    </row>
  </sheetData>
  <mergeCells count="10">
    <mergeCell ref="T2:U2"/>
    <mergeCell ref="V2:W2"/>
    <mergeCell ref="X2:Y2"/>
    <mergeCell ref="Z2:AA2"/>
    <mergeCell ref="B2:D2"/>
    <mergeCell ref="E2:G2"/>
    <mergeCell ref="H2:J2"/>
    <mergeCell ref="K2:M2"/>
    <mergeCell ref="N2:P2"/>
    <mergeCell ref="R2:S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193B-E769-4948-B16E-0D4F97E848A7}">
  <sheetPr>
    <tabColor rgb="FFC00000"/>
  </sheetPr>
  <dimension ref="A1:Z50"/>
  <sheetViews>
    <sheetView workbookViewId="0">
      <selection activeCell="F3" sqref="F3:I15"/>
    </sheetView>
  </sheetViews>
  <sheetFormatPr defaultRowHeight="15.75" x14ac:dyDescent="0.25"/>
  <cols>
    <col min="1" max="1" width="11.375" customWidth="1"/>
    <col min="2" max="2" width="18.25" customWidth="1"/>
    <col min="3" max="3" width="8.75" customWidth="1"/>
    <col min="4" max="4" width="28.625" bestFit="1" customWidth="1"/>
    <col min="5" max="5" width="12.125" bestFit="1" customWidth="1"/>
    <col min="9" max="9" width="9.375" bestFit="1" customWidth="1"/>
  </cols>
  <sheetData>
    <row r="1" spans="1:26" x14ac:dyDescent="0.25">
      <c r="D1" s="28" t="s">
        <v>40</v>
      </c>
      <c r="E1" s="50" t="s">
        <v>41</v>
      </c>
      <c r="F1" s="96" t="s">
        <v>42</v>
      </c>
      <c r="G1" s="96"/>
      <c r="H1" s="96"/>
      <c r="I1" s="96" t="s">
        <v>43</v>
      </c>
      <c r="J1" s="96"/>
      <c r="K1" s="96"/>
      <c r="L1" s="96" t="s">
        <v>44</v>
      </c>
      <c r="M1" s="96"/>
      <c r="N1" s="96"/>
      <c r="O1" s="96" t="s">
        <v>45</v>
      </c>
      <c r="P1" s="96"/>
      <c r="Q1" s="96"/>
      <c r="R1" s="96" t="s">
        <v>46</v>
      </c>
      <c r="S1" s="96"/>
      <c r="T1" s="96"/>
      <c r="U1" s="96" t="s">
        <v>47</v>
      </c>
      <c r="V1" s="96"/>
      <c r="W1" s="96"/>
      <c r="X1" s="96" t="s">
        <v>48</v>
      </c>
      <c r="Y1" s="96"/>
      <c r="Z1" s="96"/>
    </row>
    <row r="2" spans="1:26" x14ac:dyDescent="0.25">
      <c r="E2" s="28" t="s">
        <v>49</v>
      </c>
      <c r="F2" s="28" t="s">
        <v>50</v>
      </c>
      <c r="G2" s="28" t="s">
        <v>51</v>
      </c>
      <c r="H2" s="28" t="s">
        <v>52</v>
      </c>
      <c r="I2" s="28" t="s">
        <v>50</v>
      </c>
      <c r="J2" s="28" t="s">
        <v>51</v>
      </c>
      <c r="K2" s="28" t="s">
        <v>52</v>
      </c>
      <c r="L2" s="28" t="s">
        <v>50</v>
      </c>
      <c r="M2" s="28" t="s">
        <v>51</v>
      </c>
      <c r="N2" s="28" t="s">
        <v>52</v>
      </c>
      <c r="O2" s="28" t="s">
        <v>50</v>
      </c>
      <c r="P2" s="28" t="s">
        <v>51</v>
      </c>
      <c r="Q2" s="28" t="s">
        <v>52</v>
      </c>
      <c r="R2" s="28" t="s">
        <v>50</v>
      </c>
      <c r="S2" s="28" t="s">
        <v>51</v>
      </c>
      <c r="T2" s="28" t="s">
        <v>52</v>
      </c>
      <c r="U2" s="28" t="s">
        <v>50</v>
      </c>
      <c r="V2" s="28" t="s">
        <v>51</v>
      </c>
      <c r="W2" s="28" t="s">
        <v>52</v>
      </c>
      <c r="X2" s="28" t="s">
        <v>50</v>
      </c>
      <c r="Y2" s="28" t="s">
        <v>51</v>
      </c>
      <c r="Z2" s="28" t="s">
        <v>52</v>
      </c>
    </row>
    <row r="3" spans="1:26" x14ac:dyDescent="0.25">
      <c r="A3" s="48" t="s">
        <v>16</v>
      </c>
      <c r="B3" s="48" t="s">
        <v>53</v>
      </c>
      <c r="D3" s="50" t="s">
        <v>54</v>
      </c>
      <c r="E3" s="51" t="s">
        <v>24</v>
      </c>
      <c r="F3">
        <v>159</v>
      </c>
      <c r="G3">
        <v>47</v>
      </c>
      <c r="H3">
        <v>48</v>
      </c>
      <c r="J3">
        <v>24</v>
      </c>
      <c r="V3">
        <v>473</v>
      </c>
    </row>
    <row r="4" spans="1:26" x14ac:dyDescent="0.25">
      <c r="A4" s="4" t="s">
        <v>24</v>
      </c>
      <c r="B4" s="2">
        <f t="shared" ref="B4:B19" si="0">SUM(F3:Z3)+SUM(F19:Z19)+SUM(F35:Z35)</f>
        <v>858</v>
      </c>
      <c r="E4" s="51" t="s">
        <v>25</v>
      </c>
      <c r="F4" s="49">
        <v>8581</v>
      </c>
      <c r="G4" s="49">
        <v>8502</v>
      </c>
      <c r="H4">
        <v>310</v>
      </c>
      <c r="I4">
        <v>694</v>
      </c>
      <c r="J4" s="49">
        <v>8225</v>
      </c>
      <c r="K4">
        <v>836</v>
      </c>
      <c r="L4">
        <v>498</v>
      </c>
      <c r="M4" s="49">
        <v>12569</v>
      </c>
      <c r="N4">
        <v>626</v>
      </c>
      <c r="O4" s="49">
        <v>1462</v>
      </c>
      <c r="P4" s="49">
        <v>3754</v>
      </c>
      <c r="Q4" s="49">
        <v>1051</v>
      </c>
      <c r="R4">
        <v>648</v>
      </c>
      <c r="S4" s="49">
        <v>3599</v>
      </c>
      <c r="U4">
        <v>333</v>
      </c>
      <c r="V4" s="49">
        <v>3046</v>
      </c>
      <c r="X4" s="49">
        <v>1847</v>
      </c>
    </row>
    <row r="5" spans="1:26" x14ac:dyDescent="0.25">
      <c r="A5" s="5" t="s">
        <v>25</v>
      </c>
      <c r="B5" s="3">
        <f t="shared" si="0"/>
        <v>61115</v>
      </c>
      <c r="E5" s="51" t="s">
        <v>26</v>
      </c>
      <c r="F5" s="49">
        <v>6678</v>
      </c>
      <c r="G5" s="49">
        <v>16787</v>
      </c>
      <c r="H5" s="49">
        <v>1031</v>
      </c>
      <c r="I5" s="49">
        <v>1168</v>
      </c>
      <c r="J5">
        <v>393</v>
      </c>
      <c r="K5">
        <v>188</v>
      </c>
      <c r="L5">
        <v>115</v>
      </c>
      <c r="M5">
        <v>733</v>
      </c>
      <c r="N5">
        <v>90</v>
      </c>
      <c r="O5" s="49">
        <v>5671</v>
      </c>
      <c r="P5" s="49">
        <v>3888</v>
      </c>
      <c r="Q5" s="49">
        <v>4163</v>
      </c>
      <c r="R5" s="49">
        <v>2200</v>
      </c>
      <c r="S5" s="49">
        <v>9640</v>
      </c>
      <c r="U5" s="49">
        <v>4039</v>
      </c>
      <c r="V5" s="49">
        <v>23392</v>
      </c>
      <c r="X5" s="49">
        <v>5263</v>
      </c>
    </row>
    <row r="6" spans="1:26" x14ac:dyDescent="0.25">
      <c r="A6" s="4" t="s">
        <v>26</v>
      </c>
      <c r="B6" s="2">
        <f t="shared" si="0"/>
        <v>126111</v>
      </c>
      <c r="E6" s="51" t="s">
        <v>27</v>
      </c>
      <c r="F6" s="49">
        <v>10303</v>
      </c>
      <c r="G6" s="49">
        <v>35066</v>
      </c>
      <c r="H6" s="49">
        <v>8897</v>
      </c>
      <c r="I6" s="49">
        <v>3277</v>
      </c>
      <c r="J6" s="49">
        <v>5400</v>
      </c>
      <c r="K6">
        <v>120</v>
      </c>
      <c r="L6" s="49">
        <v>1175</v>
      </c>
      <c r="M6" s="49">
        <v>7596</v>
      </c>
      <c r="N6" s="49">
        <v>2748</v>
      </c>
      <c r="O6" s="49">
        <v>1064</v>
      </c>
      <c r="P6" s="49">
        <v>2250</v>
      </c>
      <c r="Q6">
        <v>373</v>
      </c>
      <c r="R6" s="49">
        <v>1160</v>
      </c>
      <c r="S6" s="49">
        <v>13547</v>
      </c>
      <c r="U6">
        <v>488</v>
      </c>
      <c r="V6" s="49">
        <v>6202</v>
      </c>
      <c r="X6" s="49">
        <v>3961</v>
      </c>
    </row>
    <row r="7" spans="1:26" x14ac:dyDescent="0.25">
      <c r="A7" s="5" t="s">
        <v>27</v>
      </c>
      <c r="B7" s="3">
        <f t="shared" si="0"/>
        <v>130232</v>
      </c>
      <c r="E7" s="51" t="s">
        <v>28</v>
      </c>
      <c r="F7">
        <v>111</v>
      </c>
      <c r="G7" s="49">
        <v>5672</v>
      </c>
      <c r="H7">
        <v>60</v>
      </c>
      <c r="J7">
        <v>41</v>
      </c>
      <c r="M7">
        <v>76</v>
      </c>
      <c r="N7">
        <v>85</v>
      </c>
      <c r="O7">
        <v>60</v>
      </c>
      <c r="P7">
        <v>343</v>
      </c>
      <c r="S7">
        <v>34</v>
      </c>
      <c r="V7">
        <v>639</v>
      </c>
    </row>
    <row r="8" spans="1:26" x14ac:dyDescent="0.25">
      <c r="A8" s="4" t="s">
        <v>28</v>
      </c>
      <c r="B8" s="2">
        <f t="shared" si="0"/>
        <v>7325</v>
      </c>
      <c r="E8" s="51" t="s">
        <v>29</v>
      </c>
      <c r="F8" s="49">
        <v>17226</v>
      </c>
      <c r="G8" s="49">
        <v>27262</v>
      </c>
      <c r="H8" s="49">
        <v>1009</v>
      </c>
      <c r="I8">
        <v>581</v>
      </c>
      <c r="J8" s="49">
        <v>1200</v>
      </c>
      <c r="K8" s="49">
        <v>3545</v>
      </c>
      <c r="L8" s="49">
        <v>6008</v>
      </c>
      <c r="M8" s="49">
        <v>3203</v>
      </c>
      <c r="N8">
        <v>214</v>
      </c>
      <c r="O8" s="49">
        <v>5693</v>
      </c>
      <c r="P8" s="49">
        <v>6764</v>
      </c>
      <c r="Q8">
        <v>439</v>
      </c>
      <c r="R8">
        <v>606</v>
      </c>
      <c r="S8" s="49">
        <v>7206</v>
      </c>
      <c r="U8">
        <v>424</v>
      </c>
      <c r="V8" s="49">
        <v>15198</v>
      </c>
      <c r="X8" s="49">
        <v>1373</v>
      </c>
    </row>
    <row r="9" spans="1:26" x14ac:dyDescent="0.25">
      <c r="A9" s="5" t="s">
        <v>29</v>
      </c>
      <c r="B9" s="3">
        <f t="shared" si="0"/>
        <v>134378</v>
      </c>
      <c r="E9" s="51" t="s">
        <v>30</v>
      </c>
      <c r="F9" s="49">
        <v>15898</v>
      </c>
      <c r="G9" s="49">
        <v>22663</v>
      </c>
      <c r="H9">
        <v>157</v>
      </c>
      <c r="I9">
        <v>655</v>
      </c>
      <c r="J9">
        <v>850</v>
      </c>
      <c r="K9">
        <v>262</v>
      </c>
      <c r="L9" s="49">
        <v>3396</v>
      </c>
      <c r="M9" s="49">
        <v>1034</v>
      </c>
      <c r="N9">
        <v>205</v>
      </c>
      <c r="O9" s="49">
        <v>3251</v>
      </c>
      <c r="P9" s="49">
        <v>7868</v>
      </c>
      <c r="Q9">
        <v>698</v>
      </c>
      <c r="R9">
        <v>537</v>
      </c>
      <c r="S9" s="49">
        <v>6628</v>
      </c>
      <c r="U9" s="49">
        <v>7672</v>
      </c>
      <c r="V9" s="49">
        <v>16687</v>
      </c>
      <c r="X9" s="49">
        <v>2845</v>
      </c>
    </row>
    <row r="10" spans="1:26" x14ac:dyDescent="0.25">
      <c r="A10" s="4" t="s">
        <v>30</v>
      </c>
      <c r="B10" s="2">
        <f t="shared" si="0"/>
        <v>117113</v>
      </c>
      <c r="E10" s="51" t="s">
        <v>31</v>
      </c>
      <c r="F10" s="49">
        <v>37188</v>
      </c>
      <c r="G10" s="49">
        <v>38051</v>
      </c>
      <c r="H10" s="49">
        <v>8064</v>
      </c>
      <c r="I10" s="49">
        <v>5957</v>
      </c>
      <c r="J10" s="49">
        <v>2290</v>
      </c>
      <c r="K10" s="49">
        <v>6696</v>
      </c>
      <c r="L10" s="49">
        <v>2942</v>
      </c>
      <c r="M10" s="49">
        <v>6040</v>
      </c>
      <c r="N10" s="49">
        <v>9693</v>
      </c>
      <c r="O10" s="49">
        <v>8867</v>
      </c>
      <c r="P10" s="49">
        <v>12426</v>
      </c>
      <c r="Q10" s="49">
        <v>12032</v>
      </c>
      <c r="R10" s="49">
        <v>3018</v>
      </c>
      <c r="S10" s="49">
        <v>22389</v>
      </c>
      <c r="U10" s="49">
        <v>3387</v>
      </c>
      <c r="V10" s="49">
        <v>13378</v>
      </c>
      <c r="X10" s="49">
        <v>9557</v>
      </c>
    </row>
    <row r="11" spans="1:26" x14ac:dyDescent="0.25">
      <c r="A11" s="5" t="s">
        <v>31</v>
      </c>
      <c r="B11" s="3">
        <f t="shared" si="0"/>
        <v>277815</v>
      </c>
      <c r="E11" s="51" t="s">
        <v>32</v>
      </c>
      <c r="F11" s="49">
        <v>118651</v>
      </c>
      <c r="G11" s="49">
        <v>108994</v>
      </c>
      <c r="H11" s="49">
        <v>13532</v>
      </c>
      <c r="I11" s="49">
        <v>3470</v>
      </c>
      <c r="J11" s="49">
        <v>3895</v>
      </c>
      <c r="K11">
        <v>785</v>
      </c>
      <c r="L11" s="49">
        <v>8167</v>
      </c>
      <c r="M11" s="49">
        <v>18549</v>
      </c>
      <c r="N11" s="49">
        <v>13924</v>
      </c>
      <c r="O11" s="49">
        <v>10087</v>
      </c>
      <c r="P11" s="49">
        <v>17307</v>
      </c>
      <c r="Q11" s="49">
        <v>7718</v>
      </c>
      <c r="R11">
        <v>552</v>
      </c>
      <c r="S11" s="49">
        <v>18865</v>
      </c>
      <c r="U11" s="49">
        <v>1370</v>
      </c>
      <c r="V11" s="49">
        <v>25304</v>
      </c>
      <c r="X11" s="49">
        <v>2246</v>
      </c>
    </row>
    <row r="12" spans="1:26" x14ac:dyDescent="0.25">
      <c r="A12" s="4" t="s">
        <v>32</v>
      </c>
      <c r="B12" s="2">
        <f t="shared" si="0"/>
        <v>509777</v>
      </c>
      <c r="E12" s="51" t="s">
        <v>33</v>
      </c>
      <c r="F12" s="49">
        <v>59828</v>
      </c>
      <c r="G12" s="49">
        <v>38418</v>
      </c>
      <c r="H12" s="49">
        <v>1995</v>
      </c>
      <c r="I12" s="49">
        <v>7993</v>
      </c>
      <c r="J12" s="49">
        <v>14314</v>
      </c>
      <c r="K12" s="49">
        <v>5100</v>
      </c>
      <c r="L12" s="49">
        <v>11344</v>
      </c>
      <c r="M12" s="49">
        <v>14250</v>
      </c>
      <c r="N12" s="49">
        <v>6023</v>
      </c>
      <c r="O12" s="49">
        <v>14804</v>
      </c>
      <c r="P12" s="49">
        <v>50378</v>
      </c>
      <c r="Q12" s="49">
        <v>10783</v>
      </c>
      <c r="R12" s="49">
        <v>3953</v>
      </c>
      <c r="S12" s="49">
        <v>29021</v>
      </c>
      <c r="U12" s="49">
        <v>11017</v>
      </c>
      <c r="V12" s="49">
        <v>67296</v>
      </c>
      <c r="X12" s="49">
        <v>45761</v>
      </c>
    </row>
    <row r="13" spans="1:26" x14ac:dyDescent="0.25">
      <c r="A13" s="5" t="s">
        <v>33</v>
      </c>
      <c r="B13" s="3">
        <f t="shared" si="0"/>
        <v>442888</v>
      </c>
      <c r="E13" s="51" t="s">
        <v>34</v>
      </c>
      <c r="F13" s="49">
        <v>32533</v>
      </c>
      <c r="G13" s="49">
        <v>46980</v>
      </c>
      <c r="H13" s="49">
        <v>11530</v>
      </c>
      <c r="I13" s="49">
        <v>1393</v>
      </c>
      <c r="J13" s="49">
        <v>1224</v>
      </c>
      <c r="K13" s="49">
        <v>3758</v>
      </c>
      <c r="L13">
        <v>997</v>
      </c>
      <c r="M13" s="49">
        <v>3645</v>
      </c>
      <c r="N13">
        <v>179</v>
      </c>
      <c r="O13" s="49">
        <v>16394</v>
      </c>
      <c r="P13" s="49">
        <v>6290</v>
      </c>
      <c r="Q13" s="49">
        <v>7321</v>
      </c>
      <c r="R13" s="49">
        <v>14637</v>
      </c>
      <c r="S13" s="49">
        <v>3185</v>
      </c>
      <c r="U13" s="49">
        <v>5728</v>
      </c>
      <c r="V13" s="49">
        <v>9724</v>
      </c>
      <c r="X13" s="49">
        <v>3197</v>
      </c>
    </row>
    <row r="14" spans="1:26" x14ac:dyDescent="0.25">
      <c r="A14" s="4" t="s">
        <v>34</v>
      </c>
      <c r="B14" s="2">
        <f t="shared" si="0"/>
        <v>180750</v>
      </c>
      <c r="E14" s="51" t="s">
        <v>35</v>
      </c>
      <c r="F14" s="49">
        <v>111957</v>
      </c>
      <c r="G14" s="49">
        <v>105778</v>
      </c>
      <c r="H14" s="49">
        <v>15854</v>
      </c>
      <c r="I14" s="49">
        <v>30511</v>
      </c>
      <c r="J14" s="49">
        <v>26329</v>
      </c>
      <c r="K14" s="49">
        <v>2057</v>
      </c>
      <c r="L14" s="49">
        <v>17038</v>
      </c>
      <c r="M14" s="49">
        <v>12567</v>
      </c>
      <c r="N14" s="49">
        <v>1998</v>
      </c>
      <c r="O14" s="49">
        <v>19010</v>
      </c>
      <c r="P14" s="49">
        <v>27560</v>
      </c>
      <c r="Q14" s="49">
        <v>3815</v>
      </c>
      <c r="R14" s="49">
        <v>5649</v>
      </c>
      <c r="S14" s="49">
        <v>66848</v>
      </c>
      <c r="U14" s="49">
        <v>11499</v>
      </c>
      <c r="V14" s="49">
        <v>86942</v>
      </c>
      <c r="X14" s="49">
        <v>20125</v>
      </c>
    </row>
    <row r="15" spans="1:26" x14ac:dyDescent="0.25">
      <c r="A15" s="5" t="s">
        <v>35</v>
      </c>
      <c r="B15" s="3">
        <f t="shared" si="0"/>
        <v>629190</v>
      </c>
      <c r="E15" s="51" t="s">
        <v>36</v>
      </c>
      <c r="F15" s="49">
        <v>14294</v>
      </c>
      <c r="G15" s="49">
        <v>89016</v>
      </c>
      <c r="H15" s="49">
        <v>8217</v>
      </c>
      <c r="I15" s="49">
        <v>12017</v>
      </c>
      <c r="J15" s="49">
        <v>7546</v>
      </c>
      <c r="K15" s="49">
        <v>5878</v>
      </c>
      <c r="L15" s="49">
        <v>5907</v>
      </c>
      <c r="M15" s="49">
        <v>2502</v>
      </c>
      <c r="N15">
        <v>928</v>
      </c>
      <c r="O15" s="49">
        <v>3185</v>
      </c>
      <c r="P15" s="49">
        <v>19732</v>
      </c>
      <c r="Q15" s="49">
        <v>5912</v>
      </c>
      <c r="R15" s="49">
        <v>14263</v>
      </c>
      <c r="S15" s="49">
        <v>29596</v>
      </c>
      <c r="U15" s="49">
        <v>6037</v>
      </c>
      <c r="V15" s="49">
        <v>29497</v>
      </c>
      <c r="X15" s="49">
        <v>18777</v>
      </c>
    </row>
    <row r="16" spans="1:26" x14ac:dyDescent="0.25">
      <c r="A16" s="4" t="s">
        <v>36</v>
      </c>
      <c r="B16" s="2">
        <f t="shared" si="0"/>
        <v>293964</v>
      </c>
      <c r="E16" s="51" t="s">
        <v>37</v>
      </c>
      <c r="F16" s="49">
        <v>7689</v>
      </c>
      <c r="G16" s="49">
        <v>11785</v>
      </c>
      <c r="H16">
        <v>806</v>
      </c>
      <c r="I16" s="49">
        <v>2848</v>
      </c>
      <c r="J16">
        <v>948</v>
      </c>
      <c r="K16">
        <v>157</v>
      </c>
      <c r="L16" s="49">
        <v>5717</v>
      </c>
      <c r="M16" s="49">
        <v>1146</v>
      </c>
      <c r="N16">
        <v>449</v>
      </c>
      <c r="O16" s="49">
        <v>16479</v>
      </c>
      <c r="P16" s="49">
        <v>6240</v>
      </c>
      <c r="Q16" s="49">
        <v>8242</v>
      </c>
      <c r="R16">
        <v>719</v>
      </c>
      <c r="S16" s="49">
        <v>15676</v>
      </c>
      <c r="U16" s="49">
        <v>6724</v>
      </c>
      <c r="V16" s="49">
        <v>11425</v>
      </c>
      <c r="X16" s="49">
        <v>9277</v>
      </c>
    </row>
    <row r="17" spans="1:24" x14ac:dyDescent="0.25">
      <c r="A17" s="5" t="s">
        <v>37</v>
      </c>
      <c r="B17" s="3">
        <f t="shared" si="0"/>
        <v>113403</v>
      </c>
      <c r="E17" s="51" t="s">
        <v>38</v>
      </c>
      <c r="F17" s="49">
        <v>13044</v>
      </c>
      <c r="G17" s="49">
        <v>1462</v>
      </c>
      <c r="I17" s="49">
        <v>1468</v>
      </c>
      <c r="J17">
        <v>289</v>
      </c>
      <c r="L17">
        <v>308</v>
      </c>
      <c r="M17" s="49">
        <v>1176</v>
      </c>
      <c r="N17">
        <v>387</v>
      </c>
      <c r="O17" s="49">
        <v>2474</v>
      </c>
      <c r="P17">
        <v>910</v>
      </c>
      <c r="Q17">
        <v>433</v>
      </c>
      <c r="R17">
        <v>545</v>
      </c>
      <c r="S17" s="49">
        <v>8874</v>
      </c>
      <c r="U17" s="49">
        <v>1473</v>
      </c>
      <c r="V17" s="49">
        <v>4731</v>
      </c>
      <c r="X17" s="49">
        <v>1626</v>
      </c>
    </row>
    <row r="18" spans="1:24" x14ac:dyDescent="0.25">
      <c r="A18" s="4" t="s">
        <v>38</v>
      </c>
      <c r="B18" s="2">
        <f t="shared" si="0"/>
        <v>48026</v>
      </c>
      <c r="E18" s="51" t="s">
        <v>39</v>
      </c>
      <c r="F18" s="49">
        <v>1043</v>
      </c>
      <c r="G18" s="49">
        <v>12851</v>
      </c>
      <c r="H18">
        <v>28</v>
      </c>
      <c r="I18">
        <v>220</v>
      </c>
      <c r="J18">
        <v>209</v>
      </c>
      <c r="L18">
        <v>112</v>
      </c>
      <c r="M18" s="49">
        <v>10333</v>
      </c>
      <c r="O18">
        <v>490</v>
      </c>
      <c r="P18">
        <v>797</v>
      </c>
      <c r="Q18">
        <v>332</v>
      </c>
      <c r="R18">
        <v>467</v>
      </c>
      <c r="S18" s="49">
        <v>2947</v>
      </c>
      <c r="U18">
        <v>304</v>
      </c>
      <c r="V18" s="49">
        <v>1000</v>
      </c>
      <c r="X18">
        <v>857</v>
      </c>
    </row>
    <row r="19" spans="1:24" x14ac:dyDescent="0.25">
      <c r="A19" s="7" t="s">
        <v>39</v>
      </c>
      <c r="B19" s="6">
        <f t="shared" si="0"/>
        <v>32705</v>
      </c>
      <c r="D19" s="50" t="s">
        <v>55</v>
      </c>
      <c r="E19" s="51" t="s">
        <v>24</v>
      </c>
    </row>
    <row r="20" spans="1:24" x14ac:dyDescent="0.25">
      <c r="A20" s="52" t="s">
        <v>56</v>
      </c>
      <c r="B20" s="6">
        <f>SUBTOTAL(109,SFmCACperCZ[Num. of CAC])</f>
        <v>3105650</v>
      </c>
      <c r="E20" s="51" t="s">
        <v>25</v>
      </c>
      <c r="H20">
        <v>64</v>
      </c>
      <c r="I20">
        <v>386</v>
      </c>
      <c r="J20">
        <v>23</v>
      </c>
      <c r="K20">
        <v>42</v>
      </c>
      <c r="L20">
        <v>72</v>
      </c>
      <c r="M20">
        <v>199</v>
      </c>
      <c r="N20">
        <v>41</v>
      </c>
      <c r="O20">
        <v>212</v>
      </c>
      <c r="P20" s="49">
        <v>1926</v>
      </c>
      <c r="R20">
        <v>228</v>
      </c>
      <c r="S20">
        <v>200</v>
      </c>
      <c r="U20">
        <v>50</v>
      </c>
      <c r="V20">
        <v>469</v>
      </c>
      <c r="X20">
        <v>120</v>
      </c>
    </row>
    <row r="21" spans="1:24" x14ac:dyDescent="0.25">
      <c r="E21" s="51" t="s">
        <v>26</v>
      </c>
      <c r="F21" s="49">
        <v>5810</v>
      </c>
      <c r="G21">
        <v>329</v>
      </c>
      <c r="H21">
        <v>92</v>
      </c>
      <c r="I21">
        <v>34</v>
      </c>
      <c r="J21">
        <v>104</v>
      </c>
      <c r="K21">
        <v>57</v>
      </c>
      <c r="L21">
        <v>110</v>
      </c>
      <c r="M21">
        <v>73</v>
      </c>
      <c r="N21">
        <v>218</v>
      </c>
      <c r="P21">
        <v>129</v>
      </c>
      <c r="Q21">
        <v>627</v>
      </c>
      <c r="S21">
        <v>311</v>
      </c>
      <c r="U21" s="49">
        <v>16532</v>
      </c>
      <c r="V21">
        <v>304</v>
      </c>
      <c r="X21" s="49">
        <v>6017</v>
      </c>
    </row>
    <row r="22" spans="1:24" ht="15.75" customHeight="1" x14ac:dyDescent="0.25">
      <c r="B22" s="24" t="s">
        <v>57</v>
      </c>
      <c r="C22" s="77">
        <f>'RASS SQFT SurveyReport'!M19</f>
        <v>1743</v>
      </c>
      <c r="E22" s="51" t="s">
        <v>27</v>
      </c>
      <c r="F22">
        <v>794</v>
      </c>
      <c r="G22">
        <v>666</v>
      </c>
      <c r="H22">
        <v>122</v>
      </c>
      <c r="J22">
        <v>23</v>
      </c>
      <c r="L22">
        <v>491</v>
      </c>
      <c r="M22">
        <v>363</v>
      </c>
      <c r="N22">
        <v>96</v>
      </c>
      <c r="O22" s="49">
        <v>5985</v>
      </c>
      <c r="P22">
        <v>524</v>
      </c>
      <c r="Q22">
        <v>258</v>
      </c>
      <c r="R22">
        <v>245</v>
      </c>
      <c r="S22" s="49">
        <v>1572</v>
      </c>
      <c r="U22">
        <v>326</v>
      </c>
      <c r="V22" s="49">
        <v>4394</v>
      </c>
      <c r="X22" s="49">
        <v>6321</v>
      </c>
    </row>
    <row r="23" spans="1:24" x14ac:dyDescent="0.25">
      <c r="B23" s="25" t="s">
        <v>58</v>
      </c>
      <c r="C23" s="26">
        <v>3412</v>
      </c>
      <c r="E23" s="51" t="s">
        <v>28</v>
      </c>
      <c r="O23">
        <v>40</v>
      </c>
      <c r="V23">
        <v>108</v>
      </c>
    </row>
    <row r="24" spans="1:24" ht="15.75" customHeight="1" x14ac:dyDescent="0.25">
      <c r="B24" s="24" t="s">
        <v>59</v>
      </c>
      <c r="C24" s="27">
        <v>0.5</v>
      </c>
      <c r="E24" s="51" t="s">
        <v>29</v>
      </c>
      <c r="F24" s="49">
        <v>5858</v>
      </c>
      <c r="G24">
        <v>368</v>
      </c>
      <c r="H24">
        <v>142</v>
      </c>
      <c r="I24">
        <v>319</v>
      </c>
      <c r="J24">
        <v>620</v>
      </c>
      <c r="K24">
        <v>178</v>
      </c>
      <c r="L24" s="49">
        <v>4239</v>
      </c>
      <c r="M24">
        <v>163</v>
      </c>
      <c r="O24">
        <v>454</v>
      </c>
      <c r="P24" s="49">
        <v>4911</v>
      </c>
      <c r="Q24">
        <v>372</v>
      </c>
      <c r="R24">
        <v>131</v>
      </c>
      <c r="S24" s="49">
        <v>6695</v>
      </c>
      <c r="U24" s="49">
        <v>2442</v>
      </c>
      <c r="V24" s="49">
        <v>2323</v>
      </c>
      <c r="X24">
        <v>739</v>
      </c>
    </row>
    <row r="25" spans="1:24" x14ac:dyDescent="0.25">
      <c r="E25" s="51" t="s">
        <v>30</v>
      </c>
      <c r="F25">
        <v>26</v>
      </c>
      <c r="G25">
        <v>354</v>
      </c>
      <c r="H25">
        <v>141</v>
      </c>
      <c r="I25">
        <v>75</v>
      </c>
      <c r="J25" s="49">
        <v>2687</v>
      </c>
      <c r="K25">
        <v>74</v>
      </c>
      <c r="L25">
        <v>70</v>
      </c>
      <c r="M25">
        <v>262</v>
      </c>
      <c r="O25">
        <v>301</v>
      </c>
      <c r="P25" s="49">
        <v>3682</v>
      </c>
      <c r="Q25">
        <v>63</v>
      </c>
      <c r="R25">
        <v>112</v>
      </c>
      <c r="S25">
        <v>911</v>
      </c>
      <c r="U25">
        <v>335</v>
      </c>
      <c r="V25" s="49">
        <v>7678</v>
      </c>
      <c r="X25">
        <v>390</v>
      </c>
    </row>
    <row r="26" spans="1:24" x14ac:dyDescent="0.25">
      <c r="E26" s="51" t="s">
        <v>31</v>
      </c>
      <c r="F26">
        <v>927</v>
      </c>
      <c r="G26" s="49">
        <v>1468</v>
      </c>
      <c r="H26">
        <v>717</v>
      </c>
      <c r="I26">
        <v>510</v>
      </c>
      <c r="J26">
        <v>112</v>
      </c>
      <c r="K26">
        <v>248</v>
      </c>
      <c r="L26">
        <v>304</v>
      </c>
      <c r="M26" s="49">
        <v>1099</v>
      </c>
      <c r="N26">
        <v>513</v>
      </c>
      <c r="O26" s="49">
        <v>1591</v>
      </c>
      <c r="P26" s="49">
        <v>9321</v>
      </c>
      <c r="Q26">
        <v>709</v>
      </c>
      <c r="R26">
        <v>224</v>
      </c>
      <c r="S26" s="49">
        <v>10962</v>
      </c>
      <c r="U26" s="49">
        <v>9532</v>
      </c>
      <c r="V26" s="49">
        <v>3532</v>
      </c>
      <c r="X26">
        <v>652</v>
      </c>
    </row>
    <row r="27" spans="1:24" x14ac:dyDescent="0.25">
      <c r="E27" s="51" t="s">
        <v>32</v>
      </c>
      <c r="F27" s="49">
        <v>8831</v>
      </c>
      <c r="G27" s="49">
        <v>2863</v>
      </c>
      <c r="H27">
        <v>365</v>
      </c>
      <c r="I27" s="49">
        <v>4493</v>
      </c>
      <c r="J27" s="49">
        <v>2804</v>
      </c>
      <c r="K27" s="49">
        <v>2962</v>
      </c>
      <c r="L27">
        <v>376</v>
      </c>
      <c r="M27" s="49">
        <v>6822</v>
      </c>
      <c r="N27">
        <v>689</v>
      </c>
      <c r="O27" s="49">
        <v>1083</v>
      </c>
      <c r="P27" s="49">
        <v>8629</v>
      </c>
      <c r="Q27" s="49">
        <v>1144</v>
      </c>
      <c r="R27">
        <v>175</v>
      </c>
      <c r="S27" s="49">
        <v>4612</v>
      </c>
      <c r="U27" s="49">
        <v>5875</v>
      </c>
      <c r="V27">
        <v>922</v>
      </c>
      <c r="X27">
        <v>793</v>
      </c>
    </row>
    <row r="28" spans="1:24" x14ac:dyDescent="0.25">
      <c r="E28" s="51" t="s">
        <v>33</v>
      </c>
      <c r="F28" s="49">
        <v>2843</v>
      </c>
      <c r="G28">
        <v>731</v>
      </c>
      <c r="H28">
        <v>190</v>
      </c>
      <c r="I28" s="49">
        <v>2714</v>
      </c>
      <c r="J28">
        <v>112</v>
      </c>
      <c r="L28" s="49">
        <v>3535</v>
      </c>
      <c r="M28">
        <v>501</v>
      </c>
      <c r="N28" s="49">
        <v>17620</v>
      </c>
      <c r="O28">
        <v>268</v>
      </c>
      <c r="P28">
        <v>374</v>
      </c>
      <c r="Q28">
        <v>222</v>
      </c>
      <c r="R28">
        <v>154</v>
      </c>
      <c r="S28" s="49">
        <v>3091</v>
      </c>
      <c r="U28">
        <v>210</v>
      </c>
      <c r="V28" s="49">
        <v>5947</v>
      </c>
      <c r="X28">
        <v>819</v>
      </c>
    </row>
    <row r="29" spans="1:24" x14ac:dyDescent="0.25">
      <c r="E29" s="51" t="s">
        <v>34</v>
      </c>
      <c r="F29">
        <v>51</v>
      </c>
      <c r="G29" s="49">
        <v>2566</v>
      </c>
      <c r="J29">
        <v>45</v>
      </c>
      <c r="L29">
        <v>331</v>
      </c>
      <c r="M29">
        <v>348</v>
      </c>
      <c r="N29">
        <v>75</v>
      </c>
      <c r="O29">
        <v>45</v>
      </c>
      <c r="P29">
        <v>210</v>
      </c>
      <c r="Q29">
        <v>91</v>
      </c>
      <c r="S29">
        <v>69</v>
      </c>
      <c r="U29">
        <v>37</v>
      </c>
      <c r="X29">
        <v>369</v>
      </c>
    </row>
    <row r="30" spans="1:24" x14ac:dyDescent="0.25">
      <c r="E30" s="51" t="s">
        <v>35</v>
      </c>
      <c r="F30" s="49">
        <v>5276</v>
      </c>
      <c r="G30" s="49">
        <v>1830</v>
      </c>
      <c r="H30" s="49">
        <v>2967</v>
      </c>
      <c r="I30">
        <v>639</v>
      </c>
      <c r="J30">
        <v>720</v>
      </c>
      <c r="K30">
        <v>331</v>
      </c>
      <c r="L30">
        <v>771</v>
      </c>
      <c r="M30" s="49">
        <v>5216</v>
      </c>
      <c r="N30">
        <v>181</v>
      </c>
      <c r="O30">
        <v>681</v>
      </c>
      <c r="P30" s="49">
        <v>1063</v>
      </c>
      <c r="Q30">
        <v>583</v>
      </c>
      <c r="R30">
        <v>345</v>
      </c>
      <c r="S30" s="49">
        <v>4990</v>
      </c>
      <c r="U30">
        <v>194</v>
      </c>
      <c r="V30">
        <v>375</v>
      </c>
      <c r="X30" s="49">
        <v>6674</v>
      </c>
    </row>
    <row r="31" spans="1:24" x14ac:dyDescent="0.25">
      <c r="E31" s="51" t="s">
        <v>36</v>
      </c>
      <c r="F31">
        <v>929</v>
      </c>
      <c r="G31" s="49">
        <v>1011</v>
      </c>
      <c r="J31">
        <v>430</v>
      </c>
      <c r="K31">
        <v>35</v>
      </c>
      <c r="L31">
        <v>48</v>
      </c>
      <c r="N31">
        <v>312</v>
      </c>
      <c r="O31">
        <v>329</v>
      </c>
      <c r="P31">
        <v>143</v>
      </c>
      <c r="Q31">
        <v>46</v>
      </c>
      <c r="R31">
        <v>58</v>
      </c>
      <c r="S31">
        <v>42</v>
      </c>
      <c r="U31">
        <v>45</v>
      </c>
      <c r="X31">
        <v>129</v>
      </c>
    </row>
    <row r="32" spans="1:24" x14ac:dyDescent="0.25">
      <c r="E32" s="51" t="s">
        <v>37</v>
      </c>
      <c r="G32" s="49">
        <v>5225</v>
      </c>
      <c r="J32">
        <v>42</v>
      </c>
      <c r="O32">
        <v>301</v>
      </c>
      <c r="P32">
        <v>142</v>
      </c>
      <c r="Q32">
        <v>150</v>
      </c>
      <c r="V32">
        <v>222</v>
      </c>
    </row>
    <row r="33" spans="4:24" x14ac:dyDescent="0.25">
      <c r="E33" s="51" t="s">
        <v>38</v>
      </c>
      <c r="F33">
        <v>601</v>
      </c>
      <c r="G33">
        <v>173</v>
      </c>
      <c r="J33">
        <v>325</v>
      </c>
      <c r="L33">
        <v>280</v>
      </c>
      <c r="N33">
        <v>104</v>
      </c>
      <c r="P33">
        <v>231</v>
      </c>
      <c r="Q33">
        <v>483</v>
      </c>
      <c r="U33">
        <v>124</v>
      </c>
      <c r="X33">
        <v>504</v>
      </c>
    </row>
    <row r="34" spans="4:24" x14ac:dyDescent="0.25">
      <c r="E34" s="51" t="s">
        <v>39</v>
      </c>
      <c r="G34">
        <v>45</v>
      </c>
      <c r="O34">
        <v>120</v>
      </c>
      <c r="P34">
        <v>22</v>
      </c>
    </row>
    <row r="35" spans="4:24" x14ac:dyDescent="0.25">
      <c r="D35" s="50" t="s">
        <v>60</v>
      </c>
      <c r="E35" s="51" t="s">
        <v>24</v>
      </c>
      <c r="F35">
        <v>107</v>
      </c>
    </row>
    <row r="36" spans="4:24" x14ac:dyDescent="0.25">
      <c r="E36" s="51" t="s">
        <v>25</v>
      </c>
      <c r="F36">
        <v>90</v>
      </c>
      <c r="G36">
        <v>141</v>
      </c>
      <c r="J36">
        <v>153</v>
      </c>
      <c r="O36">
        <v>90</v>
      </c>
      <c r="X36">
        <v>28</v>
      </c>
    </row>
    <row r="37" spans="4:24" x14ac:dyDescent="0.25">
      <c r="E37" s="51" t="s">
        <v>26</v>
      </c>
      <c r="G37" s="49">
        <v>4127</v>
      </c>
      <c r="H37" s="49">
        <v>2079</v>
      </c>
      <c r="I37">
        <v>70</v>
      </c>
      <c r="K37">
        <v>65</v>
      </c>
      <c r="N37">
        <v>89</v>
      </c>
      <c r="O37" s="49">
        <v>3165</v>
      </c>
      <c r="P37">
        <v>240</v>
      </c>
      <c r="X37">
        <v>90</v>
      </c>
    </row>
    <row r="38" spans="4:24" x14ac:dyDescent="0.25">
      <c r="E38" s="51" t="s">
        <v>27</v>
      </c>
      <c r="F38">
        <v>263</v>
      </c>
      <c r="G38">
        <v>231</v>
      </c>
      <c r="H38">
        <v>57</v>
      </c>
      <c r="I38">
        <v>50</v>
      </c>
      <c r="J38">
        <v>129</v>
      </c>
      <c r="M38">
        <v>30</v>
      </c>
      <c r="R38">
        <v>154</v>
      </c>
      <c r="S38">
        <v>628</v>
      </c>
      <c r="U38">
        <v>176</v>
      </c>
      <c r="V38">
        <v>99</v>
      </c>
      <c r="X38" s="49">
        <v>2608</v>
      </c>
    </row>
    <row r="39" spans="4:24" x14ac:dyDescent="0.25">
      <c r="E39" s="51" t="s">
        <v>28</v>
      </c>
      <c r="Q39">
        <v>56</v>
      </c>
    </row>
    <row r="40" spans="4:24" x14ac:dyDescent="0.25">
      <c r="E40" s="51" t="s">
        <v>29</v>
      </c>
      <c r="F40">
        <v>75</v>
      </c>
      <c r="G40">
        <v>367</v>
      </c>
      <c r="H40">
        <v>240</v>
      </c>
      <c r="J40">
        <v>220</v>
      </c>
      <c r="K40">
        <v>69</v>
      </c>
      <c r="L40">
        <v>66</v>
      </c>
      <c r="M40">
        <v>286</v>
      </c>
      <c r="N40">
        <v>208</v>
      </c>
      <c r="P40" s="49">
        <v>4431</v>
      </c>
      <c r="Q40">
        <v>38</v>
      </c>
      <c r="R40">
        <v>68</v>
      </c>
      <c r="S40">
        <v>186</v>
      </c>
      <c r="U40">
        <v>93</v>
      </c>
      <c r="V40">
        <v>85</v>
      </c>
      <c r="X40">
        <v>41</v>
      </c>
    </row>
    <row r="41" spans="4:24" x14ac:dyDescent="0.25">
      <c r="E41" s="51" t="s">
        <v>30</v>
      </c>
      <c r="F41">
        <v>302</v>
      </c>
      <c r="G41">
        <v>184</v>
      </c>
      <c r="H41">
        <v>369</v>
      </c>
      <c r="I41">
        <v>210</v>
      </c>
      <c r="J41">
        <v>72</v>
      </c>
      <c r="L41">
        <v>105</v>
      </c>
      <c r="M41">
        <v>185</v>
      </c>
      <c r="O41">
        <v>75</v>
      </c>
      <c r="P41">
        <v>482</v>
      </c>
      <c r="Q41">
        <v>160</v>
      </c>
      <c r="R41">
        <v>186</v>
      </c>
      <c r="S41" s="49">
        <v>5582</v>
      </c>
      <c r="U41">
        <v>168</v>
      </c>
      <c r="V41">
        <v>230</v>
      </c>
      <c r="X41">
        <v>336</v>
      </c>
    </row>
    <row r="42" spans="4:24" x14ac:dyDescent="0.25">
      <c r="E42" s="51" t="s">
        <v>31</v>
      </c>
      <c r="F42" s="49">
        <v>2729</v>
      </c>
      <c r="G42" s="49">
        <v>10862</v>
      </c>
      <c r="H42">
        <v>768</v>
      </c>
      <c r="I42">
        <v>157</v>
      </c>
      <c r="J42">
        <v>373</v>
      </c>
      <c r="K42">
        <v>309</v>
      </c>
      <c r="L42">
        <v>277</v>
      </c>
      <c r="M42" s="49">
        <v>1119</v>
      </c>
      <c r="N42">
        <v>74</v>
      </c>
      <c r="O42">
        <v>109</v>
      </c>
      <c r="P42" s="49">
        <v>4628</v>
      </c>
      <c r="R42">
        <v>158</v>
      </c>
      <c r="S42" s="49">
        <v>2511</v>
      </c>
      <c r="U42" s="49">
        <v>3115</v>
      </c>
      <c r="V42">
        <v>331</v>
      </c>
      <c r="X42" s="49">
        <v>5899</v>
      </c>
    </row>
    <row r="43" spans="4:24" x14ac:dyDescent="0.25">
      <c r="E43" s="51" t="s">
        <v>32</v>
      </c>
      <c r="F43" s="49">
        <v>4935</v>
      </c>
      <c r="G43" s="49">
        <v>15085</v>
      </c>
      <c r="H43">
        <v>614</v>
      </c>
      <c r="I43">
        <v>190</v>
      </c>
      <c r="J43" s="49">
        <v>2804</v>
      </c>
      <c r="K43">
        <v>46</v>
      </c>
      <c r="L43">
        <v>859</v>
      </c>
      <c r="M43" s="49">
        <v>15259</v>
      </c>
      <c r="N43">
        <v>555</v>
      </c>
      <c r="O43" s="49">
        <v>1323</v>
      </c>
      <c r="P43" s="49">
        <v>1299</v>
      </c>
      <c r="Q43">
        <v>156</v>
      </c>
      <c r="R43" s="49">
        <v>22797</v>
      </c>
      <c r="S43" s="49">
        <v>1876</v>
      </c>
      <c r="U43" s="49">
        <v>6914</v>
      </c>
      <c r="V43" s="49">
        <v>7982</v>
      </c>
      <c r="X43">
        <v>229</v>
      </c>
    </row>
    <row r="44" spans="4:24" x14ac:dyDescent="0.25">
      <c r="E44" s="51" t="s">
        <v>33</v>
      </c>
      <c r="F44">
        <v>37</v>
      </c>
      <c r="G44">
        <v>57</v>
      </c>
      <c r="H44">
        <v>419</v>
      </c>
      <c r="I44">
        <v>87</v>
      </c>
      <c r="J44">
        <v>181</v>
      </c>
      <c r="K44">
        <v>408</v>
      </c>
      <c r="L44" s="49">
        <v>3897</v>
      </c>
      <c r="M44">
        <v>180</v>
      </c>
      <c r="N44">
        <v>320</v>
      </c>
      <c r="O44" s="49">
        <v>2477</v>
      </c>
      <c r="P44" s="49">
        <v>1085</v>
      </c>
      <c r="R44">
        <v>30</v>
      </c>
      <c r="S44">
        <v>447</v>
      </c>
      <c r="U44">
        <v>340</v>
      </c>
      <c r="V44">
        <v>888</v>
      </c>
      <c r="X44">
        <v>426</v>
      </c>
    </row>
    <row r="45" spans="4:24" x14ac:dyDescent="0.25">
      <c r="E45" s="51" t="s">
        <v>34</v>
      </c>
      <c r="F45">
        <v>149</v>
      </c>
      <c r="G45" s="49">
        <v>2813</v>
      </c>
      <c r="H45">
        <v>39</v>
      </c>
      <c r="L45">
        <v>201</v>
      </c>
      <c r="M45" s="49">
        <v>3966</v>
      </c>
      <c r="R45">
        <v>246</v>
      </c>
      <c r="S45">
        <v>289</v>
      </c>
      <c r="V45">
        <v>55</v>
      </c>
      <c r="X45">
        <v>40</v>
      </c>
    </row>
    <row r="46" spans="4:24" x14ac:dyDescent="0.25">
      <c r="E46" s="51" t="s">
        <v>35</v>
      </c>
      <c r="F46" s="49">
        <v>2447</v>
      </c>
      <c r="G46" s="49">
        <v>4798</v>
      </c>
      <c r="H46">
        <v>582</v>
      </c>
      <c r="I46">
        <v>122</v>
      </c>
      <c r="J46">
        <v>115</v>
      </c>
      <c r="K46" s="49">
        <v>5505</v>
      </c>
      <c r="L46">
        <v>379</v>
      </c>
      <c r="M46" s="49">
        <v>4586</v>
      </c>
      <c r="N46">
        <v>249</v>
      </c>
      <c r="O46" s="49">
        <v>2152</v>
      </c>
      <c r="P46">
        <v>396</v>
      </c>
      <c r="Q46">
        <v>205</v>
      </c>
      <c r="R46" s="49">
        <v>7945</v>
      </c>
      <c r="S46">
        <v>465</v>
      </c>
      <c r="U46">
        <v>225</v>
      </c>
      <c r="V46">
        <v>176</v>
      </c>
      <c r="X46">
        <v>470</v>
      </c>
    </row>
    <row r="47" spans="4:24" x14ac:dyDescent="0.25">
      <c r="E47" s="51" t="s">
        <v>36</v>
      </c>
      <c r="F47">
        <v>952</v>
      </c>
      <c r="G47" s="49">
        <v>1175</v>
      </c>
      <c r="H47">
        <v>149</v>
      </c>
      <c r="J47" s="49">
        <v>2790</v>
      </c>
      <c r="K47" s="49">
        <v>5443</v>
      </c>
      <c r="L47">
        <v>217</v>
      </c>
      <c r="M47">
        <v>41</v>
      </c>
      <c r="N47">
        <v>86</v>
      </c>
      <c r="O47">
        <v>235</v>
      </c>
      <c r="Q47">
        <v>62</v>
      </c>
      <c r="R47" s="49">
        <v>2910</v>
      </c>
      <c r="S47">
        <v>195</v>
      </c>
      <c r="U47" s="49">
        <v>2009</v>
      </c>
      <c r="V47">
        <v>102</v>
      </c>
      <c r="X47">
        <v>737</v>
      </c>
    </row>
    <row r="48" spans="4:24" x14ac:dyDescent="0.25">
      <c r="E48" s="51" t="s">
        <v>37</v>
      </c>
      <c r="I48">
        <v>124</v>
      </c>
      <c r="L48">
        <v>253</v>
      </c>
      <c r="U48">
        <v>558</v>
      </c>
      <c r="X48">
        <v>59</v>
      </c>
    </row>
    <row r="49" spans="5:24" x14ac:dyDescent="0.25">
      <c r="E49" s="51" t="s">
        <v>38</v>
      </c>
      <c r="F49">
        <v>93</v>
      </c>
      <c r="G49">
        <v>916</v>
      </c>
      <c r="H49">
        <v>342</v>
      </c>
      <c r="I49">
        <v>206</v>
      </c>
      <c r="J49">
        <v>438</v>
      </c>
      <c r="L49" s="49">
        <v>1420</v>
      </c>
      <c r="M49">
        <v>115</v>
      </c>
      <c r="O49" s="49">
        <v>1116</v>
      </c>
      <c r="P49">
        <v>300</v>
      </c>
      <c r="Q49">
        <v>204</v>
      </c>
      <c r="S49">
        <v>506</v>
      </c>
      <c r="U49">
        <v>293</v>
      </c>
      <c r="X49">
        <v>52</v>
      </c>
    </row>
    <row r="50" spans="5:24" x14ac:dyDescent="0.25">
      <c r="E50" s="51" t="s">
        <v>39</v>
      </c>
      <c r="F50">
        <v>331</v>
      </c>
      <c r="L50">
        <v>130</v>
      </c>
      <c r="P50">
        <v>67</v>
      </c>
    </row>
  </sheetData>
  <mergeCells count="7">
    <mergeCell ref="R1:T1"/>
    <mergeCell ref="U1:W1"/>
    <mergeCell ref="X1:Z1"/>
    <mergeCell ref="F1:H1"/>
    <mergeCell ref="I1:K1"/>
    <mergeCell ref="L1:N1"/>
    <mergeCell ref="O1:Q1"/>
  </mergeCells>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D364-BC04-4A45-8DB3-FCB870C53434}">
  <sheetPr>
    <tabColor rgb="FFC00000"/>
  </sheetPr>
  <dimension ref="A1:L1807"/>
  <sheetViews>
    <sheetView workbookViewId="0">
      <pane ySplit="13" topLeftCell="A14" activePane="bottomLeft" state="frozen"/>
      <selection pane="bottomLeft" activeCell="A14" sqref="A14:J15"/>
    </sheetView>
  </sheetViews>
  <sheetFormatPr defaultRowHeight="15.75" x14ac:dyDescent="0.25"/>
  <cols>
    <col min="1" max="1" width="15.625" customWidth="1"/>
    <col min="2" max="2" width="11.875" customWidth="1"/>
    <col min="3" max="3" width="20.375" customWidth="1"/>
    <col min="4" max="4" width="18.75" bestFit="1" customWidth="1"/>
    <col min="5" max="5" width="7.75" bestFit="1" customWidth="1"/>
    <col min="6" max="7" width="8.875" bestFit="1" customWidth="1"/>
    <col min="9" max="9" width="7.875" bestFit="1" customWidth="1"/>
    <col min="10" max="10" width="12.5" bestFit="1" customWidth="1"/>
    <col min="11" max="11" width="14.875" bestFit="1" customWidth="1"/>
    <col min="12" max="12" width="9.875" bestFit="1" customWidth="1"/>
  </cols>
  <sheetData>
    <row r="1" spans="1:12" x14ac:dyDescent="0.25">
      <c r="A1" t="s">
        <v>61</v>
      </c>
    </row>
    <row r="3" spans="1:12" x14ac:dyDescent="0.25">
      <c r="A3" t="s">
        <v>62</v>
      </c>
    </row>
    <row r="4" spans="1:12" x14ac:dyDescent="0.25">
      <c r="A4" t="s">
        <v>63</v>
      </c>
    </row>
    <row r="5" spans="1:12" x14ac:dyDescent="0.25">
      <c r="A5" t="s">
        <v>64</v>
      </c>
    </row>
    <row r="6" spans="1:12" x14ac:dyDescent="0.25">
      <c r="A6" t="s">
        <v>65</v>
      </c>
    </row>
    <row r="7" spans="1:12" x14ac:dyDescent="0.25">
      <c r="A7" t="s">
        <v>66</v>
      </c>
    </row>
    <row r="8" spans="1:12" x14ac:dyDescent="0.25">
      <c r="A8" t="s">
        <v>67</v>
      </c>
    </row>
    <row r="10" spans="1:12" x14ac:dyDescent="0.25">
      <c r="A10" t="s">
        <v>68</v>
      </c>
    </row>
    <row r="12" spans="1:12" x14ac:dyDescent="0.25">
      <c r="A12" t="s">
        <v>69</v>
      </c>
    </row>
    <row r="13" spans="1:12" x14ac:dyDescent="0.25">
      <c r="A13" t="s">
        <v>70</v>
      </c>
      <c r="B13" t="s">
        <v>71</v>
      </c>
      <c r="C13" t="s">
        <v>72</v>
      </c>
      <c r="D13" t="s">
        <v>73</v>
      </c>
      <c r="E13" t="s">
        <v>74</v>
      </c>
      <c r="F13" t="s">
        <v>75</v>
      </c>
      <c r="G13" t="s">
        <v>50</v>
      </c>
      <c r="H13" t="s">
        <v>51</v>
      </c>
      <c r="I13" t="s">
        <v>52</v>
      </c>
      <c r="J13" t="s">
        <v>76</v>
      </c>
      <c r="K13" t="s">
        <v>77</v>
      </c>
      <c r="L13" t="s">
        <v>56</v>
      </c>
    </row>
    <row r="14" spans="1:12" x14ac:dyDescent="0.25">
      <c r="A14" t="s">
        <v>54</v>
      </c>
      <c r="B14" t="s">
        <v>42</v>
      </c>
      <c r="C14">
        <v>1</v>
      </c>
      <c r="D14">
        <v>44</v>
      </c>
      <c r="G14">
        <v>159</v>
      </c>
      <c r="H14">
        <v>47</v>
      </c>
      <c r="I14">
        <v>48</v>
      </c>
      <c r="J14">
        <v>41</v>
      </c>
      <c r="K14" s="49">
        <v>19991</v>
      </c>
      <c r="L14" s="49">
        <v>20330</v>
      </c>
    </row>
    <row r="15" spans="1:12" x14ac:dyDescent="0.25">
      <c r="C15" t="s">
        <v>78</v>
      </c>
      <c r="D15" s="53">
        <v>2E-3</v>
      </c>
      <c r="G15" s="53">
        <v>8.0000000000000002E-3</v>
      </c>
      <c r="H15" s="53">
        <v>2E-3</v>
      </c>
      <c r="I15" s="53">
        <v>2E-3</v>
      </c>
      <c r="J15" s="53">
        <v>2E-3</v>
      </c>
      <c r="K15" s="53">
        <v>0.98299999999999998</v>
      </c>
      <c r="L15" s="54">
        <v>1</v>
      </c>
    </row>
    <row r="16" spans="1:12" x14ac:dyDescent="0.25">
      <c r="C16">
        <v>2</v>
      </c>
      <c r="D16" s="49">
        <v>3649</v>
      </c>
      <c r="E16" s="49">
        <v>3477</v>
      </c>
      <c r="F16" s="49">
        <v>3725</v>
      </c>
      <c r="G16" s="49">
        <v>8581</v>
      </c>
      <c r="H16" s="49">
        <v>8502</v>
      </c>
      <c r="I16">
        <v>310</v>
      </c>
      <c r="J16" s="49">
        <v>1409</v>
      </c>
      <c r="K16" s="49">
        <v>88159</v>
      </c>
      <c r="L16" s="49">
        <v>117812</v>
      </c>
    </row>
    <row r="17" spans="3:12" x14ac:dyDescent="0.25">
      <c r="C17" t="s">
        <v>78</v>
      </c>
      <c r="D17" s="53">
        <v>3.1E-2</v>
      </c>
      <c r="E17" s="53">
        <v>0.03</v>
      </c>
      <c r="F17" s="53">
        <v>3.2000000000000001E-2</v>
      </c>
      <c r="G17" s="53">
        <v>7.2999999999999995E-2</v>
      </c>
      <c r="H17" s="53">
        <v>7.1999999999999995E-2</v>
      </c>
      <c r="I17" s="53">
        <v>3.0000000000000001E-3</v>
      </c>
      <c r="J17" s="53">
        <v>1.2E-2</v>
      </c>
      <c r="K17" s="53">
        <v>0.748</v>
      </c>
      <c r="L17" s="54">
        <v>1</v>
      </c>
    </row>
    <row r="18" spans="3:12" x14ac:dyDescent="0.25">
      <c r="C18">
        <v>3</v>
      </c>
      <c r="D18" s="49">
        <v>2466</v>
      </c>
      <c r="E18" s="49">
        <v>4041</v>
      </c>
      <c r="F18" s="49">
        <v>47180</v>
      </c>
      <c r="G18" s="49">
        <v>6678</v>
      </c>
      <c r="H18" s="49">
        <v>16787</v>
      </c>
      <c r="I18" s="49">
        <v>1031</v>
      </c>
      <c r="J18" s="49">
        <v>4606</v>
      </c>
      <c r="K18" s="49">
        <v>402923</v>
      </c>
      <c r="L18" s="49">
        <v>485712</v>
      </c>
    </row>
    <row r="19" spans="3:12" x14ac:dyDescent="0.25">
      <c r="C19" t="s">
        <v>78</v>
      </c>
      <c r="D19" s="53">
        <v>5.0000000000000001E-3</v>
      </c>
      <c r="E19" s="53">
        <v>8.0000000000000002E-3</v>
      </c>
      <c r="F19" s="53">
        <v>9.7000000000000003E-2</v>
      </c>
      <c r="G19" s="53">
        <v>1.4E-2</v>
      </c>
      <c r="H19" s="53">
        <v>3.5000000000000003E-2</v>
      </c>
      <c r="I19" s="53">
        <v>2E-3</v>
      </c>
      <c r="J19" s="53">
        <v>8.9999999999999993E-3</v>
      </c>
      <c r="K19" s="53">
        <v>0.83</v>
      </c>
      <c r="L19" s="54">
        <v>1</v>
      </c>
    </row>
    <row r="20" spans="3:12" x14ac:dyDescent="0.25">
      <c r="C20">
        <v>4</v>
      </c>
      <c r="D20" s="49">
        <v>2428</v>
      </c>
      <c r="E20" s="49">
        <v>21968</v>
      </c>
      <c r="F20" s="49">
        <v>25970</v>
      </c>
      <c r="G20" s="49">
        <v>10303</v>
      </c>
      <c r="H20" s="49">
        <v>35066</v>
      </c>
      <c r="I20" s="49">
        <v>8897</v>
      </c>
      <c r="J20" s="49">
        <v>5770</v>
      </c>
      <c r="K20" s="49">
        <v>82929</v>
      </c>
      <c r="L20" s="49">
        <v>193331</v>
      </c>
    </row>
    <row r="21" spans="3:12" x14ac:dyDescent="0.25">
      <c r="C21" t="s">
        <v>78</v>
      </c>
      <c r="D21" s="53">
        <v>1.2999999999999999E-2</v>
      </c>
      <c r="E21" s="53">
        <v>0.114</v>
      </c>
      <c r="F21" s="53">
        <v>0.13400000000000001</v>
      </c>
      <c r="G21" s="53">
        <v>5.2999999999999999E-2</v>
      </c>
      <c r="H21" s="53">
        <v>0.18099999999999999</v>
      </c>
      <c r="I21" s="53">
        <v>4.5999999999999999E-2</v>
      </c>
      <c r="J21" s="53">
        <v>0.03</v>
      </c>
      <c r="K21" s="53">
        <v>0.42899999999999999</v>
      </c>
      <c r="L21" s="54">
        <v>1</v>
      </c>
    </row>
    <row r="22" spans="3:12" x14ac:dyDescent="0.25">
      <c r="C22">
        <v>5</v>
      </c>
      <c r="D22">
        <v>54</v>
      </c>
      <c r="E22">
        <v>274</v>
      </c>
      <c r="F22">
        <v>160</v>
      </c>
      <c r="G22">
        <v>111</v>
      </c>
      <c r="H22" s="49">
        <v>5672</v>
      </c>
      <c r="I22">
        <v>60</v>
      </c>
      <c r="J22">
        <v>412</v>
      </c>
      <c r="K22" s="49">
        <v>30670</v>
      </c>
      <c r="L22" s="49">
        <v>37412</v>
      </c>
    </row>
    <row r="23" spans="3:12" x14ac:dyDescent="0.25">
      <c r="C23" t="s">
        <v>78</v>
      </c>
      <c r="D23" s="53">
        <v>1E-3</v>
      </c>
      <c r="E23" s="53">
        <v>7.0000000000000001E-3</v>
      </c>
      <c r="F23" s="53">
        <v>4.0000000000000001E-3</v>
      </c>
      <c r="G23" s="53">
        <v>3.0000000000000001E-3</v>
      </c>
      <c r="H23" s="53">
        <v>0.152</v>
      </c>
      <c r="I23" s="53">
        <v>2E-3</v>
      </c>
      <c r="J23" s="53">
        <v>1.0999999999999999E-2</v>
      </c>
      <c r="K23" s="53">
        <v>0.82</v>
      </c>
      <c r="L23" s="54">
        <v>1</v>
      </c>
    </row>
    <row r="24" spans="3:12" x14ac:dyDescent="0.25">
      <c r="C24">
        <v>6</v>
      </c>
      <c r="D24" s="49">
        <v>10696</v>
      </c>
      <c r="E24" s="49">
        <v>44568</v>
      </c>
      <c r="F24" s="49">
        <v>26710</v>
      </c>
      <c r="G24" s="49">
        <v>17226</v>
      </c>
      <c r="H24" s="49">
        <v>27262</v>
      </c>
      <c r="I24" s="49">
        <v>1009</v>
      </c>
      <c r="J24" s="49">
        <v>2689</v>
      </c>
      <c r="K24" s="49">
        <v>205302</v>
      </c>
      <c r="L24" s="49">
        <v>335461</v>
      </c>
    </row>
    <row r="25" spans="3:12" x14ac:dyDescent="0.25">
      <c r="C25" t="s">
        <v>78</v>
      </c>
      <c r="D25" s="53">
        <v>3.2000000000000001E-2</v>
      </c>
      <c r="E25" s="53">
        <v>0.13300000000000001</v>
      </c>
      <c r="F25" s="53">
        <v>0.08</v>
      </c>
      <c r="G25" s="53">
        <v>5.0999999999999997E-2</v>
      </c>
      <c r="H25" s="53">
        <v>8.1000000000000003E-2</v>
      </c>
      <c r="I25" s="53">
        <v>3.0000000000000001E-3</v>
      </c>
      <c r="J25" s="53">
        <v>8.0000000000000002E-3</v>
      </c>
      <c r="K25" s="53">
        <v>0.61199999999999999</v>
      </c>
      <c r="L25" s="54">
        <v>1</v>
      </c>
    </row>
    <row r="26" spans="3:12" x14ac:dyDescent="0.25">
      <c r="C26">
        <v>7</v>
      </c>
      <c r="D26" s="49">
        <v>7345</v>
      </c>
      <c r="E26" s="49">
        <v>8079</v>
      </c>
      <c r="F26" s="49">
        <v>11800</v>
      </c>
      <c r="G26" s="49">
        <v>15898</v>
      </c>
      <c r="H26" s="49">
        <v>22663</v>
      </c>
      <c r="I26">
        <v>157</v>
      </c>
      <c r="J26" s="49">
        <v>9627</v>
      </c>
      <c r="K26" s="49">
        <v>128272</v>
      </c>
      <c r="L26" s="49">
        <v>203839</v>
      </c>
    </row>
    <row r="27" spans="3:12" x14ac:dyDescent="0.25">
      <c r="C27" t="s">
        <v>78</v>
      </c>
      <c r="D27" s="53">
        <v>3.5999999999999997E-2</v>
      </c>
      <c r="E27" s="53">
        <v>0.04</v>
      </c>
      <c r="F27" s="53">
        <v>5.8000000000000003E-2</v>
      </c>
      <c r="G27" s="53">
        <v>7.8E-2</v>
      </c>
      <c r="H27" s="53">
        <v>0.111</v>
      </c>
      <c r="I27" s="53">
        <v>1E-3</v>
      </c>
      <c r="J27" s="53">
        <v>4.7E-2</v>
      </c>
      <c r="K27" s="53">
        <v>0.629</v>
      </c>
      <c r="L27" s="54">
        <v>1</v>
      </c>
    </row>
    <row r="28" spans="3:12" x14ac:dyDescent="0.25">
      <c r="C28">
        <v>8</v>
      </c>
      <c r="D28" s="49">
        <v>9183</v>
      </c>
      <c r="E28" s="49">
        <v>44599</v>
      </c>
      <c r="F28" s="49">
        <v>50507</v>
      </c>
      <c r="G28" s="49">
        <v>37188</v>
      </c>
      <c r="H28" s="49">
        <v>38051</v>
      </c>
      <c r="I28" s="49">
        <v>8064</v>
      </c>
      <c r="J28" s="49">
        <v>7950</v>
      </c>
      <c r="K28" s="49">
        <v>171569</v>
      </c>
      <c r="L28" s="49">
        <v>367111</v>
      </c>
    </row>
    <row r="29" spans="3:12" x14ac:dyDescent="0.25">
      <c r="C29" t="s">
        <v>78</v>
      </c>
      <c r="D29" s="53">
        <v>2.5000000000000001E-2</v>
      </c>
      <c r="E29" s="53">
        <v>0.121</v>
      </c>
      <c r="F29" s="53">
        <v>0.13800000000000001</v>
      </c>
      <c r="G29" s="53">
        <v>0.10100000000000001</v>
      </c>
      <c r="H29" s="53">
        <v>0.104</v>
      </c>
      <c r="I29" s="53">
        <v>2.1999999999999999E-2</v>
      </c>
      <c r="J29" s="53">
        <v>2.1999999999999999E-2</v>
      </c>
      <c r="K29" s="53">
        <v>0.46700000000000003</v>
      </c>
      <c r="L29" s="54">
        <v>1</v>
      </c>
    </row>
    <row r="30" spans="3:12" x14ac:dyDescent="0.25">
      <c r="C30">
        <v>9</v>
      </c>
      <c r="D30" s="49">
        <v>16223</v>
      </c>
      <c r="E30" s="49">
        <v>37664</v>
      </c>
      <c r="F30" s="49">
        <v>118808</v>
      </c>
      <c r="G30" s="49">
        <v>118651</v>
      </c>
      <c r="H30" s="49">
        <v>108994</v>
      </c>
      <c r="I30" s="49">
        <v>13532</v>
      </c>
      <c r="J30" s="49">
        <v>9349</v>
      </c>
      <c r="K30" s="49">
        <v>141960</v>
      </c>
      <c r="L30" s="49">
        <v>565181</v>
      </c>
    </row>
    <row r="31" spans="3:12" x14ac:dyDescent="0.25">
      <c r="C31" t="s">
        <v>78</v>
      </c>
      <c r="D31" s="53">
        <v>2.9000000000000001E-2</v>
      </c>
      <c r="E31" s="53">
        <v>6.7000000000000004E-2</v>
      </c>
      <c r="F31" s="53">
        <v>0.21</v>
      </c>
      <c r="G31" s="53">
        <v>0.21</v>
      </c>
      <c r="H31" s="53">
        <v>0.193</v>
      </c>
      <c r="I31" s="53">
        <v>2.4E-2</v>
      </c>
      <c r="J31" s="53">
        <v>1.7000000000000001E-2</v>
      </c>
      <c r="K31" s="53">
        <v>0.251</v>
      </c>
      <c r="L31" s="54">
        <v>1</v>
      </c>
    </row>
    <row r="32" spans="3:12" x14ac:dyDescent="0.25">
      <c r="C32">
        <v>10</v>
      </c>
      <c r="D32" s="49">
        <v>17918</v>
      </c>
      <c r="E32" s="49">
        <v>11783</v>
      </c>
      <c r="F32" s="49">
        <v>30016</v>
      </c>
      <c r="G32" s="49">
        <v>59828</v>
      </c>
      <c r="H32" s="49">
        <v>38418</v>
      </c>
      <c r="I32" s="49">
        <v>1995</v>
      </c>
      <c r="J32" s="49">
        <v>2854</v>
      </c>
      <c r="K32" s="49">
        <v>44811</v>
      </c>
      <c r="L32" s="49">
        <v>207622</v>
      </c>
    </row>
    <row r="33" spans="1:12" x14ac:dyDescent="0.25">
      <c r="C33" t="s">
        <v>78</v>
      </c>
      <c r="D33" s="53">
        <v>8.5999999999999993E-2</v>
      </c>
      <c r="E33" s="53">
        <v>5.7000000000000002E-2</v>
      </c>
      <c r="F33" s="53">
        <v>0.14499999999999999</v>
      </c>
      <c r="G33" s="53">
        <v>0.28799999999999998</v>
      </c>
      <c r="H33" s="53">
        <v>0.185</v>
      </c>
      <c r="I33" s="53">
        <v>0.01</v>
      </c>
      <c r="J33" s="53">
        <v>1.4E-2</v>
      </c>
      <c r="K33" s="53">
        <v>0.216</v>
      </c>
      <c r="L33" s="54">
        <v>1</v>
      </c>
    </row>
    <row r="34" spans="1:12" x14ac:dyDescent="0.25">
      <c r="C34">
        <v>11</v>
      </c>
      <c r="D34" s="49">
        <v>9136</v>
      </c>
      <c r="E34" s="49">
        <v>8328</v>
      </c>
      <c r="F34" s="49">
        <v>10607</v>
      </c>
      <c r="G34" s="49">
        <v>32533</v>
      </c>
      <c r="H34" s="49">
        <v>46980</v>
      </c>
      <c r="I34" s="49">
        <v>11530</v>
      </c>
      <c r="J34" s="49">
        <v>1039</v>
      </c>
      <c r="K34" s="49">
        <v>29687</v>
      </c>
      <c r="L34" s="49">
        <v>149840</v>
      </c>
    </row>
    <row r="35" spans="1:12" x14ac:dyDescent="0.25">
      <c r="C35" t="s">
        <v>78</v>
      </c>
      <c r="D35" s="53">
        <v>6.0999999999999999E-2</v>
      </c>
      <c r="E35" s="53">
        <v>5.6000000000000001E-2</v>
      </c>
      <c r="F35" s="53">
        <v>7.0999999999999994E-2</v>
      </c>
      <c r="G35" s="53">
        <v>0.217</v>
      </c>
      <c r="H35" s="53">
        <v>0.314</v>
      </c>
      <c r="I35" s="53">
        <v>7.6999999999999999E-2</v>
      </c>
      <c r="J35" s="53">
        <v>7.0000000000000001E-3</v>
      </c>
      <c r="K35" s="53">
        <v>0.19800000000000001</v>
      </c>
      <c r="L35" s="54">
        <v>1</v>
      </c>
    </row>
    <row r="36" spans="1:12" x14ac:dyDescent="0.25">
      <c r="C36">
        <v>12</v>
      </c>
      <c r="D36" s="49">
        <v>23064</v>
      </c>
      <c r="E36" s="49">
        <v>46998</v>
      </c>
      <c r="F36" s="49">
        <v>57833</v>
      </c>
      <c r="G36" s="49">
        <v>111957</v>
      </c>
      <c r="H36" s="49">
        <v>105778</v>
      </c>
      <c r="I36" s="49">
        <v>15854</v>
      </c>
      <c r="J36" s="49">
        <v>21693</v>
      </c>
      <c r="K36" s="49">
        <v>75979</v>
      </c>
      <c r="L36" s="49">
        <v>459156</v>
      </c>
    </row>
    <row r="37" spans="1:12" x14ac:dyDescent="0.25">
      <c r="C37" t="s">
        <v>78</v>
      </c>
      <c r="D37" s="53">
        <v>0.05</v>
      </c>
      <c r="E37" s="53">
        <v>0.10199999999999999</v>
      </c>
      <c r="F37" s="53">
        <v>0.126</v>
      </c>
      <c r="G37" s="53">
        <v>0.24399999999999999</v>
      </c>
      <c r="H37" s="53">
        <v>0.23</v>
      </c>
      <c r="I37" s="53">
        <v>3.5000000000000003E-2</v>
      </c>
      <c r="J37" s="53">
        <v>4.7E-2</v>
      </c>
      <c r="K37" s="53">
        <v>0.16500000000000001</v>
      </c>
      <c r="L37" s="54">
        <v>1</v>
      </c>
    </row>
    <row r="38" spans="1:12" x14ac:dyDescent="0.25">
      <c r="C38">
        <v>13</v>
      </c>
      <c r="D38" s="49">
        <v>2878</v>
      </c>
      <c r="E38" s="49">
        <v>15716</v>
      </c>
      <c r="F38" s="49">
        <v>19641</v>
      </c>
      <c r="G38" s="49">
        <v>14294</v>
      </c>
      <c r="H38" s="49">
        <v>89016</v>
      </c>
      <c r="I38" s="49">
        <v>8217</v>
      </c>
      <c r="J38" s="49">
        <v>9773</v>
      </c>
      <c r="K38" s="49">
        <v>44390</v>
      </c>
      <c r="L38" s="49">
        <v>203924</v>
      </c>
    </row>
    <row r="39" spans="1:12" x14ac:dyDescent="0.25">
      <c r="C39" t="s">
        <v>78</v>
      </c>
      <c r="D39" s="53">
        <v>1.4E-2</v>
      </c>
      <c r="E39" s="53">
        <v>7.6999999999999999E-2</v>
      </c>
      <c r="F39" s="53">
        <v>9.6000000000000002E-2</v>
      </c>
      <c r="G39" s="53">
        <v>7.0000000000000007E-2</v>
      </c>
      <c r="H39" s="53">
        <v>0.437</v>
      </c>
      <c r="I39" s="53">
        <v>0.04</v>
      </c>
      <c r="J39" s="53">
        <v>4.8000000000000001E-2</v>
      </c>
      <c r="K39" s="53">
        <v>0.218</v>
      </c>
      <c r="L39" s="54">
        <v>1</v>
      </c>
    </row>
    <row r="40" spans="1:12" x14ac:dyDescent="0.25">
      <c r="C40">
        <v>14</v>
      </c>
      <c r="D40">
        <v>207</v>
      </c>
      <c r="E40" s="49">
        <v>1313</v>
      </c>
      <c r="F40" s="49">
        <v>8548</v>
      </c>
      <c r="G40" s="49">
        <v>7689</v>
      </c>
      <c r="H40" s="49">
        <v>11785</v>
      </c>
      <c r="I40">
        <v>806</v>
      </c>
      <c r="J40" s="49">
        <v>1829</v>
      </c>
      <c r="K40" s="49">
        <v>18987</v>
      </c>
      <c r="L40" s="49">
        <v>51163</v>
      </c>
    </row>
    <row r="41" spans="1:12" x14ac:dyDescent="0.25">
      <c r="C41" t="s">
        <v>78</v>
      </c>
      <c r="D41" s="53">
        <v>4.0000000000000001E-3</v>
      </c>
      <c r="E41" s="53">
        <v>2.5999999999999999E-2</v>
      </c>
      <c r="F41" s="53">
        <v>0.16700000000000001</v>
      </c>
      <c r="G41" s="53">
        <v>0.15</v>
      </c>
      <c r="H41" s="53">
        <v>0.23</v>
      </c>
      <c r="I41" s="53">
        <v>1.6E-2</v>
      </c>
      <c r="J41" s="53">
        <v>3.5999999999999997E-2</v>
      </c>
      <c r="K41" s="53">
        <v>0.371</v>
      </c>
      <c r="L41" s="54">
        <v>1</v>
      </c>
    </row>
    <row r="42" spans="1:12" x14ac:dyDescent="0.25">
      <c r="C42">
        <v>15</v>
      </c>
      <c r="D42" s="49">
        <v>1362</v>
      </c>
      <c r="E42" s="49">
        <v>4531</v>
      </c>
      <c r="F42" s="49">
        <v>2632</v>
      </c>
      <c r="G42" s="49">
        <v>13044</v>
      </c>
      <c r="H42" s="49">
        <v>1462</v>
      </c>
      <c r="J42">
        <v>377</v>
      </c>
      <c r="K42" s="49">
        <v>2093</v>
      </c>
      <c r="L42" s="49">
        <v>25500</v>
      </c>
    </row>
    <row r="43" spans="1:12" x14ac:dyDescent="0.25">
      <c r="C43" t="s">
        <v>78</v>
      </c>
      <c r="D43" s="53">
        <v>5.2999999999999999E-2</v>
      </c>
      <c r="E43" s="53">
        <v>0.17799999999999999</v>
      </c>
      <c r="F43" s="53">
        <v>0.10299999999999999</v>
      </c>
      <c r="G43" s="53">
        <v>0.51200000000000001</v>
      </c>
      <c r="H43" s="53">
        <v>5.7000000000000002E-2</v>
      </c>
      <c r="J43" s="53">
        <v>1.4999999999999999E-2</v>
      </c>
      <c r="K43" s="53">
        <v>8.2000000000000003E-2</v>
      </c>
      <c r="L43" s="54">
        <v>1</v>
      </c>
    </row>
    <row r="44" spans="1:12" x14ac:dyDescent="0.25">
      <c r="C44">
        <v>16</v>
      </c>
      <c r="D44" s="49">
        <v>9648</v>
      </c>
      <c r="E44" s="49">
        <v>1135</v>
      </c>
      <c r="F44" s="49">
        <v>2338</v>
      </c>
      <c r="G44" s="49">
        <v>1043</v>
      </c>
      <c r="H44" s="49">
        <v>12851</v>
      </c>
      <c r="I44">
        <v>28</v>
      </c>
      <c r="J44" s="49">
        <v>2357</v>
      </c>
      <c r="K44" s="49">
        <v>16661</v>
      </c>
      <c r="L44" s="49">
        <v>46061</v>
      </c>
    </row>
    <row r="45" spans="1:12" x14ac:dyDescent="0.25">
      <c r="C45" t="s">
        <v>78</v>
      </c>
      <c r="D45" s="53">
        <v>0.20899999999999999</v>
      </c>
      <c r="E45" s="53">
        <v>2.5000000000000001E-2</v>
      </c>
      <c r="F45" s="53">
        <v>5.0999999999999997E-2</v>
      </c>
      <c r="G45" s="53">
        <v>2.3E-2</v>
      </c>
      <c r="H45" s="53">
        <v>0.27900000000000003</v>
      </c>
      <c r="I45" s="53">
        <v>1E-3</v>
      </c>
      <c r="J45" s="53">
        <v>5.0999999999999997E-2</v>
      </c>
      <c r="K45" s="53">
        <v>0.36199999999999999</v>
      </c>
      <c r="L45" s="54">
        <v>1</v>
      </c>
    </row>
    <row r="46" spans="1:12" x14ac:dyDescent="0.25">
      <c r="A46" t="s">
        <v>54</v>
      </c>
      <c r="B46" t="s">
        <v>43</v>
      </c>
      <c r="C46">
        <v>1</v>
      </c>
      <c r="H46">
        <v>24</v>
      </c>
      <c r="K46" s="49">
        <v>1567</v>
      </c>
      <c r="L46" s="49">
        <v>1591</v>
      </c>
    </row>
    <row r="47" spans="1:12" x14ac:dyDescent="0.25">
      <c r="C47" t="s">
        <v>78</v>
      </c>
      <c r="H47" s="53">
        <v>1.4999999999999999E-2</v>
      </c>
      <c r="K47" s="53">
        <v>0.98499999999999999</v>
      </c>
      <c r="L47" s="54">
        <v>1</v>
      </c>
    </row>
    <row r="48" spans="1:12" x14ac:dyDescent="0.25">
      <c r="C48">
        <v>2</v>
      </c>
      <c r="D48">
        <v>136</v>
      </c>
      <c r="E48" s="49">
        <v>5127</v>
      </c>
      <c r="F48">
        <v>520</v>
      </c>
      <c r="G48">
        <v>694</v>
      </c>
      <c r="H48" s="49">
        <v>8225</v>
      </c>
      <c r="I48">
        <v>836</v>
      </c>
      <c r="J48">
        <v>85</v>
      </c>
      <c r="K48" s="49">
        <v>17483</v>
      </c>
      <c r="L48" s="49">
        <v>33105</v>
      </c>
    </row>
    <row r="49" spans="3:12" x14ac:dyDescent="0.25">
      <c r="C49" t="s">
        <v>78</v>
      </c>
      <c r="D49" s="53">
        <v>4.0000000000000001E-3</v>
      </c>
      <c r="E49" s="53">
        <v>0.155</v>
      </c>
      <c r="F49" s="53">
        <v>1.6E-2</v>
      </c>
      <c r="G49" s="53">
        <v>2.1000000000000001E-2</v>
      </c>
      <c r="H49" s="53">
        <v>0.248</v>
      </c>
      <c r="I49" s="53">
        <v>2.5000000000000001E-2</v>
      </c>
      <c r="J49" s="53">
        <v>3.0000000000000001E-3</v>
      </c>
      <c r="K49" s="53">
        <v>0.52800000000000002</v>
      </c>
      <c r="L49" s="54">
        <v>1</v>
      </c>
    </row>
    <row r="50" spans="3:12" x14ac:dyDescent="0.25">
      <c r="C50">
        <v>3</v>
      </c>
      <c r="D50">
        <v>557</v>
      </c>
      <c r="E50">
        <v>757</v>
      </c>
      <c r="F50">
        <v>303</v>
      </c>
      <c r="G50" s="49">
        <v>1168</v>
      </c>
      <c r="H50">
        <v>393</v>
      </c>
      <c r="I50">
        <v>188</v>
      </c>
      <c r="J50" s="49">
        <v>3251</v>
      </c>
      <c r="K50" s="49">
        <v>30568</v>
      </c>
      <c r="L50" s="49">
        <v>37184</v>
      </c>
    </row>
    <row r="51" spans="3:12" x14ac:dyDescent="0.25">
      <c r="C51" t="s">
        <v>78</v>
      </c>
      <c r="D51" s="53">
        <v>1.4999999999999999E-2</v>
      </c>
      <c r="E51" s="53">
        <v>0.02</v>
      </c>
      <c r="F51" s="53">
        <v>8.0000000000000002E-3</v>
      </c>
      <c r="G51" s="53">
        <v>3.1E-2</v>
      </c>
      <c r="H51" s="53">
        <v>1.0999999999999999E-2</v>
      </c>
      <c r="I51" s="53">
        <v>5.0000000000000001E-3</v>
      </c>
      <c r="J51" s="53">
        <v>8.6999999999999994E-2</v>
      </c>
      <c r="K51" s="53">
        <v>0.82199999999999995</v>
      </c>
      <c r="L51" s="54">
        <v>1</v>
      </c>
    </row>
    <row r="52" spans="3:12" x14ac:dyDescent="0.25">
      <c r="C52">
        <v>4</v>
      </c>
      <c r="D52" s="49">
        <v>6037</v>
      </c>
      <c r="E52" s="49">
        <v>1516</v>
      </c>
      <c r="F52" s="49">
        <v>1980</v>
      </c>
      <c r="G52" s="49">
        <v>3277</v>
      </c>
      <c r="H52" s="49">
        <v>5400</v>
      </c>
      <c r="I52">
        <v>120</v>
      </c>
      <c r="J52">
        <v>60</v>
      </c>
      <c r="K52" s="49">
        <v>4002</v>
      </c>
      <c r="L52" s="49">
        <v>22392</v>
      </c>
    </row>
    <row r="53" spans="3:12" x14ac:dyDescent="0.25">
      <c r="C53" t="s">
        <v>78</v>
      </c>
      <c r="D53" s="53">
        <v>0.27</v>
      </c>
      <c r="E53" s="53">
        <v>6.8000000000000005E-2</v>
      </c>
      <c r="F53" s="53">
        <v>8.7999999999999995E-2</v>
      </c>
      <c r="G53" s="53">
        <v>0.14599999999999999</v>
      </c>
      <c r="H53" s="53">
        <v>0.24099999999999999</v>
      </c>
      <c r="I53" s="53">
        <v>5.0000000000000001E-3</v>
      </c>
      <c r="J53" s="53">
        <v>3.0000000000000001E-3</v>
      </c>
      <c r="K53" s="53">
        <v>0.17899999999999999</v>
      </c>
      <c r="L53" s="54">
        <v>1</v>
      </c>
    </row>
    <row r="54" spans="3:12" x14ac:dyDescent="0.25">
      <c r="C54">
        <v>5</v>
      </c>
      <c r="F54">
        <v>57</v>
      </c>
      <c r="H54">
        <v>41</v>
      </c>
      <c r="K54" s="49">
        <v>1961</v>
      </c>
      <c r="L54" s="49">
        <v>2059</v>
      </c>
    </row>
    <row r="55" spans="3:12" x14ac:dyDescent="0.25">
      <c r="C55" t="s">
        <v>78</v>
      </c>
      <c r="F55" s="53">
        <v>2.8000000000000001E-2</v>
      </c>
      <c r="H55" s="53">
        <v>0.02</v>
      </c>
      <c r="K55" s="53">
        <v>0.95199999999999996</v>
      </c>
      <c r="L55" s="54">
        <v>1</v>
      </c>
    </row>
    <row r="56" spans="3:12" x14ac:dyDescent="0.25">
      <c r="C56">
        <v>6</v>
      </c>
      <c r="D56">
        <v>111</v>
      </c>
      <c r="E56">
        <v>760</v>
      </c>
      <c r="F56" s="49">
        <v>7178</v>
      </c>
      <c r="G56">
        <v>581</v>
      </c>
      <c r="H56" s="49">
        <v>1200</v>
      </c>
      <c r="I56" s="49">
        <v>3545</v>
      </c>
      <c r="J56">
        <v>266</v>
      </c>
      <c r="K56" s="49">
        <v>14687</v>
      </c>
      <c r="L56" s="49">
        <v>28328</v>
      </c>
    </row>
    <row r="57" spans="3:12" x14ac:dyDescent="0.25">
      <c r="C57" t="s">
        <v>78</v>
      </c>
      <c r="D57" s="53">
        <v>4.0000000000000001E-3</v>
      </c>
      <c r="E57" s="53">
        <v>2.7E-2</v>
      </c>
      <c r="F57" s="53">
        <v>0.253</v>
      </c>
      <c r="G57" s="53">
        <v>0.02</v>
      </c>
      <c r="H57" s="53">
        <v>4.2000000000000003E-2</v>
      </c>
      <c r="I57" s="53">
        <v>0.125</v>
      </c>
      <c r="J57" s="53">
        <v>8.9999999999999993E-3</v>
      </c>
      <c r="K57" s="53">
        <v>0.51800000000000002</v>
      </c>
      <c r="L57" s="54">
        <v>1</v>
      </c>
    </row>
    <row r="58" spans="3:12" x14ac:dyDescent="0.25">
      <c r="C58">
        <v>7</v>
      </c>
      <c r="D58">
        <v>642</v>
      </c>
      <c r="E58" s="49">
        <v>5349</v>
      </c>
      <c r="F58" s="49">
        <v>6223</v>
      </c>
      <c r="G58">
        <v>655</v>
      </c>
      <c r="H58">
        <v>850</v>
      </c>
      <c r="I58">
        <v>262</v>
      </c>
      <c r="J58">
        <v>58</v>
      </c>
      <c r="K58" s="49">
        <v>17944</v>
      </c>
      <c r="L58" s="49">
        <v>31982</v>
      </c>
    </row>
    <row r="59" spans="3:12" x14ac:dyDescent="0.25">
      <c r="C59" t="s">
        <v>78</v>
      </c>
      <c r="D59" s="53">
        <v>0.02</v>
      </c>
      <c r="E59" s="53">
        <v>0.16700000000000001</v>
      </c>
      <c r="F59" s="53">
        <v>0.19500000000000001</v>
      </c>
      <c r="G59" s="53">
        <v>0.02</v>
      </c>
      <c r="H59" s="53">
        <v>2.7E-2</v>
      </c>
      <c r="I59" s="53">
        <v>8.0000000000000002E-3</v>
      </c>
      <c r="J59" s="53">
        <v>2E-3</v>
      </c>
      <c r="K59" s="53">
        <v>0.56100000000000005</v>
      </c>
      <c r="L59" s="54">
        <v>1</v>
      </c>
    </row>
    <row r="60" spans="3:12" x14ac:dyDescent="0.25">
      <c r="C60">
        <v>8</v>
      </c>
      <c r="E60" s="49">
        <v>3548</v>
      </c>
      <c r="F60" s="49">
        <v>2298</v>
      </c>
      <c r="G60" s="49">
        <v>5957</v>
      </c>
      <c r="H60" s="49">
        <v>2290</v>
      </c>
      <c r="I60" s="49">
        <v>6696</v>
      </c>
      <c r="J60">
        <v>170</v>
      </c>
      <c r="K60" s="49">
        <v>27223</v>
      </c>
      <c r="L60" s="49">
        <v>48181</v>
      </c>
    </row>
    <row r="61" spans="3:12" x14ac:dyDescent="0.25">
      <c r="C61" t="s">
        <v>78</v>
      </c>
      <c r="E61" s="53">
        <v>7.3999999999999996E-2</v>
      </c>
      <c r="F61" s="53">
        <v>4.8000000000000001E-2</v>
      </c>
      <c r="G61" s="53">
        <v>0.124</v>
      </c>
      <c r="H61" s="53">
        <v>4.8000000000000001E-2</v>
      </c>
      <c r="I61" s="53">
        <v>0.13900000000000001</v>
      </c>
      <c r="J61" s="53">
        <v>4.0000000000000001E-3</v>
      </c>
      <c r="K61" s="53">
        <v>0.56499999999999995</v>
      </c>
      <c r="L61" s="54">
        <v>1</v>
      </c>
    </row>
    <row r="62" spans="3:12" x14ac:dyDescent="0.25">
      <c r="C62">
        <v>9</v>
      </c>
      <c r="D62" s="49">
        <v>1059</v>
      </c>
      <c r="E62" s="49">
        <v>12422</v>
      </c>
      <c r="F62" s="49">
        <v>9574</v>
      </c>
      <c r="G62" s="49">
        <v>3470</v>
      </c>
      <c r="H62" s="49">
        <v>3895</v>
      </c>
      <c r="I62">
        <v>785</v>
      </c>
      <c r="J62">
        <v>179</v>
      </c>
      <c r="K62" s="49">
        <v>4014</v>
      </c>
      <c r="L62" s="49">
        <v>35398</v>
      </c>
    </row>
    <row r="63" spans="3:12" x14ac:dyDescent="0.25">
      <c r="C63" t="s">
        <v>78</v>
      </c>
      <c r="D63" s="53">
        <v>0.03</v>
      </c>
      <c r="E63" s="53">
        <v>0.35099999999999998</v>
      </c>
      <c r="F63" s="53">
        <v>0.27</v>
      </c>
      <c r="G63" s="53">
        <v>9.8000000000000004E-2</v>
      </c>
      <c r="H63" s="53">
        <v>0.11</v>
      </c>
      <c r="I63" s="53">
        <v>2.1999999999999999E-2</v>
      </c>
      <c r="J63" s="53">
        <v>5.0000000000000001E-3</v>
      </c>
      <c r="K63" s="53">
        <v>0.113</v>
      </c>
      <c r="L63" s="54">
        <v>1</v>
      </c>
    </row>
    <row r="64" spans="3:12" x14ac:dyDescent="0.25">
      <c r="C64">
        <v>10</v>
      </c>
      <c r="D64">
        <v>533</v>
      </c>
      <c r="E64" s="49">
        <v>5754</v>
      </c>
      <c r="F64" s="49">
        <v>10779</v>
      </c>
      <c r="G64" s="49">
        <v>7993</v>
      </c>
      <c r="H64" s="49">
        <v>14314</v>
      </c>
      <c r="I64" s="49">
        <v>5100</v>
      </c>
      <c r="J64" s="49">
        <v>3056</v>
      </c>
      <c r="K64">
        <v>957</v>
      </c>
      <c r="L64" s="49">
        <v>48486</v>
      </c>
    </row>
    <row r="65" spans="1:12" x14ac:dyDescent="0.25">
      <c r="C65" t="s">
        <v>78</v>
      </c>
      <c r="D65" s="53">
        <v>1.0999999999999999E-2</v>
      </c>
      <c r="E65" s="53">
        <v>0.11899999999999999</v>
      </c>
      <c r="F65" s="53">
        <v>0.222</v>
      </c>
      <c r="G65" s="53">
        <v>0.16500000000000001</v>
      </c>
      <c r="H65" s="53">
        <v>0.29499999999999998</v>
      </c>
      <c r="I65" s="53">
        <v>0.105</v>
      </c>
      <c r="J65" s="53">
        <v>6.3E-2</v>
      </c>
      <c r="K65" s="53">
        <v>0.02</v>
      </c>
      <c r="L65" s="54">
        <v>1</v>
      </c>
    </row>
    <row r="66" spans="1:12" x14ac:dyDescent="0.25">
      <c r="C66">
        <v>11</v>
      </c>
      <c r="D66" s="49">
        <v>4387</v>
      </c>
      <c r="E66" s="49">
        <v>4680</v>
      </c>
      <c r="F66" s="49">
        <v>5072</v>
      </c>
      <c r="G66" s="49">
        <v>1393</v>
      </c>
      <c r="H66" s="49">
        <v>1224</v>
      </c>
      <c r="I66" s="49">
        <v>3758</v>
      </c>
      <c r="J66">
        <v>64</v>
      </c>
      <c r="K66">
        <v>582</v>
      </c>
      <c r="L66" s="49">
        <v>21160</v>
      </c>
    </row>
    <row r="67" spans="1:12" x14ac:dyDescent="0.25">
      <c r="C67" t="s">
        <v>78</v>
      </c>
      <c r="D67" s="53">
        <v>0.20699999999999999</v>
      </c>
      <c r="E67" s="53">
        <v>0.221</v>
      </c>
      <c r="F67" s="53">
        <v>0.24</v>
      </c>
      <c r="G67" s="53">
        <v>6.6000000000000003E-2</v>
      </c>
      <c r="H67" s="53">
        <v>5.8000000000000003E-2</v>
      </c>
      <c r="I67" s="53">
        <v>0.17799999999999999</v>
      </c>
      <c r="J67" s="53">
        <v>3.0000000000000001E-3</v>
      </c>
      <c r="K67" s="53">
        <v>2.8000000000000001E-2</v>
      </c>
      <c r="L67" s="54">
        <v>1</v>
      </c>
    </row>
    <row r="68" spans="1:12" x14ac:dyDescent="0.25">
      <c r="C68">
        <v>12</v>
      </c>
      <c r="D68">
        <v>707</v>
      </c>
      <c r="E68" s="49">
        <v>3417</v>
      </c>
      <c r="F68" s="49">
        <v>21910</v>
      </c>
      <c r="G68" s="49">
        <v>30511</v>
      </c>
      <c r="H68" s="49">
        <v>26329</v>
      </c>
      <c r="I68" s="49">
        <v>2057</v>
      </c>
      <c r="J68">
        <v>854</v>
      </c>
      <c r="K68" s="49">
        <v>7086</v>
      </c>
      <c r="L68" s="49">
        <v>92871</v>
      </c>
    </row>
    <row r="69" spans="1:12" x14ac:dyDescent="0.25">
      <c r="C69" t="s">
        <v>78</v>
      </c>
      <c r="D69" s="53">
        <v>8.0000000000000002E-3</v>
      </c>
      <c r="E69" s="53">
        <v>3.6999999999999998E-2</v>
      </c>
      <c r="F69" s="53">
        <v>0.23599999999999999</v>
      </c>
      <c r="G69" s="53">
        <v>0.32900000000000001</v>
      </c>
      <c r="H69" s="53">
        <v>0.28399999999999997</v>
      </c>
      <c r="I69" s="53">
        <v>2.1999999999999999E-2</v>
      </c>
      <c r="J69" s="53">
        <v>8.9999999999999993E-3</v>
      </c>
      <c r="K69" s="53">
        <v>7.5999999999999998E-2</v>
      </c>
      <c r="L69" s="54">
        <v>1</v>
      </c>
    </row>
    <row r="70" spans="1:12" x14ac:dyDescent="0.25">
      <c r="C70">
        <v>13</v>
      </c>
      <c r="D70">
        <v>565</v>
      </c>
      <c r="E70" s="49">
        <v>9656</v>
      </c>
      <c r="F70" s="49">
        <v>10658</v>
      </c>
      <c r="G70" s="49">
        <v>12017</v>
      </c>
      <c r="H70" s="49">
        <v>7546</v>
      </c>
      <c r="I70" s="49">
        <v>5878</v>
      </c>
      <c r="J70">
        <v>486</v>
      </c>
      <c r="K70">
        <v>525</v>
      </c>
      <c r="L70" s="49">
        <v>47331</v>
      </c>
    </row>
    <row r="71" spans="1:12" x14ac:dyDescent="0.25">
      <c r="C71" t="s">
        <v>78</v>
      </c>
      <c r="D71" s="53">
        <v>1.2E-2</v>
      </c>
      <c r="E71" s="53">
        <v>0.20399999999999999</v>
      </c>
      <c r="F71" s="53">
        <v>0.22500000000000001</v>
      </c>
      <c r="G71" s="53">
        <v>0.254</v>
      </c>
      <c r="H71" s="53">
        <v>0.159</v>
      </c>
      <c r="I71" s="53">
        <v>0.124</v>
      </c>
      <c r="J71" s="53">
        <v>0.01</v>
      </c>
      <c r="K71" s="53">
        <v>1.0999999999999999E-2</v>
      </c>
      <c r="L71" s="54">
        <v>1</v>
      </c>
    </row>
    <row r="72" spans="1:12" x14ac:dyDescent="0.25">
      <c r="C72">
        <v>14</v>
      </c>
      <c r="D72">
        <v>154</v>
      </c>
      <c r="E72">
        <v>581</v>
      </c>
      <c r="F72" s="49">
        <v>1181</v>
      </c>
      <c r="G72" s="49">
        <v>2848</v>
      </c>
      <c r="H72">
        <v>948</v>
      </c>
      <c r="I72">
        <v>157</v>
      </c>
      <c r="J72">
        <v>102</v>
      </c>
      <c r="K72">
        <v>460</v>
      </c>
      <c r="L72" s="49">
        <v>6430</v>
      </c>
    </row>
    <row r="73" spans="1:12" x14ac:dyDescent="0.25">
      <c r="C73" t="s">
        <v>78</v>
      </c>
      <c r="D73" s="53">
        <v>2.4E-2</v>
      </c>
      <c r="E73" s="53">
        <v>0.09</v>
      </c>
      <c r="F73" s="53">
        <v>0.184</v>
      </c>
      <c r="G73" s="53">
        <v>0.443</v>
      </c>
      <c r="H73" s="53">
        <v>0.14699999999999999</v>
      </c>
      <c r="I73" s="53">
        <v>2.4E-2</v>
      </c>
      <c r="J73" s="53">
        <v>1.6E-2</v>
      </c>
      <c r="K73" s="53">
        <v>7.1999999999999995E-2</v>
      </c>
      <c r="L73" s="54">
        <v>1</v>
      </c>
    </row>
    <row r="74" spans="1:12" x14ac:dyDescent="0.25">
      <c r="C74">
        <v>15</v>
      </c>
      <c r="E74">
        <v>701</v>
      </c>
      <c r="F74" s="49">
        <v>1631</v>
      </c>
      <c r="G74" s="49">
        <v>1468</v>
      </c>
      <c r="H74">
        <v>289</v>
      </c>
      <c r="L74" s="49">
        <v>4089</v>
      </c>
    </row>
    <row r="75" spans="1:12" x14ac:dyDescent="0.25">
      <c r="C75" t="s">
        <v>78</v>
      </c>
      <c r="E75" s="53">
        <v>0.17100000000000001</v>
      </c>
      <c r="F75" s="53">
        <v>0.39900000000000002</v>
      </c>
      <c r="G75" s="53">
        <v>0.35899999999999999</v>
      </c>
      <c r="H75" s="53">
        <v>7.0999999999999994E-2</v>
      </c>
      <c r="L75" s="54">
        <v>1</v>
      </c>
    </row>
    <row r="76" spans="1:12" x14ac:dyDescent="0.25">
      <c r="C76">
        <v>16</v>
      </c>
      <c r="D76" s="49">
        <v>1211</v>
      </c>
      <c r="E76">
        <v>182</v>
      </c>
      <c r="F76">
        <v>380</v>
      </c>
      <c r="G76">
        <v>220</v>
      </c>
      <c r="H76">
        <v>209</v>
      </c>
      <c r="J76">
        <v>263</v>
      </c>
      <c r="K76">
        <v>762</v>
      </c>
      <c r="L76" s="49">
        <v>3227</v>
      </c>
    </row>
    <row r="77" spans="1:12" x14ac:dyDescent="0.25">
      <c r="C77" t="s">
        <v>78</v>
      </c>
      <c r="D77" s="53">
        <v>0.375</v>
      </c>
      <c r="E77" s="53">
        <v>5.6000000000000001E-2</v>
      </c>
      <c r="F77" s="53">
        <v>0.11799999999999999</v>
      </c>
      <c r="G77" s="53">
        <v>6.8000000000000005E-2</v>
      </c>
      <c r="H77" s="53">
        <v>6.5000000000000002E-2</v>
      </c>
      <c r="J77" s="53">
        <v>8.1000000000000003E-2</v>
      </c>
      <c r="K77" s="53">
        <v>0.23599999999999999</v>
      </c>
      <c r="L77" s="54">
        <v>1</v>
      </c>
    </row>
    <row r="78" spans="1:12" x14ac:dyDescent="0.25">
      <c r="A78" t="s">
        <v>54</v>
      </c>
      <c r="B78" t="s">
        <v>44</v>
      </c>
      <c r="C78">
        <v>1</v>
      </c>
      <c r="K78" s="49">
        <v>4133</v>
      </c>
      <c r="L78" s="49">
        <v>4133</v>
      </c>
    </row>
    <row r="79" spans="1:12" x14ac:dyDescent="0.25">
      <c r="C79" t="s">
        <v>78</v>
      </c>
      <c r="K79" s="53">
        <v>1</v>
      </c>
      <c r="L79" s="54">
        <v>1</v>
      </c>
    </row>
    <row r="80" spans="1:12" x14ac:dyDescent="0.25">
      <c r="C80">
        <v>2</v>
      </c>
      <c r="D80">
        <v>226</v>
      </c>
      <c r="E80">
        <v>316</v>
      </c>
      <c r="F80">
        <v>883</v>
      </c>
      <c r="G80">
        <v>498</v>
      </c>
      <c r="H80" s="49">
        <v>12569</v>
      </c>
      <c r="I80">
        <v>626</v>
      </c>
      <c r="K80" s="49">
        <v>18962</v>
      </c>
      <c r="L80" s="49">
        <v>34080</v>
      </c>
    </row>
    <row r="81" spans="3:12" x14ac:dyDescent="0.25">
      <c r="C81" t="s">
        <v>78</v>
      </c>
      <c r="D81" s="53">
        <v>7.0000000000000001E-3</v>
      </c>
      <c r="E81" s="53">
        <v>8.9999999999999993E-3</v>
      </c>
      <c r="F81" s="53">
        <v>2.5999999999999999E-2</v>
      </c>
      <c r="G81" s="53">
        <v>1.4999999999999999E-2</v>
      </c>
      <c r="H81" s="53">
        <v>0.36899999999999999</v>
      </c>
      <c r="I81" s="53">
        <v>1.7999999999999999E-2</v>
      </c>
      <c r="K81" s="53">
        <v>0.55600000000000005</v>
      </c>
      <c r="L81" s="54">
        <v>1</v>
      </c>
    </row>
    <row r="82" spans="3:12" x14ac:dyDescent="0.25">
      <c r="C82">
        <v>3</v>
      </c>
      <c r="F82">
        <v>457</v>
      </c>
      <c r="G82">
        <v>115</v>
      </c>
      <c r="H82">
        <v>733</v>
      </c>
      <c r="I82">
        <v>90</v>
      </c>
      <c r="K82" s="49">
        <v>34681</v>
      </c>
      <c r="L82" s="49">
        <v>36076</v>
      </c>
    </row>
    <row r="83" spans="3:12" x14ac:dyDescent="0.25">
      <c r="C83" t="s">
        <v>78</v>
      </c>
      <c r="F83" s="53">
        <v>1.2999999999999999E-2</v>
      </c>
      <c r="G83" s="53">
        <v>3.0000000000000001E-3</v>
      </c>
      <c r="H83" s="53">
        <v>0.02</v>
      </c>
      <c r="I83" s="53">
        <v>2E-3</v>
      </c>
      <c r="K83" s="53">
        <v>0.96099999999999997</v>
      </c>
      <c r="L83" s="54">
        <v>1</v>
      </c>
    </row>
    <row r="84" spans="3:12" x14ac:dyDescent="0.25">
      <c r="C84">
        <v>4</v>
      </c>
      <c r="E84">
        <v>407</v>
      </c>
      <c r="F84" s="49">
        <v>1318</v>
      </c>
      <c r="G84" s="49">
        <v>1175</v>
      </c>
      <c r="H84" s="49">
        <v>7596</v>
      </c>
      <c r="I84" s="49">
        <v>2748</v>
      </c>
      <c r="J84">
        <v>266</v>
      </c>
      <c r="K84" s="49">
        <v>5301</v>
      </c>
      <c r="L84" s="49">
        <v>18811</v>
      </c>
    </row>
    <row r="85" spans="3:12" x14ac:dyDescent="0.25">
      <c r="C85" t="s">
        <v>78</v>
      </c>
      <c r="E85" s="53">
        <v>2.1999999999999999E-2</v>
      </c>
      <c r="F85" s="53">
        <v>7.0000000000000007E-2</v>
      </c>
      <c r="G85" s="53">
        <v>6.2E-2</v>
      </c>
      <c r="H85" s="53">
        <v>0.40400000000000003</v>
      </c>
      <c r="I85" s="53">
        <v>0.14599999999999999</v>
      </c>
      <c r="J85" s="53">
        <v>1.4E-2</v>
      </c>
      <c r="K85" s="53">
        <v>0.28199999999999997</v>
      </c>
      <c r="L85" s="54">
        <v>1</v>
      </c>
    </row>
    <row r="86" spans="3:12" x14ac:dyDescent="0.25">
      <c r="C86">
        <v>5</v>
      </c>
      <c r="H86">
        <v>76</v>
      </c>
      <c r="I86">
        <v>85</v>
      </c>
      <c r="J86">
        <v>102</v>
      </c>
      <c r="K86" s="49">
        <v>1309</v>
      </c>
      <c r="L86" s="49">
        <v>1572</v>
      </c>
    </row>
    <row r="87" spans="3:12" x14ac:dyDescent="0.25">
      <c r="C87" t="s">
        <v>78</v>
      </c>
      <c r="H87" s="53">
        <v>4.8000000000000001E-2</v>
      </c>
      <c r="I87" s="53">
        <v>5.3999999999999999E-2</v>
      </c>
      <c r="J87" s="53">
        <v>6.5000000000000002E-2</v>
      </c>
      <c r="K87" s="53">
        <v>0.83299999999999996</v>
      </c>
      <c r="L87" s="54">
        <v>1</v>
      </c>
    </row>
    <row r="88" spans="3:12" x14ac:dyDescent="0.25">
      <c r="C88">
        <v>6</v>
      </c>
      <c r="D88">
        <v>106</v>
      </c>
      <c r="E88">
        <v>633</v>
      </c>
      <c r="F88" s="49">
        <v>1571</v>
      </c>
      <c r="G88" s="49">
        <v>6008</v>
      </c>
      <c r="H88" s="49">
        <v>3203</v>
      </c>
      <c r="I88">
        <v>214</v>
      </c>
      <c r="J88">
        <v>78</v>
      </c>
      <c r="K88" s="49">
        <v>12112</v>
      </c>
      <c r="L88" s="49">
        <v>23925</v>
      </c>
    </row>
    <row r="89" spans="3:12" x14ac:dyDescent="0.25">
      <c r="C89" t="s">
        <v>78</v>
      </c>
      <c r="D89" s="53">
        <v>4.0000000000000001E-3</v>
      </c>
      <c r="E89" s="53">
        <v>2.5999999999999999E-2</v>
      </c>
      <c r="F89" s="53">
        <v>6.6000000000000003E-2</v>
      </c>
      <c r="G89" s="53">
        <v>0.251</v>
      </c>
      <c r="H89" s="53">
        <v>0.13400000000000001</v>
      </c>
      <c r="I89" s="53">
        <v>8.9999999999999993E-3</v>
      </c>
      <c r="J89" s="53">
        <v>3.0000000000000001E-3</v>
      </c>
      <c r="K89" s="53">
        <v>0.50600000000000001</v>
      </c>
      <c r="L89" s="54">
        <v>1</v>
      </c>
    </row>
    <row r="90" spans="3:12" x14ac:dyDescent="0.25">
      <c r="C90">
        <v>7</v>
      </c>
      <c r="D90">
        <v>460</v>
      </c>
      <c r="E90">
        <v>584</v>
      </c>
      <c r="F90">
        <v>659</v>
      </c>
      <c r="G90" s="49">
        <v>3396</v>
      </c>
      <c r="H90" s="49">
        <v>1034</v>
      </c>
      <c r="I90">
        <v>205</v>
      </c>
      <c r="J90" s="49">
        <v>1202</v>
      </c>
      <c r="K90" s="49">
        <v>12057</v>
      </c>
      <c r="L90" s="49">
        <v>19597</v>
      </c>
    </row>
    <row r="91" spans="3:12" x14ac:dyDescent="0.25">
      <c r="C91" t="s">
        <v>78</v>
      </c>
      <c r="D91" s="53">
        <v>2.3E-2</v>
      </c>
      <c r="E91" s="53">
        <v>0.03</v>
      </c>
      <c r="F91" s="53">
        <v>3.4000000000000002E-2</v>
      </c>
      <c r="G91" s="53">
        <v>0.17299999999999999</v>
      </c>
      <c r="H91" s="53">
        <v>5.2999999999999999E-2</v>
      </c>
      <c r="I91" s="53">
        <v>0.01</v>
      </c>
      <c r="J91" s="53">
        <v>6.0999999999999999E-2</v>
      </c>
      <c r="K91" s="53">
        <v>0.61499999999999999</v>
      </c>
      <c r="L91" s="54">
        <v>1</v>
      </c>
    </row>
    <row r="92" spans="3:12" x14ac:dyDescent="0.25">
      <c r="C92">
        <v>8</v>
      </c>
      <c r="D92">
        <v>387</v>
      </c>
      <c r="E92" s="49">
        <v>4049</v>
      </c>
      <c r="F92" s="49">
        <v>1842</v>
      </c>
      <c r="G92" s="49">
        <v>2942</v>
      </c>
      <c r="H92" s="49">
        <v>6040</v>
      </c>
      <c r="I92" s="49">
        <v>9693</v>
      </c>
      <c r="J92" s="49">
        <v>10714</v>
      </c>
      <c r="K92" s="49">
        <v>2997</v>
      </c>
      <c r="L92" s="49">
        <v>38664</v>
      </c>
    </row>
    <row r="93" spans="3:12" x14ac:dyDescent="0.25">
      <c r="C93" t="s">
        <v>78</v>
      </c>
      <c r="D93" s="53">
        <v>0.01</v>
      </c>
      <c r="E93" s="53">
        <v>0.105</v>
      </c>
      <c r="F93" s="53">
        <v>4.8000000000000001E-2</v>
      </c>
      <c r="G93" s="53">
        <v>7.5999999999999998E-2</v>
      </c>
      <c r="H93" s="53">
        <v>0.156</v>
      </c>
      <c r="I93" s="53">
        <v>0.251</v>
      </c>
      <c r="J93" s="53">
        <v>0.27700000000000002</v>
      </c>
      <c r="K93" s="53">
        <v>7.8E-2</v>
      </c>
      <c r="L93" s="54">
        <v>1</v>
      </c>
    </row>
    <row r="94" spans="3:12" x14ac:dyDescent="0.25">
      <c r="C94">
        <v>9</v>
      </c>
      <c r="D94">
        <v>19</v>
      </c>
      <c r="E94" s="49">
        <v>2094</v>
      </c>
      <c r="F94" s="49">
        <v>14114</v>
      </c>
      <c r="G94" s="49">
        <v>8167</v>
      </c>
      <c r="H94" s="49">
        <v>18549</v>
      </c>
      <c r="I94" s="49">
        <v>13924</v>
      </c>
      <c r="J94">
        <v>660</v>
      </c>
      <c r="K94" s="49">
        <v>1211</v>
      </c>
      <c r="L94" s="49">
        <v>58737</v>
      </c>
    </row>
    <row r="95" spans="3:12" x14ac:dyDescent="0.25">
      <c r="C95" t="s">
        <v>78</v>
      </c>
      <c r="D95" s="53">
        <v>0</v>
      </c>
      <c r="E95" s="53">
        <v>3.5999999999999997E-2</v>
      </c>
      <c r="F95" s="53">
        <v>0.24</v>
      </c>
      <c r="G95" s="53">
        <v>0.13900000000000001</v>
      </c>
      <c r="H95" s="53">
        <v>0.316</v>
      </c>
      <c r="I95" s="53">
        <v>0.23699999999999999</v>
      </c>
      <c r="J95" s="53">
        <v>1.0999999999999999E-2</v>
      </c>
      <c r="K95" s="53">
        <v>2.1000000000000001E-2</v>
      </c>
      <c r="L95" s="54">
        <v>1</v>
      </c>
    </row>
    <row r="96" spans="3:12" x14ac:dyDescent="0.25">
      <c r="C96">
        <v>10</v>
      </c>
      <c r="D96">
        <v>854</v>
      </c>
      <c r="E96" s="49">
        <v>4201</v>
      </c>
      <c r="F96" s="49">
        <v>14735</v>
      </c>
      <c r="G96" s="49">
        <v>11344</v>
      </c>
      <c r="H96" s="49">
        <v>14250</v>
      </c>
      <c r="I96" s="49">
        <v>6023</v>
      </c>
      <c r="J96">
        <v>580</v>
      </c>
      <c r="K96" s="49">
        <v>1268</v>
      </c>
      <c r="L96" s="49">
        <v>53254</v>
      </c>
    </row>
    <row r="97" spans="1:12" x14ac:dyDescent="0.25">
      <c r="C97" t="s">
        <v>78</v>
      </c>
      <c r="D97" s="53">
        <v>1.6E-2</v>
      </c>
      <c r="E97" s="53">
        <v>7.9000000000000001E-2</v>
      </c>
      <c r="F97" s="53">
        <v>0.27700000000000002</v>
      </c>
      <c r="G97" s="53">
        <v>0.21299999999999999</v>
      </c>
      <c r="H97" s="53">
        <v>0.26800000000000002</v>
      </c>
      <c r="I97" s="53">
        <v>0.113</v>
      </c>
      <c r="J97" s="53">
        <v>1.0999999999999999E-2</v>
      </c>
      <c r="K97" s="53">
        <v>2.4E-2</v>
      </c>
      <c r="L97" s="54">
        <v>1</v>
      </c>
    </row>
    <row r="98" spans="1:12" x14ac:dyDescent="0.25">
      <c r="C98">
        <v>11</v>
      </c>
      <c r="D98">
        <v>105</v>
      </c>
      <c r="E98" s="49">
        <v>4803</v>
      </c>
      <c r="F98" s="49">
        <v>1351</v>
      </c>
      <c r="G98">
        <v>997</v>
      </c>
      <c r="H98" s="49">
        <v>3645</v>
      </c>
      <c r="I98">
        <v>179</v>
      </c>
      <c r="J98">
        <v>162</v>
      </c>
      <c r="K98">
        <v>683</v>
      </c>
      <c r="L98" s="49">
        <v>11925</v>
      </c>
    </row>
    <row r="99" spans="1:12" x14ac:dyDescent="0.25">
      <c r="C99" t="s">
        <v>78</v>
      </c>
      <c r="D99" s="53">
        <v>8.9999999999999993E-3</v>
      </c>
      <c r="E99" s="53">
        <v>0.40300000000000002</v>
      </c>
      <c r="F99" s="53">
        <v>0.113</v>
      </c>
      <c r="G99" s="53">
        <v>8.4000000000000005E-2</v>
      </c>
      <c r="H99" s="53">
        <v>0.30599999999999999</v>
      </c>
      <c r="I99" s="53">
        <v>1.4999999999999999E-2</v>
      </c>
      <c r="J99" s="53">
        <v>1.4E-2</v>
      </c>
      <c r="K99" s="53">
        <v>5.7000000000000002E-2</v>
      </c>
      <c r="L99" s="54">
        <v>1</v>
      </c>
    </row>
    <row r="100" spans="1:12" x14ac:dyDescent="0.25">
      <c r="C100">
        <v>12</v>
      </c>
      <c r="D100">
        <v>727</v>
      </c>
      <c r="E100" s="49">
        <v>8654</v>
      </c>
      <c r="F100" s="49">
        <v>9359</v>
      </c>
      <c r="G100" s="49">
        <v>17038</v>
      </c>
      <c r="H100" s="49">
        <v>12567</v>
      </c>
      <c r="I100" s="49">
        <v>1998</v>
      </c>
      <c r="J100">
        <v>837</v>
      </c>
      <c r="K100" s="49">
        <v>2921</v>
      </c>
      <c r="L100" s="49">
        <v>54101</v>
      </c>
    </row>
    <row r="101" spans="1:12" x14ac:dyDescent="0.25">
      <c r="C101" t="s">
        <v>78</v>
      </c>
      <c r="D101" s="53">
        <v>1.2999999999999999E-2</v>
      </c>
      <c r="E101" s="53">
        <v>0.16</v>
      </c>
      <c r="F101" s="53">
        <v>0.17299999999999999</v>
      </c>
      <c r="G101" s="53">
        <v>0.315</v>
      </c>
      <c r="H101" s="53">
        <v>0.23200000000000001</v>
      </c>
      <c r="I101" s="53">
        <v>3.6999999999999998E-2</v>
      </c>
      <c r="J101" s="53">
        <v>1.4999999999999999E-2</v>
      </c>
      <c r="K101" s="53">
        <v>5.3999999999999999E-2</v>
      </c>
      <c r="L101" s="54">
        <v>1</v>
      </c>
    </row>
    <row r="102" spans="1:12" x14ac:dyDescent="0.25">
      <c r="C102">
        <v>13</v>
      </c>
      <c r="D102" s="49">
        <v>2335</v>
      </c>
      <c r="E102" s="49">
        <v>12120</v>
      </c>
      <c r="F102" s="49">
        <v>11905</v>
      </c>
      <c r="G102" s="49">
        <v>5907</v>
      </c>
      <c r="H102" s="49">
        <v>2502</v>
      </c>
      <c r="I102">
        <v>928</v>
      </c>
      <c r="J102">
        <v>237</v>
      </c>
      <c r="K102">
        <v>808</v>
      </c>
      <c r="L102" s="49">
        <v>36742</v>
      </c>
    </row>
    <row r="103" spans="1:12" x14ac:dyDescent="0.25">
      <c r="C103" t="s">
        <v>78</v>
      </c>
      <c r="D103" s="53">
        <v>6.4000000000000001E-2</v>
      </c>
      <c r="E103" s="53">
        <v>0.33</v>
      </c>
      <c r="F103" s="53">
        <v>0.32400000000000001</v>
      </c>
      <c r="G103" s="53">
        <v>0.161</v>
      </c>
      <c r="H103" s="53">
        <v>6.8000000000000005E-2</v>
      </c>
      <c r="I103" s="53">
        <v>2.5000000000000001E-2</v>
      </c>
      <c r="J103" s="53">
        <v>6.0000000000000001E-3</v>
      </c>
      <c r="K103" s="53">
        <v>2.1999999999999999E-2</v>
      </c>
      <c r="L103" s="54">
        <v>1</v>
      </c>
    </row>
    <row r="104" spans="1:12" x14ac:dyDescent="0.25">
      <c r="C104">
        <v>14</v>
      </c>
      <c r="D104">
        <v>114</v>
      </c>
      <c r="E104" s="49">
        <v>14700</v>
      </c>
      <c r="F104" s="49">
        <v>6210</v>
      </c>
      <c r="G104" s="49">
        <v>5717</v>
      </c>
      <c r="H104" s="49">
        <v>1146</v>
      </c>
      <c r="I104">
        <v>449</v>
      </c>
      <c r="J104">
        <v>26</v>
      </c>
      <c r="K104">
        <v>742</v>
      </c>
      <c r="L104" s="49">
        <v>29104</v>
      </c>
    </row>
    <row r="105" spans="1:12" x14ac:dyDescent="0.25">
      <c r="C105" t="s">
        <v>78</v>
      </c>
      <c r="D105" s="53">
        <v>4.0000000000000001E-3</v>
      </c>
      <c r="E105" s="53">
        <v>0.505</v>
      </c>
      <c r="F105" s="53">
        <v>0.21299999999999999</v>
      </c>
      <c r="G105" s="53">
        <v>0.19600000000000001</v>
      </c>
      <c r="H105" s="53">
        <v>3.9E-2</v>
      </c>
      <c r="I105" s="53">
        <v>1.4999999999999999E-2</v>
      </c>
      <c r="J105" s="53">
        <v>1E-3</v>
      </c>
      <c r="K105" s="53">
        <v>2.5000000000000001E-2</v>
      </c>
      <c r="L105" s="54">
        <v>1</v>
      </c>
    </row>
    <row r="106" spans="1:12" x14ac:dyDescent="0.25">
      <c r="C106">
        <v>15</v>
      </c>
      <c r="E106">
        <v>280</v>
      </c>
      <c r="F106">
        <v>897</v>
      </c>
      <c r="G106">
        <v>308</v>
      </c>
      <c r="H106" s="49">
        <v>1176</v>
      </c>
      <c r="I106">
        <v>387</v>
      </c>
      <c r="J106">
        <v>132</v>
      </c>
      <c r="L106" s="49">
        <v>3180</v>
      </c>
    </row>
    <row r="107" spans="1:12" x14ac:dyDescent="0.25">
      <c r="C107" t="s">
        <v>78</v>
      </c>
      <c r="E107" s="53">
        <v>8.7999999999999995E-2</v>
      </c>
      <c r="F107" s="53">
        <v>0.28199999999999997</v>
      </c>
      <c r="G107" s="53">
        <v>9.7000000000000003E-2</v>
      </c>
      <c r="H107" s="53">
        <v>0.37</v>
      </c>
      <c r="I107" s="53">
        <v>0.122</v>
      </c>
      <c r="J107" s="53">
        <v>4.1000000000000002E-2</v>
      </c>
      <c r="L107" s="54">
        <v>1</v>
      </c>
    </row>
    <row r="108" spans="1:12" x14ac:dyDescent="0.25">
      <c r="C108">
        <v>16</v>
      </c>
      <c r="D108">
        <v>84</v>
      </c>
      <c r="E108">
        <v>446</v>
      </c>
      <c r="F108">
        <v>156</v>
      </c>
      <c r="G108">
        <v>112</v>
      </c>
      <c r="H108" s="49">
        <v>10333</v>
      </c>
      <c r="J108">
        <v>105</v>
      </c>
      <c r="K108" s="49">
        <v>1749</v>
      </c>
      <c r="L108" s="49">
        <v>12985</v>
      </c>
    </row>
    <row r="109" spans="1:12" x14ac:dyDescent="0.25">
      <c r="C109" t="s">
        <v>78</v>
      </c>
      <c r="D109" s="53">
        <v>6.0000000000000001E-3</v>
      </c>
      <c r="E109" s="53">
        <v>3.4000000000000002E-2</v>
      </c>
      <c r="F109" s="53">
        <v>1.2E-2</v>
      </c>
      <c r="G109" s="53">
        <v>8.9999999999999993E-3</v>
      </c>
      <c r="H109" s="53">
        <v>0.79600000000000004</v>
      </c>
      <c r="J109" s="53">
        <v>8.0000000000000002E-3</v>
      </c>
      <c r="K109" s="53">
        <v>0.13500000000000001</v>
      </c>
      <c r="L109" s="54">
        <v>1</v>
      </c>
    </row>
    <row r="110" spans="1:12" x14ac:dyDescent="0.25">
      <c r="A110" t="s">
        <v>54</v>
      </c>
      <c r="B110" t="s">
        <v>45</v>
      </c>
      <c r="C110">
        <v>1</v>
      </c>
      <c r="F110">
        <v>67</v>
      </c>
      <c r="K110" s="49">
        <v>2045</v>
      </c>
      <c r="L110" s="49">
        <v>2112</v>
      </c>
    </row>
    <row r="111" spans="1:12" x14ac:dyDescent="0.25">
      <c r="C111" t="s">
        <v>78</v>
      </c>
      <c r="F111" s="53">
        <v>3.2000000000000001E-2</v>
      </c>
      <c r="K111" s="53">
        <v>0.96799999999999997</v>
      </c>
      <c r="L111" s="54">
        <v>1</v>
      </c>
    </row>
    <row r="112" spans="1:12" x14ac:dyDescent="0.25">
      <c r="C112">
        <v>2</v>
      </c>
      <c r="D112">
        <v>184</v>
      </c>
      <c r="E112" s="49">
        <v>1552</v>
      </c>
      <c r="F112" s="49">
        <v>1304</v>
      </c>
      <c r="G112" s="49">
        <v>1462</v>
      </c>
      <c r="H112" s="49">
        <v>3754</v>
      </c>
      <c r="I112" s="49">
        <v>1051</v>
      </c>
      <c r="J112">
        <v>158</v>
      </c>
      <c r="K112" s="49">
        <v>17889</v>
      </c>
      <c r="L112" s="49">
        <v>27354</v>
      </c>
    </row>
    <row r="113" spans="3:12" x14ac:dyDescent="0.25">
      <c r="C113" t="s">
        <v>78</v>
      </c>
      <c r="D113" s="53">
        <v>7.0000000000000001E-3</v>
      </c>
      <c r="E113" s="53">
        <v>5.7000000000000002E-2</v>
      </c>
      <c r="F113" s="53">
        <v>4.8000000000000001E-2</v>
      </c>
      <c r="G113" s="53">
        <v>5.2999999999999999E-2</v>
      </c>
      <c r="H113" s="53">
        <v>0.13700000000000001</v>
      </c>
      <c r="I113" s="53">
        <v>3.7999999999999999E-2</v>
      </c>
      <c r="J113" s="53">
        <v>6.0000000000000001E-3</v>
      </c>
      <c r="K113" s="53">
        <v>0.65400000000000003</v>
      </c>
      <c r="L113" s="54">
        <v>1</v>
      </c>
    </row>
    <row r="114" spans="3:12" x14ac:dyDescent="0.25">
      <c r="C114">
        <v>3</v>
      </c>
      <c r="D114" s="49">
        <v>3073</v>
      </c>
      <c r="E114" s="49">
        <v>1029</v>
      </c>
      <c r="F114">
        <v>497</v>
      </c>
      <c r="G114" s="49">
        <v>5671</v>
      </c>
      <c r="H114" s="49">
        <v>3888</v>
      </c>
      <c r="I114" s="49">
        <v>4163</v>
      </c>
      <c r="K114" s="49">
        <v>40763</v>
      </c>
      <c r="L114" s="49">
        <v>59082</v>
      </c>
    </row>
    <row r="115" spans="3:12" x14ac:dyDescent="0.25">
      <c r="C115" t="s">
        <v>78</v>
      </c>
      <c r="D115" s="53">
        <v>5.1999999999999998E-2</v>
      </c>
      <c r="E115" s="53">
        <v>1.7000000000000001E-2</v>
      </c>
      <c r="F115" s="53">
        <v>8.0000000000000002E-3</v>
      </c>
      <c r="G115" s="53">
        <v>9.6000000000000002E-2</v>
      </c>
      <c r="H115" s="53">
        <v>6.6000000000000003E-2</v>
      </c>
      <c r="I115" s="53">
        <v>7.0000000000000007E-2</v>
      </c>
      <c r="K115" s="53">
        <v>0.69</v>
      </c>
      <c r="L115" s="54">
        <v>1</v>
      </c>
    </row>
    <row r="116" spans="3:12" x14ac:dyDescent="0.25">
      <c r="C116">
        <v>4</v>
      </c>
      <c r="D116" s="49">
        <v>2656</v>
      </c>
      <c r="E116">
        <v>533</v>
      </c>
      <c r="F116" s="49">
        <v>4705</v>
      </c>
      <c r="G116" s="49">
        <v>1064</v>
      </c>
      <c r="H116" s="49">
        <v>2250</v>
      </c>
      <c r="I116">
        <v>373</v>
      </c>
      <c r="J116">
        <v>296</v>
      </c>
      <c r="K116" s="49">
        <v>5508</v>
      </c>
      <c r="L116" s="49">
        <v>17384</v>
      </c>
    </row>
    <row r="117" spans="3:12" x14ac:dyDescent="0.25">
      <c r="C117" t="s">
        <v>78</v>
      </c>
      <c r="D117" s="53">
        <v>0.153</v>
      </c>
      <c r="E117" s="53">
        <v>3.1E-2</v>
      </c>
      <c r="F117" s="53">
        <v>0.27100000000000002</v>
      </c>
      <c r="G117" s="53">
        <v>6.0999999999999999E-2</v>
      </c>
      <c r="H117" s="53">
        <v>0.129</v>
      </c>
      <c r="I117" s="53">
        <v>2.1000000000000001E-2</v>
      </c>
      <c r="J117" s="53">
        <v>1.7000000000000001E-2</v>
      </c>
      <c r="K117" s="53">
        <v>0.317</v>
      </c>
      <c r="L117" s="54">
        <v>1</v>
      </c>
    </row>
    <row r="118" spans="3:12" x14ac:dyDescent="0.25">
      <c r="C118">
        <v>5</v>
      </c>
      <c r="E118">
        <v>74</v>
      </c>
      <c r="F118">
        <v>243</v>
      </c>
      <c r="G118">
        <v>60</v>
      </c>
      <c r="H118">
        <v>343</v>
      </c>
      <c r="J118">
        <v>77</v>
      </c>
      <c r="K118" s="49">
        <v>7252</v>
      </c>
      <c r="L118" s="49">
        <v>8049</v>
      </c>
    </row>
    <row r="119" spans="3:12" x14ac:dyDescent="0.25">
      <c r="C119" t="s">
        <v>78</v>
      </c>
      <c r="E119" s="53">
        <v>8.9999999999999993E-3</v>
      </c>
      <c r="F119" s="53">
        <v>0.03</v>
      </c>
      <c r="G119" s="53">
        <v>7.0000000000000001E-3</v>
      </c>
      <c r="H119" s="53">
        <v>4.2999999999999997E-2</v>
      </c>
      <c r="J119" s="53">
        <v>0.01</v>
      </c>
      <c r="K119" s="53">
        <v>0.90100000000000002</v>
      </c>
      <c r="L119" s="54">
        <v>1</v>
      </c>
    </row>
    <row r="120" spans="3:12" x14ac:dyDescent="0.25">
      <c r="C120">
        <v>6</v>
      </c>
      <c r="D120">
        <v>881</v>
      </c>
      <c r="E120" s="49">
        <v>3828</v>
      </c>
      <c r="F120" s="49">
        <v>1481</v>
      </c>
      <c r="G120" s="49">
        <v>5693</v>
      </c>
      <c r="H120" s="49">
        <v>6764</v>
      </c>
      <c r="I120">
        <v>439</v>
      </c>
      <c r="J120">
        <v>385</v>
      </c>
      <c r="K120" s="49">
        <v>6453</v>
      </c>
      <c r="L120" s="49">
        <v>25924</v>
      </c>
    </row>
    <row r="121" spans="3:12" x14ac:dyDescent="0.25">
      <c r="C121" t="s">
        <v>78</v>
      </c>
      <c r="D121" s="53">
        <v>3.4000000000000002E-2</v>
      </c>
      <c r="E121" s="53">
        <v>0.14799999999999999</v>
      </c>
      <c r="F121" s="53">
        <v>5.7000000000000002E-2</v>
      </c>
      <c r="G121" s="53">
        <v>0.22</v>
      </c>
      <c r="H121" s="53">
        <v>0.26100000000000001</v>
      </c>
      <c r="I121" s="53">
        <v>1.7000000000000001E-2</v>
      </c>
      <c r="J121" s="53">
        <v>1.4999999999999999E-2</v>
      </c>
      <c r="K121" s="53">
        <v>0.249</v>
      </c>
      <c r="L121" s="54">
        <v>1</v>
      </c>
    </row>
    <row r="122" spans="3:12" x14ac:dyDescent="0.25">
      <c r="C122">
        <v>7</v>
      </c>
      <c r="D122">
        <v>667</v>
      </c>
      <c r="E122" s="49">
        <v>3560</v>
      </c>
      <c r="F122" s="49">
        <v>1196</v>
      </c>
      <c r="G122" s="49">
        <v>3251</v>
      </c>
      <c r="H122" s="49">
        <v>7868</v>
      </c>
      <c r="I122">
        <v>698</v>
      </c>
      <c r="J122">
        <v>361</v>
      </c>
      <c r="K122" s="49">
        <v>4643</v>
      </c>
      <c r="L122" s="49">
        <v>22243</v>
      </c>
    </row>
    <row r="123" spans="3:12" x14ac:dyDescent="0.25">
      <c r="C123" t="s">
        <v>78</v>
      </c>
      <c r="D123" s="53">
        <v>0.03</v>
      </c>
      <c r="E123" s="53">
        <v>0.16</v>
      </c>
      <c r="F123" s="53">
        <v>5.3999999999999999E-2</v>
      </c>
      <c r="G123" s="53">
        <v>0.14599999999999999</v>
      </c>
      <c r="H123" s="53">
        <v>0.35399999999999998</v>
      </c>
      <c r="I123" s="53">
        <v>3.1E-2</v>
      </c>
      <c r="J123" s="53">
        <v>1.6E-2</v>
      </c>
      <c r="K123" s="53">
        <v>0.20899999999999999</v>
      </c>
      <c r="L123" s="54">
        <v>1</v>
      </c>
    </row>
    <row r="124" spans="3:12" x14ac:dyDescent="0.25">
      <c r="C124">
        <v>8</v>
      </c>
      <c r="D124" s="49">
        <v>1250</v>
      </c>
      <c r="E124" s="49">
        <v>7024</v>
      </c>
      <c r="F124" s="49">
        <v>5206</v>
      </c>
      <c r="G124" s="49">
        <v>8867</v>
      </c>
      <c r="H124" s="49">
        <v>12426</v>
      </c>
      <c r="I124" s="49">
        <v>12032</v>
      </c>
      <c r="J124">
        <v>276</v>
      </c>
      <c r="K124" s="49">
        <v>4869</v>
      </c>
      <c r="L124" s="49">
        <v>51950</v>
      </c>
    </row>
    <row r="125" spans="3:12" x14ac:dyDescent="0.25">
      <c r="C125" t="s">
        <v>78</v>
      </c>
      <c r="D125" s="53">
        <v>2.4E-2</v>
      </c>
      <c r="E125" s="53">
        <v>0.13500000000000001</v>
      </c>
      <c r="F125" s="53">
        <v>0.1</v>
      </c>
      <c r="G125" s="53">
        <v>0.17100000000000001</v>
      </c>
      <c r="H125" s="53">
        <v>0.23899999999999999</v>
      </c>
      <c r="I125" s="53">
        <v>0.23200000000000001</v>
      </c>
      <c r="J125" s="53">
        <v>5.0000000000000001E-3</v>
      </c>
      <c r="K125" s="53">
        <v>9.4E-2</v>
      </c>
      <c r="L125" s="54">
        <v>1</v>
      </c>
    </row>
    <row r="126" spans="3:12" x14ac:dyDescent="0.25">
      <c r="C126">
        <v>9</v>
      </c>
      <c r="D126" s="49">
        <v>6711</v>
      </c>
      <c r="E126" s="49">
        <v>17031</v>
      </c>
      <c r="F126" s="49">
        <v>6035</v>
      </c>
      <c r="G126" s="49">
        <v>10087</v>
      </c>
      <c r="H126" s="49">
        <v>17307</v>
      </c>
      <c r="I126" s="49">
        <v>7718</v>
      </c>
      <c r="J126" s="49">
        <v>3496</v>
      </c>
      <c r="K126" s="49">
        <v>2554</v>
      </c>
      <c r="L126" s="49">
        <v>70939</v>
      </c>
    </row>
    <row r="127" spans="3:12" x14ac:dyDescent="0.25">
      <c r="C127" t="s">
        <v>78</v>
      </c>
      <c r="D127" s="53">
        <v>9.5000000000000001E-2</v>
      </c>
      <c r="E127" s="53">
        <v>0.24</v>
      </c>
      <c r="F127" s="53">
        <v>8.5000000000000006E-2</v>
      </c>
      <c r="G127" s="53">
        <v>0.14199999999999999</v>
      </c>
      <c r="H127" s="53">
        <v>0.24399999999999999</v>
      </c>
      <c r="I127" s="53">
        <v>0.109</v>
      </c>
      <c r="J127" s="53">
        <v>4.9000000000000002E-2</v>
      </c>
      <c r="K127" s="53">
        <v>3.5999999999999997E-2</v>
      </c>
      <c r="L127" s="54">
        <v>1</v>
      </c>
    </row>
    <row r="128" spans="3:12" x14ac:dyDescent="0.25">
      <c r="C128">
        <v>10</v>
      </c>
      <c r="D128" s="49">
        <v>16798</v>
      </c>
      <c r="E128" s="49">
        <v>35976</v>
      </c>
      <c r="F128" s="49">
        <v>46776</v>
      </c>
      <c r="G128" s="49">
        <v>14804</v>
      </c>
      <c r="H128" s="49">
        <v>50378</v>
      </c>
      <c r="I128" s="49">
        <v>10783</v>
      </c>
      <c r="J128" s="49">
        <v>7626</v>
      </c>
      <c r="K128" s="49">
        <v>1625</v>
      </c>
      <c r="L128" s="49">
        <v>184765</v>
      </c>
    </row>
    <row r="129" spans="1:12" x14ac:dyDescent="0.25">
      <c r="C129" t="s">
        <v>78</v>
      </c>
      <c r="D129" s="53">
        <v>9.0999999999999998E-2</v>
      </c>
      <c r="E129" s="53">
        <v>0.19500000000000001</v>
      </c>
      <c r="F129" s="53">
        <v>0.253</v>
      </c>
      <c r="G129" s="53">
        <v>0.08</v>
      </c>
      <c r="H129" s="53">
        <v>0.27300000000000002</v>
      </c>
      <c r="I129" s="53">
        <v>5.8000000000000003E-2</v>
      </c>
      <c r="J129" s="53">
        <v>4.1000000000000002E-2</v>
      </c>
      <c r="K129" s="53">
        <v>8.9999999999999993E-3</v>
      </c>
      <c r="L129" s="54">
        <v>1</v>
      </c>
    </row>
    <row r="130" spans="1:12" x14ac:dyDescent="0.25">
      <c r="C130">
        <v>11</v>
      </c>
      <c r="D130">
        <v>355</v>
      </c>
      <c r="E130">
        <v>890</v>
      </c>
      <c r="F130" s="49">
        <v>19567</v>
      </c>
      <c r="G130" s="49">
        <v>16394</v>
      </c>
      <c r="H130" s="49">
        <v>6290</v>
      </c>
      <c r="I130" s="49">
        <v>7321</v>
      </c>
      <c r="J130">
        <v>255</v>
      </c>
      <c r="K130" s="49">
        <v>1227</v>
      </c>
      <c r="L130" s="49">
        <v>52299</v>
      </c>
    </row>
    <row r="131" spans="1:12" x14ac:dyDescent="0.25">
      <c r="C131" t="s">
        <v>78</v>
      </c>
      <c r="D131" s="53">
        <v>7.0000000000000001E-3</v>
      </c>
      <c r="E131" s="53">
        <v>1.7000000000000001E-2</v>
      </c>
      <c r="F131" s="53">
        <v>0.374</v>
      </c>
      <c r="G131" s="53">
        <v>0.313</v>
      </c>
      <c r="H131" s="53">
        <v>0.12</v>
      </c>
      <c r="I131" s="53">
        <v>0.14000000000000001</v>
      </c>
      <c r="J131" s="53">
        <v>5.0000000000000001E-3</v>
      </c>
      <c r="K131" s="53">
        <v>2.3E-2</v>
      </c>
      <c r="L131" s="54">
        <v>1</v>
      </c>
    </row>
    <row r="132" spans="1:12" x14ac:dyDescent="0.25">
      <c r="C132">
        <v>12</v>
      </c>
      <c r="D132" s="49">
        <v>2162</v>
      </c>
      <c r="E132" s="49">
        <v>15062</v>
      </c>
      <c r="F132" s="49">
        <v>41032</v>
      </c>
      <c r="G132" s="49">
        <v>19010</v>
      </c>
      <c r="H132" s="49">
        <v>27560</v>
      </c>
      <c r="I132" s="49">
        <v>3815</v>
      </c>
      <c r="J132" s="49">
        <v>2083</v>
      </c>
      <c r="K132" s="49">
        <v>12444</v>
      </c>
      <c r="L132" s="49">
        <v>123168</v>
      </c>
    </row>
    <row r="133" spans="1:12" x14ac:dyDescent="0.25">
      <c r="C133" t="s">
        <v>78</v>
      </c>
      <c r="D133" s="53">
        <v>1.7999999999999999E-2</v>
      </c>
      <c r="E133" s="53">
        <v>0.122</v>
      </c>
      <c r="F133" s="53">
        <v>0.33300000000000002</v>
      </c>
      <c r="G133" s="53">
        <v>0.154</v>
      </c>
      <c r="H133" s="53">
        <v>0.224</v>
      </c>
      <c r="I133" s="53">
        <v>3.1E-2</v>
      </c>
      <c r="J133" s="53">
        <v>1.7000000000000001E-2</v>
      </c>
      <c r="K133" s="53">
        <v>0.10100000000000001</v>
      </c>
      <c r="L133" s="54">
        <v>1</v>
      </c>
    </row>
    <row r="134" spans="1:12" x14ac:dyDescent="0.25">
      <c r="C134">
        <v>13</v>
      </c>
      <c r="D134" s="49">
        <v>4109</v>
      </c>
      <c r="E134" s="49">
        <v>5796</v>
      </c>
      <c r="F134" s="49">
        <v>5098</v>
      </c>
      <c r="G134" s="49">
        <v>3185</v>
      </c>
      <c r="H134" s="49">
        <v>19732</v>
      </c>
      <c r="I134" s="49">
        <v>5912</v>
      </c>
      <c r="J134">
        <v>914</v>
      </c>
      <c r="K134" s="49">
        <v>10759</v>
      </c>
      <c r="L134" s="49">
        <v>55505</v>
      </c>
    </row>
    <row r="135" spans="1:12" x14ac:dyDescent="0.25">
      <c r="C135" t="s">
        <v>78</v>
      </c>
      <c r="D135" s="53">
        <v>7.3999999999999996E-2</v>
      </c>
      <c r="E135" s="53">
        <v>0.104</v>
      </c>
      <c r="F135" s="53">
        <v>9.1999999999999998E-2</v>
      </c>
      <c r="G135" s="53">
        <v>5.7000000000000002E-2</v>
      </c>
      <c r="H135" s="53">
        <v>0.35599999999999998</v>
      </c>
      <c r="I135" s="53">
        <v>0.107</v>
      </c>
      <c r="J135" s="53">
        <v>1.6E-2</v>
      </c>
      <c r="K135" s="53">
        <v>0.19400000000000001</v>
      </c>
      <c r="L135" s="54">
        <v>1</v>
      </c>
    </row>
    <row r="136" spans="1:12" x14ac:dyDescent="0.25">
      <c r="C136">
        <v>14</v>
      </c>
      <c r="D136" s="49">
        <v>2245</v>
      </c>
      <c r="E136" s="49">
        <v>6527</v>
      </c>
      <c r="F136" s="49">
        <v>7823</v>
      </c>
      <c r="G136" s="49">
        <v>16479</v>
      </c>
      <c r="H136" s="49">
        <v>6240</v>
      </c>
      <c r="I136" s="49">
        <v>8242</v>
      </c>
      <c r="J136">
        <v>808</v>
      </c>
      <c r="K136" s="49">
        <v>4499</v>
      </c>
      <c r="L136" s="49">
        <v>52861</v>
      </c>
    </row>
    <row r="137" spans="1:12" x14ac:dyDescent="0.25">
      <c r="C137" t="s">
        <v>78</v>
      </c>
      <c r="D137" s="53">
        <v>4.2000000000000003E-2</v>
      </c>
      <c r="E137" s="53">
        <v>0.123</v>
      </c>
      <c r="F137" s="53">
        <v>0.14799999999999999</v>
      </c>
      <c r="G137" s="53">
        <v>0.312</v>
      </c>
      <c r="H137" s="53">
        <v>0.11799999999999999</v>
      </c>
      <c r="I137" s="53">
        <v>0.156</v>
      </c>
      <c r="J137" s="53">
        <v>1.4999999999999999E-2</v>
      </c>
      <c r="K137" s="53">
        <v>8.5000000000000006E-2</v>
      </c>
      <c r="L137" s="54">
        <v>1</v>
      </c>
    </row>
    <row r="138" spans="1:12" x14ac:dyDescent="0.25">
      <c r="C138">
        <v>15</v>
      </c>
      <c r="D138">
        <v>709</v>
      </c>
      <c r="E138">
        <v>348</v>
      </c>
      <c r="F138" s="49">
        <v>2410</v>
      </c>
      <c r="G138" s="49">
        <v>2474</v>
      </c>
      <c r="H138">
        <v>910</v>
      </c>
      <c r="I138">
        <v>433</v>
      </c>
      <c r="J138">
        <v>404</v>
      </c>
      <c r="K138" s="49">
        <v>4557</v>
      </c>
      <c r="L138" s="49">
        <v>12244</v>
      </c>
    </row>
    <row r="139" spans="1:12" x14ac:dyDescent="0.25">
      <c r="C139" t="s">
        <v>78</v>
      </c>
      <c r="D139" s="53">
        <v>5.8000000000000003E-2</v>
      </c>
      <c r="E139" s="53">
        <v>2.8000000000000001E-2</v>
      </c>
      <c r="F139" s="53">
        <v>0.19700000000000001</v>
      </c>
      <c r="G139" s="53">
        <v>0.20200000000000001</v>
      </c>
      <c r="H139" s="53">
        <v>7.3999999999999996E-2</v>
      </c>
      <c r="I139" s="53">
        <v>3.5000000000000003E-2</v>
      </c>
      <c r="J139" s="53">
        <v>3.3000000000000002E-2</v>
      </c>
      <c r="K139" s="53">
        <v>0.372</v>
      </c>
      <c r="L139" s="54">
        <v>1</v>
      </c>
    </row>
    <row r="140" spans="1:12" x14ac:dyDescent="0.25">
      <c r="C140">
        <v>16</v>
      </c>
      <c r="D140">
        <v>146</v>
      </c>
      <c r="E140">
        <v>700</v>
      </c>
      <c r="F140">
        <v>224</v>
      </c>
      <c r="G140">
        <v>490</v>
      </c>
      <c r="H140">
        <v>797</v>
      </c>
      <c r="I140">
        <v>332</v>
      </c>
      <c r="J140">
        <v>109</v>
      </c>
      <c r="K140" s="49">
        <v>7969</v>
      </c>
      <c r="L140" s="49">
        <v>10765</v>
      </c>
    </row>
    <row r="141" spans="1:12" x14ac:dyDescent="0.25">
      <c r="C141" t="s">
        <v>78</v>
      </c>
      <c r="D141" s="53">
        <v>1.4E-2</v>
      </c>
      <c r="E141" s="53">
        <v>6.5000000000000002E-2</v>
      </c>
      <c r="F141" s="53">
        <v>2.1000000000000001E-2</v>
      </c>
      <c r="G141" s="53">
        <v>4.4999999999999998E-2</v>
      </c>
      <c r="H141" s="53">
        <v>7.3999999999999996E-2</v>
      </c>
      <c r="I141" s="53">
        <v>3.1E-2</v>
      </c>
      <c r="J141" s="53">
        <v>0.01</v>
      </c>
      <c r="K141" s="53">
        <v>0.74</v>
      </c>
      <c r="L141" s="54">
        <v>1</v>
      </c>
    </row>
    <row r="142" spans="1:12" x14ac:dyDescent="0.25">
      <c r="A142" t="s">
        <v>54</v>
      </c>
      <c r="B142" t="s">
        <v>46</v>
      </c>
      <c r="C142">
        <v>1</v>
      </c>
      <c r="K142" s="49">
        <v>1924</v>
      </c>
      <c r="L142" s="49">
        <v>1924</v>
      </c>
    </row>
    <row r="143" spans="1:12" x14ac:dyDescent="0.25">
      <c r="C143" t="s">
        <v>78</v>
      </c>
      <c r="K143" s="53">
        <v>1</v>
      </c>
      <c r="L143" s="54">
        <v>1</v>
      </c>
    </row>
    <row r="144" spans="1:12" x14ac:dyDescent="0.25">
      <c r="C144">
        <v>2</v>
      </c>
      <c r="D144" s="49">
        <v>10150</v>
      </c>
      <c r="E144">
        <v>308</v>
      </c>
      <c r="F144">
        <v>413</v>
      </c>
      <c r="G144">
        <v>648</v>
      </c>
      <c r="H144" s="49">
        <v>3599</v>
      </c>
      <c r="J144">
        <v>223</v>
      </c>
      <c r="K144" s="49">
        <v>3765</v>
      </c>
      <c r="L144" s="49">
        <v>19105</v>
      </c>
    </row>
    <row r="145" spans="3:12" x14ac:dyDescent="0.25">
      <c r="C145" t="s">
        <v>78</v>
      </c>
      <c r="D145" s="53">
        <v>0.53100000000000003</v>
      </c>
      <c r="E145" s="53">
        <v>1.6E-2</v>
      </c>
      <c r="F145" s="53">
        <v>2.1999999999999999E-2</v>
      </c>
      <c r="G145" s="53">
        <v>3.4000000000000002E-2</v>
      </c>
      <c r="H145" s="53">
        <v>0.188</v>
      </c>
      <c r="J145" s="53">
        <v>1.2E-2</v>
      </c>
      <c r="K145" s="53">
        <v>0.19700000000000001</v>
      </c>
      <c r="L145" s="54">
        <v>1</v>
      </c>
    </row>
    <row r="146" spans="3:12" x14ac:dyDescent="0.25">
      <c r="C146">
        <v>3</v>
      </c>
      <c r="D146">
        <v>641</v>
      </c>
      <c r="F146">
        <v>615</v>
      </c>
      <c r="G146" s="49">
        <v>2200</v>
      </c>
      <c r="H146" s="49">
        <v>9640</v>
      </c>
      <c r="J146">
        <v>425</v>
      </c>
      <c r="K146" s="49">
        <v>15039</v>
      </c>
      <c r="L146" s="49">
        <v>28559</v>
      </c>
    </row>
    <row r="147" spans="3:12" x14ac:dyDescent="0.25">
      <c r="C147" t="s">
        <v>78</v>
      </c>
      <c r="D147" s="53">
        <v>2.1999999999999999E-2</v>
      </c>
      <c r="F147" s="53">
        <v>2.1999999999999999E-2</v>
      </c>
      <c r="G147" s="53">
        <v>7.6999999999999999E-2</v>
      </c>
      <c r="H147" s="53">
        <v>0.33800000000000002</v>
      </c>
      <c r="J147" s="53">
        <v>1.4999999999999999E-2</v>
      </c>
      <c r="K147" s="53">
        <v>0.52700000000000002</v>
      </c>
      <c r="L147" s="54">
        <v>1</v>
      </c>
    </row>
    <row r="148" spans="3:12" x14ac:dyDescent="0.25">
      <c r="C148">
        <v>4</v>
      </c>
      <c r="D148">
        <v>147</v>
      </c>
      <c r="E148" s="49">
        <v>1154</v>
      </c>
      <c r="F148">
        <v>412</v>
      </c>
      <c r="G148" s="49">
        <v>1160</v>
      </c>
      <c r="H148" s="49">
        <v>13547</v>
      </c>
      <c r="J148">
        <v>157</v>
      </c>
      <c r="K148" s="49">
        <v>2339</v>
      </c>
      <c r="L148" s="49">
        <v>18916</v>
      </c>
    </row>
    <row r="149" spans="3:12" x14ac:dyDescent="0.25">
      <c r="C149" t="s">
        <v>78</v>
      </c>
      <c r="D149" s="53">
        <v>8.0000000000000002E-3</v>
      </c>
      <c r="E149" s="53">
        <v>6.0999999999999999E-2</v>
      </c>
      <c r="F149" s="53">
        <v>2.1999999999999999E-2</v>
      </c>
      <c r="G149" s="53">
        <v>6.0999999999999999E-2</v>
      </c>
      <c r="H149" s="53">
        <v>0.71599999999999997</v>
      </c>
      <c r="J149" s="53">
        <v>8.0000000000000002E-3</v>
      </c>
      <c r="K149" s="53">
        <v>0.124</v>
      </c>
      <c r="L149" s="54">
        <v>1</v>
      </c>
    </row>
    <row r="150" spans="3:12" x14ac:dyDescent="0.25">
      <c r="C150">
        <v>5</v>
      </c>
      <c r="D150">
        <v>91</v>
      </c>
      <c r="H150">
        <v>34</v>
      </c>
      <c r="K150" s="49">
        <v>4898</v>
      </c>
      <c r="L150" s="49">
        <v>5023</v>
      </c>
    </row>
    <row r="151" spans="3:12" x14ac:dyDescent="0.25">
      <c r="C151" t="s">
        <v>78</v>
      </c>
      <c r="D151" s="53">
        <v>1.7999999999999999E-2</v>
      </c>
      <c r="H151" s="53">
        <v>7.0000000000000001E-3</v>
      </c>
      <c r="K151" s="53">
        <v>0.97499999999999998</v>
      </c>
      <c r="L151" s="54">
        <v>1</v>
      </c>
    </row>
    <row r="152" spans="3:12" x14ac:dyDescent="0.25">
      <c r="C152">
        <v>6</v>
      </c>
      <c r="D152">
        <v>261</v>
      </c>
      <c r="E152" s="49">
        <v>7307</v>
      </c>
      <c r="F152" s="49">
        <v>2801</v>
      </c>
      <c r="G152">
        <v>606</v>
      </c>
      <c r="H152" s="49">
        <v>7206</v>
      </c>
      <c r="J152">
        <v>170</v>
      </c>
      <c r="K152" s="49">
        <v>1770</v>
      </c>
      <c r="L152" s="49">
        <v>20121</v>
      </c>
    </row>
    <row r="153" spans="3:12" x14ac:dyDescent="0.25">
      <c r="C153" t="s">
        <v>78</v>
      </c>
      <c r="D153" s="53">
        <v>1.2999999999999999E-2</v>
      </c>
      <c r="E153" s="53">
        <v>0.36299999999999999</v>
      </c>
      <c r="F153" s="53">
        <v>0.13900000000000001</v>
      </c>
      <c r="G153" s="53">
        <v>0.03</v>
      </c>
      <c r="H153" s="53">
        <v>0.35799999999999998</v>
      </c>
      <c r="J153" s="53">
        <v>8.0000000000000002E-3</v>
      </c>
      <c r="K153" s="53">
        <v>8.7999999999999995E-2</v>
      </c>
      <c r="L153" s="54">
        <v>1</v>
      </c>
    </row>
    <row r="154" spans="3:12" x14ac:dyDescent="0.25">
      <c r="C154">
        <v>7</v>
      </c>
      <c r="D154">
        <v>262</v>
      </c>
      <c r="E154" s="49">
        <v>1345</v>
      </c>
      <c r="F154">
        <v>967</v>
      </c>
      <c r="G154">
        <v>537</v>
      </c>
      <c r="H154" s="49">
        <v>6628</v>
      </c>
      <c r="J154">
        <v>93</v>
      </c>
      <c r="K154" s="49">
        <v>3863</v>
      </c>
      <c r="L154" s="49">
        <v>13694</v>
      </c>
    </row>
    <row r="155" spans="3:12" x14ac:dyDescent="0.25">
      <c r="C155" t="s">
        <v>78</v>
      </c>
      <c r="D155" s="53">
        <v>1.9E-2</v>
      </c>
      <c r="E155" s="53">
        <v>9.8000000000000004E-2</v>
      </c>
      <c r="F155" s="53">
        <v>7.0999999999999994E-2</v>
      </c>
      <c r="G155" s="53">
        <v>3.9E-2</v>
      </c>
      <c r="H155" s="53">
        <v>0.48399999999999999</v>
      </c>
      <c r="J155" s="53">
        <v>7.0000000000000001E-3</v>
      </c>
      <c r="K155" s="53">
        <v>0.28199999999999997</v>
      </c>
      <c r="L155" s="54">
        <v>1</v>
      </c>
    </row>
    <row r="156" spans="3:12" x14ac:dyDescent="0.25">
      <c r="C156">
        <v>8</v>
      </c>
      <c r="D156">
        <v>772</v>
      </c>
      <c r="E156" s="49">
        <v>25360</v>
      </c>
      <c r="F156" s="49">
        <v>2496</v>
      </c>
      <c r="G156" s="49">
        <v>3018</v>
      </c>
      <c r="H156" s="49">
        <v>22389</v>
      </c>
      <c r="J156">
        <v>448</v>
      </c>
      <c r="K156" s="49">
        <v>3388</v>
      </c>
      <c r="L156" s="49">
        <v>57870</v>
      </c>
    </row>
    <row r="157" spans="3:12" x14ac:dyDescent="0.25">
      <c r="C157" t="s">
        <v>78</v>
      </c>
      <c r="D157" s="53">
        <v>1.2999999999999999E-2</v>
      </c>
      <c r="E157" s="53">
        <v>0.438</v>
      </c>
      <c r="F157" s="53">
        <v>4.2999999999999997E-2</v>
      </c>
      <c r="G157" s="53">
        <v>5.1999999999999998E-2</v>
      </c>
      <c r="H157" s="53">
        <v>0.38700000000000001</v>
      </c>
      <c r="J157" s="53">
        <v>8.0000000000000002E-3</v>
      </c>
      <c r="K157" s="53">
        <v>5.8999999999999997E-2</v>
      </c>
      <c r="L157" s="54">
        <v>1</v>
      </c>
    </row>
    <row r="158" spans="3:12" x14ac:dyDescent="0.25">
      <c r="C158">
        <v>9</v>
      </c>
      <c r="D158">
        <v>364</v>
      </c>
      <c r="E158" s="49">
        <v>3570</v>
      </c>
      <c r="F158" s="49">
        <v>2271</v>
      </c>
      <c r="G158">
        <v>552</v>
      </c>
      <c r="H158" s="49">
        <v>18865</v>
      </c>
      <c r="J158">
        <v>330</v>
      </c>
      <c r="K158" s="49">
        <v>5211</v>
      </c>
      <c r="L158" s="49">
        <v>31163</v>
      </c>
    </row>
    <row r="159" spans="3:12" x14ac:dyDescent="0.25">
      <c r="C159" t="s">
        <v>78</v>
      </c>
      <c r="D159" s="53">
        <v>1.2E-2</v>
      </c>
      <c r="E159" s="53">
        <v>0.115</v>
      </c>
      <c r="F159" s="53">
        <v>7.2999999999999995E-2</v>
      </c>
      <c r="G159" s="53">
        <v>1.7999999999999999E-2</v>
      </c>
      <c r="H159" s="53">
        <v>0.60499999999999998</v>
      </c>
      <c r="J159" s="53">
        <v>1.0999999999999999E-2</v>
      </c>
      <c r="K159" s="53">
        <v>0.16700000000000001</v>
      </c>
      <c r="L159" s="54">
        <v>1</v>
      </c>
    </row>
    <row r="160" spans="3:12" x14ac:dyDescent="0.25">
      <c r="C160">
        <v>10</v>
      </c>
      <c r="D160">
        <v>848</v>
      </c>
      <c r="E160" s="49">
        <v>12541</v>
      </c>
      <c r="F160" s="49">
        <v>11915</v>
      </c>
      <c r="G160" s="49">
        <v>3953</v>
      </c>
      <c r="H160" s="49">
        <v>29021</v>
      </c>
      <c r="J160" s="49">
        <v>6349</v>
      </c>
      <c r="K160">
        <v>761</v>
      </c>
      <c r="L160" s="49">
        <v>65388</v>
      </c>
    </row>
    <row r="161" spans="1:12" x14ac:dyDescent="0.25">
      <c r="C161" t="s">
        <v>78</v>
      </c>
      <c r="D161" s="53">
        <v>1.2999999999999999E-2</v>
      </c>
      <c r="E161" s="53">
        <v>0.192</v>
      </c>
      <c r="F161" s="53">
        <v>0.182</v>
      </c>
      <c r="G161" s="53">
        <v>0.06</v>
      </c>
      <c r="H161" s="53">
        <v>0.44400000000000001</v>
      </c>
      <c r="J161" s="53">
        <v>9.7000000000000003E-2</v>
      </c>
      <c r="K161" s="53">
        <v>1.2E-2</v>
      </c>
      <c r="L161" s="54">
        <v>1</v>
      </c>
    </row>
    <row r="162" spans="1:12" x14ac:dyDescent="0.25">
      <c r="C162">
        <v>11</v>
      </c>
      <c r="D162">
        <v>164</v>
      </c>
      <c r="E162" s="49">
        <v>1609</v>
      </c>
      <c r="F162">
        <v>961</v>
      </c>
      <c r="G162" s="49">
        <v>14637</v>
      </c>
      <c r="H162" s="49">
        <v>3185</v>
      </c>
      <c r="J162">
        <v>38</v>
      </c>
      <c r="K162">
        <v>811</v>
      </c>
      <c r="L162" s="49">
        <v>21405</v>
      </c>
    </row>
    <row r="163" spans="1:12" x14ac:dyDescent="0.25">
      <c r="C163" t="s">
        <v>78</v>
      </c>
      <c r="D163" s="53">
        <v>8.0000000000000002E-3</v>
      </c>
      <c r="E163" s="53">
        <v>7.4999999999999997E-2</v>
      </c>
      <c r="F163" s="53">
        <v>4.4999999999999998E-2</v>
      </c>
      <c r="G163" s="53">
        <v>0.68400000000000005</v>
      </c>
      <c r="H163" s="53">
        <v>0.14899999999999999</v>
      </c>
      <c r="J163" s="53">
        <v>2E-3</v>
      </c>
      <c r="K163" s="53">
        <v>3.7999999999999999E-2</v>
      </c>
      <c r="L163" s="54">
        <v>1</v>
      </c>
    </row>
    <row r="164" spans="1:12" x14ac:dyDescent="0.25">
      <c r="C164">
        <v>12</v>
      </c>
      <c r="D164" s="49">
        <v>5517</v>
      </c>
      <c r="E164" s="49">
        <v>11142</v>
      </c>
      <c r="F164" s="49">
        <v>14534</v>
      </c>
      <c r="G164" s="49">
        <v>5649</v>
      </c>
      <c r="H164" s="49">
        <v>66848</v>
      </c>
      <c r="J164">
        <v>883</v>
      </c>
      <c r="K164" s="49">
        <v>1154</v>
      </c>
      <c r="L164" s="49">
        <v>105727</v>
      </c>
    </row>
    <row r="165" spans="1:12" x14ac:dyDescent="0.25">
      <c r="C165" t="s">
        <v>78</v>
      </c>
      <c r="D165" s="53">
        <v>5.1999999999999998E-2</v>
      </c>
      <c r="E165" s="53">
        <v>0.105</v>
      </c>
      <c r="F165" s="53">
        <v>0.13700000000000001</v>
      </c>
      <c r="G165" s="53">
        <v>5.2999999999999999E-2</v>
      </c>
      <c r="H165" s="53">
        <v>0.63200000000000001</v>
      </c>
      <c r="J165" s="53">
        <v>8.0000000000000002E-3</v>
      </c>
      <c r="K165" s="53">
        <v>1.0999999999999999E-2</v>
      </c>
      <c r="L165" s="54">
        <v>1</v>
      </c>
    </row>
    <row r="166" spans="1:12" x14ac:dyDescent="0.25">
      <c r="C166">
        <v>13</v>
      </c>
      <c r="D166">
        <v>569</v>
      </c>
      <c r="E166" s="49">
        <v>4848</v>
      </c>
      <c r="F166" s="49">
        <v>12864</v>
      </c>
      <c r="G166" s="49">
        <v>14263</v>
      </c>
      <c r="H166" s="49">
        <v>29596</v>
      </c>
      <c r="J166">
        <v>701</v>
      </c>
      <c r="K166">
        <v>659</v>
      </c>
      <c r="L166" s="49">
        <v>63500</v>
      </c>
    </row>
    <row r="167" spans="1:12" x14ac:dyDescent="0.25">
      <c r="C167" t="s">
        <v>78</v>
      </c>
      <c r="D167" s="53">
        <v>8.9999999999999993E-3</v>
      </c>
      <c r="E167" s="53">
        <v>7.5999999999999998E-2</v>
      </c>
      <c r="F167" s="53">
        <v>0.20300000000000001</v>
      </c>
      <c r="G167" s="53">
        <v>0.22500000000000001</v>
      </c>
      <c r="H167" s="53">
        <v>0.46600000000000003</v>
      </c>
      <c r="J167" s="53">
        <v>1.0999999999999999E-2</v>
      </c>
      <c r="K167" s="53">
        <v>0.01</v>
      </c>
      <c r="L167" s="54">
        <v>1</v>
      </c>
    </row>
    <row r="168" spans="1:12" x14ac:dyDescent="0.25">
      <c r="C168">
        <v>14</v>
      </c>
      <c r="D168" s="49">
        <v>4519</v>
      </c>
      <c r="E168" s="49">
        <v>2951</v>
      </c>
      <c r="F168" s="49">
        <v>8611</v>
      </c>
      <c r="G168">
        <v>719</v>
      </c>
      <c r="H168" s="49">
        <v>15676</v>
      </c>
      <c r="K168" s="49">
        <v>3156</v>
      </c>
      <c r="L168" s="49">
        <v>35631</v>
      </c>
    </row>
    <row r="169" spans="1:12" x14ac:dyDescent="0.25">
      <c r="C169" t="s">
        <v>78</v>
      </c>
      <c r="D169" s="53">
        <v>0.127</v>
      </c>
      <c r="E169" s="53">
        <v>8.3000000000000004E-2</v>
      </c>
      <c r="F169" s="53">
        <v>0.24199999999999999</v>
      </c>
      <c r="G169" s="53">
        <v>0.02</v>
      </c>
      <c r="H169" s="53">
        <v>0.44</v>
      </c>
      <c r="K169" s="53">
        <v>8.8999999999999996E-2</v>
      </c>
      <c r="L169" s="54">
        <v>1</v>
      </c>
    </row>
    <row r="170" spans="1:12" x14ac:dyDescent="0.25">
      <c r="C170">
        <v>15</v>
      </c>
      <c r="D170">
        <v>92</v>
      </c>
      <c r="E170" s="49">
        <v>1870</v>
      </c>
      <c r="F170">
        <v>707</v>
      </c>
      <c r="G170">
        <v>545</v>
      </c>
      <c r="H170" s="49">
        <v>8874</v>
      </c>
      <c r="J170">
        <v>236</v>
      </c>
      <c r="L170" s="49">
        <v>12324</v>
      </c>
    </row>
    <row r="171" spans="1:12" x14ac:dyDescent="0.25">
      <c r="C171" t="s">
        <v>78</v>
      </c>
      <c r="D171" s="53">
        <v>7.0000000000000001E-3</v>
      </c>
      <c r="E171" s="53">
        <v>0.152</v>
      </c>
      <c r="F171" s="53">
        <v>5.7000000000000002E-2</v>
      </c>
      <c r="G171" s="53">
        <v>4.3999999999999997E-2</v>
      </c>
      <c r="H171" s="53">
        <v>0.72</v>
      </c>
      <c r="J171" s="53">
        <v>1.9E-2</v>
      </c>
      <c r="L171" s="54">
        <v>1</v>
      </c>
    </row>
    <row r="172" spans="1:12" x14ac:dyDescent="0.25">
      <c r="C172">
        <v>16</v>
      </c>
      <c r="D172">
        <v>71</v>
      </c>
      <c r="E172">
        <v>61</v>
      </c>
      <c r="F172" s="49">
        <v>1793</v>
      </c>
      <c r="G172">
        <v>467</v>
      </c>
      <c r="H172" s="49">
        <v>2947</v>
      </c>
      <c r="K172" s="49">
        <v>1620</v>
      </c>
      <c r="L172" s="49">
        <v>6959</v>
      </c>
    </row>
    <row r="173" spans="1:12" x14ac:dyDescent="0.25">
      <c r="C173" t="s">
        <v>78</v>
      </c>
      <c r="D173" s="53">
        <v>0.01</v>
      </c>
      <c r="E173" s="53">
        <v>8.9999999999999993E-3</v>
      </c>
      <c r="F173" s="53">
        <v>0.25800000000000001</v>
      </c>
      <c r="G173" s="53">
        <v>6.7000000000000004E-2</v>
      </c>
      <c r="H173" s="53">
        <v>0.42299999999999999</v>
      </c>
      <c r="K173" s="53">
        <v>0.23300000000000001</v>
      </c>
      <c r="L173" s="54">
        <v>1</v>
      </c>
    </row>
    <row r="174" spans="1:12" x14ac:dyDescent="0.25">
      <c r="A174" t="s">
        <v>54</v>
      </c>
      <c r="B174" t="s">
        <v>47</v>
      </c>
      <c r="C174">
        <v>1</v>
      </c>
      <c r="D174">
        <v>17</v>
      </c>
      <c r="H174">
        <v>473</v>
      </c>
      <c r="J174">
        <v>117</v>
      </c>
      <c r="K174" s="49">
        <v>1329</v>
      </c>
      <c r="L174" s="49">
        <v>1936</v>
      </c>
    </row>
    <row r="175" spans="1:12" x14ac:dyDescent="0.25">
      <c r="C175" t="s">
        <v>78</v>
      </c>
      <c r="D175" s="53">
        <v>8.9999999999999993E-3</v>
      </c>
      <c r="H175" s="53">
        <v>0.24399999999999999</v>
      </c>
      <c r="J175" s="53">
        <v>0.06</v>
      </c>
      <c r="K175" s="53">
        <v>0.68600000000000005</v>
      </c>
      <c r="L175" s="54">
        <v>1</v>
      </c>
    </row>
    <row r="176" spans="1:12" x14ac:dyDescent="0.25">
      <c r="C176">
        <v>2</v>
      </c>
      <c r="D176">
        <v>552</v>
      </c>
      <c r="F176">
        <v>286</v>
      </c>
      <c r="G176">
        <v>333</v>
      </c>
      <c r="H176" s="49">
        <v>3046</v>
      </c>
      <c r="K176">
        <v>510</v>
      </c>
      <c r="L176" s="49">
        <v>4727</v>
      </c>
    </row>
    <row r="177" spans="3:12" x14ac:dyDescent="0.25">
      <c r="C177" t="s">
        <v>78</v>
      </c>
      <c r="D177" s="53">
        <v>0.11700000000000001</v>
      </c>
      <c r="F177" s="53">
        <v>0.06</v>
      </c>
      <c r="G177" s="53">
        <v>7.0000000000000007E-2</v>
      </c>
      <c r="H177" s="53">
        <v>0.64400000000000002</v>
      </c>
      <c r="K177" s="53">
        <v>0.108</v>
      </c>
      <c r="L177" s="54">
        <v>1</v>
      </c>
    </row>
    <row r="178" spans="3:12" x14ac:dyDescent="0.25">
      <c r="C178">
        <v>3</v>
      </c>
      <c r="E178">
        <v>153</v>
      </c>
      <c r="F178">
        <v>132</v>
      </c>
      <c r="G178" s="49">
        <v>4039</v>
      </c>
      <c r="H178" s="49">
        <v>23392</v>
      </c>
      <c r="J178">
        <v>74</v>
      </c>
      <c r="K178" s="49">
        <v>3139</v>
      </c>
      <c r="L178" s="49">
        <v>30929</v>
      </c>
    </row>
    <row r="179" spans="3:12" x14ac:dyDescent="0.25">
      <c r="C179" t="s">
        <v>78</v>
      </c>
      <c r="E179" s="53">
        <v>5.0000000000000001E-3</v>
      </c>
      <c r="F179" s="53">
        <v>4.0000000000000001E-3</v>
      </c>
      <c r="G179" s="53">
        <v>0.13100000000000001</v>
      </c>
      <c r="H179" s="53">
        <v>0.75600000000000001</v>
      </c>
      <c r="J179" s="53">
        <v>2E-3</v>
      </c>
      <c r="K179" s="53">
        <v>0.10100000000000001</v>
      </c>
      <c r="L179" s="54">
        <v>1</v>
      </c>
    </row>
    <row r="180" spans="3:12" x14ac:dyDescent="0.25">
      <c r="C180">
        <v>4</v>
      </c>
      <c r="D180">
        <v>113</v>
      </c>
      <c r="E180">
        <v>297</v>
      </c>
      <c r="F180" s="49">
        <v>6886</v>
      </c>
      <c r="G180">
        <v>488</v>
      </c>
      <c r="H180" s="49">
        <v>6202</v>
      </c>
      <c r="J180">
        <v>79</v>
      </c>
      <c r="K180" s="49">
        <v>5330</v>
      </c>
      <c r="L180" s="49">
        <v>19395</v>
      </c>
    </row>
    <row r="181" spans="3:12" x14ac:dyDescent="0.25">
      <c r="C181" t="s">
        <v>78</v>
      </c>
      <c r="D181" s="53">
        <v>6.0000000000000001E-3</v>
      </c>
      <c r="E181" s="53">
        <v>1.4999999999999999E-2</v>
      </c>
      <c r="F181" s="53">
        <v>0.35499999999999998</v>
      </c>
      <c r="G181" s="53">
        <v>2.5000000000000001E-2</v>
      </c>
      <c r="H181" s="53">
        <v>0.32</v>
      </c>
      <c r="J181" s="53">
        <v>4.0000000000000001E-3</v>
      </c>
      <c r="K181" s="53">
        <v>0.27500000000000002</v>
      </c>
      <c r="L181" s="54">
        <v>1</v>
      </c>
    </row>
    <row r="182" spans="3:12" x14ac:dyDescent="0.25">
      <c r="C182">
        <v>5</v>
      </c>
      <c r="E182">
        <v>147</v>
      </c>
      <c r="F182">
        <v>258</v>
      </c>
      <c r="H182">
        <v>639</v>
      </c>
      <c r="K182" s="49">
        <v>2542</v>
      </c>
      <c r="L182" s="49">
        <v>3586</v>
      </c>
    </row>
    <row r="183" spans="3:12" x14ac:dyDescent="0.25">
      <c r="C183" t="s">
        <v>78</v>
      </c>
      <c r="E183" s="53">
        <v>4.1000000000000002E-2</v>
      </c>
      <c r="F183" s="53">
        <v>7.1999999999999995E-2</v>
      </c>
      <c r="H183" s="53">
        <v>0.17799999999999999</v>
      </c>
      <c r="K183" s="53">
        <v>0.70899999999999996</v>
      </c>
      <c r="L183" s="54">
        <v>1</v>
      </c>
    </row>
    <row r="184" spans="3:12" x14ac:dyDescent="0.25">
      <c r="C184">
        <v>6</v>
      </c>
      <c r="D184">
        <v>407</v>
      </c>
      <c r="E184" s="49">
        <v>6674</v>
      </c>
      <c r="F184">
        <v>387</v>
      </c>
      <c r="G184">
        <v>424</v>
      </c>
      <c r="H184" s="49">
        <v>15198</v>
      </c>
      <c r="J184" s="49">
        <v>3078</v>
      </c>
      <c r="K184" s="49">
        <v>10039</v>
      </c>
      <c r="L184" s="49">
        <v>36207</v>
      </c>
    </row>
    <row r="185" spans="3:12" x14ac:dyDescent="0.25">
      <c r="C185" t="s">
        <v>78</v>
      </c>
      <c r="D185" s="53">
        <v>1.0999999999999999E-2</v>
      </c>
      <c r="E185" s="53">
        <v>0.184</v>
      </c>
      <c r="F185" s="53">
        <v>1.0999999999999999E-2</v>
      </c>
      <c r="G185" s="53">
        <v>1.2E-2</v>
      </c>
      <c r="H185" s="53">
        <v>0.42</v>
      </c>
      <c r="J185" s="53">
        <v>8.5000000000000006E-2</v>
      </c>
      <c r="K185" s="53">
        <v>0.27700000000000002</v>
      </c>
      <c r="L185" s="54">
        <v>1</v>
      </c>
    </row>
    <row r="186" spans="3:12" x14ac:dyDescent="0.25">
      <c r="C186">
        <v>7</v>
      </c>
      <c r="D186">
        <v>203</v>
      </c>
      <c r="E186">
        <v>628</v>
      </c>
      <c r="F186">
        <v>508</v>
      </c>
      <c r="G186" s="49">
        <v>7672</v>
      </c>
      <c r="H186" s="49">
        <v>16687</v>
      </c>
      <c r="J186">
        <v>242</v>
      </c>
      <c r="K186" s="49">
        <v>9183</v>
      </c>
      <c r="L186" s="49">
        <v>35123</v>
      </c>
    </row>
    <row r="187" spans="3:12" x14ac:dyDescent="0.25">
      <c r="C187" t="s">
        <v>78</v>
      </c>
      <c r="D187" s="53">
        <v>6.0000000000000001E-3</v>
      </c>
      <c r="E187" s="53">
        <v>1.7999999999999999E-2</v>
      </c>
      <c r="F187" s="53">
        <v>1.4E-2</v>
      </c>
      <c r="G187" s="53">
        <v>0.218</v>
      </c>
      <c r="H187" s="53">
        <v>0.47499999999999998</v>
      </c>
      <c r="J187" s="53">
        <v>7.0000000000000001E-3</v>
      </c>
      <c r="K187" s="53">
        <v>0.26100000000000001</v>
      </c>
      <c r="L187" s="54">
        <v>1</v>
      </c>
    </row>
    <row r="188" spans="3:12" x14ac:dyDescent="0.25">
      <c r="C188">
        <v>8</v>
      </c>
      <c r="D188">
        <v>79</v>
      </c>
      <c r="E188" s="49">
        <v>1118</v>
      </c>
      <c r="F188">
        <v>423</v>
      </c>
      <c r="G188" s="49">
        <v>3387</v>
      </c>
      <c r="H188" s="49">
        <v>13378</v>
      </c>
      <c r="J188">
        <v>295</v>
      </c>
      <c r="K188" s="49">
        <v>3411</v>
      </c>
      <c r="L188" s="49">
        <v>22090</v>
      </c>
    </row>
    <row r="189" spans="3:12" x14ac:dyDescent="0.25">
      <c r="C189" t="s">
        <v>78</v>
      </c>
      <c r="D189" s="53">
        <v>4.0000000000000001E-3</v>
      </c>
      <c r="E189" s="53">
        <v>5.0999999999999997E-2</v>
      </c>
      <c r="F189" s="53">
        <v>1.9E-2</v>
      </c>
      <c r="G189" s="53">
        <v>0.153</v>
      </c>
      <c r="H189" s="53">
        <v>0.60599999999999998</v>
      </c>
      <c r="J189" s="53">
        <v>1.2999999999999999E-2</v>
      </c>
      <c r="K189" s="53">
        <v>0.154</v>
      </c>
      <c r="L189" s="54">
        <v>1</v>
      </c>
    </row>
    <row r="190" spans="3:12" x14ac:dyDescent="0.25">
      <c r="C190">
        <v>9</v>
      </c>
      <c r="D190">
        <v>410</v>
      </c>
      <c r="E190">
        <v>495</v>
      </c>
      <c r="F190">
        <v>27</v>
      </c>
      <c r="G190" s="49">
        <v>1370</v>
      </c>
      <c r="H190" s="49">
        <v>25304</v>
      </c>
      <c r="J190">
        <v>246</v>
      </c>
      <c r="K190" s="49">
        <v>2443</v>
      </c>
      <c r="L190" s="49">
        <v>30295</v>
      </c>
    </row>
    <row r="191" spans="3:12" x14ac:dyDescent="0.25">
      <c r="C191" t="s">
        <v>78</v>
      </c>
      <c r="D191" s="53">
        <v>1.4E-2</v>
      </c>
      <c r="E191" s="53">
        <v>1.6E-2</v>
      </c>
      <c r="F191" s="53">
        <v>1E-3</v>
      </c>
      <c r="G191" s="53">
        <v>4.4999999999999998E-2</v>
      </c>
      <c r="H191" s="53">
        <v>0.83499999999999996</v>
      </c>
      <c r="J191" s="53">
        <v>8.0000000000000002E-3</v>
      </c>
      <c r="K191" s="53">
        <v>8.1000000000000003E-2</v>
      </c>
      <c r="L191" s="54">
        <v>1</v>
      </c>
    </row>
    <row r="192" spans="3:12" x14ac:dyDescent="0.25">
      <c r="C192">
        <v>10</v>
      </c>
      <c r="D192">
        <v>630</v>
      </c>
      <c r="E192" s="49">
        <v>7780</v>
      </c>
      <c r="F192" s="49">
        <v>8205</v>
      </c>
      <c r="G192" s="49">
        <v>11017</v>
      </c>
      <c r="H192" s="49">
        <v>67296</v>
      </c>
      <c r="J192" s="49">
        <v>2063</v>
      </c>
      <c r="K192">
        <v>876</v>
      </c>
      <c r="L192" s="49">
        <v>97867</v>
      </c>
    </row>
    <row r="193" spans="1:12" x14ac:dyDescent="0.25">
      <c r="C193" t="s">
        <v>78</v>
      </c>
      <c r="D193" s="53">
        <v>6.0000000000000001E-3</v>
      </c>
      <c r="E193" s="53">
        <v>7.9000000000000001E-2</v>
      </c>
      <c r="F193" s="53">
        <v>8.4000000000000005E-2</v>
      </c>
      <c r="G193" s="53">
        <v>0.113</v>
      </c>
      <c r="H193" s="53">
        <v>0.68799999999999994</v>
      </c>
      <c r="J193" s="53">
        <v>2.1000000000000001E-2</v>
      </c>
      <c r="K193" s="53">
        <v>8.9999999999999993E-3</v>
      </c>
      <c r="L193" s="54">
        <v>1</v>
      </c>
    </row>
    <row r="194" spans="1:12" x14ac:dyDescent="0.25">
      <c r="C194">
        <v>11</v>
      </c>
      <c r="D194">
        <v>992</v>
      </c>
      <c r="E194">
        <v>827</v>
      </c>
      <c r="F194" s="49">
        <v>4924</v>
      </c>
      <c r="G194" s="49">
        <v>5728</v>
      </c>
      <c r="H194" s="49">
        <v>9724</v>
      </c>
      <c r="J194" s="49">
        <v>4919</v>
      </c>
      <c r="K194">
        <v>226</v>
      </c>
      <c r="L194" s="49">
        <v>27340</v>
      </c>
    </row>
    <row r="195" spans="1:12" x14ac:dyDescent="0.25">
      <c r="C195" t="s">
        <v>78</v>
      </c>
      <c r="D195" s="53">
        <v>3.5999999999999997E-2</v>
      </c>
      <c r="E195" s="53">
        <v>0.03</v>
      </c>
      <c r="F195" s="53">
        <v>0.18</v>
      </c>
      <c r="G195" s="53">
        <v>0.21</v>
      </c>
      <c r="H195" s="53">
        <v>0.35599999999999998</v>
      </c>
      <c r="J195" s="53">
        <v>0.18</v>
      </c>
      <c r="K195" s="53">
        <v>8.0000000000000002E-3</v>
      </c>
      <c r="L195" s="54">
        <v>1</v>
      </c>
    </row>
    <row r="196" spans="1:12" x14ac:dyDescent="0.25">
      <c r="C196">
        <v>12</v>
      </c>
      <c r="D196" s="49">
        <v>4751</v>
      </c>
      <c r="E196" s="49">
        <v>11668</v>
      </c>
      <c r="F196" s="49">
        <v>8284</v>
      </c>
      <c r="G196" s="49">
        <v>11499</v>
      </c>
      <c r="H196" s="49">
        <v>86942</v>
      </c>
      <c r="J196">
        <v>647</v>
      </c>
      <c r="K196" s="49">
        <v>4733</v>
      </c>
      <c r="L196" s="49">
        <v>128524</v>
      </c>
    </row>
    <row r="197" spans="1:12" x14ac:dyDescent="0.25">
      <c r="C197" t="s">
        <v>78</v>
      </c>
      <c r="D197" s="53">
        <v>3.6999999999999998E-2</v>
      </c>
      <c r="E197" s="53">
        <v>9.0999999999999998E-2</v>
      </c>
      <c r="F197" s="53">
        <v>6.4000000000000001E-2</v>
      </c>
      <c r="G197" s="53">
        <v>8.8999999999999996E-2</v>
      </c>
      <c r="H197" s="53">
        <v>0.67600000000000005</v>
      </c>
      <c r="J197" s="53">
        <v>5.0000000000000001E-3</v>
      </c>
      <c r="K197" s="53">
        <v>3.6999999999999998E-2</v>
      </c>
      <c r="L197" s="54">
        <v>1</v>
      </c>
    </row>
    <row r="198" spans="1:12" x14ac:dyDescent="0.25">
      <c r="C198">
        <v>13</v>
      </c>
      <c r="D198">
        <v>531</v>
      </c>
      <c r="E198">
        <v>487</v>
      </c>
      <c r="F198">
        <v>640</v>
      </c>
      <c r="G198" s="49">
        <v>6037</v>
      </c>
      <c r="H198" s="49">
        <v>29497</v>
      </c>
      <c r="J198">
        <v>439</v>
      </c>
      <c r="K198">
        <v>576</v>
      </c>
      <c r="L198" s="49">
        <v>38207</v>
      </c>
    </row>
    <row r="199" spans="1:12" x14ac:dyDescent="0.25">
      <c r="C199" t="s">
        <v>78</v>
      </c>
      <c r="D199" s="53">
        <v>1.4E-2</v>
      </c>
      <c r="E199" s="53">
        <v>1.2999999999999999E-2</v>
      </c>
      <c r="F199" s="53">
        <v>1.7000000000000001E-2</v>
      </c>
      <c r="G199" s="53">
        <v>0.158</v>
      </c>
      <c r="H199" s="53">
        <v>0.77200000000000002</v>
      </c>
      <c r="J199" s="53">
        <v>1.0999999999999999E-2</v>
      </c>
      <c r="K199" s="53">
        <v>1.4999999999999999E-2</v>
      </c>
      <c r="L199" s="54">
        <v>1</v>
      </c>
    </row>
    <row r="200" spans="1:12" x14ac:dyDescent="0.25">
      <c r="C200">
        <v>14</v>
      </c>
      <c r="D200">
        <v>159</v>
      </c>
      <c r="E200">
        <v>713</v>
      </c>
      <c r="F200" s="49">
        <v>3427</v>
      </c>
      <c r="G200" s="49">
        <v>6724</v>
      </c>
      <c r="H200" s="49">
        <v>11425</v>
      </c>
      <c r="J200">
        <v>271</v>
      </c>
      <c r="K200">
        <v>286</v>
      </c>
      <c r="L200" s="49">
        <v>23005</v>
      </c>
    </row>
    <row r="201" spans="1:12" x14ac:dyDescent="0.25">
      <c r="C201" t="s">
        <v>78</v>
      </c>
      <c r="D201" s="53">
        <v>7.0000000000000001E-3</v>
      </c>
      <c r="E201" s="53">
        <v>3.1E-2</v>
      </c>
      <c r="F201" s="53">
        <v>0.14899999999999999</v>
      </c>
      <c r="G201" s="53">
        <v>0.29199999999999998</v>
      </c>
      <c r="H201" s="53">
        <v>0.497</v>
      </c>
      <c r="J201" s="53">
        <v>1.2E-2</v>
      </c>
      <c r="K201" s="53">
        <v>1.2E-2</v>
      </c>
      <c r="L201" s="54">
        <v>1</v>
      </c>
    </row>
    <row r="202" spans="1:12" x14ac:dyDescent="0.25">
      <c r="C202">
        <v>15</v>
      </c>
      <c r="E202">
        <v>936</v>
      </c>
      <c r="F202" s="49">
        <v>1136</v>
      </c>
      <c r="G202" s="49">
        <v>1473</v>
      </c>
      <c r="H202" s="49">
        <v>4731</v>
      </c>
      <c r="K202">
        <v>40</v>
      </c>
      <c r="L202" s="49">
        <v>8315</v>
      </c>
    </row>
    <row r="203" spans="1:12" x14ac:dyDescent="0.25">
      <c r="C203" t="s">
        <v>78</v>
      </c>
      <c r="E203" s="53">
        <v>0.113</v>
      </c>
      <c r="F203" s="53">
        <v>0.13700000000000001</v>
      </c>
      <c r="G203" s="53">
        <v>0.17699999999999999</v>
      </c>
      <c r="H203" s="53">
        <v>0.56899999999999995</v>
      </c>
      <c r="K203" s="53">
        <v>5.0000000000000001E-3</v>
      </c>
      <c r="L203" s="54">
        <v>1</v>
      </c>
    </row>
    <row r="204" spans="1:12" x14ac:dyDescent="0.25">
      <c r="C204">
        <v>16</v>
      </c>
      <c r="E204">
        <v>121</v>
      </c>
      <c r="F204">
        <v>67</v>
      </c>
      <c r="G204">
        <v>304</v>
      </c>
      <c r="H204" s="49">
        <v>1000</v>
      </c>
      <c r="J204">
        <v>102</v>
      </c>
      <c r="K204">
        <v>592</v>
      </c>
      <c r="L204" s="49">
        <v>2186</v>
      </c>
    </row>
    <row r="205" spans="1:12" x14ac:dyDescent="0.25">
      <c r="C205" t="s">
        <v>78</v>
      </c>
      <c r="E205" s="53">
        <v>5.5E-2</v>
      </c>
      <c r="F205" s="53">
        <v>3.1E-2</v>
      </c>
      <c r="G205" s="53">
        <v>0.13900000000000001</v>
      </c>
      <c r="H205" s="53">
        <v>0.45700000000000002</v>
      </c>
      <c r="J205" s="53">
        <v>4.7E-2</v>
      </c>
      <c r="K205" s="53">
        <v>0.27100000000000002</v>
      </c>
      <c r="L205" s="54">
        <v>1</v>
      </c>
    </row>
    <row r="206" spans="1:12" x14ac:dyDescent="0.25">
      <c r="A206" t="s">
        <v>54</v>
      </c>
      <c r="B206" t="s">
        <v>48</v>
      </c>
      <c r="C206">
        <v>1</v>
      </c>
      <c r="K206">
        <v>492</v>
      </c>
      <c r="L206">
        <v>492</v>
      </c>
    </row>
    <row r="207" spans="1:12" x14ac:dyDescent="0.25">
      <c r="C207" t="s">
        <v>78</v>
      </c>
      <c r="K207" s="53">
        <v>1</v>
      </c>
      <c r="L207" s="54">
        <v>1</v>
      </c>
    </row>
    <row r="208" spans="1:12" x14ac:dyDescent="0.25">
      <c r="C208">
        <v>2</v>
      </c>
      <c r="D208">
        <v>35</v>
      </c>
      <c r="E208">
        <v>79</v>
      </c>
      <c r="F208">
        <v>228</v>
      </c>
      <c r="G208" s="49">
        <v>1847</v>
      </c>
      <c r="K208">
        <v>818</v>
      </c>
      <c r="L208" s="49">
        <v>3006</v>
      </c>
    </row>
    <row r="209" spans="3:12" x14ac:dyDescent="0.25">
      <c r="C209" t="s">
        <v>78</v>
      </c>
      <c r="D209" s="53">
        <v>1.2E-2</v>
      </c>
      <c r="E209" s="53">
        <v>2.5999999999999999E-2</v>
      </c>
      <c r="F209" s="53">
        <v>7.5999999999999998E-2</v>
      </c>
      <c r="G209" s="53">
        <v>0.61399999999999999</v>
      </c>
      <c r="K209" s="53">
        <v>0.27200000000000002</v>
      </c>
      <c r="L209" s="54">
        <v>1</v>
      </c>
    </row>
    <row r="210" spans="3:12" x14ac:dyDescent="0.25">
      <c r="C210">
        <v>3</v>
      </c>
      <c r="F210">
        <v>53</v>
      </c>
      <c r="G210" s="49">
        <v>5263</v>
      </c>
      <c r="K210" s="49">
        <v>1343</v>
      </c>
      <c r="L210" s="49">
        <v>6658</v>
      </c>
    </row>
    <row r="211" spans="3:12" x14ac:dyDescent="0.25">
      <c r="C211" t="s">
        <v>78</v>
      </c>
      <c r="F211" s="53">
        <v>8.0000000000000002E-3</v>
      </c>
      <c r="G211" s="53">
        <v>0.79</v>
      </c>
      <c r="K211" s="53">
        <v>0.20200000000000001</v>
      </c>
      <c r="L211" s="54">
        <v>1</v>
      </c>
    </row>
    <row r="212" spans="3:12" x14ac:dyDescent="0.25">
      <c r="C212">
        <v>4</v>
      </c>
      <c r="F212">
        <v>576</v>
      </c>
      <c r="G212" s="49">
        <v>3961</v>
      </c>
      <c r="J212">
        <v>45</v>
      </c>
      <c r="K212">
        <v>234</v>
      </c>
      <c r="L212" s="49">
        <v>4815</v>
      </c>
    </row>
    <row r="213" spans="3:12" x14ac:dyDescent="0.25">
      <c r="C213" t="s">
        <v>78</v>
      </c>
      <c r="F213" s="53">
        <v>0.12</v>
      </c>
      <c r="G213" s="53">
        <v>0.82199999999999995</v>
      </c>
      <c r="J213" s="53">
        <v>8.9999999999999993E-3</v>
      </c>
      <c r="K213" s="53">
        <v>4.9000000000000002E-2</v>
      </c>
      <c r="L213" s="54">
        <v>1</v>
      </c>
    </row>
    <row r="214" spans="3:12" x14ac:dyDescent="0.25">
      <c r="C214">
        <v>5</v>
      </c>
      <c r="F214">
        <v>49</v>
      </c>
      <c r="K214" s="49">
        <v>1109</v>
      </c>
      <c r="L214" s="49">
        <v>1158</v>
      </c>
    </row>
    <row r="215" spans="3:12" x14ac:dyDescent="0.25">
      <c r="C215" t="s">
        <v>78</v>
      </c>
      <c r="F215" s="53">
        <v>4.2000000000000003E-2</v>
      </c>
      <c r="K215" s="53">
        <v>0.95799999999999996</v>
      </c>
      <c r="L215" s="54">
        <v>1</v>
      </c>
    </row>
    <row r="216" spans="3:12" x14ac:dyDescent="0.25">
      <c r="C216">
        <v>6</v>
      </c>
      <c r="F216">
        <v>570</v>
      </c>
      <c r="G216" s="49">
        <v>1373</v>
      </c>
      <c r="J216">
        <v>117</v>
      </c>
      <c r="K216">
        <v>490</v>
      </c>
      <c r="L216" s="49">
        <v>2550</v>
      </c>
    </row>
    <row r="217" spans="3:12" x14ac:dyDescent="0.25">
      <c r="C217" t="s">
        <v>78</v>
      </c>
      <c r="F217" s="53">
        <v>0.224</v>
      </c>
      <c r="G217" s="53">
        <v>0.53800000000000003</v>
      </c>
      <c r="J217" s="53">
        <v>4.5999999999999999E-2</v>
      </c>
      <c r="K217" s="53">
        <v>0.192</v>
      </c>
      <c r="L217" s="54">
        <v>1</v>
      </c>
    </row>
    <row r="218" spans="3:12" x14ac:dyDescent="0.25">
      <c r="C218">
        <v>7</v>
      </c>
      <c r="E218">
        <v>216</v>
      </c>
      <c r="F218">
        <v>625</v>
      </c>
      <c r="G218" s="49">
        <v>2845</v>
      </c>
      <c r="J218">
        <v>82</v>
      </c>
      <c r="K218">
        <v>445</v>
      </c>
      <c r="L218" s="49">
        <v>4213</v>
      </c>
    </row>
    <row r="219" spans="3:12" x14ac:dyDescent="0.25">
      <c r="C219" t="s">
        <v>78</v>
      </c>
      <c r="E219" s="53">
        <v>5.0999999999999997E-2</v>
      </c>
      <c r="F219" s="53">
        <v>0.14799999999999999</v>
      </c>
      <c r="G219" s="53">
        <v>0.67500000000000004</v>
      </c>
      <c r="J219" s="53">
        <v>0.02</v>
      </c>
      <c r="K219" s="53">
        <v>0.106</v>
      </c>
      <c r="L219" s="54">
        <v>1</v>
      </c>
    </row>
    <row r="220" spans="3:12" x14ac:dyDescent="0.25">
      <c r="C220">
        <v>8</v>
      </c>
      <c r="D220">
        <v>35</v>
      </c>
      <c r="E220">
        <v>978</v>
      </c>
      <c r="F220">
        <v>846</v>
      </c>
      <c r="G220" s="49">
        <v>9557</v>
      </c>
      <c r="L220" s="49">
        <v>11416</v>
      </c>
    </row>
    <row r="221" spans="3:12" x14ac:dyDescent="0.25">
      <c r="C221" t="s">
        <v>78</v>
      </c>
      <c r="D221" s="53">
        <v>3.0000000000000001E-3</v>
      </c>
      <c r="E221" s="53">
        <v>8.5999999999999993E-2</v>
      </c>
      <c r="F221" s="53">
        <v>7.3999999999999996E-2</v>
      </c>
      <c r="G221" s="53">
        <v>0.83699999999999997</v>
      </c>
      <c r="L221" s="54">
        <v>1</v>
      </c>
    </row>
    <row r="222" spans="3:12" x14ac:dyDescent="0.25">
      <c r="C222">
        <v>9</v>
      </c>
      <c r="E222">
        <v>196</v>
      </c>
      <c r="F222">
        <v>401</v>
      </c>
      <c r="G222" s="49">
        <v>2246</v>
      </c>
      <c r="K222">
        <v>545</v>
      </c>
      <c r="L222" s="49">
        <v>3387</v>
      </c>
    </row>
    <row r="223" spans="3:12" x14ac:dyDescent="0.25">
      <c r="C223" t="s">
        <v>78</v>
      </c>
      <c r="E223" s="53">
        <v>5.8000000000000003E-2</v>
      </c>
      <c r="F223" s="53">
        <v>0.11799999999999999</v>
      </c>
      <c r="G223" s="53">
        <v>0.66300000000000003</v>
      </c>
      <c r="K223" s="53">
        <v>0.161</v>
      </c>
      <c r="L223" s="54">
        <v>1</v>
      </c>
    </row>
    <row r="224" spans="3:12" x14ac:dyDescent="0.25">
      <c r="C224">
        <v>10</v>
      </c>
      <c r="D224">
        <v>201</v>
      </c>
      <c r="E224" s="49">
        <v>1824</v>
      </c>
      <c r="F224" s="49">
        <v>4290</v>
      </c>
      <c r="G224" s="49">
        <v>45761</v>
      </c>
      <c r="J224">
        <v>231</v>
      </c>
      <c r="K224">
        <v>151</v>
      </c>
      <c r="L224" s="49">
        <v>52458</v>
      </c>
    </row>
    <row r="225" spans="1:12" x14ac:dyDescent="0.25">
      <c r="C225" t="s">
        <v>78</v>
      </c>
      <c r="D225" s="53">
        <v>4.0000000000000001E-3</v>
      </c>
      <c r="E225" s="53">
        <v>3.5000000000000003E-2</v>
      </c>
      <c r="F225" s="53">
        <v>8.2000000000000003E-2</v>
      </c>
      <c r="G225" s="53">
        <v>0.872</v>
      </c>
      <c r="J225" s="53">
        <v>4.0000000000000001E-3</v>
      </c>
      <c r="K225" s="53">
        <v>3.0000000000000001E-3</v>
      </c>
      <c r="L225" s="54">
        <v>1</v>
      </c>
    </row>
    <row r="226" spans="1:12" x14ac:dyDescent="0.25">
      <c r="C226">
        <v>11</v>
      </c>
      <c r="E226">
        <v>428</v>
      </c>
      <c r="F226" s="49">
        <v>5634</v>
      </c>
      <c r="G226" s="49">
        <v>3197</v>
      </c>
      <c r="J226">
        <v>116</v>
      </c>
      <c r="K226">
        <v>182</v>
      </c>
      <c r="L226" s="49">
        <v>9557</v>
      </c>
    </row>
    <row r="227" spans="1:12" x14ac:dyDescent="0.25">
      <c r="C227" t="s">
        <v>78</v>
      </c>
      <c r="E227" s="53">
        <v>4.4999999999999998E-2</v>
      </c>
      <c r="F227" s="53">
        <v>0.59</v>
      </c>
      <c r="G227" s="53">
        <v>0.33500000000000002</v>
      </c>
      <c r="J227" s="53">
        <v>1.2E-2</v>
      </c>
      <c r="K227" s="53">
        <v>1.9E-2</v>
      </c>
      <c r="L227" s="54">
        <v>1</v>
      </c>
    </row>
    <row r="228" spans="1:12" x14ac:dyDescent="0.25">
      <c r="C228">
        <v>12</v>
      </c>
      <c r="D228">
        <v>403</v>
      </c>
      <c r="E228">
        <v>247</v>
      </c>
      <c r="F228" s="49">
        <v>3642</v>
      </c>
      <c r="G228" s="49">
        <v>20125</v>
      </c>
      <c r="J228">
        <v>137</v>
      </c>
      <c r="K228">
        <v>862</v>
      </c>
      <c r="L228" s="49">
        <v>25416</v>
      </c>
    </row>
    <row r="229" spans="1:12" x14ac:dyDescent="0.25">
      <c r="C229" t="s">
        <v>78</v>
      </c>
      <c r="D229" s="53">
        <v>1.6E-2</v>
      </c>
      <c r="E229" s="53">
        <v>0.01</v>
      </c>
      <c r="F229" s="53">
        <v>0.14299999999999999</v>
      </c>
      <c r="G229" s="53">
        <v>0.79200000000000004</v>
      </c>
      <c r="J229" s="53">
        <v>5.0000000000000001E-3</v>
      </c>
      <c r="K229" s="53">
        <v>3.4000000000000002E-2</v>
      </c>
      <c r="L229" s="54">
        <v>1</v>
      </c>
    </row>
    <row r="230" spans="1:12" x14ac:dyDescent="0.25">
      <c r="C230">
        <v>13</v>
      </c>
      <c r="E230">
        <v>406</v>
      </c>
      <c r="F230" s="49">
        <v>8026</v>
      </c>
      <c r="G230" s="49">
        <v>18777</v>
      </c>
      <c r="J230">
        <v>217</v>
      </c>
      <c r="K230">
        <v>424</v>
      </c>
      <c r="L230" s="49">
        <v>27850</v>
      </c>
    </row>
    <row r="231" spans="1:12" x14ac:dyDescent="0.25">
      <c r="C231" t="s">
        <v>78</v>
      </c>
      <c r="E231" s="53">
        <v>1.4999999999999999E-2</v>
      </c>
      <c r="F231" s="53">
        <v>0.28799999999999998</v>
      </c>
      <c r="G231" s="53">
        <v>0.67400000000000004</v>
      </c>
      <c r="J231" s="53">
        <v>8.0000000000000002E-3</v>
      </c>
      <c r="K231" s="53">
        <v>1.4999999999999999E-2</v>
      </c>
      <c r="L231" s="54">
        <v>1</v>
      </c>
    </row>
    <row r="232" spans="1:12" x14ac:dyDescent="0.25">
      <c r="C232">
        <v>14</v>
      </c>
      <c r="D232">
        <v>402</v>
      </c>
      <c r="E232" s="49">
        <v>5027</v>
      </c>
      <c r="F232">
        <v>622</v>
      </c>
      <c r="G232" s="49">
        <v>9277</v>
      </c>
      <c r="J232">
        <v>76</v>
      </c>
      <c r="K232">
        <v>173</v>
      </c>
      <c r="L232" s="49">
        <v>15576</v>
      </c>
    </row>
    <row r="233" spans="1:12" x14ac:dyDescent="0.25">
      <c r="C233" t="s">
        <v>78</v>
      </c>
      <c r="D233" s="53">
        <v>2.5999999999999999E-2</v>
      </c>
      <c r="E233" s="53">
        <v>0.32300000000000001</v>
      </c>
      <c r="F233" s="53">
        <v>0.04</v>
      </c>
      <c r="G233" s="53">
        <v>0.59599999999999997</v>
      </c>
      <c r="J233" s="53">
        <v>5.0000000000000001E-3</v>
      </c>
      <c r="K233" s="53">
        <v>1.0999999999999999E-2</v>
      </c>
      <c r="L233" s="54">
        <v>1</v>
      </c>
    </row>
    <row r="234" spans="1:12" x14ac:dyDescent="0.25">
      <c r="C234">
        <v>15</v>
      </c>
      <c r="D234">
        <v>437</v>
      </c>
      <c r="E234">
        <v>163</v>
      </c>
      <c r="F234">
        <v>870</v>
      </c>
      <c r="G234" s="49">
        <v>1626</v>
      </c>
      <c r="K234">
        <v>298</v>
      </c>
      <c r="L234" s="49">
        <v>3393</v>
      </c>
    </row>
    <row r="235" spans="1:12" x14ac:dyDescent="0.25">
      <c r="C235" t="s">
        <v>78</v>
      </c>
      <c r="D235" s="53">
        <v>0.129</v>
      </c>
      <c r="E235" s="53">
        <v>4.8000000000000001E-2</v>
      </c>
      <c r="F235" s="53">
        <v>0.25600000000000001</v>
      </c>
      <c r="G235" s="53">
        <v>0.47899999999999998</v>
      </c>
      <c r="K235" s="53">
        <v>8.7999999999999995E-2</v>
      </c>
      <c r="L235" s="54">
        <v>1</v>
      </c>
    </row>
    <row r="236" spans="1:12" x14ac:dyDescent="0.25">
      <c r="C236">
        <v>16</v>
      </c>
      <c r="D236">
        <v>72</v>
      </c>
      <c r="E236">
        <v>56</v>
      </c>
      <c r="F236">
        <v>216</v>
      </c>
      <c r="G236">
        <v>857</v>
      </c>
      <c r="J236">
        <v>140</v>
      </c>
      <c r="K236">
        <v>693</v>
      </c>
      <c r="L236" s="49">
        <v>2034</v>
      </c>
    </row>
    <row r="237" spans="1:12" x14ac:dyDescent="0.25">
      <c r="C237" t="s">
        <v>78</v>
      </c>
      <c r="D237" s="53">
        <v>3.5000000000000003E-2</v>
      </c>
      <c r="E237" s="53">
        <v>2.7E-2</v>
      </c>
      <c r="F237" s="53">
        <v>0.106</v>
      </c>
      <c r="G237" s="53">
        <v>0.42199999999999999</v>
      </c>
      <c r="J237" s="53">
        <v>6.9000000000000006E-2</v>
      </c>
      <c r="K237" s="53">
        <v>0.34100000000000003</v>
      </c>
      <c r="L237" s="54">
        <v>1</v>
      </c>
    </row>
    <row r="238" spans="1:12" x14ac:dyDescent="0.25">
      <c r="A238" t="s">
        <v>54</v>
      </c>
      <c r="B238" t="s">
        <v>79</v>
      </c>
      <c r="C238">
        <v>1</v>
      </c>
      <c r="K238">
        <v>155</v>
      </c>
      <c r="L238">
        <v>155</v>
      </c>
    </row>
    <row r="239" spans="1:12" x14ac:dyDescent="0.25">
      <c r="C239" t="s">
        <v>78</v>
      </c>
      <c r="K239" s="53">
        <v>1</v>
      </c>
      <c r="L239" s="54">
        <v>1</v>
      </c>
    </row>
    <row r="240" spans="1:12" x14ac:dyDescent="0.25">
      <c r="C240">
        <v>2</v>
      </c>
      <c r="D240" s="49">
        <v>6416</v>
      </c>
      <c r="E240">
        <v>476</v>
      </c>
      <c r="F240" s="49">
        <v>1533</v>
      </c>
      <c r="J240">
        <v>17</v>
      </c>
      <c r="K240">
        <v>76</v>
      </c>
      <c r="L240" s="49">
        <v>8518</v>
      </c>
    </row>
    <row r="241" spans="3:12" x14ac:dyDescent="0.25">
      <c r="C241" t="s">
        <v>78</v>
      </c>
      <c r="D241" s="53">
        <v>0.753</v>
      </c>
      <c r="E241" s="53">
        <v>5.6000000000000001E-2</v>
      </c>
      <c r="F241" s="53">
        <v>0.18</v>
      </c>
      <c r="J241" s="53">
        <v>2E-3</v>
      </c>
      <c r="K241" s="53">
        <v>8.9999999999999993E-3</v>
      </c>
      <c r="L241" s="54">
        <v>1</v>
      </c>
    </row>
    <row r="242" spans="3:12" x14ac:dyDescent="0.25">
      <c r="C242">
        <v>3</v>
      </c>
      <c r="D242">
        <v>107</v>
      </c>
      <c r="E242">
        <v>366</v>
      </c>
      <c r="F242">
        <v>261</v>
      </c>
      <c r="K242" s="49">
        <v>2353</v>
      </c>
      <c r="L242" s="49">
        <v>3086</v>
      </c>
    </row>
    <row r="243" spans="3:12" x14ac:dyDescent="0.25">
      <c r="C243" t="s">
        <v>78</v>
      </c>
      <c r="D243" s="53">
        <v>3.5000000000000003E-2</v>
      </c>
      <c r="E243" s="53">
        <v>0.11899999999999999</v>
      </c>
      <c r="F243" s="53">
        <v>8.5000000000000006E-2</v>
      </c>
      <c r="K243" s="53">
        <v>0.76200000000000001</v>
      </c>
      <c r="L243" s="54">
        <v>1</v>
      </c>
    </row>
    <row r="244" spans="3:12" x14ac:dyDescent="0.25">
      <c r="C244">
        <v>4</v>
      </c>
      <c r="E244">
        <v>773</v>
      </c>
      <c r="F244" s="49">
        <v>2158</v>
      </c>
      <c r="K244">
        <v>55</v>
      </c>
      <c r="L244" s="49">
        <v>2986</v>
      </c>
    </row>
    <row r="245" spans="3:12" x14ac:dyDescent="0.25">
      <c r="C245" t="s">
        <v>78</v>
      </c>
      <c r="E245" s="53">
        <v>0.25900000000000001</v>
      </c>
      <c r="F245" s="53">
        <v>0.72299999999999998</v>
      </c>
      <c r="K245" s="53">
        <v>1.9E-2</v>
      </c>
      <c r="L245" s="54">
        <v>1</v>
      </c>
    </row>
    <row r="246" spans="3:12" x14ac:dyDescent="0.25">
      <c r="C246">
        <v>5</v>
      </c>
      <c r="D246">
        <v>39</v>
      </c>
      <c r="E246">
        <v>147</v>
      </c>
      <c r="F246">
        <v>100</v>
      </c>
      <c r="K246">
        <v>741</v>
      </c>
      <c r="L246" s="49">
        <v>1027</v>
      </c>
    </row>
    <row r="247" spans="3:12" x14ac:dyDescent="0.25">
      <c r="C247" t="s">
        <v>78</v>
      </c>
      <c r="D247" s="53">
        <v>3.7999999999999999E-2</v>
      </c>
      <c r="E247" s="53">
        <v>0.14299999999999999</v>
      </c>
      <c r="F247" s="53">
        <v>9.7000000000000003E-2</v>
      </c>
      <c r="K247" s="53">
        <v>0.72099999999999997</v>
      </c>
      <c r="L247" s="54">
        <v>1</v>
      </c>
    </row>
    <row r="248" spans="3:12" x14ac:dyDescent="0.25">
      <c r="C248">
        <v>6</v>
      </c>
      <c r="D248">
        <v>34</v>
      </c>
      <c r="E248" s="49">
        <v>3820</v>
      </c>
      <c r="F248" s="49">
        <v>3512</v>
      </c>
      <c r="K248">
        <v>154</v>
      </c>
      <c r="L248" s="49">
        <v>7520</v>
      </c>
    </row>
    <row r="249" spans="3:12" x14ac:dyDescent="0.25">
      <c r="C249" t="s">
        <v>78</v>
      </c>
      <c r="D249" s="53">
        <v>4.0000000000000001E-3</v>
      </c>
      <c r="E249" s="53">
        <v>0.50800000000000001</v>
      </c>
      <c r="F249" s="53">
        <v>0.46700000000000003</v>
      </c>
      <c r="K249" s="53">
        <v>2.1000000000000001E-2</v>
      </c>
      <c r="L249" s="54">
        <v>1</v>
      </c>
    </row>
    <row r="250" spans="3:12" x14ac:dyDescent="0.25">
      <c r="C250">
        <v>7</v>
      </c>
      <c r="D250">
        <v>114</v>
      </c>
      <c r="E250" s="49">
        <v>3999</v>
      </c>
      <c r="F250" s="49">
        <v>3238</v>
      </c>
      <c r="J250">
        <v>93</v>
      </c>
      <c r="K250" s="49">
        <v>3128</v>
      </c>
      <c r="L250" s="49">
        <v>10572</v>
      </c>
    </row>
    <row r="251" spans="3:12" x14ac:dyDescent="0.25">
      <c r="C251" t="s">
        <v>78</v>
      </c>
      <c r="D251" s="53">
        <v>1.0999999999999999E-2</v>
      </c>
      <c r="E251" s="53">
        <v>0.378</v>
      </c>
      <c r="F251" s="53">
        <v>0.30599999999999999</v>
      </c>
      <c r="J251" s="53">
        <v>8.9999999999999993E-3</v>
      </c>
      <c r="K251" s="53">
        <v>0.29599999999999999</v>
      </c>
      <c r="L251" s="54">
        <v>1</v>
      </c>
    </row>
    <row r="252" spans="3:12" x14ac:dyDescent="0.25">
      <c r="C252">
        <v>8</v>
      </c>
      <c r="D252">
        <v>257</v>
      </c>
      <c r="E252" s="49">
        <v>3746</v>
      </c>
      <c r="F252" s="49">
        <v>9206</v>
      </c>
      <c r="L252" s="49">
        <v>13209</v>
      </c>
    </row>
    <row r="253" spans="3:12" x14ac:dyDescent="0.25">
      <c r="C253" t="s">
        <v>78</v>
      </c>
      <c r="D253" s="53">
        <v>1.9E-2</v>
      </c>
      <c r="E253" s="53">
        <v>0.28399999999999997</v>
      </c>
      <c r="F253" s="53">
        <v>0.69699999999999995</v>
      </c>
      <c r="L253" s="54">
        <v>1</v>
      </c>
    </row>
    <row r="254" spans="3:12" x14ac:dyDescent="0.25">
      <c r="C254">
        <v>9</v>
      </c>
      <c r="D254">
        <v>437</v>
      </c>
      <c r="E254" s="49">
        <v>6000</v>
      </c>
      <c r="F254" s="49">
        <v>14674</v>
      </c>
      <c r="K254">
        <v>305</v>
      </c>
      <c r="L254" s="49">
        <v>21416</v>
      </c>
    </row>
    <row r="255" spans="3:12" x14ac:dyDescent="0.25">
      <c r="C255" t="s">
        <v>78</v>
      </c>
      <c r="D255" s="53">
        <v>0.02</v>
      </c>
      <c r="E255" s="53">
        <v>0.28000000000000003</v>
      </c>
      <c r="F255" s="53">
        <v>0.68500000000000005</v>
      </c>
      <c r="K255" s="53">
        <v>1.4E-2</v>
      </c>
      <c r="L255" s="54">
        <v>1</v>
      </c>
    </row>
    <row r="256" spans="3:12" x14ac:dyDescent="0.25">
      <c r="C256">
        <v>10</v>
      </c>
      <c r="D256">
        <v>227</v>
      </c>
      <c r="E256" s="49">
        <v>17639</v>
      </c>
      <c r="F256" s="49">
        <v>22243</v>
      </c>
      <c r="J256">
        <v>92</v>
      </c>
      <c r="K256">
        <v>277</v>
      </c>
      <c r="L256" s="49">
        <v>40478</v>
      </c>
    </row>
    <row r="257" spans="1:12" x14ac:dyDescent="0.25">
      <c r="C257" t="s">
        <v>78</v>
      </c>
      <c r="D257" s="53">
        <v>6.0000000000000001E-3</v>
      </c>
      <c r="E257" s="53">
        <v>0.436</v>
      </c>
      <c r="F257" s="53">
        <v>0.55000000000000004</v>
      </c>
      <c r="J257" s="53">
        <v>2E-3</v>
      </c>
      <c r="K257" s="53">
        <v>7.0000000000000001E-3</v>
      </c>
      <c r="L257" s="54">
        <v>1</v>
      </c>
    </row>
    <row r="258" spans="1:12" x14ac:dyDescent="0.25">
      <c r="C258">
        <v>11</v>
      </c>
      <c r="E258" s="49">
        <v>6043</v>
      </c>
      <c r="F258" s="49">
        <v>1417</v>
      </c>
      <c r="J258">
        <v>117</v>
      </c>
      <c r="L258" s="49">
        <v>7577</v>
      </c>
    </row>
    <row r="259" spans="1:12" x14ac:dyDescent="0.25">
      <c r="C259" t="s">
        <v>78</v>
      </c>
      <c r="E259" s="53">
        <v>0.79800000000000004</v>
      </c>
      <c r="F259" s="53">
        <v>0.187</v>
      </c>
      <c r="J259" s="53">
        <v>1.4999999999999999E-2</v>
      </c>
      <c r="L259" s="54">
        <v>1</v>
      </c>
    </row>
    <row r="260" spans="1:12" x14ac:dyDescent="0.25">
      <c r="C260">
        <v>12</v>
      </c>
      <c r="D260">
        <v>252</v>
      </c>
      <c r="E260" s="49">
        <v>8124</v>
      </c>
      <c r="F260" s="49">
        <v>20355</v>
      </c>
      <c r="J260">
        <v>250</v>
      </c>
      <c r="K260">
        <v>554</v>
      </c>
      <c r="L260" s="49">
        <v>29535</v>
      </c>
    </row>
    <row r="261" spans="1:12" x14ac:dyDescent="0.25">
      <c r="C261" t="s">
        <v>78</v>
      </c>
      <c r="D261" s="53">
        <v>8.9999999999999993E-3</v>
      </c>
      <c r="E261" s="53">
        <v>0.27500000000000002</v>
      </c>
      <c r="F261" s="53">
        <v>0.68899999999999995</v>
      </c>
      <c r="J261" s="53">
        <v>8.0000000000000002E-3</v>
      </c>
      <c r="K261" s="53">
        <v>1.9E-2</v>
      </c>
      <c r="L261" s="54">
        <v>1</v>
      </c>
    </row>
    <row r="262" spans="1:12" x14ac:dyDescent="0.25">
      <c r="C262">
        <v>13</v>
      </c>
      <c r="D262">
        <v>153</v>
      </c>
      <c r="E262" s="49">
        <v>5730</v>
      </c>
      <c r="F262" s="49">
        <v>4063</v>
      </c>
      <c r="J262">
        <v>176</v>
      </c>
      <c r="K262">
        <v>126</v>
      </c>
      <c r="L262" s="49">
        <v>10247</v>
      </c>
    </row>
    <row r="263" spans="1:12" x14ac:dyDescent="0.25">
      <c r="C263" t="s">
        <v>78</v>
      </c>
      <c r="D263" s="53">
        <v>1.4999999999999999E-2</v>
      </c>
      <c r="E263" s="53">
        <v>0.55900000000000005</v>
      </c>
      <c r="F263" s="53">
        <v>0.39600000000000002</v>
      </c>
      <c r="J263" s="53">
        <v>1.7000000000000001E-2</v>
      </c>
      <c r="K263" s="53">
        <v>1.2E-2</v>
      </c>
      <c r="L263" s="54">
        <v>1</v>
      </c>
    </row>
    <row r="264" spans="1:12" x14ac:dyDescent="0.25">
      <c r="C264">
        <v>14</v>
      </c>
      <c r="D264">
        <v>243</v>
      </c>
      <c r="E264">
        <v>197</v>
      </c>
      <c r="F264" s="49">
        <v>10551</v>
      </c>
      <c r="L264" s="49">
        <v>10991</v>
      </c>
    </row>
    <row r="265" spans="1:12" x14ac:dyDescent="0.25">
      <c r="C265" t="s">
        <v>78</v>
      </c>
      <c r="D265" s="53">
        <v>2.1999999999999999E-2</v>
      </c>
      <c r="E265" s="53">
        <v>1.7999999999999999E-2</v>
      </c>
      <c r="F265" s="53">
        <v>0.96</v>
      </c>
      <c r="L265" s="54">
        <v>1</v>
      </c>
    </row>
    <row r="266" spans="1:12" x14ac:dyDescent="0.25">
      <c r="C266">
        <v>15</v>
      </c>
      <c r="E266">
        <v>185</v>
      </c>
      <c r="F266">
        <v>952</v>
      </c>
      <c r="L266" s="49">
        <v>1137</v>
      </c>
    </row>
    <row r="267" spans="1:12" x14ac:dyDescent="0.25">
      <c r="C267" t="s">
        <v>78</v>
      </c>
      <c r="E267" s="53">
        <v>0.16300000000000001</v>
      </c>
      <c r="F267" s="53">
        <v>0.83699999999999997</v>
      </c>
      <c r="L267" s="54">
        <v>1</v>
      </c>
    </row>
    <row r="268" spans="1:12" x14ac:dyDescent="0.25">
      <c r="C268">
        <v>16</v>
      </c>
      <c r="D268">
        <v>13</v>
      </c>
      <c r="E268">
        <v>183</v>
      </c>
      <c r="K268">
        <v>111</v>
      </c>
      <c r="L268">
        <v>307</v>
      </c>
    </row>
    <row r="269" spans="1:12" x14ac:dyDescent="0.25">
      <c r="C269" t="s">
        <v>78</v>
      </c>
      <c r="D269" s="53">
        <v>4.2000000000000003E-2</v>
      </c>
      <c r="E269" s="53">
        <v>0.59599999999999997</v>
      </c>
      <c r="K269" s="53">
        <v>0.36199999999999999</v>
      </c>
      <c r="L269" s="54">
        <v>1</v>
      </c>
    </row>
    <row r="270" spans="1:12" x14ac:dyDescent="0.25">
      <c r="A270" t="s">
        <v>55</v>
      </c>
      <c r="B270" t="s">
        <v>42</v>
      </c>
      <c r="C270">
        <v>1</v>
      </c>
      <c r="F270">
        <v>102</v>
      </c>
      <c r="K270" s="49">
        <v>8362</v>
      </c>
      <c r="L270" s="49">
        <v>8464</v>
      </c>
    </row>
    <row r="271" spans="1:12" x14ac:dyDescent="0.25">
      <c r="C271" t="s">
        <v>78</v>
      </c>
      <c r="F271" s="53">
        <v>1.2E-2</v>
      </c>
      <c r="K271" s="53">
        <v>0.98799999999999999</v>
      </c>
      <c r="L271" s="54">
        <v>1</v>
      </c>
    </row>
    <row r="272" spans="1:12" x14ac:dyDescent="0.25">
      <c r="C272">
        <v>2</v>
      </c>
      <c r="D272">
        <v>127</v>
      </c>
      <c r="E272" s="49">
        <v>5128</v>
      </c>
      <c r="F272" s="49">
        <v>2169</v>
      </c>
      <c r="I272">
        <v>64</v>
      </c>
      <c r="J272">
        <v>131</v>
      </c>
      <c r="K272" s="49">
        <v>4563</v>
      </c>
      <c r="L272" s="49">
        <v>12180</v>
      </c>
    </row>
    <row r="273" spans="3:12" x14ac:dyDescent="0.25">
      <c r="C273" t="s">
        <v>78</v>
      </c>
      <c r="D273" s="53">
        <v>0.01</v>
      </c>
      <c r="E273" s="53">
        <v>0.42099999999999999</v>
      </c>
      <c r="F273" s="53">
        <v>0.17799999999999999</v>
      </c>
      <c r="I273" s="53">
        <v>5.0000000000000001E-3</v>
      </c>
      <c r="J273" s="53">
        <v>1.0999999999999999E-2</v>
      </c>
      <c r="K273" s="53">
        <v>0.375</v>
      </c>
      <c r="L273" s="54">
        <v>1</v>
      </c>
    </row>
    <row r="274" spans="3:12" x14ac:dyDescent="0.25">
      <c r="C274">
        <v>3</v>
      </c>
      <c r="D274">
        <v>146</v>
      </c>
      <c r="E274">
        <v>131</v>
      </c>
      <c r="F274">
        <v>286</v>
      </c>
      <c r="G274" s="49">
        <v>5810</v>
      </c>
      <c r="H274">
        <v>329</v>
      </c>
      <c r="I274">
        <v>92</v>
      </c>
      <c r="J274">
        <v>851</v>
      </c>
      <c r="K274" s="49">
        <v>59544</v>
      </c>
      <c r="L274" s="49">
        <v>67188</v>
      </c>
    </row>
    <row r="275" spans="3:12" x14ac:dyDescent="0.25">
      <c r="C275" t="s">
        <v>78</v>
      </c>
      <c r="D275" s="53">
        <v>2E-3</v>
      </c>
      <c r="E275" s="53">
        <v>2E-3</v>
      </c>
      <c r="F275" s="53">
        <v>4.0000000000000001E-3</v>
      </c>
      <c r="G275" s="53">
        <v>8.5999999999999993E-2</v>
      </c>
      <c r="H275" s="53">
        <v>5.0000000000000001E-3</v>
      </c>
      <c r="I275" s="53">
        <v>1E-3</v>
      </c>
      <c r="J275" s="53">
        <v>1.2999999999999999E-2</v>
      </c>
      <c r="K275" s="53">
        <v>0.88600000000000001</v>
      </c>
      <c r="L275" s="54">
        <v>1</v>
      </c>
    </row>
    <row r="276" spans="3:12" x14ac:dyDescent="0.25">
      <c r="C276">
        <v>4</v>
      </c>
      <c r="D276">
        <v>231</v>
      </c>
      <c r="E276" s="49">
        <v>1187</v>
      </c>
      <c r="F276">
        <v>810</v>
      </c>
      <c r="G276">
        <v>794</v>
      </c>
      <c r="H276">
        <v>666</v>
      </c>
      <c r="I276">
        <v>122</v>
      </c>
      <c r="J276">
        <v>39</v>
      </c>
      <c r="K276" s="49">
        <v>10641</v>
      </c>
      <c r="L276" s="49">
        <v>14490</v>
      </c>
    </row>
    <row r="277" spans="3:12" x14ac:dyDescent="0.25">
      <c r="C277" t="s">
        <v>78</v>
      </c>
      <c r="D277" s="53">
        <v>1.6E-2</v>
      </c>
      <c r="E277" s="53">
        <v>8.2000000000000003E-2</v>
      </c>
      <c r="F277" s="53">
        <v>5.6000000000000001E-2</v>
      </c>
      <c r="G277" s="53">
        <v>5.5E-2</v>
      </c>
      <c r="H277" s="53">
        <v>4.5999999999999999E-2</v>
      </c>
      <c r="I277" s="53">
        <v>8.0000000000000002E-3</v>
      </c>
      <c r="J277" s="53">
        <v>3.0000000000000001E-3</v>
      </c>
      <c r="K277" s="53">
        <v>0.73399999999999999</v>
      </c>
      <c r="L277" s="54">
        <v>1</v>
      </c>
    </row>
    <row r="278" spans="3:12" x14ac:dyDescent="0.25">
      <c r="C278">
        <v>5</v>
      </c>
      <c r="K278" s="49">
        <v>2011</v>
      </c>
      <c r="L278" s="49">
        <v>2011</v>
      </c>
    </row>
    <row r="279" spans="3:12" x14ac:dyDescent="0.25">
      <c r="C279" t="s">
        <v>78</v>
      </c>
      <c r="K279" s="53">
        <v>1</v>
      </c>
      <c r="L279" s="54">
        <v>1</v>
      </c>
    </row>
    <row r="280" spans="3:12" x14ac:dyDescent="0.25">
      <c r="C280">
        <v>6</v>
      </c>
      <c r="D280">
        <v>225</v>
      </c>
      <c r="E280">
        <v>790</v>
      </c>
      <c r="F280" s="49">
        <v>3023</v>
      </c>
      <c r="G280" s="49">
        <v>5858</v>
      </c>
      <c r="H280">
        <v>368</v>
      </c>
      <c r="I280">
        <v>142</v>
      </c>
      <c r="J280" s="49">
        <v>3302</v>
      </c>
      <c r="K280" s="49">
        <v>26159</v>
      </c>
      <c r="L280" s="49">
        <v>39867</v>
      </c>
    </row>
    <row r="281" spans="3:12" x14ac:dyDescent="0.25">
      <c r="C281" t="s">
        <v>78</v>
      </c>
      <c r="D281" s="53">
        <v>6.0000000000000001E-3</v>
      </c>
      <c r="E281" s="53">
        <v>0.02</v>
      </c>
      <c r="F281" s="53">
        <v>7.5999999999999998E-2</v>
      </c>
      <c r="G281" s="53">
        <v>0.14699999999999999</v>
      </c>
      <c r="H281" s="53">
        <v>8.9999999999999993E-3</v>
      </c>
      <c r="I281" s="53">
        <v>4.0000000000000001E-3</v>
      </c>
      <c r="J281" s="53">
        <v>8.3000000000000004E-2</v>
      </c>
      <c r="K281" s="53">
        <v>0.65600000000000003</v>
      </c>
      <c r="L281" s="54">
        <v>1</v>
      </c>
    </row>
    <row r="282" spans="3:12" x14ac:dyDescent="0.25">
      <c r="C282">
        <v>7</v>
      </c>
      <c r="D282">
        <v>84</v>
      </c>
      <c r="E282">
        <v>401</v>
      </c>
      <c r="F282">
        <v>644</v>
      </c>
      <c r="G282">
        <v>26</v>
      </c>
      <c r="H282">
        <v>354</v>
      </c>
      <c r="I282">
        <v>141</v>
      </c>
      <c r="J282">
        <v>240</v>
      </c>
      <c r="K282" s="49">
        <v>18031</v>
      </c>
      <c r="L282" s="49">
        <v>19921</v>
      </c>
    </row>
    <row r="283" spans="3:12" x14ac:dyDescent="0.25">
      <c r="C283" t="s">
        <v>78</v>
      </c>
      <c r="D283" s="53">
        <v>4.0000000000000001E-3</v>
      </c>
      <c r="E283" s="53">
        <v>0.02</v>
      </c>
      <c r="F283" s="53">
        <v>3.2000000000000001E-2</v>
      </c>
      <c r="G283" s="53">
        <v>1E-3</v>
      </c>
      <c r="H283" s="53">
        <v>1.7999999999999999E-2</v>
      </c>
      <c r="I283" s="53">
        <v>7.0000000000000001E-3</v>
      </c>
      <c r="J283" s="53">
        <v>1.2E-2</v>
      </c>
      <c r="K283" s="53">
        <v>0.90500000000000003</v>
      </c>
      <c r="L283" s="54">
        <v>1</v>
      </c>
    </row>
    <row r="284" spans="3:12" x14ac:dyDescent="0.25">
      <c r="C284">
        <v>8</v>
      </c>
      <c r="D284">
        <v>521</v>
      </c>
      <c r="E284">
        <v>898</v>
      </c>
      <c r="F284" s="49">
        <v>1288</v>
      </c>
      <c r="G284">
        <v>927</v>
      </c>
      <c r="H284" s="49">
        <v>1468</v>
      </c>
      <c r="I284">
        <v>717</v>
      </c>
      <c r="J284" s="49">
        <v>6239</v>
      </c>
      <c r="K284" s="49">
        <v>13063</v>
      </c>
      <c r="L284" s="49">
        <v>25120</v>
      </c>
    </row>
    <row r="285" spans="3:12" x14ac:dyDescent="0.25">
      <c r="C285" t="s">
        <v>78</v>
      </c>
      <c r="D285" s="53">
        <v>2.1000000000000001E-2</v>
      </c>
      <c r="E285" s="53">
        <v>3.5999999999999997E-2</v>
      </c>
      <c r="F285" s="53">
        <v>5.0999999999999997E-2</v>
      </c>
      <c r="G285" s="53">
        <v>3.6999999999999998E-2</v>
      </c>
      <c r="H285" s="53">
        <v>5.8000000000000003E-2</v>
      </c>
      <c r="I285" s="53">
        <v>2.9000000000000001E-2</v>
      </c>
      <c r="J285" s="53">
        <v>0.248</v>
      </c>
      <c r="K285" s="53">
        <v>0.52</v>
      </c>
      <c r="L285" s="54">
        <v>1</v>
      </c>
    </row>
    <row r="286" spans="3:12" x14ac:dyDescent="0.25">
      <c r="C286">
        <v>9</v>
      </c>
      <c r="D286">
        <v>941</v>
      </c>
      <c r="E286" s="49">
        <v>16581</v>
      </c>
      <c r="F286" s="49">
        <v>9847</v>
      </c>
      <c r="G286" s="49">
        <v>8831</v>
      </c>
      <c r="H286" s="49">
        <v>2863</v>
      </c>
      <c r="I286">
        <v>365</v>
      </c>
      <c r="J286" s="49">
        <v>3505</v>
      </c>
      <c r="K286" s="49">
        <v>56470</v>
      </c>
      <c r="L286" s="49">
        <v>99401</v>
      </c>
    </row>
    <row r="287" spans="3:12" x14ac:dyDescent="0.25">
      <c r="C287" t="s">
        <v>78</v>
      </c>
      <c r="D287" s="53">
        <v>8.9999999999999993E-3</v>
      </c>
      <c r="E287" s="53">
        <v>0.16700000000000001</v>
      </c>
      <c r="F287" s="53">
        <v>9.9000000000000005E-2</v>
      </c>
      <c r="G287" s="53">
        <v>8.8999999999999996E-2</v>
      </c>
      <c r="H287" s="53">
        <v>2.9000000000000001E-2</v>
      </c>
      <c r="I287" s="53">
        <v>4.0000000000000001E-3</v>
      </c>
      <c r="J287" s="53">
        <v>3.5000000000000003E-2</v>
      </c>
      <c r="K287" s="53">
        <v>0.56799999999999995</v>
      </c>
      <c r="L287" s="54">
        <v>1</v>
      </c>
    </row>
    <row r="288" spans="3:12" x14ac:dyDescent="0.25">
      <c r="C288">
        <v>10</v>
      </c>
      <c r="D288">
        <v>47</v>
      </c>
      <c r="E288">
        <v>162</v>
      </c>
      <c r="F288">
        <v>628</v>
      </c>
      <c r="G288" s="49">
        <v>2843</v>
      </c>
      <c r="H288">
        <v>731</v>
      </c>
      <c r="I288">
        <v>190</v>
      </c>
      <c r="J288">
        <v>376</v>
      </c>
      <c r="K288">
        <v>945</v>
      </c>
      <c r="L288" s="49">
        <v>5921</v>
      </c>
    </row>
    <row r="289" spans="1:12" x14ac:dyDescent="0.25">
      <c r="C289" t="s">
        <v>78</v>
      </c>
      <c r="D289" s="53">
        <v>8.0000000000000002E-3</v>
      </c>
      <c r="E289" s="53">
        <v>2.7E-2</v>
      </c>
      <c r="F289" s="53">
        <v>0.106</v>
      </c>
      <c r="G289" s="53">
        <v>0.48</v>
      </c>
      <c r="H289" s="53">
        <v>0.123</v>
      </c>
      <c r="I289" s="53">
        <v>3.2000000000000001E-2</v>
      </c>
      <c r="J289" s="53">
        <v>6.3E-2</v>
      </c>
      <c r="K289" s="53">
        <v>0.16</v>
      </c>
      <c r="L289" s="54">
        <v>1</v>
      </c>
    </row>
    <row r="290" spans="1:12" x14ac:dyDescent="0.25">
      <c r="C290">
        <v>11</v>
      </c>
      <c r="F290">
        <v>170</v>
      </c>
      <c r="G290">
        <v>51</v>
      </c>
      <c r="H290" s="49">
        <v>2566</v>
      </c>
      <c r="J290">
        <v>63</v>
      </c>
      <c r="K290" s="49">
        <v>1460</v>
      </c>
      <c r="L290" s="49">
        <v>4310</v>
      </c>
    </row>
    <row r="291" spans="1:12" x14ac:dyDescent="0.25">
      <c r="C291" t="s">
        <v>78</v>
      </c>
      <c r="F291" s="53">
        <v>3.9E-2</v>
      </c>
      <c r="G291" s="53">
        <v>1.2E-2</v>
      </c>
      <c r="H291" s="53">
        <v>0.59499999999999997</v>
      </c>
      <c r="J291" s="53">
        <v>1.4999999999999999E-2</v>
      </c>
      <c r="K291" s="53">
        <v>0.33900000000000002</v>
      </c>
      <c r="L291" s="54">
        <v>1</v>
      </c>
    </row>
    <row r="292" spans="1:12" x14ac:dyDescent="0.25">
      <c r="C292">
        <v>12</v>
      </c>
      <c r="D292">
        <v>764</v>
      </c>
      <c r="E292" s="49">
        <v>1015</v>
      </c>
      <c r="F292" s="49">
        <v>6598</v>
      </c>
      <c r="G292" s="49">
        <v>5276</v>
      </c>
      <c r="H292" s="49">
        <v>1830</v>
      </c>
      <c r="I292" s="49">
        <v>2967</v>
      </c>
      <c r="J292" s="49">
        <v>3484</v>
      </c>
      <c r="K292" s="49">
        <v>2046</v>
      </c>
      <c r="L292" s="49">
        <v>23980</v>
      </c>
    </row>
    <row r="293" spans="1:12" x14ac:dyDescent="0.25">
      <c r="C293" t="s">
        <v>78</v>
      </c>
      <c r="D293" s="53">
        <v>3.2000000000000001E-2</v>
      </c>
      <c r="E293" s="53">
        <v>4.2000000000000003E-2</v>
      </c>
      <c r="F293" s="53">
        <v>0.27500000000000002</v>
      </c>
      <c r="G293" s="53">
        <v>0.22</v>
      </c>
      <c r="H293" s="53">
        <v>7.5999999999999998E-2</v>
      </c>
      <c r="I293" s="53">
        <v>0.124</v>
      </c>
      <c r="J293" s="53">
        <v>0.14499999999999999</v>
      </c>
      <c r="K293" s="53">
        <v>8.5000000000000006E-2</v>
      </c>
      <c r="L293" s="54">
        <v>1</v>
      </c>
    </row>
    <row r="294" spans="1:12" x14ac:dyDescent="0.25">
      <c r="C294">
        <v>13</v>
      </c>
      <c r="E294">
        <v>169</v>
      </c>
      <c r="F294">
        <v>39</v>
      </c>
      <c r="G294">
        <v>929</v>
      </c>
      <c r="H294" s="49">
        <v>1011</v>
      </c>
      <c r="J294">
        <v>317</v>
      </c>
      <c r="K294" s="49">
        <v>2246</v>
      </c>
      <c r="L294" s="49">
        <v>4711</v>
      </c>
    </row>
    <row r="295" spans="1:12" x14ac:dyDescent="0.25">
      <c r="C295" t="s">
        <v>78</v>
      </c>
      <c r="E295" s="53">
        <v>3.5999999999999997E-2</v>
      </c>
      <c r="F295" s="53">
        <v>8.0000000000000002E-3</v>
      </c>
      <c r="G295" s="53">
        <v>0.19700000000000001</v>
      </c>
      <c r="H295" s="53">
        <v>0.215</v>
      </c>
      <c r="J295" s="53">
        <v>6.7000000000000004E-2</v>
      </c>
      <c r="K295" s="53">
        <v>0.47699999999999998</v>
      </c>
      <c r="L295" s="54">
        <v>1</v>
      </c>
    </row>
    <row r="296" spans="1:12" x14ac:dyDescent="0.25">
      <c r="C296">
        <v>14</v>
      </c>
      <c r="E296">
        <v>73</v>
      </c>
      <c r="F296">
        <v>169</v>
      </c>
      <c r="H296" s="49">
        <v>5225</v>
      </c>
      <c r="K296">
        <v>305</v>
      </c>
      <c r="L296" s="49">
        <v>5771</v>
      </c>
    </row>
    <row r="297" spans="1:12" x14ac:dyDescent="0.25">
      <c r="C297" t="s">
        <v>78</v>
      </c>
      <c r="E297" s="53">
        <v>1.2999999999999999E-2</v>
      </c>
      <c r="F297" s="53">
        <v>2.9000000000000001E-2</v>
      </c>
      <c r="H297" s="53">
        <v>0.90500000000000003</v>
      </c>
      <c r="K297" s="53">
        <v>5.2999999999999999E-2</v>
      </c>
      <c r="L297" s="54">
        <v>1</v>
      </c>
    </row>
    <row r="298" spans="1:12" x14ac:dyDescent="0.25">
      <c r="C298">
        <v>15</v>
      </c>
      <c r="E298" s="49">
        <v>1141</v>
      </c>
      <c r="F298">
        <v>630</v>
      </c>
      <c r="G298">
        <v>601</v>
      </c>
      <c r="H298">
        <v>173</v>
      </c>
      <c r="K298">
        <v>300</v>
      </c>
      <c r="L298" s="49">
        <v>2844</v>
      </c>
    </row>
    <row r="299" spans="1:12" x14ac:dyDescent="0.25">
      <c r="C299" t="s">
        <v>78</v>
      </c>
      <c r="E299" s="53">
        <v>0.40100000000000002</v>
      </c>
      <c r="F299" s="53">
        <v>0.221</v>
      </c>
      <c r="G299" s="53">
        <v>0.21099999999999999</v>
      </c>
      <c r="H299" s="53">
        <v>6.0999999999999999E-2</v>
      </c>
      <c r="K299" s="53">
        <v>0.105</v>
      </c>
      <c r="L299" s="54">
        <v>1</v>
      </c>
    </row>
    <row r="300" spans="1:12" x14ac:dyDescent="0.25">
      <c r="C300">
        <v>16</v>
      </c>
      <c r="F300">
        <v>33</v>
      </c>
      <c r="H300">
        <v>45</v>
      </c>
      <c r="K300">
        <v>299</v>
      </c>
      <c r="L300">
        <v>377</v>
      </c>
    </row>
    <row r="301" spans="1:12" x14ac:dyDescent="0.25">
      <c r="C301" t="s">
        <v>78</v>
      </c>
      <c r="F301" s="53">
        <v>8.6999999999999994E-2</v>
      </c>
      <c r="H301" s="53">
        <v>0.11899999999999999</v>
      </c>
      <c r="K301" s="53">
        <v>0.79400000000000004</v>
      </c>
      <c r="L301" s="54">
        <v>1</v>
      </c>
    </row>
    <row r="302" spans="1:12" x14ac:dyDescent="0.25">
      <c r="A302" t="s">
        <v>55</v>
      </c>
      <c r="B302" t="s">
        <v>43</v>
      </c>
      <c r="C302">
        <v>1</v>
      </c>
    </row>
    <row r="303" spans="1:12" x14ac:dyDescent="0.25">
      <c r="C303" t="s">
        <v>78</v>
      </c>
    </row>
    <row r="304" spans="1:12" x14ac:dyDescent="0.25">
      <c r="C304">
        <v>2</v>
      </c>
      <c r="D304">
        <v>624</v>
      </c>
      <c r="E304">
        <v>242</v>
      </c>
      <c r="G304">
        <v>386</v>
      </c>
      <c r="H304">
        <v>23</v>
      </c>
      <c r="I304">
        <v>42</v>
      </c>
      <c r="K304" s="49">
        <v>2036</v>
      </c>
      <c r="L304" s="49">
        <v>3352</v>
      </c>
    </row>
    <row r="305" spans="3:12" x14ac:dyDescent="0.25">
      <c r="C305" t="s">
        <v>78</v>
      </c>
      <c r="D305" s="53">
        <v>0.186</v>
      </c>
      <c r="E305" s="53">
        <v>7.1999999999999995E-2</v>
      </c>
      <c r="G305" s="53">
        <v>0.115</v>
      </c>
      <c r="H305" s="53">
        <v>7.0000000000000001E-3</v>
      </c>
      <c r="I305" s="53">
        <v>1.2999999999999999E-2</v>
      </c>
      <c r="K305" s="53">
        <v>0.60699999999999998</v>
      </c>
      <c r="L305" s="54">
        <v>1</v>
      </c>
    </row>
    <row r="306" spans="3:12" x14ac:dyDescent="0.25">
      <c r="C306">
        <v>3</v>
      </c>
      <c r="D306">
        <v>391</v>
      </c>
      <c r="E306" s="49">
        <v>2016</v>
      </c>
      <c r="G306">
        <v>34</v>
      </c>
      <c r="H306">
        <v>104</v>
      </c>
      <c r="I306">
        <v>57</v>
      </c>
      <c r="K306" s="49">
        <v>7405</v>
      </c>
      <c r="L306" s="49">
        <v>10006</v>
      </c>
    </row>
    <row r="307" spans="3:12" x14ac:dyDescent="0.25">
      <c r="C307" t="s">
        <v>78</v>
      </c>
      <c r="D307" s="53">
        <v>3.9E-2</v>
      </c>
      <c r="E307" s="53">
        <v>0.20100000000000001</v>
      </c>
      <c r="G307" s="53">
        <v>3.0000000000000001E-3</v>
      </c>
      <c r="H307" s="53">
        <v>0.01</v>
      </c>
      <c r="I307" s="53">
        <v>6.0000000000000001E-3</v>
      </c>
      <c r="K307" s="53">
        <v>0.74</v>
      </c>
      <c r="L307" s="54">
        <v>1</v>
      </c>
    </row>
    <row r="308" spans="3:12" x14ac:dyDescent="0.25">
      <c r="C308">
        <v>4</v>
      </c>
      <c r="D308">
        <v>144</v>
      </c>
      <c r="F308">
        <v>77</v>
      </c>
      <c r="H308">
        <v>23</v>
      </c>
      <c r="K308" s="49">
        <v>5981</v>
      </c>
      <c r="L308" s="49">
        <v>6225</v>
      </c>
    </row>
    <row r="309" spans="3:12" x14ac:dyDescent="0.25">
      <c r="C309" t="s">
        <v>78</v>
      </c>
      <c r="D309" s="53">
        <v>2.3E-2</v>
      </c>
      <c r="F309" s="53">
        <v>1.2E-2</v>
      </c>
      <c r="H309" s="53">
        <v>4.0000000000000001E-3</v>
      </c>
      <c r="K309" s="53">
        <v>0.96099999999999997</v>
      </c>
      <c r="L309" s="54">
        <v>1</v>
      </c>
    </row>
    <row r="310" spans="3:12" x14ac:dyDescent="0.25">
      <c r="C310">
        <v>5</v>
      </c>
      <c r="K310">
        <v>74</v>
      </c>
      <c r="L310">
        <v>74</v>
      </c>
    </row>
    <row r="311" spans="3:12" x14ac:dyDescent="0.25">
      <c r="C311" t="s">
        <v>78</v>
      </c>
      <c r="K311" s="53">
        <v>1</v>
      </c>
      <c r="L311" s="54">
        <v>1</v>
      </c>
    </row>
    <row r="312" spans="3:12" x14ac:dyDescent="0.25">
      <c r="C312">
        <v>6</v>
      </c>
      <c r="D312">
        <v>190</v>
      </c>
      <c r="E312" s="49">
        <v>3700</v>
      </c>
      <c r="F312">
        <v>277</v>
      </c>
      <c r="G312">
        <v>319</v>
      </c>
      <c r="H312">
        <v>620</v>
      </c>
      <c r="I312">
        <v>178</v>
      </c>
      <c r="J312">
        <v>359</v>
      </c>
      <c r="K312" s="49">
        <v>7905</v>
      </c>
      <c r="L312" s="49">
        <v>13548</v>
      </c>
    </row>
    <row r="313" spans="3:12" x14ac:dyDescent="0.25">
      <c r="C313" t="s">
        <v>78</v>
      </c>
      <c r="D313" s="53">
        <v>1.4E-2</v>
      </c>
      <c r="E313" s="53">
        <v>0.27300000000000002</v>
      </c>
      <c r="F313" s="53">
        <v>0.02</v>
      </c>
      <c r="G313" s="53">
        <v>2.4E-2</v>
      </c>
      <c r="H313" s="53">
        <v>4.5999999999999999E-2</v>
      </c>
      <c r="I313" s="53">
        <v>1.2999999999999999E-2</v>
      </c>
      <c r="J313" s="53">
        <v>2.5999999999999999E-2</v>
      </c>
      <c r="K313" s="53">
        <v>0.58299999999999996</v>
      </c>
      <c r="L313" s="54">
        <v>1</v>
      </c>
    </row>
    <row r="314" spans="3:12" x14ac:dyDescent="0.25">
      <c r="C314">
        <v>7</v>
      </c>
      <c r="D314">
        <v>181</v>
      </c>
      <c r="E314">
        <v>498</v>
      </c>
      <c r="F314">
        <v>134</v>
      </c>
      <c r="G314">
        <v>75</v>
      </c>
      <c r="H314" s="49">
        <v>2687</v>
      </c>
      <c r="I314">
        <v>74</v>
      </c>
      <c r="J314">
        <v>80</v>
      </c>
      <c r="K314" s="49">
        <v>2632</v>
      </c>
      <c r="L314" s="49">
        <v>6361</v>
      </c>
    </row>
    <row r="315" spans="3:12" x14ac:dyDescent="0.25">
      <c r="C315" t="s">
        <v>78</v>
      </c>
      <c r="D315" s="53">
        <v>2.8000000000000001E-2</v>
      </c>
      <c r="E315" s="53">
        <v>7.8E-2</v>
      </c>
      <c r="F315" s="53">
        <v>2.1000000000000001E-2</v>
      </c>
      <c r="G315" s="53">
        <v>1.2E-2</v>
      </c>
      <c r="H315" s="53">
        <v>0.42199999999999999</v>
      </c>
      <c r="I315" s="53">
        <v>1.2E-2</v>
      </c>
      <c r="J315" s="53">
        <v>1.2999999999999999E-2</v>
      </c>
      <c r="K315" s="53">
        <v>0.41399999999999998</v>
      </c>
      <c r="L315" s="54">
        <v>1</v>
      </c>
    </row>
    <row r="316" spans="3:12" x14ac:dyDescent="0.25">
      <c r="C316">
        <v>8</v>
      </c>
      <c r="E316">
        <v>540</v>
      </c>
      <c r="F316">
        <v>617</v>
      </c>
      <c r="G316">
        <v>510</v>
      </c>
      <c r="H316">
        <v>112</v>
      </c>
      <c r="I316">
        <v>248</v>
      </c>
      <c r="J316">
        <v>140</v>
      </c>
      <c r="K316">
        <v>290</v>
      </c>
      <c r="L316" s="49">
        <v>2457</v>
      </c>
    </row>
    <row r="317" spans="3:12" x14ac:dyDescent="0.25">
      <c r="C317" t="s">
        <v>78</v>
      </c>
      <c r="E317" s="53">
        <v>0.22</v>
      </c>
      <c r="F317" s="53">
        <v>0.251</v>
      </c>
      <c r="G317" s="53">
        <v>0.20799999999999999</v>
      </c>
      <c r="H317" s="53">
        <v>4.4999999999999998E-2</v>
      </c>
      <c r="I317" s="53">
        <v>0.10100000000000001</v>
      </c>
      <c r="J317" s="53">
        <v>5.7000000000000002E-2</v>
      </c>
      <c r="K317" s="53">
        <v>0.11799999999999999</v>
      </c>
      <c r="L317" s="54">
        <v>1</v>
      </c>
    </row>
    <row r="318" spans="3:12" x14ac:dyDescent="0.25">
      <c r="C318">
        <v>9</v>
      </c>
      <c r="D318">
        <v>426</v>
      </c>
      <c r="E318">
        <v>153</v>
      </c>
      <c r="F318">
        <v>816</v>
      </c>
      <c r="G318" s="49">
        <v>4493</v>
      </c>
      <c r="H318" s="49">
        <v>2804</v>
      </c>
      <c r="I318" s="49">
        <v>2962</v>
      </c>
      <c r="J318" s="49">
        <v>4214</v>
      </c>
      <c r="K318" s="49">
        <v>2191</v>
      </c>
      <c r="L318" s="49">
        <v>18059</v>
      </c>
    </row>
    <row r="319" spans="3:12" x14ac:dyDescent="0.25">
      <c r="C319" t="s">
        <v>78</v>
      </c>
      <c r="D319" s="53">
        <v>2.4E-2</v>
      </c>
      <c r="E319" s="53">
        <v>8.0000000000000002E-3</v>
      </c>
      <c r="F319" s="53">
        <v>4.4999999999999998E-2</v>
      </c>
      <c r="G319" s="53">
        <v>0.249</v>
      </c>
      <c r="H319" s="53">
        <v>0.155</v>
      </c>
      <c r="I319" s="53">
        <v>0.16400000000000001</v>
      </c>
      <c r="J319" s="53">
        <v>0.23300000000000001</v>
      </c>
      <c r="K319" s="53">
        <v>0.121</v>
      </c>
      <c r="L319" s="54">
        <v>1</v>
      </c>
    </row>
    <row r="320" spans="3:12" x14ac:dyDescent="0.25">
      <c r="C320">
        <v>10</v>
      </c>
      <c r="E320">
        <v>267</v>
      </c>
      <c r="F320">
        <v>157</v>
      </c>
      <c r="G320" s="49">
        <v>2714</v>
      </c>
      <c r="H320">
        <v>112</v>
      </c>
      <c r="J320">
        <v>62</v>
      </c>
      <c r="K320">
        <v>113</v>
      </c>
      <c r="L320" s="49">
        <v>3425</v>
      </c>
    </row>
    <row r="321" spans="1:12" x14ac:dyDescent="0.25">
      <c r="C321" t="s">
        <v>78</v>
      </c>
      <c r="E321" s="53">
        <v>7.8E-2</v>
      </c>
      <c r="F321" s="53">
        <v>4.5999999999999999E-2</v>
      </c>
      <c r="G321" s="53">
        <v>0.79200000000000004</v>
      </c>
      <c r="H321" s="53">
        <v>3.3000000000000002E-2</v>
      </c>
      <c r="J321" s="53">
        <v>1.7999999999999999E-2</v>
      </c>
      <c r="K321" s="53">
        <v>3.3000000000000002E-2</v>
      </c>
      <c r="L321" s="54">
        <v>1</v>
      </c>
    </row>
    <row r="322" spans="1:12" x14ac:dyDescent="0.25">
      <c r="C322">
        <v>11</v>
      </c>
      <c r="F322">
        <v>261</v>
      </c>
      <c r="H322">
        <v>45</v>
      </c>
      <c r="L322">
        <v>306</v>
      </c>
    </row>
    <row r="323" spans="1:12" x14ac:dyDescent="0.25">
      <c r="C323" t="s">
        <v>78</v>
      </c>
      <c r="F323" s="53">
        <v>0.85199999999999998</v>
      </c>
      <c r="H323" s="53">
        <v>0.14799999999999999</v>
      </c>
      <c r="L323" s="54">
        <v>1</v>
      </c>
    </row>
    <row r="324" spans="1:12" x14ac:dyDescent="0.25">
      <c r="C324">
        <v>12</v>
      </c>
      <c r="D324">
        <v>55</v>
      </c>
      <c r="E324" s="49">
        <v>7188</v>
      </c>
      <c r="F324" s="49">
        <v>2710</v>
      </c>
      <c r="G324">
        <v>639</v>
      </c>
      <c r="H324">
        <v>720</v>
      </c>
      <c r="I324">
        <v>331</v>
      </c>
      <c r="J324">
        <v>77</v>
      </c>
      <c r="K324">
        <v>34</v>
      </c>
      <c r="L324" s="49">
        <v>11751</v>
      </c>
    </row>
    <row r="325" spans="1:12" x14ac:dyDescent="0.25">
      <c r="C325" t="s">
        <v>78</v>
      </c>
      <c r="D325" s="53">
        <v>5.0000000000000001E-3</v>
      </c>
      <c r="E325" s="53">
        <v>0.61199999999999999</v>
      </c>
      <c r="F325" s="53">
        <v>0.23100000000000001</v>
      </c>
      <c r="G325" s="53">
        <v>5.3999999999999999E-2</v>
      </c>
      <c r="H325" s="53">
        <v>6.0999999999999999E-2</v>
      </c>
      <c r="I325" s="53">
        <v>2.8000000000000001E-2</v>
      </c>
      <c r="J325" s="53">
        <v>7.0000000000000001E-3</v>
      </c>
      <c r="K325" s="53">
        <v>3.0000000000000001E-3</v>
      </c>
      <c r="L325" s="54">
        <v>1</v>
      </c>
    </row>
    <row r="326" spans="1:12" x14ac:dyDescent="0.25">
      <c r="C326">
        <v>13</v>
      </c>
      <c r="F326">
        <v>102</v>
      </c>
      <c r="H326">
        <v>430</v>
      </c>
      <c r="I326">
        <v>35</v>
      </c>
      <c r="K326">
        <v>234</v>
      </c>
      <c r="L326">
        <v>801</v>
      </c>
    </row>
    <row r="327" spans="1:12" x14ac:dyDescent="0.25">
      <c r="C327" t="s">
        <v>78</v>
      </c>
      <c r="F327" s="53">
        <v>0.127</v>
      </c>
      <c r="H327" s="53">
        <v>0.53700000000000003</v>
      </c>
      <c r="I327" s="53">
        <v>4.3999999999999997E-2</v>
      </c>
      <c r="K327" s="53">
        <v>0.29199999999999998</v>
      </c>
      <c r="L327" s="54">
        <v>1</v>
      </c>
    </row>
    <row r="328" spans="1:12" x14ac:dyDescent="0.25">
      <c r="C328">
        <v>14</v>
      </c>
      <c r="F328">
        <v>279</v>
      </c>
      <c r="H328">
        <v>42</v>
      </c>
      <c r="K328">
        <v>464</v>
      </c>
      <c r="L328">
        <v>785</v>
      </c>
    </row>
    <row r="329" spans="1:12" x14ac:dyDescent="0.25">
      <c r="C329" t="s">
        <v>78</v>
      </c>
      <c r="F329" s="53">
        <v>0.35499999999999998</v>
      </c>
      <c r="H329" s="53">
        <v>5.3999999999999999E-2</v>
      </c>
      <c r="K329" s="53">
        <v>0.59099999999999997</v>
      </c>
      <c r="L329" s="54">
        <v>1</v>
      </c>
    </row>
    <row r="330" spans="1:12" x14ac:dyDescent="0.25">
      <c r="C330">
        <v>15</v>
      </c>
      <c r="D330">
        <v>139</v>
      </c>
      <c r="E330">
        <v>275</v>
      </c>
      <c r="F330">
        <v>426</v>
      </c>
      <c r="H330">
        <v>325</v>
      </c>
      <c r="L330" s="49">
        <v>1165</v>
      </c>
    </row>
    <row r="331" spans="1:12" x14ac:dyDescent="0.25">
      <c r="C331" t="s">
        <v>78</v>
      </c>
      <c r="D331" s="53">
        <v>0.11899999999999999</v>
      </c>
      <c r="E331" s="53">
        <v>0.23599999999999999</v>
      </c>
      <c r="F331" s="53">
        <v>0.36599999999999999</v>
      </c>
      <c r="H331" s="53">
        <v>0.27900000000000003</v>
      </c>
      <c r="L331" s="54">
        <v>1</v>
      </c>
    </row>
    <row r="332" spans="1:12" x14ac:dyDescent="0.25">
      <c r="C332">
        <v>16</v>
      </c>
      <c r="K332">
        <v>318</v>
      </c>
      <c r="L332">
        <v>318</v>
      </c>
    </row>
    <row r="333" spans="1:12" x14ac:dyDescent="0.25">
      <c r="C333" t="s">
        <v>78</v>
      </c>
      <c r="K333" s="53">
        <v>1</v>
      </c>
      <c r="L333" s="54">
        <v>1</v>
      </c>
    </row>
    <row r="334" spans="1:12" x14ac:dyDescent="0.25">
      <c r="A334" t="s">
        <v>55</v>
      </c>
      <c r="B334" t="s">
        <v>44</v>
      </c>
      <c r="C334">
        <v>1</v>
      </c>
      <c r="K334">
        <v>35</v>
      </c>
      <c r="L334">
        <v>35</v>
      </c>
    </row>
    <row r="335" spans="1:12" x14ac:dyDescent="0.25">
      <c r="C335" t="s">
        <v>78</v>
      </c>
      <c r="K335" s="53">
        <v>1</v>
      </c>
      <c r="L335" s="54">
        <v>1</v>
      </c>
    </row>
    <row r="336" spans="1:12" x14ac:dyDescent="0.25">
      <c r="C336">
        <v>2</v>
      </c>
      <c r="E336" s="49">
        <v>1422</v>
      </c>
      <c r="F336" s="49">
        <v>1623</v>
      </c>
      <c r="G336">
        <v>72</v>
      </c>
      <c r="H336">
        <v>199</v>
      </c>
      <c r="I336">
        <v>41</v>
      </c>
      <c r="K336">
        <v>475</v>
      </c>
      <c r="L336" s="49">
        <v>3831</v>
      </c>
    </row>
    <row r="337" spans="3:12" x14ac:dyDescent="0.25">
      <c r="C337" t="s">
        <v>78</v>
      </c>
      <c r="E337" s="53">
        <v>0.371</v>
      </c>
      <c r="F337" s="53">
        <v>0.42299999999999999</v>
      </c>
      <c r="G337" s="53">
        <v>1.9E-2</v>
      </c>
      <c r="H337" s="53">
        <v>5.1999999999999998E-2</v>
      </c>
      <c r="I337" s="53">
        <v>1.0999999999999999E-2</v>
      </c>
      <c r="K337" s="53">
        <v>0.124</v>
      </c>
      <c r="L337" s="54">
        <v>1</v>
      </c>
    </row>
    <row r="338" spans="3:12" x14ac:dyDescent="0.25">
      <c r="C338">
        <v>3</v>
      </c>
      <c r="F338">
        <v>54</v>
      </c>
      <c r="G338">
        <v>110</v>
      </c>
      <c r="H338">
        <v>73</v>
      </c>
      <c r="I338">
        <v>218</v>
      </c>
      <c r="K338" s="49">
        <v>11002</v>
      </c>
      <c r="L338" s="49">
        <v>11457</v>
      </c>
    </row>
    <row r="339" spans="3:12" x14ac:dyDescent="0.25">
      <c r="C339" t="s">
        <v>78</v>
      </c>
      <c r="F339" s="53">
        <v>5.0000000000000001E-3</v>
      </c>
      <c r="G339" s="53">
        <v>0.01</v>
      </c>
      <c r="H339" s="53">
        <v>6.0000000000000001E-3</v>
      </c>
      <c r="I339" s="53">
        <v>1.9E-2</v>
      </c>
      <c r="K339" s="53">
        <v>0.96</v>
      </c>
      <c r="L339" s="54">
        <v>1</v>
      </c>
    </row>
    <row r="340" spans="3:12" x14ac:dyDescent="0.25">
      <c r="C340">
        <v>4</v>
      </c>
      <c r="F340">
        <v>480</v>
      </c>
      <c r="G340">
        <v>491</v>
      </c>
      <c r="H340">
        <v>363</v>
      </c>
      <c r="I340">
        <v>96</v>
      </c>
      <c r="J340">
        <v>127</v>
      </c>
      <c r="K340" s="49">
        <v>17323</v>
      </c>
      <c r="L340" s="49">
        <v>18880</v>
      </c>
    </row>
    <row r="341" spans="3:12" x14ac:dyDescent="0.25">
      <c r="C341" t="s">
        <v>78</v>
      </c>
      <c r="F341" s="53">
        <v>2.5000000000000001E-2</v>
      </c>
      <c r="G341" s="53">
        <v>2.5999999999999999E-2</v>
      </c>
      <c r="H341" s="53">
        <v>1.9E-2</v>
      </c>
      <c r="I341" s="53">
        <v>5.0000000000000001E-3</v>
      </c>
      <c r="J341" s="53">
        <v>7.0000000000000001E-3</v>
      </c>
      <c r="K341" s="53">
        <v>0.91800000000000004</v>
      </c>
      <c r="L341" s="54">
        <v>1</v>
      </c>
    </row>
    <row r="342" spans="3:12" x14ac:dyDescent="0.25">
      <c r="C342">
        <v>5</v>
      </c>
      <c r="K342">
        <v>65</v>
      </c>
      <c r="L342">
        <v>65</v>
      </c>
    </row>
    <row r="343" spans="3:12" x14ac:dyDescent="0.25">
      <c r="C343" t="s">
        <v>78</v>
      </c>
      <c r="K343" s="53">
        <v>1</v>
      </c>
      <c r="L343" s="54">
        <v>1</v>
      </c>
    </row>
    <row r="344" spans="3:12" x14ac:dyDescent="0.25">
      <c r="C344">
        <v>6</v>
      </c>
      <c r="D344">
        <v>166</v>
      </c>
      <c r="E344" s="49">
        <v>1658</v>
      </c>
      <c r="F344">
        <v>132</v>
      </c>
      <c r="G344" s="49">
        <v>4239</v>
      </c>
      <c r="H344">
        <v>163</v>
      </c>
      <c r="J344">
        <v>293</v>
      </c>
      <c r="K344" s="49">
        <v>6516</v>
      </c>
      <c r="L344" s="49">
        <v>13166</v>
      </c>
    </row>
    <row r="345" spans="3:12" x14ac:dyDescent="0.25">
      <c r="C345" t="s">
        <v>78</v>
      </c>
      <c r="D345" s="53">
        <v>1.2999999999999999E-2</v>
      </c>
      <c r="E345" s="53">
        <v>0.126</v>
      </c>
      <c r="F345" s="53">
        <v>0.01</v>
      </c>
      <c r="G345" s="53">
        <v>0.32200000000000001</v>
      </c>
      <c r="H345" s="53">
        <v>1.2E-2</v>
      </c>
      <c r="J345" s="53">
        <v>2.1999999999999999E-2</v>
      </c>
      <c r="K345" s="53">
        <v>0.495</v>
      </c>
      <c r="L345" s="54">
        <v>1</v>
      </c>
    </row>
    <row r="346" spans="3:12" x14ac:dyDescent="0.25">
      <c r="C346">
        <v>7</v>
      </c>
      <c r="D346">
        <v>104</v>
      </c>
      <c r="E346" s="49">
        <v>3219</v>
      </c>
      <c r="F346">
        <v>348</v>
      </c>
      <c r="G346">
        <v>70</v>
      </c>
      <c r="H346">
        <v>262</v>
      </c>
      <c r="K346" s="49">
        <v>11359</v>
      </c>
      <c r="L346" s="49">
        <v>15361</v>
      </c>
    </row>
    <row r="347" spans="3:12" x14ac:dyDescent="0.25">
      <c r="C347" t="s">
        <v>78</v>
      </c>
      <c r="D347" s="53">
        <v>7.0000000000000001E-3</v>
      </c>
      <c r="E347" s="53">
        <v>0.21</v>
      </c>
      <c r="F347" s="53">
        <v>2.3E-2</v>
      </c>
      <c r="G347" s="53">
        <v>5.0000000000000001E-3</v>
      </c>
      <c r="H347" s="53">
        <v>1.7000000000000001E-2</v>
      </c>
      <c r="K347" s="53">
        <v>0.73899999999999999</v>
      </c>
      <c r="L347" s="54">
        <v>1</v>
      </c>
    </row>
    <row r="348" spans="3:12" x14ac:dyDescent="0.25">
      <c r="C348">
        <v>8</v>
      </c>
      <c r="D348">
        <v>71</v>
      </c>
      <c r="E348">
        <v>187</v>
      </c>
      <c r="F348">
        <v>586</v>
      </c>
      <c r="G348">
        <v>304</v>
      </c>
      <c r="H348" s="49">
        <v>1099</v>
      </c>
      <c r="I348">
        <v>513</v>
      </c>
      <c r="J348">
        <v>131</v>
      </c>
      <c r="K348" s="49">
        <v>2803</v>
      </c>
      <c r="L348" s="49">
        <v>5693</v>
      </c>
    </row>
    <row r="349" spans="3:12" x14ac:dyDescent="0.25">
      <c r="C349" t="s">
        <v>78</v>
      </c>
      <c r="D349" s="53">
        <v>1.2E-2</v>
      </c>
      <c r="E349" s="53">
        <v>3.3000000000000002E-2</v>
      </c>
      <c r="F349" s="53">
        <v>0.10299999999999999</v>
      </c>
      <c r="G349" s="53">
        <v>5.2999999999999999E-2</v>
      </c>
      <c r="H349" s="53">
        <v>0.193</v>
      </c>
      <c r="I349" s="53">
        <v>0.09</v>
      </c>
      <c r="J349" s="53">
        <v>2.3E-2</v>
      </c>
      <c r="K349" s="53">
        <v>0.49199999999999999</v>
      </c>
      <c r="L349" s="54">
        <v>1</v>
      </c>
    </row>
    <row r="350" spans="3:12" x14ac:dyDescent="0.25">
      <c r="C350">
        <v>9</v>
      </c>
      <c r="D350">
        <v>257</v>
      </c>
      <c r="E350" s="49">
        <v>3258</v>
      </c>
      <c r="F350" s="49">
        <v>12113</v>
      </c>
      <c r="G350">
        <v>376</v>
      </c>
      <c r="H350" s="49">
        <v>6822</v>
      </c>
      <c r="I350">
        <v>689</v>
      </c>
      <c r="J350">
        <v>266</v>
      </c>
      <c r="K350">
        <v>312</v>
      </c>
      <c r="L350" s="49">
        <v>24093</v>
      </c>
    </row>
    <row r="351" spans="3:12" x14ac:dyDescent="0.25">
      <c r="C351" t="s">
        <v>78</v>
      </c>
      <c r="D351" s="53">
        <v>1.0999999999999999E-2</v>
      </c>
      <c r="E351" s="53">
        <v>0.13500000000000001</v>
      </c>
      <c r="F351" s="53">
        <v>0.503</v>
      </c>
      <c r="G351" s="53">
        <v>1.6E-2</v>
      </c>
      <c r="H351" s="53">
        <v>0.28299999999999997</v>
      </c>
      <c r="I351" s="53">
        <v>2.9000000000000001E-2</v>
      </c>
      <c r="J351" s="53">
        <v>1.0999999999999999E-2</v>
      </c>
      <c r="K351" s="53">
        <v>1.2999999999999999E-2</v>
      </c>
      <c r="L351" s="54">
        <v>1</v>
      </c>
    </row>
    <row r="352" spans="3:12" x14ac:dyDescent="0.25">
      <c r="C352">
        <v>10</v>
      </c>
      <c r="D352">
        <v>242</v>
      </c>
      <c r="E352">
        <v>294</v>
      </c>
      <c r="F352">
        <v>757</v>
      </c>
      <c r="G352" s="49">
        <v>3535</v>
      </c>
      <c r="H352">
        <v>501</v>
      </c>
      <c r="I352" s="49">
        <v>17620</v>
      </c>
      <c r="J352">
        <v>134</v>
      </c>
      <c r="K352">
        <v>154</v>
      </c>
      <c r="L352" s="49">
        <v>23236</v>
      </c>
    </row>
    <row r="353" spans="1:12" x14ac:dyDescent="0.25">
      <c r="C353" t="s">
        <v>78</v>
      </c>
      <c r="D353" s="53">
        <v>0.01</v>
      </c>
      <c r="E353" s="53">
        <v>1.2999999999999999E-2</v>
      </c>
      <c r="F353" s="53">
        <v>3.3000000000000002E-2</v>
      </c>
      <c r="G353" s="53">
        <v>0.152</v>
      </c>
      <c r="H353" s="53">
        <v>2.1999999999999999E-2</v>
      </c>
      <c r="I353" s="53">
        <v>0.75800000000000001</v>
      </c>
      <c r="J353" s="53">
        <v>6.0000000000000001E-3</v>
      </c>
      <c r="K353" s="53">
        <v>7.0000000000000001E-3</v>
      </c>
      <c r="L353" s="54">
        <v>1</v>
      </c>
    </row>
    <row r="354" spans="1:12" x14ac:dyDescent="0.25">
      <c r="C354">
        <v>11</v>
      </c>
      <c r="F354">
        <v>248</v>
      </c>
      <c r="G354">
        <v>331</v>
      </c>
      <c r="H354">
        <v>348</v>
      </c>
      <c r="I354">
        <v>75</v>
      </c>
      <c r="K354">
        <v>258</v>
      </c>
      <c r="L354" s="49">
        <v>1260</v>
      </c>
    </row>
    <row r="355" spans="1:12" x14ac:dyDescent="0.25">
      <c r="C355" t="s">
        <v>78</v>
      </c>
      <c r="F355" s="53">
        <v>0.19700000000000001</v>
      </c>
      <c r="G355" s="53">
        <v>0.26300000000000001</v>
      </c>
      <c r="H355" s="53">
        <v>0.27600000000000002</v>
      </c>
      <c r="I355" s="53">
        <v>5.8999999999999997E-2</v>
      </c>
      <c r="K355" s="53">
        <v>0.20499999999999999</v>
      </c>
      <c r="L355" s="54">
        <v>1</v>
      </c>
    </row>
    <row r="356" spans="1:12" x14ac:dyDescent="0.25">
      <c r="C356">
        <v>12</v>
      </c>
      <c r="D356">
        <v>295</v>
      </c>
      <c r="E356">
        <v>445</v>
      </c>
      <c r="F356">
        <v>620</v>
      </c>
      <c r="G356">
        <v>771</v>
      </c>
      <c r="H356" s="49">
        <v>5216</v>
      </c>
      <c r="I356">
        <v>181</v>
      </c>
      <c r="J356">
        <v>115</v>
      </c>
      <c r="K356">
        <v>277</v>
      </c>
      <c r="L356" s="49">
        <v>7920</v>
      </c>
    </row>
    <row r="357" spans="1:12" x14ac:dyDescent="0.25">
      <c r="C357" t="s">
        <v>78</v>
      </c>
      <c r="D357" s="53">
        <v>3.6999999999999998E-2</v>
      </c>
      <c r="E357" s="53">
        <v>5.6000000000000001E-2</v>
      </c>
      <c r="F357" s="53">
        <v>7.8E-2</v>
      </c>
      <c r="G357" s="53">
        <v>9.7000000000000003E-2</v>
      </c>
      <c r="H357" s="53">
        <v>0.65900000000000003</v>
      </c>
      <c r="I357" s="53">
        <v>2.3E-2</v>
      </c>
      <c r="J357" s="53">
        <v>1.4999999999999999E-2</v>
      </c>
      <c r="K357" s="53">
        <v>3.5000000000000003E-2</v>
      </c>
      <c r="L357" s="54">
        <v>1</v>
      </c>
    </row>
    <row r="358" spans="1:12" x14ac:dyDescent="0.25">
      <c r="C358">
        <v>13</v>
      </c>
      <c r="D358">
        <v>95</v>
      </c>
      <c r="F358" s="49">
        <v>2665</v>
      </c>
      <c r="G358">
        <v>48</v>
      </c>
      <c r="I358">
        <v>312</v>
      </c>
      <c r="L358" s="49">
        <v>3120</v>
      </c>
    </row>
    <row r="359" spans="1:12" x14ac:dyDescent="0.25">
      <c r="C359" t="s">
        <v>78</v>
      </c>
      <c r="D359" s="53">
        <v>3.1E-2</v>
      </c>
      <c r="F359" s="53">
        <v>0.85399999999999998</v>
      </c>
      <c r="G359" s="53">
        <v>1.4999999999999999E-2</v>
      </c>
      <c r="I359" s="53">
        <v>0.1</v>
      </c>
      <c r="L359" s="54">
        <v>1</v>
      </c>
    </row>
    <row r="360" spans="1:12" x14ac:dyDescent="0.25">
      <c r="C360">
        <v>14</v>
      </c>
      <c r="J360">
        <v>73</v>
      </c>
      <c r="K360">
        <v>79</v>
      </c>
      <c r="L360">
        <v>152</v>
      </c>
    </row>
    <row r="361" spans="1:12" x14ac:dyDescent="0.25">
      <c r="C361" t="s">
        <v>78</v>
      </c>
      <c r="J361" s="53">
        <v>0.48099999999999998</v>
      </c>
      <c r="K361" s="53">
        <v>0.51900000000000002</v>
      </c>
      <c r="L361" s="54">
        <v>1</v>
      </c>
    </row>
    <row r="362" spans="1:12" x14ac:dyDescent="0.25">
      <c r="C362">
        <v>15</v>
      </c>
      <c r="D362">
        <v>184</v>
      </c>
      <c r="E362">
        <v>569</v>
      </c>
      <c r="F362">
        <v>683</v>
      </c>
      <c r="G362">
        <v>280</v>
      </c>
      <c r="I362">
        <v>104</v>
      </c>
      <c r="J362">
        <v>125</v>
      </c>
      <c r="L362" s="49">
        <v>1945</v>
      </c>
    </row>
    <row r="363" spans="1:12" x14ac:dyDescent="0.25">
      <c r="C363" t="s">
        <v>78</v>
      </c>
      <c r="D363" s="53">
        <v>9.4E-2</v>
      </c>
      <c r="E363" s="53">
        <v>0.29299999999999998</v>
      </c>
      <c r="F363" s="53">
        <v>0.35099999999999998</v>
      </c>
      <c r="G363" s="53">
        <v>0.14399999999999999</v>
      </c>
      <c r="I363" s="53">
        <v>5.2999999999999999E-2</v>
      </c>
      <c r="J363" s="53">
        <v>6.4000000000000001E-2</v>
      </c>
      <c r="L363" s="54">
        <v>1</v>
      </c>
    </row>
    <row r="364" spans="1:12" x14ac:dyDescent="0.25">
      <c r="C364">
        <v>16</v>
      </c>
      <c r="F364">
        <v>127</v>
      </c>
      <c r="K364">
        <v>215</v>
      </c>
      <c r="L364">
        <v>342</v>
      </c>
    </row>
    <row r="365" spans="1:12" x14ac:dyDescent="0.25">
      <c r="C365" t="s">
        <v>78</v>
      </c>
      <c r="F365" s="53">
        <v>0.371</v>
      </c>
      <c r="K365" s="53">
        <v>0.629</v>
      </c>
      <c r="L365" s="54">
        <v>1</v>
      </c>
    </row>
    <row r="366" spans="1:12" x14ac:dyDescent="0.25">
      <c r="A366" t="s">
        <v>55</v>
      </c>
      <c r="B366" t="s">
        <v>45</v>
      </c>
      <c r="C366">
        <v>1</v>
      </c>
      <c r="K366">
        <v>26</v>
      </c>
      <c r="L366">
        <v>26</v>
      </c>
    </row>
    <row r="367" spans="1:12" x14ac:dyDescent="0.25">
      <c r="C367" t="s">
        <v>78</v>
      </c>
      <c r="K367" s="53">
        <v>1</v>
      </c>
      <c r="L367" s="54">
        <v>1</v>
      </c>
    </row>
    <row r="368" spans="1:12" x14ac:dyDescent="0.25">
      <c r="C368">
        <v>2</v>
      </c>
      <c r="E368">
        <v>98</v>
      </c>
      <c r="F368">
        <v>27</v>
      </c>
      <c r="G368">
        <v>212</v>
      </c>
      <c r="H368" s="49">
        <v>1926</v>
      </c>
      <c r="J368">
        <v>51</v>
      </c>
      <c r="K368" s="49">
        <v>1945</v>
      </c>
      <c r="L368" s="49">
        <v>4259</v>
      </c>
    </row>
    <row r="369" spans="3:12" x14ac:dyDescent="0.25">
      <c r="C369" t="s">
        <v>78</v>
      </c>
      <c r="E369" s="53">
        <v>2.3E-2</v>
      </c>
      <c r="F369" s="53">
        <v>6.0000000000000001E-3</v>
      </c>
      <c r="G369" s="53">
        <v>0.05</v>
      </c>
      <c r="H369" s="53">
        <v>0.45200000000000001</v>
      </c>
      <c r="J369" s="53">
        <v>1.2E-2</v>
      </c>
      <c r="K369" s="53">
        <v>0.45700000000000002</v>
      </c>
      <c r="L369" s="54">
        <v>1</v>
      </c>
    </row>
    <row r="370" spans="3:12" x14ac:dyDescent="0.25">
      <c r="C370">
        <v>3</v>
      </c>
      <c r="D370">
        <v>41</v>
      </c>
      <c r="H370">
        <v>129</v>
      </c>
      <c r="I370">
        <v>627</v>
      </c>
      <c r="K370" s="49">
        <v>29204</v>
      </c>
      <c r="L370" s="49">
        <v>30001</v>
      </c>
    </row>
    <row r="371" spans="3:12" x14ac:dyDescent="0.25">
      <c r="C371" t="s">
        <v>78</v>
      </c>
      <c r="D371" s="53">
        <v>1E-3</v>
      </c>
      <c r="H371" s="53">
        <v>4.0000000000000001E-3</v>
      </c>
      <c r="I371" s="53">
        <v>2.1000000000000001E-2</v>
      </c>
      <c r="K371" s="53">
        <v>0.97299999999999998</v>
      </c>
      <c r="L371" s="54">
        <v>1</v>
      </c>
    </row>
    <row r="372" spans="3:12" x14ac:dyDescent="0.25">
      <c r="C372">
        <v>4</v>
      </c>
      <c r="D372">
        <v>175</v>
      </c>
      <c r="E372">
        <v>209</v>
      </c>
      <c r="F372">
        <v>248</v>
      </c>
      <c r="G372" s="49">
        <v>5985</v>
      </c>
      <c r="H372">
        <v>524</v>
      </c>
      <c r="I372">
        <v>258</v>
      </c>
      <c r="K372" s="49">
        <v>1143</v>
      </c>
      <c r="L372" s="49">
        <v>8541</v>
      </c>
    </row>
    <row r="373" spans="3:12" x14ac:dyDescent="0.25">
      <c r="C373" t="s">
        <v>78</v>
      </c>
      <c r="D373" s="53">
        <v>0.02</v>
      </c>
      <c r="E373" s="53">
        <v>2.4E-2</v>
      </c>
      <c r="F373" s="53">
        <v>2.9000000000000001E-2</v>
      </c>
      <c r="G373" s="53">
        <v>0.70099999999999996</v>
      </c>
      <c r="H373" s="53">
        <v>6.0999999999999999E-2</v>
      </c>
      <c r="I373" s="53">
        <v>0.03</v>
      </c>
      <c r="K373" s="53">
        <v>0.13400000000000001</v>
      </c>
      <c r="L373" s="54">
        <v>1</v>
      </c>
    </row>
    <row r="374" spans="3:12" x14ac:dyDescent="0.25">
      <c r="C374">
        <v>5</v>
      </c>
      <c r="G374">
        <v>40</v>
      </c>
      <c r="K374">
        <v>722</v>
      </c>
      <c r="L374">
        <v>762</v>
      </c>
    </row>
    <row r="375" spans="3:12" x14ac:dyDescent="0.25">
      <c r="C375" t="s">
        <v>78</v>
      </c>
      <c r="G375" s="53">
        <v>5.1999999999999998E-2</v>
      </c>
      <c r="K375" s="53">
        <v>0.94799999999999995</v>
      </c>
      <c r="L375" s="54">
        <v>1</v>
      </c>
    </row>
    <row r="376" spans="3:12" x14ac:dyDescent="0.25">
      <c r="C376">
        <v>6</v>
      </c>
      <c r="D376" s="49">
        <v>3329</v>
      </c>
      <c r="E376" s="49">
        <v>4526</v>
      </c>
      <c r="F376">
        <v>326</v>
      </c>
      <c r="G376">
        <v>454</v>
      </c>
      <c r="H376" s="49">
        <v>4911</v>
      </c>
      <c r="I376">
        <v>372</v>
      </c>
      <c r="J376" s="49">
        <v>3619</v>
      </c>
      <c r="K376" s="49">
        <v>10879</v>
      </c>
      <c r="L376" s="49">
        <v>28415</v>
      </c>
    </row>
    <row r="377" spans="3:12" x14ac:dyDescent="0.25">
      <c r="C377" t="s">
        <v>78</v>
      </c>
      <c r="D377" s="53">
        <v>0.11700000000000001</v>
      </c>
      <c r="E377" s="53">
        <v>0.159</v>
      </c>
      <c r="F377" s="53">
        <v>1.0999999999999999E-2</v>
      </c>
      <c r="G377" s="53">
        <v>1.6E-2</v>
      </c>
      <c r="H377" s="53">
        <v>0.17299999999999999</v>
      </c>
      <c r="I377" s="53">
        <v>1.2999999999999999E-2</v>
      </c>
      <c r="J377" s="53">
        <v>0.127</v>
      </c>
      <c r="K377" s="53">
        <v>0.38300000000000001</v>
      </c>
      <c r="L377" s="54">
        <v>1</v>
      </c>
    </row>
    <row r="378" spans="3:12" x14ac:dyDescent="0.25">
      <c r="C378">
        <v>7</v>
      </c>
      <c r="D378">
        <v>108</v>
      </c>
      <c r="E378" s="49">
        <v>3454</v>
      </c>
      <c r="F378">
        <v>606</v>
      </c>
      <c r="G378">
        <v>301</v>
      </c>
      <c r="H378" s="49">
        <v>3682</v>
      </c>
      <c r="I378">
        <v>63</v>
      </c>
      <c r="J378">
        <v>192</v>
      </c>
      <c r="K378" s="49">
        <v>8263</v>
      </c>
      <c r="L378" s="49">
        <v>16668</v>
      </c>
    </row>
    <row r="379" spans="3:12" x14ac:dyDescent="0.25">
      <c r="C379" t="s">
        <v>78</v>
      </c>
      <c r="D379" s="53">
        <v>6.0000000000000001E-3</v>
      </c>
      <c r="E379" s="53">
        <v>0.20699999999999999</v>
      </c>
      <c r="F379" s="53">
        <v>3.5999999999999997E-2</v>
      </c>
      <c r="G379" s="53">
        <v>1.7999999999999999E-2</v>
      </c>
      <c r="H379" s="53">
        <v>0.221</v>
      </c>
      <c r="I379" s="53">
        <v>4.0000000000000001E-3</v>
      </c>
      <c r="J379" s="53">
        <v>1.2E-2</v>
      </c>
      <c r="K379" s="53">
        <v>0.496</v>
      </c>
      <c r="L379" s="54">
        <v>1</v>
      </c>
    </row>
    <row r="380" spans="3:12" x14ac:dyDescent="0.25">
      <c r="C380">
        <v>8</v>
      </c>
      <c r="D380">
        <v>90</v>
      </c>
      <c r="E380">
        <v>432</v>
      </c>
      <c r="F380">
        <v>288</v>
      </c>
      <c r="G380" s="49">
        <v>1591</v>
      </c>
      <c r="H380" s="49">
        <v>9321</v>
      </c>
      <c r="I380">
        <v>709</v>
      </c>
      <c r="J380">
        <v>96</v>
      </c>
      <c r="K380">
        <v>777</v>
      </c>
      <c r="L380" s="49">
        <v>13303</v>
      </c>
    </row>
    <row r="381" spans="3:12" x14ac:dyDescent="0.25">
      <c r="C381" t="s">
        <v>78</v>
      </c>
      <c r="D381" s="53">
        <v>7.0000000000000001E-3</v>
      </c>
      <c r="E381" s="53">
        <v>3.2000000000000001E-2</v>
      </c>
      <c r="F381" s="53">
        <v>2.1999999999999999E-2</v>
      </c>
      <c r="G381" s="53">
        <v>0.12</v>
      </c>
      <c r="H381" s="53">
        <v>0.70099999999999996</v>
      </c>
      <c r="I381" s="53">
        <v>5.2999999999999999E-2</v>
      </c>
      <c r="J381" s="53">
        <v>7.0000000000000001E-3</v>
      </c>
      <c r="K381" s="53">
        <v>5.8000000000000003E-2</v>
      </c>
      <c r="L381" s="54">
        <v>1</v>
      </c>
    </row>
    <row r="382" spans="3:12" x14ac:dyDescent="0.25">
      <c r="C382">
        <v>9</v>
      </c>
      <c r="D382">
        <v>578</v>
      </c>
      <c r="E382">
        <v>193</v>
      </c>
      <c r="F382" s="49">
        <v>2171</v>
      </c>
      <c r="G382" s="49">
        <v>1083</v>
      </c>
      <c r="H382" s="49">
        <v>8629</v>
      </c>
      <c r="I382" s="49">
        <v>1144</v>
      </c>
      <c r="J382">
        <v>47</v>
      </c>
      <c r="K382" s="49">
        <v>2708</v>
      </c>
      <c r="L382" s="49">
        <v>16552</v>
      </c>
    </row>
    <row r="383" spans="3:12" x14ac:dyDescent="0.25">
      <c r="C383" t="s">
        <v>78</v>
      </c>
      <c r="D383" s="53">
        <v>3.5000000000000003E-2</v>
      </c>
      <c r="E383" s="53">
        <v>1.2E-2</v>
      </c>
      <c r="F383" s="53">
        <v>0.13100000000000001</v>
      </c>
      <c r="G383" s="53">
        <v>6.5000000000000002E-2</v>
      </c>
      <c r="H383" s="53">
        <v>0.52100000000000002</v>
      </c>
      <c r="I383" s="53">
        <v>6.9000000000000006E-2</v>
      </c>
      <c r="J383" s="53">
        <v>3.0000000000000001E-3</v>
      </c>
      <c r="K383" s="53">
        <v>0.16400000000000001</v>
      </c>
      <c r="L383" s="54">
        <v>1</v>
      </c>
    </row>
    <row r="384" spans="3:12" x14ac:dyDescent="0.25">
      <c r="C384">
        <v>10</v>
      </c>
      <c r="D384" s="49">
        <v>3248</v>
      </c>
      <c r="E384">
        <v>445</v>
      </c>
      <c r="F384">
        <v>181</v>
      </c>
      <c r="G384">
        <v>268</v>
      </c>
      <c r="H384">
        <v>374</v>
      </c>
      <c r="I384">
        <v>222</v>
      </c>
      <c r="J384">
        <v>138</v>
      </c>
      <c r="K384">
        <v>188</v>
      </c>
      <c r="L384" s="49">
        <v>5064</v>
      </c>
    </row>
    <row r="385" spans="1:12" x14ac:dyDescent="0.25">
      <c r="C385" t="s">
        <v>78</v>
      </c>
      <c r="D385" s="53">
        <v>0.64100000000000001</v>
      </c>
      <c r="E385" s="53">
        <v>8.7999999999999995E-2</v>
      </c>
      <c r="F385" s="53">
        <v>3.5999999999999997E-2</v>
      </c>
      <c r="G385" s="53">
        <v>5.2999999999999999E-2</v>
      </c>
      <c r="H385" s="53">
        <v>7.3999999999999996E-2</v>
      </c>
      <c r="I385" s="53">
        <v>4.3999999999999997E-2</v>
      </c>
      <c r="J385" s="53">
        <v>2.7E-2</v>
      </c>
      <c r="K385" s="53">
        <v>3.6999999999999998E-2</v>
      </c>
      <c r="L385" s="54">
        <v>1</v>
      </c>
    </row>
    <row r="386" spans="1:12" x14ac:dyDescent="0.25">
      <c r="C386">
        <v>11</v>
      </c>
      <c r="D386">
        <v>184</v>
      </c>
      <c r="F386">
        <v>64</v>
      </c>
      <c r="G386">
        <v>45</v>
      </c>
      <c r="H386">
        <v>210</v>
      </c>
      <c r="I386">
        <v>91</v>
      </c>
      <c r="L386">
        <v>594</v>
      </c>
    </row>
    <row r="387" spans="1:12" x14ac:dyDescent="0.25">
      <c r="C387" t="s">
        <v>78</v>
      </c>
      <c r="D387" s="53">
        <v>0.309</v>
      </c>
      <c r="F387" s="53">
        <v>0.108</v>
      </c>
      <c r="G387" s="53">
        <v>7.5999999999999998E-2</v>
      </c>
      <c r="H387" s="53">
        <v>0.35299999999999998</v>
      </c>
      <c r="I387" s="53">
        <v>0.154</v>
      </c>
      <c r="L387" s="54">
        <v>1</v>
      </c>
    </row>
    <row r="388" spans="1:12" x14ac:dyDescent="0.25">
      <c r="C388">
        <v>12</v>
      </c>
      <c r="D388">
        <v>584</v>
      </c>
      <c r="E388">
        <v>526</v>
      </c>
      <c r="F388" s="49">
        <v>9911</v>
      </c>
      <c r="G388">
        <v>681</v>
      </c>
      <c r="H388" s="49">
        <v>1063</v>
      </c>
      <c r="I388">
        <v>583</v>
      </c>
      <c r="K388">
        <v>171</v>
      </c>
      <c r="L388" s="49">
        <v>13519</v>
      </c>
    </row>
    <row r="389" spans="1:12" x14ac:dyDescent="0.25">
      <c r="C389" t="s">
        <v>78</v>
      </c>
      <c r="D389" s="53">
        <v>4.2999999999999997E-2</v>
      </c>
      <c r="E389" s="53">
        <v>3.9E-2</v>
      </c>
      <c r="F389" s="53">
        <v>0.73299999999999998</v>
      </c>
      <c r="G389" s="53">
        <v>0.05</v>
      </c>
      <c r="H389" s="53">
        <v>7.9000000000000001E-2</v>
      </c>
      <c r="I389" s="53">
        <v>4.2999999999999997E-2</v>
      </c>
      <c r="K389" s="53">
        <v>1.2999999999999999E-2</v>
      </c>
      <c r="L389" s="54">
        <v>1</v>
      </c>
    </row>
    <row r="390" spans="1:12" x14ac:dyDescent="0.25">
      <c r="C390">
        <v>13</v>
      </c>
      <c r="E390">
        <v>630</v>
      </c>
      <c r="G390">
        <v>329</v>
      </c>
      <c r="H390">
        <v>143</v>
      </c>
      <c r="I390">
        <v>46</v>
      </c>
      <c r="J390">
        <v>40</v>
      </c>
      <c r="K390">
        <v>140</v>
      </c>
      <c r="L390" s="49">
        <v>1328</v>
      </c>
    </row>
    <row r="391" spans="1:12" x14ac:dyDescent="0.25">
      <c r="C391" t="s">
        <v>78</v>
      </c>
      <c r="E391" s="53">
        <v>0.47499999999999998</v>
      </c>
      <c r="G391" s="53">
        <v>0.248</v>
      </c>
      <c r="H391" s="53">
        <v>0.108</v>
      </c>
      <c r="I391" s="53">
        <v>3.4000000000000002E-2</v>
      </c>
      <c r="J391" s="53">
        <v>0.03</v>
      </c>
      <c r="K391" s="53">
        <v>0.106</v>
      </c>
      <c r="L391" s="54">
        <v>1</v>
      </c>
    </row>
    <row r="392" spans="1:12" x14ac:dyDescent="0.25">
      <c r="C392">
        <v>14</v>
      </c>
      <c r="F392">
        <v>57</v>
      </c>
      <c r="G392">
        <v>301</v>
      </c>
      <c r="H392">
        <v>142</v>
      </c>
      <c r="I392">
        <v>150</v>
      </c>
      <c r="K392">
        <v>217</v>
      </c>
      <c r="L392">
        <v>867</v>
      </c>
    </row>
    <row r="393" spans="1:12" x14ac:dyDescent="0.25">
      <c r="C393" t="s">
        <v>78</v>
      </c>
      <c r="F393" s="53">
        <v>6.6000000000000003E-2</v>
      </c>
      <c r="G393" s="53">
        <v>0.34699999999999998</v>
      </c>
      <c r="H393" s="53">
        <v>0.16400000000000001</v>
      </c>
      <c r="I393" s="53">
        <v>0.17299999999999999</v>
      </c>
      <c r="K393" s="53">
        <v>0.251</v>
      </c>
      <c r="L393" s="54">
        <v>1</v>
      </c>
    </row>
    <row r="394" spans="1:12" x14ac:dyDescent="0.25">
      <c r="C394">
        <v>15</v>
      </c>
      <c r="E394">
        <v>347</v>
      </c>
      <c r="F394">
        <v>926</v>
      </c>
      <c r="H394">
        <v>231</v>
      </c>
      <c r="I394">
        <v>483</v>
      </c>
      <c r="J394">
        <v>362</v>
      </c>
      <c r="L394" s="49">
        <v>2349</v>
      </c>
    </row>
    <row r="395" spans="1:12" x14ac:dyDescent="0.25">
      <c r="C395" t="s">
        <v>78</v>
      </c>
      <c r="E395" s="53">
        <v>0.14799999999999999</v>
      </c>
      <c r="F395" s="53">
        <v>0.39400000000000002</v>
      </c>
      <c r="H395" s="53">
        <v>9.8000000000000004E-2</v>
      </c>
      <c r="I395" s="53">
        <v>0.20599999999999999</v>
      </c>
      <c r="J395" s="53">
        <v>0.154</v>
      </c>
      <c r="L395" s="54">
        <v>1</v>
      </c>
    </row>
    <row r="396" spans="1:12" x14ac:dyDescent="0.25">
      <c r="C396">
        <v>16</v>
      </c>
      <c r="F396">
        <v>7</v>
      </c>
      <c r="G396">
        <v>120</v>
      </c>
      <c r="H396">
        <v>22</v>
      </c>
      <c r="K396">
        <v>222</v>
      </c>
      <c r="L396">
        <v>371</v>
      </c>
    </row>
    <row r="397" spans="1:12" x14ac:dyDescent="0.25">
      <c r="C397" t="s">
        <v>78</v>
      </c>
      <c r="F397" s="53">
        <v>1.9E-2</v>
      </c>
      <c r="G397" s="53">
        <v>0.32300000000000001</v>
      </c>
      <c r="H397" s="53">
        <v>5.8999999999999997E-2</v>
      </c>
      <c r="K397" s="53">
        <v>0.59799999999999998</v>
      </c>
      <c r="L397" s="54">
        <v>1</v>
      </c>
    </row>
    <row r="398" spans="1:12" x14ac:dyDescent="0.25">
      <c r="A398" t="s">
        <v>55</v>
      </c>
      <c r="B398" t="s">
        <v>46</v>
      </c>
      <c r="C398">
        <v>1</v>
      </c>
      <c r="K398">
        <v>142</v>
      </c>
      <c r="L398">
        <v>142</v>
      </c>
    </row>
    <row r="399" spans="1:12" x14ac:dyDescent="0.25">
      <c r="C399" t="s">
        <v>78</v>
      </c>
      <c r="K399" s="53">
        <v>1</v>
      </c>
      <c r="L399" s="54">
        <v>1</v>
      </c>
    </row>
    <row r="400" spans="1:12" x14ac:dyDescent="0.25">
      <c r="C400">
        <v>2</v>
      </c>
      <c r="D400">
        <v>28</v>
      </c>
      <c r="F400">
        <v>150</v>
      </c>
      <c r="G400">
        <v>228</v>
      </c>
      <c r="H400">
        <v>200</v>
      </c>
      <c r="K400">
        <v>272</v>
      </c>
      <c r="L400">
        <v>878</v>
      </c>
    </row>
    <row r="401" spans="3:12" x14ac:dyDescent="0.25">
      <c r="C401" t="s">
        <v>78</v>
      </c>
      <c r="D401" s="53">
        <v>3.2000000000000001E-2</v>
      </c>
      <c r="F401" s="53">
        <v>0.17100000000000001</v>
      </c>
      <c r="G401" s="53">
        <v>0.26</v>
      </c>
      <c r="H401" s="53">
        <v>0.22800000000000001</v>
      </c>
      <c r="K401" s="53">
        <v>0.31</v>
      </c>
      <c r="L401" s="54">
        <v>1</v>
      </c>
    </row>
    <row r="402" spans="3:12" x14ac:dyDescent="0.25">
      <c r="C402">
        <v>3</v>
      </c>
      <c r="D402">
        <v>57</v>
      </c>
      <c r="E402">
        <v>112</v>
      </c>
      <c r="F402">
        <v>35</v>
      </c>
      <c r="H402">
        <v>311</v>
      </c>
      <c r="K402" s="49">
        <v>1618</v>
      </c>
      <c r="L402" s="49">
        <v>2133</v>
      </c>
    </row>
    <row r="403" spans="3:12" x14ac:dyDescent="0.25">
      <c r="C403" t="s">
        <v>78</v>
      </c>
      <c r="D403" s="53">
        <v>2.7E-2</v>
      </c>
      <c r="E403" s="53">
        <v>5.2999999999999999E-2</v>
      </c>
      <c r="F403" s="53">
        <v>1.6E-2</v>
      </c>
      <c r="H403" s="53">
        <v>0.14599999999999999</v>
      </c>
      <c r="K403" s="53">
        <v>0.75900000000000001</v>
      </c>
      <c r="L403" s="54">
        <v>1</v>
      </c>
    </row>
    <row r="404" spans="3:12" x14ac:dyDescent="0.25">
      <c r="C404">
        <v>4</v>
      </c>
      <c r="D404">
        <v>196</v>
      </c>
      <c r="F404">
        <v>144</v>
      </c>
      <c r="G404">
        <v>245</v>
      </c>
      <c r="H404" s="49">
        <v>1572</v>
      </c>
      <c r="J404">
        <v>112</v>
      </c>
      <c r="K404">
        <v>273</v>
      </c>
      <c r="L404" s="49">
        <v>2542</v>
      </c>
    </row>
    <row r="405" spans="3:12" x14ac:dyDescent="0.25">
      <c r="C405" t="s">
        <v>78</v>
      </c>
      <c r="D405" s="53">
        <v>7.6999999999999999E-2</v>
      </c>
      <c r="F405" s="53">
        <v>5.7000000000000002E-2</v>
      </c>
      <c r="G405" s="53">
        <v>9.6000000000000002E-2</v>
      </c>
      <c r="H405" s="53">
        <v>0.61799999999999999</v>
      </c>
      <c r="J405" s="53">
        <v>4.3999999999999997E-2</v>
      </c>
      <c r="K405" s="53">
        <v>0.107</v>
      </c>
      <c r="L405" s="54">
        <v>1</v>
      </c>
    </row>
    <row r="406" spans="3:12" x14ac:dyDescent="0.25">
      <c r="C406">
        <v>5</v>
      </c>
      <c r="F406">
        <v>147</v>
      </c>
      <c r="K406" s="49">
        <v>5083</v>
      </c>
      <c r="L406" s="49">
        <v>5230</v>
      </c>
    </row>
    <row r="407" spans="3:12" x14ac:dyDescent="0.25">
      <c r="C407" t="s">
        <v>78</v>
      </c>
      <c r="F407" s="53">
        <v>2.8000000000000001E-2</v>
      </c>
      <c r="K407" s="53">
        <v>0.97199999999999998</v>
      </c>
      <c r="L407" s="54">
        <v>1</v>
      </c>
    </row>
    <row r="408" spans="3:12" x14ac:dyDescent="0.25">
      <c r="C408">
        <v>6</v>
      </c>
      <c r="E408">
        <v>257</v>
      </c>
      <c r="F408" s="49">
        <v>4149</v>
      </c>
      <c r="G408">
        <v>131</v>
      </c>
      <c r="H408" s="49">
        <v>6695</v>
      </c>
      <c r="K408">
        <v>550</v>
      </c>
      <c r="L408" s="49">
        <v>11782</v>
      </c>
    </row>
    <row r="409" spans="3:12" x14ac:dyDescent="0.25">
      <c r="C409" t="s">
        <v>78</v>
      </c>
      <c r="E409" s="53">
        <v>2.1999999999999999E-2</v>
      </c>
      <c r="F409" s="53">
        <v>0.35199999999999998</v>
      </c>
      <c r="G409" s="53">
        <v>1.0999999999999999E-2</v>
      </c>
      <c r="H409" s="53">
        <v>0.56799999999999995</v>
      </c>
      <c r="K409" s="53">
        <v>4.7E-2</v>
      </c>
      <c r="L409" s="54">
        <v>1</v>
      </c>
    </row>
    <row r="410" spans="3:12" x14ac:dyDescent="0.25">
      <c r="C410">
        <v>7</v>
      </c>
      <c r="D410">
        <v>83</v>
      </c>
      <c r="E410">
        <v>237</v>
      </c>
      <c r="G410">
        <v>112</v>
      </c>
      <c r="H410">
        <v>911</v>
      </c>
      <c r="K410">
        <v>669</v>
      </c>
      <c r="L410" s="49">
        <v>2011</v>
      </c>
    </row>
    <row r="411" spans="3:12" x14ac:dyDescent="0.25">
      <c r="C411" t="s">
        <v>78</v>
      </c>
      <c r="D411" s="53">
        <v>4.1000000000000002E-2</v>
      </c>
      <c r="E411" s="53">
        <v>0.11799999999999999</v>
      </c>
      <c r="G411" s="53">
        <v>5.6000000000000001E-2</v>
      </c>
      <c r="H411" s="53">
        <v>0.45300000000000001</v>
      </c>
      <c r="K411" s="53">
        <v>0.33300000000000002</v>
      </c>
      <c r="L411" s="54">
        <v>1</v>
      </c>
    </row>
    <row r="412" spans="3:12" x14ac:dyDescent="0.25">
      <c r="C412">
        <v>8</v>
      </c>
      <c r="E412">
        <v>623</v>
      </c>
      <c r="G412">
        <v>224</v>
      </c>
      <c r="H412" s="49">
        <v>10962</v>
      </c>
      <c r="J412">
        <v>60</v>
      </c>
      <c r="K412">
        <v>434</v>
      </c>
      <c r="L412" s="49">
        <v>12303</v>
      </c>
    </row>
    <row r="413" spans="3:12" x14ac:dyDescent="0.25">
      <c r="C413" t="s">
        <v>78</v>
      </c>
      <c r="E413" s="53">
        <v>5.0999999999999997E-2</v>
      </c>
      <c r="G413" s="53">
        <v>1.7999999999999999E-2</v>
      </c>
      <c r="H413" s="53">
        <v>0.89100000000000001</v>
      </c>
      <c r="J413" s="53">
        <v>5.0000000000000001E-3</v>
      </c>
      <c r="K413" s="53">
        <v>3.5000000000000003E-2</v>
      </c>
      <c r="L413" s="54">
        <v>1</v>
      </c>
    </row>
    <row r="414" spans="3:12" x14ac:dyDescent="0.25">
      <c r="C414">
        <v>9</v>
      </c>
      <c r="D414">
        <v>52</v>
      </c>
      <c r="E414">
        <v>99</v>
      </c>
      <c r="G414">
        <v>175</v>
      </c>
      <c r="H414" s="49">
        <v>4612</v>
      </c>
      <c r="J414">
        <v>382</v>
      </c>
      <c r="K414">
        <v>310</v>
      </c>
      <c r="L414" s="49">
        <v>5629</v>
      </c>
    </row>
    <row r="415" spans="3:12" x14ac:dyDescent="0.25">
      <c r="C415" t="s">
        <v>78</v>
      </c>
      <c r="D415" s="53">
        <v>8.9999999999999993E-3</v>
      </c>
      <c r="E415" s="53">
        <v>1.7000000000000001E-2</v>
      </c>
      <c r="G415" s="53">
        <v>3.1E-2</v>
      </c>
      <c r="H415" s="53">
        <v>0.81899999999999995</v>
      </c>
      <c r="J415" s="53">
        <v>6.8000000000000005E-2</v>
      </c>
      <c r="K415" s="53">
        <v>5.5E-2</v>
      </c>
      <c r="L415" s="54">
        <v>1</v>
      </c>
    </row>
    <row r="416" spans="3:12" x14ac:dyDescent="0.25">
      <c r="C416">
        <v>10</v>
      </c>
      <c r="E416">
        <v>23</v>
      </c>
      <c r="F416">
        <v>77</v>
      </c>
      <c r="G416">
        <v>154</v>
      </c>
      <c r="H416" s="49">
        <v>3091</v>
      </c>
      <c r="K416" s="49">
        <v>1675</v>
      </c>
      <c r="L416" s="49">
        <v>5020</v>
      </c>
    </row>
    <row r="417" spans="1:12" x14ac:dyDescent="0.25">
      <c r="C417" t="s">
        <v>78</v>
      </c>
      <c r="E417" s="53">
        <v>5.0000000000000001E-3</v>
      </c>
      <c r="F417" s="53">
        <v>1.4999999999999999E-2</v>
      </c>
      <c r="G417" s="53">
        <v>3.1E-2</v>
      </c>
      <c r="H417" s="53">
        <v>0.61599999999999999</v>
      </c>
      <c r="K417" s="53">
        <v>0.33400000000000002</v>
      </c>
      <c r="L417" s="54">
        <v>1</v>
      </c>
    </row>
    <row r="418" spans="1:12" x14ac:dyDescent="0.25">
      <c r="C418">
        <v>11</v>
      </c>
      <c r="H418">
        <v>69</v>
      </c>
      <c r="K418">
        <v>62</v>
      </c>
      <c r="L418">
        <v>131</v>
      </c>
    </row>
    <row r="419" spans="1:12" x14ac:dyDescent="0.25">
      <c r="C419" t="s">
        <v>78</v>
      </c>
      <c r="H419" s="53">
        <v>0.52900000000000003</v>
      </c>
      <c r="K419" s="53">
        <v>0.47099999999999997</v>
      </c>
      <c r="L419" s="54">
        <v>1</v>
      </c>
    </row>
    <row r="420" spans="1:12" x14ac:dyDescent="0.25">
      <c r="C420">
        <v>12</v>
      </c>
      <c r="D420">
        <v>77</v>
      </c>
      <c r="E420">
        <v>51</v>
      </c>
      <c r="F420">
        <v>81</v>
      </c>
      <c r="G420">
        <v>345</v>
      </c>
      <c r="H420" s="49">
        <v>4990</v>
      </c>
      <c r="J420">
        <v>21</v>
      </c>
      <c r="L420" s="49">
        <v>5565</v>
      </c>
    </row>
    <row r="421" spans="1:12" x14ac:dyDescent="0.25">
      <c r="C421" t="s">
        <v>78</v>
      </c>
      <c r="D421" s="53">
        <v>1.4E-2</v>
      </c>
      <c r="E421" s="53">
        <v>8.9999999999999993E-3</v>
      </c>
      <c r="F421" s="53">
        <v>1.4999999999999999E-2</v>
      </c>
      <c r="G421" s="53">
        <v>6.2E-2</v>
      </c>
      <c r="H421" s="53">
        <v>0.89700000000000002</v>
      </c>
      <c r="J421" s="53">
        <v>4.0000000000000001E-3</v>
      </c>
      <c r="L421" s="54">
        <v>1</v>
      </c>
    </row>
    <row r="422" spans="1:12" x14ac:dyDescent="0.25">
      <c r="C422">
        <v>13</v>
      </c>
      <c r="G422">
        <v>58</v>
      </c>
      <c r="H422">
        <v>42</v>
      </c>
      <c r="K422">
        <v>43</v>
      </c>
      <c r="L422">
        <v>143</v>
      </c>
    </row>
    <row r="423" spans="1:12" x14ac:dyDescent="0.25">
      <c r="C423" t="s">
        <v>78</v>
      </c>
      <c r="G423" s="53">
        <v>0.40500000000000003</v>
      </c>
      <c r="H423" s="53">
        <v>0.29199999999999998</v>
      </c>
      <c r="K423" s="53">
        <v>0.30299999999999999</v>
      </c>
      <c r="L423" s="54">
        <v>1</v>
      </c>
    </row>
    <row r="424" spans="1:12" x14ac:dyDescent="0.25">
      <c r="C424">
        <v>14</v>
      </c>
    </row>
    <row r="425" spans="1:12" x14ac:dyDescent="0.25">
      <c r="C425" t="s">
        <v>78</v>
      </c>
    </row>
    <row r="426" spans="1:12" x14ac:dyDescent="0.25">
      <c r="C426">
        <v>15</v>
      </c>
      <c r="F426">
        <v>527</v>
      </c>
      <c r="L426">
        <v>527</v>
      </c>
    </row>
    <row r="427" spans="1:12" x14ac:dyDescent="0.25">
      <c r="C427" t="s">
        <v>78</v>
      </c>
      <c r="F427" s="53">
        <v>1</v>
      </c>
      <c r="L427" s="54">
        <v>1</v>
      </c>
    </row>
    <row r="428" spans="1:12" x14ac:dyDescent="0.25">
      <c r="C428">
        <v>16</v>
      </c>
      <c r="K428">
        <v>196</v>
      </c>
      <c r="L428">
        <v>196</v>
      </c>
    </row>
    <row r="429" spans="1:12" x14ac:dyDescent="0.25">
      <c r="C429" t="s">
        <v>78</v>
      </c>
      <c r="K429" s="53">
        <v>1</v>
      </c>
      <c r="L429" s="54">
        <v>1</v>
      </c>
    </row>
    <row r="430" spans="1:12" x14ac:dyDescent="0.25">
      <c r="A430" t="s">
        <v>55</v>
      </c>
      <c r="B430" t="s">
        <v>47</v>
      </c>
      <c r="C430">
        <v>1</v>
      </c>
    </row>
    <row r="431" spans="1:12" x14ac:dyDescent="0.25">
      <c r="C431" t="s">
        <v>78</v>
      </c>
    </row>
    <row r="432" spans="1:12" x14ac:dyDescent="0.25">
      <c r="C432">
        <v>2</v>
      </c>
      <c r="G432">
        <v>50</v>
      </c>
      <c r="H432">
        <v>469</v>
      </c>
      <c r="J432">
        <v>40</v>
      </c>
      <c r="K432">
        <v>103</v>
      </c>
      <c r="L432">
        <v>662</v>
      </c>
    </row>
    <row r="433" spans="3:12" x14ac:dyDescent="0.25">
      <c r="C433" t="s">
        <v>78</v>
      </c>
      <c r="G433" s="53">
        <v>7.4999999999999997E-2</v>
      </c>
      <c r="H433" s="53">
        <v>0.70799999999999996</v>
      </c>
      <c r="J433" s="53">
        <v>0.06</v>
      </c>
      <c r="K433" s="53">
        <v>0.156</v>
      </c>
      <c r="L433" s="54">
        <v>1</v>
      </c>
    </row>
    <row r="434" spans="3:12" x14ac:dyDescent="0.25">
      <c r="C434">
        <v>3</v>
      </c>
      <c r="G434" s="49">
        <v>16532</v>
      </c>
      <c r="H434">
        <v>304</v>
      </c>
      <c r="K434" s="49">
        <v>1254</v>
      </c>
      <c r="L434" s="49">
        <v>18090</v>
      </c>
    </row>
    <row r="435" spans="3:12" x14ac:dyDescent="0.25">
      <c r="C435" t="s">
        <v>78</v>
      </c>
      <c r="G435" s="53">
        <v>0.91400000000000003</v>
      </c>
      <c r="H435" s="53">
        <v>1.7000000000000001E-2</v>
      </c>
      <c r="K435" s="53">
        <v>6.9000000000000006E-2</v>
      </c>
      <c r="L435" s="54">
        <v>1</v>
      </c>
    </row>
    <row r="436" spans="3:12" x14ac:dyDescent="0.25">
      <c r="C436">
        <v>4</v>
      </c>
      <c r="E436" s="49">
        <v>2884</v>
      </c>
      <c r="F436" s="49">
        <v>5722</v>
      </c>
      <c r="G436">
        <v>326</v>
      </c>
      <c r="H436" s="49">
        <v>4394</v>
      </c>
      <c r="K436">
        <v>764</v>
      </c>
      <c r="L436" s="49">
        <v>14090</v>
      </c>
    </row>
    <row r="437" spans="3:12" x14ac:dyDescent="0.25">
      <c r="C437" t="s">
        <v>78</v>
      </c>
      <c r="E437" s="53">
        <v>0.20499999999999999</v>
      </c>
      <c r="F437" s="53">
        <v>0.40600000000000003</v>
      </c>
      <c r="G437" s="53">
        <v>2.3E-2</v>
      </c>
      <c r="H437" s="53">
        <v>0.312</v>
      </c>
      <c r="K437" s="53">
        <v>5.3999999999999999E-2</v>
      </c>
      <c r="L437" s="54">
        <v>1</v>
      </c>
    </row>
    <row r="438" spans="3:12" x14ac:dyDescent="0.25">
      <c r="C438">
        <v>5</v>
      </c>
      <c r="E438">
        <v>80</v>
      </c>
      <c r="H438">
        <v>108</v>
      </c>
      <c r="K438">
        <v>263</v>
      </c>
      <c r="L438">
        <v>451</v>
      </c>
    </row>
    <row r="439" spans="3:12" x14ac:dyDescent="0.25">
      <c r="C439" t="s">
        <v>78</v>
      </c>
      <c r="E439" s="53">
        <v>0.17699999999999999</v>
      </c>
      <c r="H439" s="53">
        <v>0.24</v>
      </c>
      <c r="K439" s="53">
        <v>0.58299999999999996</v>
      </c>
      <c r="L439" s="54">
        <v>1</v>
      </c>
    </row>
    <row r="440" spans="3:12" x14ac:dyDescent="0.25">
      <c r="C440">
        <v>6</v>
      </c>
      <c r="D440">
        <v>91</v>
      </c>
      <c r="E440">
        <v>123</v>
      </c>
      <c r="F440">
        <v>202</v>
      </c>
      <c r="G440" s="49">
        <v>2442</v>
      </c>
      <c r="H440" s="49">
        <v>2323</v>
      </c>
      <c r="J440">
        <v>34</v>
      </c>
      <c r="K440" s="49">
        <v>1949</v>
      </c>
      <c r="L440" s="49">
        <v>7164</v>
      </c>
    </row>
    <row r="441" spans="3:12" x14ac:dyDescent="0.25">
      <c r="C441" t="s">
        <v>78</v>
      </c>
      <c r="D441" s="53">
        <v>1.2999999999999999E-2</v>
      </c>
      <c r="E441" s="53">
        <v>1.7000000000000001E-2</v>
      </c>
      <c r="F441" s="53">
        <v>2.8000000000000001E-2</v>
      </c>
      <c r="G441" s="53">
        <v>0.34100000000000003</v>
      </c>
      <c r="H441" s="53">
        <v>0.32400000000000001</v>
      </c>
      <c r="J441" s="53">
        <v>5.0000000000000001E-3</v>
      </c>
      <c r="K441" s="53">
        <v>0.27200000000000002</v>
      </c>
      <c r="L441" s="54">
        <v>1</v>
      </c>
    </row>
    <row r="442" spans="3:12" x14ac:dyDescent="0.25">
      <c r="C442">
        <v>7</v>
      </c>
      <c r="D442">
        <v>79</v>
      </c>
      <c r="F442" s="49">
        <v>4381</v>
      </c>
      <c r="G442">
        <v>335</v>
      </c>
      <c r="H442" s="49">
        <v>7678</v>
      </c>
      <c r="K442" s="49">
        <v>3501</v>
      </c>
      <c r="L442" s="49">
        <v>15973</v>
      </c>
    </row>
    <row r="443" spans="3:12" x14ac:dyDescent="0.25">
      <c r="C443" t="s">
        <v>78</v>
      </c>
      <c r="D443" s="53">
        <v>5.0000000000000001E-3</v>
      </c>
      <c r="F443" s="53">
        <v>0.27400000000000002</v>
      </c>
      <c r="G443" s="53">
        <v>2.1000000000000001E-2</v>
      </c>
      <c r="H443" s="53">
        <v>0.48099999999999998</v>
      </c>
      <c r="K443" s="53">
        <v>0.219</v>
      </c>
      <c r="L443" s="54">
        <v>1</v>
      </c>
    </row>
    <row r="444" spans="3:12" x14ac:dyDescent="0.25">
      <c r="C444">
        <v>8</v>
      </c>
      <c r="G444" s="49">
        <v>9532</v>
      </c>
      <c r="H444" s="49">
        <v>3532</v>
      </c>
      <c r="J444">
        <v>71</v>
      </c>
      <c r="K444">
        <v>270</v>
      </c>
      <c r="L444" s="49">
        <v>13405</v>
      </c>
    </row>
    <row r="445" spans="3:12" x14ac:dyDescent="0.25">
      <c r="C445" t="s">
        <v>78</v>
      </c>
      <c r="G445" s="53">
        <v>0.71099999999999997</v>
      </c>
      <c r="H445" s="53">
        <v>0.26300000000000001</v>
      </c>
      <c r="J445" s="53">
        <v>5.0000000000000001E-3</v>
      </c>
      <c r="K445" s="53">
        <v>0.02</v>
      </c>
      <c r="L445" s="54">
        <v>1</v>
      </c>
    </row>
    <row r="446" spans="3:12" x14ac:dyDescent="0.25">
      <c r="C446">
        <v>9</v>
      </c>
      <c r="E446">
        <v>160</v>
      </c>
      <c r="F446">
        <v>86</v>
      </c>
      <c r="G446" s="49">
        <v>5875</v>
      </c>
      <c r="H446">
        <v>922</v>
      </c>
      <c r="J446">
        <v>342</v>
      </c>
      <c r="L446" s="49">
        <v>7384</v>
      </c>
    </row>
    <row r="447" spans="3:12" x14ac:dyDescent="0.25">
      <c r="C447" t="s">
        <v>78</v>
      </c>
      <c r="E447" s="53">
        <v>2.1999999999999999E-2</v>
      </c>
      <c r="F447" s="53">
        <v>1.2E-2</v>
      </c>
      <c r="G447" s="53">
        <v>0.79600000000000004</v>
      </c>
      <c r="H447" s="53">
        <v>0.125</v>
      </c>
      <c r="J447" s="53">
        <v>4.5999999999999999E-2</v>
      </c>
      <c r="L447" s="54">
        <v>1</v>
      </c>
    </row>
    <row r="448" spans="3:12" x14ac:dyDescent="0.25">
      <c r="C448">
        <v>10</v>
      </c>
      <c r="D448">
        <v>42</v>
      </c>
      <c r="E448" s="49">
        <v>2446</v>
      </c>
      <c r="F448">
        <v>45</v>
      </c>
      <c r="G448">
        <v>210</v>
      </c>
      <c r="H448" s="49">
        <v>5947</v>
      </c>
      <c r="K448">
        <v>213</v>
      </c>
      <c r="L448" s="49">
        <v>8903</v>
      </c>
    </row>
    <row r="449" spans="1:12" x14ac:dyDescent="0.25">
      <c r="C449" t="s">
        <v>78</v>
      </c>
      <c r="D449" s="53">
        <v>5.0000000000000001E-3</v>
      </c>
      <c r="E449" s="53">
        <v>0.27500000000000002</v>
      </c>
      <c r="F449" s="53">
        <v>5.0000000000000001E-3</v>
      </c>
      <c r="G449" s="53">
        <v>2.4E-2</v>
      </c>
      <c r="H449" s="53">
        <v>0.66800000000000004</v>
      </c>
      <c r="K449" s="53">
        <v>2.4E-2</v>
      </c>
      <c r="L449" s="54">
        <v>1</v>
      </c>
    </row>
    <row r="450" spans="1:12" x14ac:dyDescent="0.25">
      <c r="C450">
        <v>11</v>
      </c>
      <c r="G450">
        <v>37</v>
      </c>
      <c r="L450">
        <v>36</v>
      </c>
    </row>
    <row r="451" spans="1:12" x14ac:dyDescent="0.25">
      <c r="C451" t="s">
        <v>78</v>
      </c>
      <c r="G451" s="53">
        <v>1</v>
      </c>
      <c r="L451" s="54">
        <v>1</v>
      </c>
    </row>
    <row r="452" spans="1:12" x14ac:dyDescent="0.25">
      <c r="C452">
        <v>12</v>
      </c>
      <c r="F452">
        <v>243</v>
      </c>
      <c r="G452">
        <v>194</v>
      </c>
      <c r="H452">
        <v>375</v>
      </c>
      <c r="J452">
        <v>66</v>
      </c>
      <c r="L452">
        <v>877</v>
      </c>
    </row>
    <row r="453" spans="1:12" x14ac:dyDescent="0.25">
      <c r="C453" t="s">
        <v>78</v>
      </c>
      <c r="F453" s="53">
        <v>0.27800000000000002</v>
      </c>
      <c r="G453" s="53">
        <v>0.221</v>
      </c>
      <c r="H453" s="53">
        <v>0.42699999999999999</v>
      </c>
      <c r="J453" s="53">
        <v>7.4999999999999997E-2</v>
      </c>
      <c r="L453" s="54">
        <v>1</v>
      </c>
    </row>
    <row r="454" spans="1:12" x14ac:dyDescent="0.25">
      <c r="C454">
        <v>13</v>
      </c>
      <c r="E454">
        <v>154</v>
      </c>
      <c r="F454" s="49">
        <v>2637</v>
      </c>
      <c r="G454">
        <v>45</v>
      </c>
      <c r="K454">
        <v>70</v>
      </c>
      <c r="L454" s="49">
        <v>2906</v>
      </c>
    </row>
    <row r="455" spans="1:12" x14ac:dyDescent="0.25">
      <c r="C455" t="s">
        <v>78</v>
      </c>
      <c r="E455" s="53">
        <v>5.2999999999999999E-2</v>
      </c>
      <c r="F455" s="53">
        <v>0.90800000000000003</v>
      </c>
      <c r="G455" s="53">
        <v>1.4999999999999999E-2</v>
      </c>
      <c r="K455" s="53">
        <v>2.4E-2</v>
      </c>
      <c r="L455" s="54">
        <v>1</v>
      </c>
    </row>
    <row r="456" spans="1:12" x14ac:dyDescent="0.25">
      <c r="C456">
        <v>14</v>
      </c>
      <c r="E456">
        <v>208</v>
      </c>
      <c r="H456">
        <v>222</v>
      </c>
      <c r="L456">
        <v>430</v>
      </c>
    </row>
    <row r="457" spans="1:12" x14ac:dyDescent="0.25">
      <c r="C457" t="s">
        <v>78</v>
      </c>
      <c r="E457" s="53">
        <v>0.48399999999999999</v>
      </c>
      <c r="H457" s="53">
        <v>0.51600000000000001</v>
      </c>
      <c r="L457" s="54">
        <v>1</v>
      </c>
    </row>
    <row r="458" spans="1:12" x14ac:dyDescent="0.25">
      <c r="C458">
        <v>15</v>
      </c>
      <c r="F458">
        <v>361</v>
      </c>
      <c r="G458">
        <v>124</v>
      </c>
      <c r="L458">
        <v>485</v>
      </c>
    </row>
    <row r="459" spans="1:12" x14ac:dyDescent="0.25">
      <c r="C459" t="s">
        <v>78</v>
      </c>
      <c r="F459" s="53">
        <v>0.74399999999999999</v>
      </c>
      <c r="G459" s="53">
        <v>0.25600000000000001</v>
      </c>
      <c r="L459" s="54">
        <v>1</v>
      </c>
    </row>
    <row r="460" spans="1:12" x14ac:dyDescent="0.25">
      <c r="C460">
        <v>16</v>
      </c>
      <c r="K460">
        <v>421</v>
      </c>
      <c r="L460">
        <v>421</v>
      </c>
    </row>
    <row r="461" spans="1:12" x14ac:dyDescent="0.25">
      <c r="C461" t="s">
        <v>78</v>
      </c>
      <c r="K461" s="53">
        <v>1</v>
      </c>
      <c r="L461" s="54">
        <v>1</v>
      </c>
    </row>
    <row r="462" spans="1:12" x14ac:dyDescent="0.25">
      <c r="A462" t="s">
        <v>55</v>
      </c>
      <c r="B462" t="s">
        <v>48</v>
      </c>
      <c r="C462">
        <v>1</v>
      </c>
      <c r="K462" s="49">
        <v>2490</v>
      </c>
      <c r="L462" s="49">
        <v>2490</v>
      </c>
    </row>
    <row r="463" spans="1:12" x14ac:dyDescent="0.25">
      <c r="C463" t="s">
        <v>78</v>
      </c>
      <c r="K463" s="53">
        <v>1</v>
      </c>
      <c r="L463" s="54">
        <v>1</v>
      </c>
    </row>
    <row r="464" spans="1:12" x14ac:dyDescent="0.25">
      <c r="C464">
        <v>2</v>
      </c>
      <c r="G464">
        <v>120</v>
      </c>
      <c r="K464" s="49">
        <v>1560</v>
      </c>
      <c r="L464" s="49">
        <v>1680</v>
      </c>
    </row>
    <row r="465" spans="3:12" x14ac:dyDescent="0.25">
      <c r="C465" t="s">
        <v>78</v>
      </c>
      <c r="G465" s="53">
        <v>7.0999999999999994E-2</v>
      </c>
      <c r="K465" s="53">
        <v>0.92900000000000005</v>
      </c>
      <c r="L465" s="54">
        <v>1</v>
      </c>
    </row>
    <row r="466" spans="3:12" x14ac:dyDescent="0.25">
      <c r="C466">
        <v>3</v>
      </c>
      <c r="F466">
        <v>32</v>
      </c>
      <c r="G466" s="49">
        <v>6017</v>
      </c>
      <c r="K466" s="49">
        <v>4958</v>
      </c>
      <c r="L466" s="49">
        <v>11006</v>
      </c>
    </row>
    <row r="467" spans="3:12" x14ac:dyDescent="0.25">
      <c r="C467" t="s">
        <v>78</v>
      </c>
      <c r="F467" s="53">
        <v>3.0000000000000001E-3</v>
      </c>
      <c r="G467" s="53">
        <v>0.54700000000000004</v>
      </c>
      <c r="K467" s="53">
        <v>0.45</v>
      </c>
      <c r="L467" s="54">
        <v>1</v>
      </c>
    </row>
    <row r="468" spans="3:12" x14ac:dyDescent="0.25">
      <c r="C468">
        <v>4</v>
      </c>
      <c r="F468">
        <v>158</v>
      </c>
      <c r="G468" s="49">
        <v>6321</v>
      </c>
      <c r="K468">
        <v>99</v>
      </c>
      <c r="L468" s="49">
        <v>6578</v>
      </c>
    </row>
    <row r="469" spans="3:12" x14ac:dyDescent="0.25">
      <c r="C469" t="s">
        <v>78</v>
      </c>
      <c r="F469" s="53">
        <v>2.4E-2</v>
      </c>
      <c r="G469" s="53">
        <v>0.96099999999999997</v>
      </c>
      <c r="K469" s="53">
        <v>1.4999999999999999E-2</v>
      </c>
      <c r="L469" s="54">
        <v>1</v>
      </c>
    </row>
    <row r="470" spans="3:12" x14ac:dyDescent="0.25">
      <c r="C470">
        <v>5</v>
      </c>
      <c r="F470">
        <v>42</v>
      </c>
      <c r="K470">
        <v>228</v>
      </c>
      <c r="L470">
        <v>270</v>
      </c>
    </row>
    <row r="471" spans="3:12" x14ac:dyDescent="0.25">
      <c r="C471" t="s">
        <v>78</v>
      </c>
      <c r="F471" s="53">
        <v>0.155</v>
      </c>
      <c r="K471" s="53">
        <v>0.84499999999999997</v>
      </c>
      <c r="L471" s="54">
        <v>1</v>
      </c>
    </row>
    <row r="472" spans="3:12" x14ac:dyDescent="0.25">
      <c r="C472">
        <v>6</v>
      </c>
      <c r="E472">
        <v>25</v>
      </c>
      <c r="F472" s="49">
        <v>2498</v>
      </c>
      <c r="G472">
        <v>739</v>
      </c>
      <c r="K472">
        <v>433</v>
      </c>
      <c r="L472" s="49">
        <v>3694</v>
      </c>
    </row>
    <row r="473" spans="3:12" x14ac:dyDescent="0.25">
      <c r="C473" t="s">
        <v>78</v>
      </c>
      <c r="E473" s="53">
        <v>7.0000000000000001E-3</v>
      </c>
      <c r="F473" s="53">
        <v>0.67600000000000005</v>
      </c>
      <c r="G473" s="53">
        <v>0.2</v>
      </c>
      <c r="K473" s="53">
        <v>0.11700000000000001</v>
      </c>
      <c r="L473" s="54">
        <v>1</v>
      </c>
    </row>
    <row r="474" spans="3:12" x14ac:dyDescent="0.25">
      <c r="C474">
        <v>7</v>
      </c>
      <c r="E474">
        <v>101</v>
      </c>
      <c r="F474" s="49">
        <v>3684</v>
      </c>
      <c r="G474">
        <v>390</v>
      </c>
      <c r="K474" s="49">
        <v>4221</v>
      </c>
      <c r="L474" s="49">
        <v>8396</v>
      </c>
    </row>
    <row r="475" spans="3:12" x14ac:dyDescent="0.25">
      <c r="C475" t="s">
        <v>78</v>
      </c>
      <c r="E475" s="53">
        <v>1.2E-2</v>
      </c>
      <c r="F475" s="53">
        <v>0.439</v>
      </c>
      <c r="G475" s="53">
        <v>4.5999999999999999E-2</v>
      </c>
      <c r="K475" s="53">
        <v>0.503</v>
      </c>
      <c r="L475" s="54">
        <v>1</v>
      </c>
    </row>
    <row r="476" spans="3:12" x14ac:dyDescent="0.25">
      <c r="C476">
        <v>8</v>
      </c>
      <c r="D476">
        <v>132</v>
      </c>
      <c r="E476">
        <v>228</v>
      </c>
      <c r="F476">
        <v>380</v>
      </c>
      <c r="G476">
        <v>652</v>
      </c>
      <c r="K476">
        <v>216</v>
      </c>
      <c r="L476" s="49">
        <v>1608</v>
      </c>
    </row>
    <row r="477" spans="3:12" x14ac:dyDescent="0.25">
      <c r="C477" t="s">
        <v>78</v>
      </c>
      <c r="D477" s="53">
        <v>8.2000000000000003E-2</v>
      </c>
      <c r="E477" s="53">
        <v>0.14199999999999999</v>
      </c>
      <c r="F477" s="53">
        <v>0.23599999999999999</v>
      </c>
      <c r="G477" s="53">
        <v>0.40500000000000003</v>
      </c>
      <c r="K477" s="53">
        <v>0.13400000000000001</v>
      </c>
      <c r="L477" s="54">
        <v>1</v>
      </c>
    </row>
    <row r="478" spans="3:12" x14ac:dyDescent="0.25">
      <c r="C478">
        <v>9</v>
      </c>
      <c r="D478">
        <v>51</v>
      </c>
      <c r="F478">
        <v>26</v>
      </c>
      <c r="G478">
        <v>793</v>
      </c>
      <c r="K478">
        <v>123</v>
      </c>
      <c r="L478">
        <v>993</v>
      </c>
    </row>
    <row r="479" spans="3:12" x14ac:dyDescent="0.25">
      <c r="C479" t="s">
        <v>78</v>
      </c>
      <c r="D479" s="53">
        <v>5.1999999999999998E-2</v>
      </c>
      <c r="F479" s="53">
        <v>2.7E-2</v>
      </c>
      <c r="G479" s="53">
        <v>0.79800000000000004</v>
      </c>
      <c r="K479" s="53">
        <v>0.124</v>
      </c>
      <c r="L479" s="54">
        <v>1</v>
      </c>
    </row>
    <row r="480" spans="3:12" x14ac:dyDescent="0.25">
      <c r="C480">
        <v>10</v>
      </c>
      <c r="F480">
        <v>151</v>
      </c>
      <c r="G480">
        <v>819</v>
      </c>
      <c r="J480">
        <v>104</v>
      </c>
      <c r="L480" s="49">
        <v>1073</v>
      </c>
    </row>
    <row r="481" spans="1:12" x14ac:dyDescent="0.25">
      <c r="C481" t="s">
        <v>78</v>
      </c>
      <c r="F481" s="53">
        <v>0.14000000000000001</v>
      </c>
      <c r="G481" s="53">
        <v>0.76300000000000001</v>
      </c>
      <c r="J481" s="53">
        <v>9.7000000000000003E-2</v>
      </c>
      <c r="L481" s="54">
        <v>1</v>
      </c>
    </row>
    <row r="482" spans="1:12" x14ac:dyDescent="0.25">
      <c r="C482">
        <v>11</v>
      </c>
      <c r="F482" s="49">
        <v>2088</v>
      </c>
      <c r="G482">
        <v>369</v>
      </c>
      <c r="K482">
        <v>59</v>
      </c>
      <c r="L482" s="49">
        <v>2516</v>
      </c>
    </row>
    <row r="483" spans="1:12" x14ac:dyDescent="0.25">
      <c r="C483" t="s">
        <v>78</v>
      </c>
      <c r="F483" s="53">
        <v>0.83</v>
      </c>
      <c r="G483" s="53">
        <v>0.14699999999999999</v>
      </c>
      <c r="K483" s="53">
        <v>2.3E-2</v>
      </c>
      <c r="L483" s="54">
        <v>1</v>
      </c>
    </row>
    <row r="484" spans="1:12" x14ac:dyDescent="0.25">
      <c r="C484">
        <v>12</v>
      </c>
      <c r="F484">
        <v>195</v>
      </c>
      <c r="G484" s="49">
        <v>6674</v>
      </c>
      <c r="K484" s="49">
        <v>2397</v>
      </c>
      <c r="L484" s="49">
        <v>9266</v>
      </c>
    </row>
    <row r="485" spans="1:12" x14ac:dyDescent="0.25">
      <c r="C485" t="s">
        <v>78</v>
      </c>
      <c r="F485" s="53">
        <v>2.1000000000000001E-2</v>
      </c>
      <c r="G485" s="53">
        <v>0.72</v>
      </c>
      <c r="K485" s="53">
        <v>0.25900000000000001</v>
      </c>
      <c r="L485" s="54">
        <v>1</v>
      </c>
    </row>
    <row r="486" spans="1:12" x14ac:dyDescent="0.25">
      <c r="C486">
        <v>13</v>
      </c>
      <c r="F486" s="49">
        <v>4187</v>
      </c>
      <c r="G486">
        <v>129</v>
      </c>
      <c r="K486">
        <v>32</v>
      </c>
      <c r="L486" s="49">
        <v>4348</v>
      </c>
    </row>
    <row r="487" spans="1:12" x14ac:dyDescent="0.25">
      <c r="C487" t="s">
        <v>78</v>
      </c>
      <c r="F487" s="53">
        <v>0.96299999999999997</v>
      </c>
      <c r="G487" s="53">
        <v>0.03</v>
      </c>
      <c r="K487" s="53">
        <v>7.0000000000000001E-3</v>
      </c>
      <c r="L487" s="54">
        <v>1</v>
      </c>
    </row>
    <row r="488" spans="1:12" x14ac:dyDescent="0.25">
      <c r="C488">
        <v>14</v>
      </c>
      <c r="K488">
        <v>112</v>
      </c>
      <c r="L488">
        <v>112</v>
      </c>
    </row>
    <row r="489" spans="1:12" x14ac:dyDescent="0.25">
      <c r="C489" t="s">
        <v>78</v>
      </c>
      <c r="K489" s="53">
        <v>1</v>
      </c>
      <c r="L489" s="54">
        <v>1</v>
      </c>
    </row>
    <row r="490" spans="1:12" x14ac:dyDescent="0.25">
      <c r="C490">
        <v>15</v>
      </c>
      <c r="G490">
        <v>504</v>
      </c>
      <c r="L490">
        <v>504</v>
      </c>
    </row>
    <row r="491" spans="1:12" x14ac:dyDescent="0.25">
      <c r="C491" t="s">
        <v>78</v>
      </c>
      <c r="G491" s="53">
        <v>1</v>
      </c>
      <c r="L491" s="54">
        <v>1</v>
      </c>
    </row>
    <row r="492" spans="1:12" x14ac:dyDescent="0.25">
      <c r="C492">
        <v>16</v>
      </c>
    </row>
    <row r="493" spans="1:12" x14ac:dyDescent="0.25">
      <c r="C493" t="s">
        <v>78</v>
      </c>
    </row>
    <row r="494" spans="1:12" x14ac:dyDescent="0.25">
      <c r="A494" t="s">
        <v>55</v>
      </c>
      <c r="B494" t="s">
        <v>79</v>
      </c>
      <c r="C494">
        <v>1</v>
      </c>
      <c r="K494">
        <v>62</v>
      </c>
      <c r="L494">
        <v>62</v>
      </c>
    </row>
    <row r="495" spans="1:12" x14ac:dyDescent="0.25">
      <c r="C495" t="s">
        <v>78</v>
      </c>
      <c r="K495" s="53">
        <v>1</v>
      </c>
      <c r="L495" s="54">
        <v>1</v>
      </c>
    </row>
    <row r="496" spans="1:12" x14ac:dyDescent="0.25">
      <c r="C496">
        <v>2</v>
      </c>
      <c r="F496">
        <v>100</v>
      </c>
      <c r="K496">
        <v>159</v>
      </c>
      <c r="L496">
        <v>259</v>
      </c>
    </row>
    <row r="497" spans="3:12" x14ac:dyDescent="0.25">
      <c r="C497" t="s">
        <v>78</v>
      </c>
      <c r="F497" s="53">
        <v>0.38600000000000001</v>
      </c>
      <c r="K497" s="53">
        <v>0.61399999999999999</v>
      </c>
      <c r="L497" s="54">
        <v>1</v>
      </c>
    </row>
    <row r="498" spans="3:12" x14ac:dyDescent="0.25">
      <c r="C498">
        <v>3</v>
      </c>
      <c r="E498">
        <v>247</v>
      </c>
      <c r="F498">
        <v>253</v>
      </c>
      <c r="K498">
        <v>450</v>
      </c>
      <c r="L498">
        <v>950</v>
      </c>
    </row>
    <row r="499" spans="3:12" x14ac:dyDescent="0.25">
      <c r="C499" t="s">
        <v>78</v>
      </c>
      <c r="E499" s="53">
        <v>0.26</v>
      </c>
      <c r="F499" s="53">
        <v>0.26600000000000001</v>
      </c>
      <c r="K499" s="53">
        <v>0.47399999999999998</v>
      </c>
      <c r="L499" s="54">
        <v>1</v>
      </c>
    </row>
    <row r="500" spans="3:12" x14ac:dyDescent="0.25">
      <c r="C500">
        <v>4</v>
      </c>
      <c r="D500">
        <v>184</v>
      </c>
      <c r="E500">
        <v>288</v>
      </c>
      <c r="F500">
        <v>384</v>
      </c>
      <c r="J500">
        <v>79</v>
      </c>
      <c r="K500">
        <v>217</v>
      </c>
      <c r="L500" s="49">
        <v>1152</v>
      </c>
    </row>
    <row r="501" spans="3:12" x14ac:dyDescent="0.25">
      <c r="C501" t="s">
        <v>78</v>
      </c>
      <c r="D501" s="53">
        <v>0.16</v>
      </c>
      <c r="E501" s="53">
        <v>0.25</v>
      </c>
      <c r="F501" s="53">
        <v>0.33300000000000002</v>
      </c>
      <c r="J501" s="53">
        <v>6.8000000000000005E-2</v>
      </c>
      <c r="K501" s="53">
        <v>0.188</v>
      </c>
      <c r="L501" s="54">
        <v>1</v>
      </c>
    </row>
    <row r="502" spans="3:12" x14ac:dyDescent="0.25">
      <c r="C502">
        <v>5</v>
      </c>
      <c r="K502">
        <v>45</v>
      </c>
      <c r="L502">
        <v>45</v>
      </c>
    </row>
    <row r="503" spans="3:12" x14ac:dyDescent="0.25">
      <c r="C503" t="s">
        <v>78</v>
      </c>
      <c r="K503" s="53">
        <v>1</v>
      </c>
      <c r="L503" s="54">
        <v>1</v>
      </c>
    </row>
    <row r="504" spans="3:12" x14ac:dyDescent="0.25">
      <c r="C504">
        <v>6</v>
      </c>
      <c r="D504">
        <v>31</v>
      </c>
      <c r="E504">
        <v>132</v>
      </c>
      <c r="F504">
        <v>265</v>
      </c>
      <c r="K504">
        <v>34</v>
      </c>
      <c r="L504">
        <v>462</v>
      </c>
    </row>
    <row r="505" spans="3:12" x14ac:dyDescent="0.25">
      <c r="C505" t="s">
        <v>78</v>
      </c>
      <c r="D505" s="53">
        <v>6.7000000000000004E-2</v>
      </c>
      <c r="E505" s="53">
        <v>0.28599999999999998</v>
      </c>
      <c r="F505" s="53">
        <v>0.57199999999999995</v>
      </c>
      <c r="K505" s="53">
        <v>7.3999999999999996E-2</v>
      </c>
      <c r="L505" s="54">
        <v>1</v>
      </c>
    </row>
    <row r="506" spans="3:12" x14ac:dyDescent="0.25">
      <c r="C506">
        <v>7</v>
      </c>
      <c r="E506">
        <v>189</v>
      </c>
      <c r="F506" s="49">
        <v>6159</v>
      </c>
      <c r="L506" s="49">
        <v>6348</v>
      </c>
    </row>
    <row r="507" spans="3:12" x14ac:dyDescent="0.25">
      <c r="C507" t="s">
        <v>78</v>
      </c>
      <c r="E507" s="53">
        <v>0.03</v>
      </c>
      <c r="F507" s="53">
        <v>0.97</v>
      </c>
      <c r="L507" s="54">
        <v>1</v>
      </c>
    </row>
    <row r="508" spans="3:12" x14ac:dyDescent="0.25">
      <c r="C508">
        <v>8</v>
      </c>
      <c r="E508">
        <v>829</v>
      </c>
      <c r="F508" s="49">
        <v>3803</v>
      </c>
      <c r="J508">
        <v>31</v>
      </c>
      <c r="K508">
        <v>218</v>
      </c>
      <c r="L508" s="49">
        <v>4881</v>
      </c>
    </row>
    <row r="509" spans="3:12" x14ac:dyDescent="0.25">
      <c r="C509" t="s">
        <v>78</v>
      </c>
      <c r="E509" s="53">
        <v>0.17</v>
      </c>
      <c r="F509" s="53">
        <v>0.77900000000000003</v>
      </c>
      <c r="J509" s="53">
        <v>6.0000000000000001E-3</v>
      </c>
      <c r="K509" s="53">
        <v>4.4999999999999998E-2</v>
      </c>
      <c r="L509" s="54">
        <v>1</v>
      </c>
    </row>
    <row r="510" spans="3:12" x14ac:dyDescent="0.25">
      <c r="C510">
        <v>9</v>
      </c>
      <c r="E510">
        <v>240</v>
      </c>
      <c r="F510">
        <v>362</v>
      </c>
      <c r="K510">
        <v>506</v>
      </c>
      <c r="L510" s="49">
        <v>1108</v>
      </c>
    </row>
    <row r="511" spans="3:12" x14ac:dyDescent="0.25">
      <c r="C511" t="s">
        <v>78</v>
      </c>
      <c r="E511" s="53">
        <v>0.216</v>
      </c>
      <c r="F511" s="53">
        <v>0.32700000000000001</v>
      </c>
      <c r="K511" s="53">
        <v>0.45700000000000002</v>
      </c>
      <c r="L511" s="54">
        <v>1</v>
      </c>
    </row>
    <row r="512" spans="3:12" x14ac:dyDescent="0.25">
      <c r="C512">
        <v>10</v>
      </c>
      <c r="E512">
        <v>431</v>
      </c>
      <c r="F512">
        <v>39</v>
      </c>
      <c r="K512">
        <v>79</v>
      </c>
      <c r="L512">
        <v>549</v>
      </c>
    </row>
    <row r="513" spans="1:12" x14ac:dyDescent="0.25">
      <c r="C513" t="s">
        <v>78</v>
      </c>
      <c r="E513" s="53">
        <v>0.78500000000000003</v>
      </c>
      <c r="F513" s="53">
        <v>7.0999999999999994E-2</v>
      </c>
      <c r="K513" s="53">
        <v>0.14399999999999999</v>
      </c>
      <c r="L513" s="54">
        <v>1</v>
      </c>
    </row>
    <row r="514" spans="1:12" x14ac:dyDescent="0.25">
      <c r="C514">
        <v>11</v>
      </c>
      <c r="F514">
        <v>101</v>
      </c>
      <c r="L514">
        <v>100</v>
      </c>
    </row>
    <row r="515" spans="1:12" x14ac:dyDescent="0.25">
      <c r="C515" t="s">
        <v>78</v>
      </c>
      <c r="F515" s="53">
        <v>1</v>
      </c>
      <c r="L515" s="54">
        <v>1</v>
      </c>
    </row>
    <row r="516" spans="1:12" x14ac:dyDescent="0.25">
      <c r="C516">
        <v>12</v>
      </c>
      <c r="E516" s="49">
        <v>8531</v>
      </c>
      <c r="F516">
        <v>114</v>
      </c>
      <c r="L516" s="49">
        <v>8645</v>
      </c>
    </row>
    <row r="517" spans="1:12" x14ac:dyDescent="0.25">
      <c r="C517" t="s">
        <v>78</v>
      </c>
      <c r="E517" s="53">
        <v>0.98699999999999999</v>
      </c>
      <c r="F517" s="53">
        <v>1.2999999999999999E-2</v>
      </c>
      <c r="L517" s="54">
        <v>1</v>
      </c>
    </row>
    <row r="518" spans="1:12" x14ac:dyDescent="0.25">
      <c r="C518">
        <v>13</v>
      </c>
      <c r="E518">
        <v>76</v>
      </c>
      <c r="F518">
        <v>193</v>
      </c>
      <c r="K518">
        <v>73</v>
      </c>
      <c r="L518">
        <v>341</v>
      </c>
    </row>
    <row r="519" spans="1:12" x14ac:dyDescent="0.25">
      <c r="C519" t="s">
        <v>78</v>
      </c>
      <c r="E519" s="53">
        <v>0.223</v>
      </c>
      <c r="F519" s="53">
        <v>0.56399999999999995</v>
      </c>
      <c r="K519" s="53">
        <v>0.21299999999999999</v>
      </c>
      <c r="L519" s="54">
        <v>1</v>
      </c>
    </row>
    <row r="520" spans="1:12" x14ac:dyDescent="0.25">
      <c r="C520">
        <v>14</v>
      </c>
    </row>
    <row r="521" spans="1:12" x14ac:dyDescent="0.25">
      <c r="C521" t="s">
        <v>78</v>
      </c>
    </row>
    <row r="522" spans="1:12" x14ac:dyDescent="0.25">
      <c r="C522">
        <v>15</v>
      </c>
      <c r="F522">
        <v>132</v>
      </c>
      <c r="L522">
        <v>132</v>
      </c>
    </row>
    <row r="523" spans="1:12" x14ac:dyDescent="0.25">
      <c r="C523" t="s">
        <v>78</v>
      </c>
      <c r="F523" s="53">
        <v>1</v>
      </c>
      <c r="L523" s="54">
        <v>1</v>
      </c>
    </row>
    <row r="524" spans="1:12" x14ac:dyDescent="0.25">
      <c r="C524">
        <v>16</v>
      </c>
    </row>
    <row r="525" spans="1:12" x14ac:dyDescent="0.25">
      <c r="C525" t="s">
        <v>78</v>
      </c>
    </row>
    <row r="526" spans="1:12" x14ac:dyDescent="0.25">
      <c r="A526" t="s">
        <v>60</v>
      </c>
      <c r="B526" t="s">
        <v>42</v>
      </c>
      <c r="C526">
        <v>1</v>
      </c>
      <c r="G526">
        <v>107</v>
      </c>
      <c r="K526" s="49">
        <v>1042</v>
      </c>
      <c r="L526" s="49">
        <v>1149</v>
      </c>
    </row>
    <row r="527" spans="1:12" x14ac:dyDescent="0.25">
      <c r="C527" t="s">
        <v>78</v>
      </c>
      <c r="G527" s="53">
        <v>9.2999999999999999E-2</v>
      </c>
      <c r="K527" s="53">
        <v>0.90700000000000003</v>
      </c>
      <c r="L527" s="54">
        <v>1</v>
      </c>
    </row>
    <row r="528" spans="1:12" x14ac:dyDescent="0.25">
      <c r="C528">
        <v>2</v>
      </c>
      <c r="E528">
        <v>35</v>
      </c>
      <c r="G528">
        <v>90</v>
      </c>
      <c r="H528">
        <v>141</v>
      </c>
      <c r="K528" s="49">
        <v>4004</v>
      </c>
      <c r="L528" s="49">
        <v>4270</v>
      </c>
    </row>
    <row r="529" spans="3:12" x14ac:dyDescent="0.25">
      <c r="C529" t="s">
        <v>78</v>
      </c>
      <c r="E529" s="53">
        <v>8.0000000000000002E-3</v>
      </c>
      <c r="G529" s="53">
        <v>2.1000000000000001E-2</v>
      </c>
      <c r="H529" s="53">
        <v>3.3000000000000002E-2</v>
      </c>
      <c r="K529" s="53">
        <v>0.93799999999999994</v>
      </c>
      <c r="L529" s="54">
        <v>1</v>
      </c>
    </row>
    <row r="530" spans="3:12" x14ac:dyDescent="0.25">
      <c r="C530">
        <v>3</v>
      </c>
      <c r="D530">
        <v>17</v>
      </c>
      <c r="E530" s="49">
        <v>1732</v>
      </c>
      <c r="F530">
        <v>630</v>
      </c>
      <c r="H530" s="49">
        <v>4127</v>
      </c>
      <c r="I530" s="49">
        <v>2079</v>
      </c>
      <c r="J530">
        <v>472</v>
      </c>
      <c r="K530" s="49">
        <v>74461</v>
      </c>
      <c r="L530" s="49">
        <v>83517</v>
      </c>
    </row>
    <row r="531" spans="3:12" x14ac:dyDescent="0.25">
      <c r="C531" t="s">
        <v>78</v>
      </c>
      <c r="D531" s="53">
        <v>0</v>
      </c>
      <c r="E531" s="53">
        <v>2.1000000000000001E-2</v>
      </c>
      <c r="F531" s="53">
        <v>8.0000000000000002E-3</v>
      </c>
      <c r="H531" s="53">
        <v>4.9000000000000002E-2</v>
      </c>
      <c r="I531" s="53">
        <v>2.5000000000000001E-2</v>
      </c>
      <c r="J531" s="53">
        <v>6.0000000000000001E-3</v>
      </c>
      <c r="K531" s="53">
        <v>0.89200000000000002</v>
      </c>
      <c r="L531" s="54">
        <v>1</v>
      </c>
    </row>
    <row r="532" spans="3:12" x14ac:dyDescent="0.25">
      <c r="C532">
        <v>4</v>
      </c>
      <c r="D532">
        <v>267</v>
      </c>
      <c r="E532">
        <v>193</v>
      </c>
      <c r="F532">
        <v>66</v>
      </c>
      <c r="G532">
        <v>263</v>
      </c>
      <c r="H532">
        <v>231</v>
      </c>
      <c r="I532">
        <v>57</v>
      </c>
      <c r="J532">
        <v>86</v>
      </c>
      <c r="K532" s="49">
        <v>19828</v>
      </c>
      <c r="L532" s="49">
        <v>20990</v>
      </c>
    </row>
    <row r="533" spans="3:12" x14ac:dyDescent="0.25">
      <c r="C533" t="s">
        <v>78</v>
      </c>
      <c r="D533" s="53">
        <v>1.2999999999999999E-2</v>
      </c>
      <c r="E533" s="53">
        <v>8.9999999999999993E-3</v>
      </c>
      <c r="F533" s="53">
        <v>3.0000000000000001E-3</v>
      </c>
      <c r="G533" s="53">
        <v>1.2999999999999999E-2</v>
      </c>
      <c r="H533" s="53">
        <v>1.0999999999999999E-2</v>
      </c>
      <c r="I533" s="53">
        <v>3.0000000000000001E-3</v>
      </c>
      <c r="J533" s="53">
        <v>4.0000000000000001E-3</v>
      </c>
      <c r="K533" s="53">
        <v>0.94499999999999995</v>
      </c>
      <c r="L533" s="54">
        <v>1</v>
      </c>
    </row>
    <row r="534" spans="3:12" x14ac:dyDescent="0.25">
      <c r="C534">
        <v>5</v>
      </c>
      <c r="E534">
        <v>93</v>
      </c>
      <c r="K534">
        <v>542</v>
      </c>
      <c r="L534">
        <v>634</v>
      </c>
    </row>
    <row r="535" spans="3:12" x14ac:dyDescent="0.25">
      <c r="C535" t="s">
        <v>78</v>
      </c>
      <c r="E535" s="53">
        <v>0.14599999999999999</v>
      </c>
      <c r="K535" s="53">
        <v>0.85399999999999998</v>
      </c>
      <c r="L535" s="54">
        <v>1</v>
      </c>
    </row>
    <row r="536" spans="3:12" x14ac:dyDescent="0.25">
      <c r="C536">
        <v>6</v>
      </c>
      <c r="E536" s="49">
        <v>2022</v>
      </c>
      <c r="F536">
        <v>678</v>
      </c>
      <c r="G536">
        <v>75</v>
      </c>
      <c r="H536">
        <v>367</v>
      </c>
      <c r="I536">
        <v>240</v>
      </c>
      <c r="J536">
        <v>287</v>
      </c>
      <c r="K536" s="49">
        <v>26452</v>
      </c>
      <c r="L536" s="49">
        <v>30121</v>
      </c>
    </row>
    <row r="537" spans="3:12" x14ac:dyDescent="0.25">
      <c r="C537" t="s">
        <v>78</v>
      </c>
      <c r="E537" s="53">
        <v>6.7000000000000004E-2</v>
      </c>
      <c r="F537" s="53">
        <v>2.3E-2</v>
      </c>
      <c r="G537" s="53">
        <v>2E-3</v>
      </c>
      <c r="H537" s="53">
        <v>1.2E-2</v>
      </c>
      <c r="I537" s="53">
        <v>8.0000000000000002E-3</v>
      </c>
      <c r="J537" s="53">
        <v>0.01</v>
      </c>
      <c r="K537" s="53">
        <v>0.878</v>
      </c>
      <c r="L537" s="54">
        <v>1</v>
      </c>
    </row>
    <row r="538" spans="3:12" x14ac:dyDescent="0.25">
      <c r="C538">
        <v>7</v>
      </c>
      <c r="D538" s="49">
        <v>2125</v>
      </c>
      <c r="E538" s="49">
        <v>4336</v>
      </c>
      <c r="F538">
        <v>222</v>
      </c>
      <c r="G538">
        <v>302</v>
      </c>
      <c r="H538">
        <v>184</v>
      </c>
      <c r="I538">
        <v>369</v>
      </c>
      <c r="J538">
        <v>257</v>
      </c>
      <c r="K538" s="49">
        <v>22972</v>
      </c>
      <c r="L538" s="49">
        <v>30767</v>
      </c>
    </row>
    <row r="539" spans="3:12" x14ac:dyDescent="0.25">
      <c r="C539" t="s">
        <v>78</v>
      </c>
      <c r="D539" s="53">
        <v>6.9000000000000006E-2</v>
      </c>
      <c r="E539" s="53">
        <v>0.14099999999999999</v>
      </c>
      <c r="F539" s="53">
        <v>7.0000000000000001E-3</v>
      </c>
      <c r="G539" s="53">
        <v>0.01</v>
      </c>
      <c r="H539" s="53">
        <v>6.0000000000000001E-3</v>
      </c>
      <c r="I539" s="53">
        <v>1.2E-2</v>
      </c>
      <c r="J539" s="53">
        <v>8.0000000000000002E-3</v>
      </c>
      <c r="K539" s="53">
        <v>0.747</v>
      </c>
      <c r="L539" s="54">
        <v>1</v>
      </c>
    </row>
    <row r="540" spans="3:12" x14ac:dyDescent="0.25">
      <c r="C540">
        <v>8</v>
      </c>
      <c r="D540">
        <v>468</v>
      </c>
      <c r="E540">
        <v>668</v>
      </c>
      <c r="F540" s="49">
        <v>3978</v>
      </c>
      <c r="G540" s="49">
        <v>2729</v>
      </c>
      <c r="H540" s="49">
        <v>10862</v>
      </c>
      <c r="I540">
        <v>768</v>
      </c>
      <c r="J540">
        <v>963</v>
      </c>
      <c r="K540" s="49">
        <v>22958</v>
      </c>
      <c r="L540" s="49">
        <v>43393</v>
      </c>
    </row>
    <row r="541" spans="3:12" x14ac:dyDescent="0.25">
      <c r="C541" t="s">
        <v>78</v>
      </c>
      <c r="D541" s="53">
        <v>1.0999999999999999E-2</v>
      </c>
      <c r="E541" s="53">
        <v>1.4999999999999999E-2</v>
      </c>
      <c r="F541" s="53">
        <v>9.1999999999999998E-2</v>
      </c>
      <c r="G541" s="53">
        <v>6.3E-2</v>
      </c>
      <c r="H541" s="53">
        <v>0.25</v>
      </c>
      <c r="I541" s="53">
        <v>1.7999999999999999E-2</v>
      </c>
      <c r="J541" s="53">
        <v>2.1999999999999999E-2</v>
      </c>
      <c r="K541" s="53">
        <v>0.52900000000000003</v>
      </c>
      <c r="L541" s="54">
        <v>1</v>
      </c>
    </row>
    <row r="542" spans="3:12" x14ac:dyDescent="0.25">
      <c r="C542">
        <v>9</v>
      </c>
      <c r="D542" s="49">
        <v>5066</v>
      </c>
      <c r="E542" s="49">
        <v>6945</v>
      </c>
      <c r="F542" s="49">
        <v>5991</v>
      </c>
      <c r="G542" s="49">
        <v>4935</v>
      </c>
      <c r="H542" s="49">
        <v>15085</v>
      </c>
      <c r="I542">
        <v>614</v>
      </c>
      <c r="J542" s="49">
        <v>5778</v>
      </c>
      <c r="K542" s="49">
        <v>51902</v>
      </c>
      <c r="L542" s="49">
        <v>96316</v>
      </c>
    </row>
    <row r="543" spans="3:12" x14ac:dyDescent="0.25">
      <c r="C543" t="s">
        <v>78</v>
      </c>
      <c r="D543" s="53">
        <v>5.2999999999999999E-2</v>
      </c>
      <c r="E543" s="53">
        <v>7.1999999999999995E-2</v>
      </c>
      <c r="F543" s="53">
        <v>6.2E-2</v>
      </c>
      <c r="G543" s="53">
        <v>5.0999999999999997E-2</v>
      </c>
      <c r="H543" s="53">
        <v>0.157</v>
      </c>
      <c r="I543" s="53">
        <v>6.0000000000000001E-3</v>
      </c>
      <c r="J543" s="53">
        <v>0.06</v>
      </c>
      <c r="K543" s="53">
        <v>0.53900000000000003</v>
      </c>
      <c r="L543" s="54">
        <v>1</v>
      </c>
    </row>
    <row r="544" spans="3:12" x14ac:dyDescent="0.25">
      <c r="C544">
        <v>10</v>
      </c>
      <c r="D544">
        <v>116</v>
      </c>
      <c r="E544">
        <v>117</v>
      </c>
      <c r="F544" s="49">
        <v>4275</v>
      </c>
      <c r="G544">
        <v>37</v>
      </c>
      <c r="H544">
        <v>57</v>
      </c>
      <c r="I544">
        <v>419</v>
      </c>
      <c r="J544">
        <v>257</v>
      </c>
      <c r="K544" s="49">
        <v>1002</v>
      </c>
      <c r="L544" s="49">
        <v>6280</v>
      </c>
    </row>
    <row r="545" spans="1:12" x14ac:dyDescent="0.25">
      <c r="C545" t="s">
        <v>78</v>
      </c>
      <c r="D545" s="53">
        <v>1.7999999999999999E-2</v>
      </c>
      <c r="E545" s="53">
        <v>1.9E-2</v>
      </c>
      <c r="F545" s="53">
        <v>0.68100000000000005</v>
      </c>
      <c r="G545" s="53">
        <v>6.0000000000000001E-3</v>
      </c>
      <c r="H545" s="53">
        <v>8.9999999999999993E-3</v>
      </c>
      <c r="I545" s="53">
        <v>6.7000000000000004E-2</v>
      </c>
      <c r="J545" s="53">
        <v>4.1000000000000002E-2</v>
      </c>
      <c r="K545" s="53">
        <v>0.16</v>
      </c>
      <c r="L545" s="54">
        <v>1</v>
      </c>
    </row>
    <row r="546" spans="1:12" x14ac:dyDescent="0.25">
      <c r="C546">
        <v>11</v>
      </c>
      <c r="E546">
        <v>221</v>
      </c>
      <c r="F546">
        <v>191</v>
      </c>
      <c r="G546">
        <v>149</v>
      </c>
      <c r="H546" s="49">
        <v>2813</v>
      </c>
      <c r="I546">
        <v>39</v>
      </c>
      <c r="J546">
        <v>591</v>
      </c>
      <c r="K546">
        <v>226</v>
      </c>
      <c r="L546" s="49">
        <v>4230</v>
      </c>
    </row>
    <row r="547" spans="1:12" x14ac:dyDescent="0.25">
      <c r="C547" t="s">
        <v>78</v>
      </c>
      <c r="E547" s="53">
        <v>5.1999999999999998E-2</v>
      </c>
      <c r="F547" s="53">
        <v>4.4999999999999998E-2</v>
      </c>
      <c r="G547" s="53">
        <v>3.5000000000000003E-2</v>
      </c>
      <c r="H547" s="53">
        <v>0.66500000000000004</v>
      </c>
      <c r="I547" s="53">
        <v>8.9999999999999993E-3</v>
      </c>
      <c r="J547" s="53">
        <v>0.14000000000000001</v>
      </c>
      <c r="K547" s="53">
        <v>5.3999999999999999E-2</v>
      </c>
      <c r="L547" s="54">
        <v>1</v>
      </c>
    </row>
    <row r="548" spans="1:12" x14ac:dyDescent="0.25">
      <c r="C548">
        <v>12</v>
      </c>
      <c r="D548">
        <v>183</v>
      </c>
      <c r="E548" s="49">
        <v>1086</v>
      </c>
      <c r="F548" s="49">
        <v>1257</v>
      </c>
      <c r="G548" s="49">
        <v>2447</v>
      </c>
      <c r="H548" s="49">
        <v>4798</v>
      </c>
      <c r="I548">
        <v>582</v>
      </c>
      <c r="J548" s="49">
        <v>2845</v>
      </c>
      <c r="K548" s="49">
        <v>7795</v>
      </c>
      <c r="L548" s="49">
        <v>20993</v>
      </c>
    </row>
    <row r="549" spans="1:12" x14ac:dyDescent="0.25">
      <c r="C549" t="s">
        <v>78</v>
      </c>
      <c r="D549" s="53">
        <v>8.9999999999999993E-3</v>
      </c>
      <c r="E549" s="53">
        <v>5.1999999999999998E-2</v>
      </c>
      <c r="F549" s="53">
        <v>0.06</v>
      </c>
      <c r="G549" s="53">
        <v>0.11700000000000001</v>
      </c>
      <c r="H549" s="53">
        <v>0.22900000000000001</v>
      </c>
      <c r="I549" s="53">
        <v>2.8000000000000001E-2</v>
      </c>
      <c r="J549" s="53">
        <v>0.13600000000000001</v>
      </c>
      <c r="K549" s="53">
        <v>0.371</v>
      </c>
      <c r="L549" s="54">
        <v>1</v>
      </c>
    </row>
    <row r="550" spans="1:12" x14ac:dyDescent="0.25">
      <c r="C550">
        <v>13</v>
      </c>
      <c r="D550">
        <v>132</v>
      </c>
      <c r="E550" s="49">
        <v>3737</v>
      </c>
      <c r="F550" s="49">
        <v>2307</v>
      </c>
      <c r="G550">
        <v>952</v>
      </c>
      <c r="H550" s="49">
        <v>1175</v>
      </c>
      <c r="I550">
        <v>149</v>
      </c>
      <c r="J550" s="49">
        <v>1998</v>
      </c>
      <c r="K550" s="49">
        <v>2327</v>
      </c>
      <c r="L550" s="49">
        <v>12777</v>
      </c>
    </row>
    <row r="551" spans="1:12" x14ac:dyDescent="0.25">
      <c r="C551" t="s">
        <v>78</v>
      </c>
      <c r="D551" s="53">
        <v>0.01</v>
      </c>
      <c r="E551" s="53">
        <v>0.29199999999999998</v>
      </c>
      <c r="F551" s="53">
        <v>0.18099999999999999</v>
      </c>
      <c r="G551" s="53">
        <v>7.3999999999999996E-2</v>
      </c>
      <c r="H551" s="53">
        <v>9.1999999999999998E-2</v>
      </c>
      <c r="I551" s="53">
        <v>1.2E-2</v>
      </c>
      <c r="J551" s="53">
        <v>0.156</v>
      </c>
      <c r="K551" s="53">
        <v>0.182</v>
      </c>
      <c r="L551" s="54">
        <v>1</v>
      </c>
    </row>
    <row r="552" spans="1:12" x14ac:dyDescent="0.25">
      <c r="C552">
        <v>14</v>
      </c>
      <c r="D552">
        <v>177</v>
      </c>
      <c r="E552">
        <v>50</v>
      </c>
      <c r="F552">
        <v>51</v>
      </c>
      <c r="K552">
        <v>924</v>
      </c>
      <c r="L552" s="49">
        <v>1202</v>
      </c>
    </row>
    <row r="553" spans="1:12" x14ac:dyDescent="0.25">
      <c r="C553" t="s">
        <v>78</v>
      </c>
      <c r="D553" s="53">
        <v>0.14699999999999999</v>
      </c>
      <c r="E553" s="53">
        <v>4.2000000000000003E-2</v>
      </c>
      <c r="F553" s="53">
        <v>4.2999999999999997E-2</v>
      </c>
      <c r="K553" s="53">
        <v>0.76800000000000002</v>
      </c>
      <c r="L553" s="54">
        <v>1</v>
      </c>
    </row>
    <row r="554" spans="1:12" x14ac:dyDescent="0.25">
      <c r="C554">
        <v>15</v>
      </c>
      <c r="D554">
        <v>319</v>
      </c>
      <c r="E554" s="49">
        <v>1530</v>
      </c>
      <c r="F554">
        <v>665</v>
      </c>
      <c r="G554">
        <v>93</v>
      </c>
      <c r="H554">
        <v>916</v>
      </c>
      <c r="I554">
        <v>342</v>
      </c>
      <c r="J554">
        <v>45</v>
      </c>
      <c r="L554" s="49">
        <v>3910</v>
      </c>
    </row>
    <row r="555" spans="1:12" x14ac:dyDescent="0.25">
      <c r="C555" t="s">
        <v>78</v>
      </c>
      <c r="D555" s="53">
        <v>8.2000000000000003E-2</v>
      </c>
      <c r="E555" s="53">
        <v>0.39100000000000001</v>
      </c>
      <c r="F555" s="53">
        <v>0.17</v>
      </c>
      <c r="G555" s="53">
        <v>2.4E-2</v>
      </c>
      <c r="H555" s="53">
        <v>0.23400000000000001</v>
      </c>
      <c r="I555" s="53">
        <v>8.6999999999999994E-2</v>
      </c>
      <c r="J555" s="53">
        <v>1.2E-2</v>
      </c>
      <c r="L555" s="54">
        <v>1</v>
      </c>
    </row>
    <row r="556" spans="1:12" x14ac:dyDescent="0.25">
      <c r="C556">
        <v>16</v>
      </c>
      <c r="F556">
        <v>399</v>
      </c>
      <c r="G556">
        <v>331</v>
      </c>
      <c r="K556">
        <v>496</v>
      </c>
      <c r="L556" s="49">
        <v>1226</v>
      </c>
    </row>
    <row r="557" spans="1:12" x14ac:dyDescent="0.25">
      <c r="C557" t="s">
        <v>78</v>
      </c>
      <c r="F557" s="53">
        <v>0.32500000000000001</v>
      </c>
      <c r="G557" s="53">
        <v>0.27</v>
      </c>
      <c r="K557" s="53">
        <v>0.40500000000000003</v>
      </c>
      <c r="L557" s="54">
        <v>1</v>
      </c>
    </row>
    <row r="558" spans="1:12" x14ac:dyDescent="0.25">
      <c r="A558" t="s">
        <v>60</v>
      </c>
      <c r="B558" t="s">
        <v>43</v>
      </c>
      <c r="C558">
        <v>1</v>
      </c>
    </row>
    <row r="559" spans="1:12" x14ac:dyDescent="0.25">
      <c r="C559" t="s">
        <v>78</v>
      </c>
    </row>
    <row r="560" spans="1:12" x14ac:dyDescent="0.25">
      <c r="C560">
        <v>2</v>
      </c>
      <c r="E560">
        <v>227</v>
      </c>
      <c r="F560">
        <v>32</v>
      </c>
      <c r="H560">
        <v>153</v>
      </c>
      <c r="K560" s="49">
        <v>1750</v>
      </c>
      <c r="L560" s="49">
        <v>2162</v>
      </c>
    </row>
    <row r="561" spans="3:12" x14ac:dyDescent="0.25">
      <c r="C561" t="s">
        <v>78</v>
      </c>
      <c r="E561" s="53">
        <v>0.105</v>
      </c>
      <c r="F561" s="53">
        <v>1.4999999999999999E-2</v>
      </c>
      <c r="H561" s="53">
        <v>7.0999999999999994E-2</v>
      </c>
      <c r="K561" s="53">
        <v>0.80900000000000005</v>
      </c>
      <c r="L561" s="54">
        <v>1</v>
      </c>
    </row>
    <row r="562" spans="3:12" x14ac:dyDescent="0.25">
      <c r="C562">
        <v>3</v>
      </c>
      <c r="G562">
        <v>70</v>
      </c>
      <c r="I562">
        <v>65</v>
      </c>
      <c r="K562" s="49">
        <v>3078</v>
      </c>
      <c r="L562" s="49">
        <v>3213</v>
      </c>
    </row>
    <row r="563" spans="3:12" x14ac:dyDescent="0.25">
      <c r="C563" t="s">
        <v>78</v>
      </c>
      <c r="G563" s="53">
        <v>2.1999999999999999E-2</v>
      </c>
      <c r="I563" s="53">
        <v>0.02</v>
      </c>
      <c r="K563" s="53">
        <v>0.95799999999999996</v>
      </c>
      <c r="L563" s="54">
        <v>1</v>
      </c>
    </row>
    <row r="564" spans="3:12" x14ac:dyDescent="0.25">
      <c r="C564">
        <v>4</v>
      </c>
      <c r="D564">
        <v>39</v>
      </c>
      <c r="E564">
        <v>503</v>
      </c>
      <c r="F564">
        <v>253</v>
      </c>
      <c r="G564">
        <v>50</v>
      </c>
      <c r="H564">
        <v>129</v>
      </c>
      <c r="K564" s="49">
        <v>7980</v>
      </c>
      <c r="L564" s="49">
        <v>8954</v>
      </c>
    </row>
    <row r="565" spans="3:12" x14ac:dyDescent="0.25">
      <c r="C565" t="s">
        <v>78</v>
      </c>
      <c r="D565" s="53">
        <v>4.0000000000000001E-3</v>
      </c>
      <c r="E565" s="53">
        <v>5.6000000000000001E-2</v>
      </c>
      <c r="F565" s="53">
        <v>2.8000000000000001E-2</v>
      </c>
      <c r="G565" s="53">
        <v>6.0000000000000001E-3</v>
      </c>
      <c r="H565" s="53">
        <v>1.4E-2</v>
      </c>
      <c r="K565" s="53">
        <v>0.89100000000000001</v>
      </c>
      <c r="L565" s="54">
        <v>1</v>
      </c>
    </row>
    <row r="566" spans="3:12" x14ac:dyDescent="0.25">
      <c r="C566">
        <v>5</v>
      </c>
      <c r="K566" s="49">
        <v>4514</v>
      </c>
      <c r="L566" s="49">
        <v>4514</v>
      </c>
    </row>
    <row r="567" spans="3:12" x14ac:dyDescent="0.25">
      <c r="C567" t="s">
        <v>78</v>
      </c>
      <c r="K567" s="53">
        <v>1</v>
      </c>
      <c r="L567" s="54">
        <v>1</v>
      </c>
    </row>
    <row r="568" spans="3:12" x14ac:dyDescent="0.25">
      <c r="C568">
        <v>6</v>
      </c>
      <c r="H568">
        <v>220</v>
      </c>
      <c r="I568">
        <v>69</v>
      </c>
      <c r="J568">
        <v>59</v>
      </c>
      <c r="K568" s="49">
        <v>6703</v>
      </c>
      <c r="L568" s="49">
        <v>7051</v>
      </c>
    </row>
    <row r="569" spans="3:12" x14ac:dyDescent="0.25">
      <c r="C569" t="s">
        <v>78</v>
      </c>
      <c r="H569" s="53">
        <v>3.1E-2</v>
      </c>
      <c r="I569" s="53">
        <v>0.01</v>
      </c>
      <c r="J569" s="53">
        <v>8.0000000000000002E-3</v>
      </c>
      <c r="K569" s="53">
        <v>0.95099999999999996</v>
      </c>
      <c r="L569" s="54">
        <v>1</v>
      </c>
    </row>
    <row r="570" spans="3:12" x14ac:dyDescent="0.25">
      <c r="C570">
        <v>7</v>
      </c>
      <c r="E570">
        <v>92</v>
      </c>
      <c r="F570">
        <v>99</v>
      </c>
      <c r="G570">
        <v>210</v>
      </c>
      <c r="H570">
        <v>72</v>
      </c>
      <c r="J570">
        <v>80</v>
      </c>
      <c r="K570" s="49">
        <v>9640</v>
      </c>
      <c r="L570" s="49">
        <v>10193</v>
      </c>
    </row>
    <row r="571" spans="3:12" x14ac:dyDescent="0.25">
      <c r="C571" t="s">
        <v>78</v>
      </c>
      <c r="E571" s="53">
        <v>8.9999999999999993E-3</v>
      </c>
      <c r="F571" s="53">
        <v>0.01</v>
      </c>
      <c r="G571" s="53">
        <v>2.1000000000000001E-2</v>
      </c>
      <c r="H571" s="53">
        <v>7.0000000000000001E-3</v>
      </c>
      <c r="J571" s="53">
        <v>8.0000000000000002E-3</v>
      </c>
      <c r="K571" s="53">
        <v>0.94599999999999995</v>
      </c>
      <c r="L571" s="54">
        <v>1</v>
      </c>
    </row>
    <row r="572" spans="3:12" x14ac:dyDescent="0.25">
      <c r="C572">
        <v>8</v>
      </c>
      <c r="D572">
        <v>113</v>
      </c>
      <c r="E572">
        <v>24</v>
      </c>
      <c r="F572">
        <v>141</v>
      </c>
      <c r="G572">
        <v>157</v>
      </c>
      <c r="H572">
        <v>373</v>
      </c>
      <c r="I572">
        <v>309</v>
      </c>
      <c r="K572" s="49">
        <v>3239</v>
      </c>
      <c r="L572" s="49">
        <v>4355</v>
      </c>
    </row>
    <row r="573" spans="3:12" x14ac:dyDescent="0.25">
      <c r="C573" t="s">
        <v>78</v>
      </c>
      <c r="D573" s="53">
        <v>2.5999999999999999E-2</v>
      </c>
      <c r="E573" s="53">
        <v>5.0000000000000001E-3</v>
      </c>
      <c r="F573" s="53">
        <v>3.2000000000000001E-2</v>
      </c>
      <c r="G573" s="53">
        <v>3.5999999999999997E-2</v>
      </c>
      <c r="H573" s="53">
        <v>8.5999999999999993E-2</v>
      </c>
      <c r="I573" s="53">
        <v>7.0999999999999994E-2</v>
      </c>
      <c r="K573" s="53">
        <v>0.74399999999999999</v>
      </c>
      <c r="L573" s="54">
        <v>1</v>
      </c>
    </row>
    <row r="574" spans="3:12" x14ac:dyDescent="0.25">
      <c r="C574">
        <v>9</v>
      </c>
      <c r="E574">
        <v>481</v>
      </c>
      <c r="F574">
        <v>246</v>
      </c>
      <c r="G574">
        <v>190</v>
      </c>
      <c r="H574" s="49">
        <v>2804</v>
      </c>
      <c r="I574">
        <v>46</v>
      </c>
      <c r="J574">
        <v>59</v>
      </c>
      <c r="K574">
        <v>722</v>
      </c>
      <c r="L574" s="49">
        <v>4548</v>
      </c>
    </row>
    <row r="575" spans="3:12" x14ac:dyDescent="0.25">
      <c r="C575" t="s">
        <v>78</v>
      </c>
      <c r="E575" s="53">
        <v>0.106</v>
      </c>
      <c r="F575" s="53">
        <v>5.3999999999999999E-2</v>
      </c>
      <c r="G575" s="53">
        <v>4.2000000000000003E-2</v>
      </c>
      <c r="H575" s="53">
        <v>0.61699999999999999</v>
      </c>
      <c r="I575" s="53">
        <v>0.01</v>
      </c>
      <c r="J575" s="53">
        <v>1.2999999999999999E-2</v>
      </c>
      <c r="K575" s="53">
        <v>0.159</v>
      </c>
      <c r="L575" s="54">
        <v>1</v>
      </c>
    </row>
    <row r="576" spans="3:12" x14ac:dyDescent="0.25">
      <c r="C576">
        <v>10</v>
      </c>
      <c r="E576">
        <v>563</v>
      </c>
      <c r="F576">
        <v>47</v>
      </c>
      <c r="G576">
        <v>87</v>
      </c>
      <c r="H576">
        <v>181</v>
      </c>
      <c r="I576">
        <v>408</v>
      </c>
      <c r="J576">
        <v>369</v>
      </c>
      <c r="K576">
        <v>25</v>
      </c>
      <c r="L576" s="49">
        <v>1678</v>
      </c>
    </row>
    <row r="577" spans="1:12" x14ac:dyDescent="0.25">
      <c r="C577" t="s">
        <v>78</v>
      </c>
      <c r="E577" s="53">
        <v>0.33500000000000002</v>
      </c>
      <c r="F577" s="53">
        <v>2.8000000000000001E-2</v>
      </c>
      <c r="G577" s="53">
        <v>5.1999999999999998E-2</v>
      </c>
      <c r="H577" s="53">
        <v>0.108</v>
      </c>
      <c r="I577" s="53">
        <v>0.24299999999999999</v>
      </c>
      <c r="J577" s="53">
        <v>0.22</v>
      </c>
      <c r="K577" s="53">
        <v>1.4999999999999999E-2</v>
      </c>
      <c r="L577" s="54">
        <v>1</v>
      </c>
    </row>
    <row r="578" spans="1:12" x14ac:dyDescent="0.25">
      <c r="C578">
        <v>11</v>
      </c>
      <c r="E578">
        <v>89</v>
      </c>
      <c r="K578">
        <v>613</v>
      </c>
      <c r="L578">
        <v>702</v>
      </c>
    </row>
    <row r="579" spans="1:12" x14ac:dyDescent="0.25">
      <c r="C579" t="s">
        <v>78</v>
      </c>
      <c r="E579" s="53">
        <v>0.127</v>
      </c>
      <c r="K579" s="53">
        <v>0.873</v>
      </c>
      <c r="L579" s="54">
        <v>1</v>
      </c>
    </row>
    <row r="580" spans="1:12" x14ac:dyDescent="0.25">
      <c r="C580">
        <v>12</v>
      </c>
      <c r="D580">
        <v>26</v>
      </c>
      <c r="E580">
        <v>256</v>
      </c>
      <c r="F580" s="49">
        <v>2512</v>
      </c>
      <c r="G580">
        <v>122</v>
      </c>
      <c r="H580">
        <v>115</v>
      </c>
      <c r="I580" s="49">
        <v>5505</v>
      </c>
      <c r="K580">
        <v>339</v>
      </c>
      <c r="L580" s="49">
        <v>8874</v>
      </c>
    </row>
    <row r="581" spans="1:12" x14ac:dyDescent="0.25">
      <c r="C581" t="s">
        <v>78</v>
      </c>
      <c r="D581" s="53">
        <v>3.0000000000000001E-3</v>
      </c>
      <c r="E581" s="53">
        <v>2.9000000000000001E-2</v>
      </c>
      <c r="F581" s="53">
        <v>0.28299999999999997</v>
      </c>
      <c r="G581" s="53">
        <v>1.4E-2</v>
      </c>
      <c r="H581" s="53">
        <v>1.2999999999999999E-2</v>
      </c>
      <c r="I581" s="53">
        <v>0.62</v>
      </c>
      <c r="K581" s="53">
        <v>3.7999999999999999E-2</v>
      </c>
      <c r="L581" s="54">
        <v>1</v>
      </c>
    </row>
    <row r="582" spans="1:12" x14ac:dyDescent="0.25">
      <c r="C582">
        <v>13</v>
      </c>
      <c r="D582">
        <v>55</v>
      </c>
      <c r="F582">
        <v>188</v>
      </c>
      <c r="H582" s="49">
        <v>2790</v>
      </c>
      <c r="I582" s="49">
        <v>5443</v>
      </c>
      <c r="L582" s="49">
        <v>8476</v>
      </c>
    </row>
    <row r="583" spans="1:12" x14ac:dyDescent="0.25">
      <c r="C583" t="s">
        <v>78</v>
      </c>
      <c r="D583" s="53">
        <v>7.0000000000000001E-3</v>
      </c>
      <c r="F583" s="53">
        <v>2.1999999999999999E-2</v>
      </c>
      <c r="H583" s="53">
        <v>0.32900000000000001</v>
      </c>
      <c r="I583" s="53">
        <v>0.64200000000000002</v>
      </c>
      <c r="L583" s="54">
        <v>1</v>
      </c>
    </row>
    <row r="584" spans="1:12" x14ac:dyDescent="0.25">
      <c r="C584">
        <v>14</v>
      </c>
      <c r="G584">
        <v>124</v>
      </c>
      <c r="L584">
        <v>124</v>
      </c>
    </row>
    <row r="585" spans="1:12" x14ac:dyDescent="0.25">
      <c r="C585" t="s">
        <v>78</v>
      </c>
      <c r="G585" s="53">
        <v>1</v>
      </c>
      <c r="L585" s="54">
        <v>1</v>
      </c>
    </row>
    <row r="586" spans="1:12" x14ac:dyDescent="0.25">
      <c r="C586">
        <v>15</v>
      </c>
      <c r="E586">
        <v>664</v>
      </c>
      <c r="F586" s="49">
        <v>1222</v>
      </c>
      <c r="G586">
        <v>206</v>
      </c>
      <c r="H586">
        <v>438</v>
      </c>
      <c r="J586">
        <v>184</v>
      </c>
      <c r="L586" s="49">
        <v>2714</v>
      </c>
    </row>
    <row r="587" spans="1:12" x14ac:dyDescent="0.25">
      <c r="C587" t="s">
        <v>78</v>
      </c>
      <c r="E587" s="53">
        <v>0.245</v>
      </c>
      <c r="F587" s="53">
        <v>0.45</v>
      </c>
      <c r="G587" s="53">
        <v>7.5999999999999998E-2</v>
      </c>
      <c r="H587" s="53">
        <v>0.161</v>
      </c>
      <c r="J587" s="53">
        <v>6.8000000000000005E-2</v>
      </c>
      <c r="L587" s="54">
        <v>1</v>
      </c>
    </row>
    <row r="588" spans="1:12" x14ac:dyDescent="0.25">
      <c r="C588">
        <v>16</v>
      </c>
    </row>
    <row r="589" spans="1:12" x14ac:dyDescent="0.25">
      <c r="C589" t="s">
        <v>78</v>
      </c>
    </row>
    <row r="590" spans="1:12" x14ac:dyDescent="0.25">
      <c r="A590" t="s">
        <v>60</v>
      </c>
      <c r="B590" t="s">
        <v>44</v>
      </c>
      <c r="C590">
        <v>1</v>
      </c>
      <c r="K590">
        <v>269</v>
      </c>
      <c r="L590">
        <v>269</v>
      </c>
    </row>
    <row r="591" spans="1:12" x14ac:dyDescent="0.25">
      <c r="C591" t="s">
        <v>78</v>
      </c>
      <c r="K591" s="53">
        <v>1</v>
      </c>
      <c r="L591" s="54">
        <v>1</v>
      </c>
    </row>
    <row r="592" spans="1:12" x14ac:dyDescent="0.25">
      <c r="C592">
        <v>2</v>
      </c>
      <c r="F592">
        <v>28</v>
      </c>
      <c r="J592">
        <v>31</v>
      </c>
      <c r="K592" s="49">
        <v>6405</v>
      </c>
      <c r="L592" s="49">
        <v>6464</v>
      </c>
    </row>
    <row r="593" spans="3:12" x14ac:dyDescent="0.25">
      <c r="C593" t="s">
        <v>78</v>
      </c>
      <c r="F593" s="53">
        <v>4.0000000000000001E-3</v>
      </c>
      <c r="J593" s="53">
        <v>5.0000000000000001E-3</v>
      </c>
      <c r="K593" s="53">
        <v>0.99099999999999999</v>
      </c>
      <c r="L593" s="54">
        <v>1</v>
      </c>
    </row>
    <row r="594" spans="3:12" x14ac:dyDescent="0.25">
      <c r="C594">
        <v>3</v>
      </c>
      <c r="I594">
        <v>89</v>
      </c>
      <c r="K594" s="49">
        <v>18218</v>
      </c>
      <c r="L594" s="49">
        <v>18307</v>
      </c>
    </row>
    <row r="595" spans="3:12" x14ac:dyDescent="0.25">
      <c r="C595" t="s">
        <v>78</v>
      </c>
      <c r="I595" s="53">
        <v>5.0000000000000001E-3</v>
      </c>
      <c r="K595" s="53">
        <v>0.995</v>
      </c>
      <c r="L595" s="54">
        <v>1</v>
      </c>
    </row>
    <row r="596" spans="3:12" x14ac:dyDescent="0.25">
      <c r="C596">
        <v>4</v>
      </c>
      <c r="E596">
        <v>58</v>
      </c>
      <c r="F596">
        <v>81</v>
      </c>
      <c r="H596">
        <v>30</v>
      </c>
      <c r="K596" s="49">
        <v>1182</v>
      </c>
      <c r="L596" s="49">
        <v>1351</v>
      </c>
    </row>
    <row r="597" spans="3:12" x14ac:dyDescent="0.25">
      <c r="C597" t="s">
        <v>78</v>
      </c>
      <c r="E597" s="53">
        <v>4.2999999999999997E-2</v>
      </c>
      <c r="F597" s="53">
        <v>0.06</v>
      </c>
      <c r="H597" s="53">
        <v>2.1999999999999999E-2</v>
      </c>
      <c r="K597" s="53">
        <v>0.874</v>
      </c>
      <c r="L597" s="54">
        <v>1</v>
      </c>
    </row>
    <row r="598" spans="3:12" x14ac:dyDescent="0.25">
      <c r="C598">
        <v>5</v>
      </c>
      <c r="K598">
        <v>281</v>
      </c>
      <c r="L598">
        <v>280</v>
      </c>
    </row>
    <row r="599" spans="3:12" x14ac:dyDescent="0.25">
      <c r="C599" t="s">
        <v>78</v>
      </c>
      <c r="K599" s="53">
        <v>1</v>
      </c>
      <c r="L599" s="54">
        <v>1</v>
      </c>
    </row>
    <row r="600" spans="3:12" x14ac:dyDescent="0.25">
      <c r="C600">
        <v>6</v>
      </c>
      <c r="D600">
        <v>40</v>
      </c>
      <c r="E600">
        <v>417</v>
      </c>
      <c r="G600">
        <v>66</v>
      </c>
      <c r="H600">
        <v>286</v>
      </c>
      <c r="I600">
        <v>208</v>
      </c>
      <c r="K600" s="49">
        <v>5386</v>
      </c>
      <c r="L600" s="49">
        <v>6403</v>
      </c>
    </row>
    <row r="601" spans="3:12" x14ac:dyDescent="0.25">
      <c r="C601" t="s">
        <v>78</v>
      </c>
      <c r="D601" s="53">
        <v>6.0000000000000001E-3</v>
      </c>
      <c r="E601" s="53">
        <v>6.5000000000000002E-2</v>
      </c>
      <c r="G601" s="53">
        <v>0.01</v>
      </c>
      <c r="H601" s="53">
        <v>4.4999999999999998E-2</v>
      </c>
      <c r="I601" s="53">
        <v>3.2000000000000001E-2</v>
      </c>
      <c r="K601" s="53">
        <v>0.84099999999999997</v>
      </c>
      <c r="L601" s="54">
        <v>1</v>
      </c>
    </row>
    <row r="602" spans="3:12" x14ac:dyDescent="0.25">
      <c r="C602">
        <v>7</v>
      </c>
      <c r="E602" s="49">
        <v>3956</v>
      </c>
      <c r="F602">
        <v>118</v>
      </c>
      <c r="G602">
        <v>105</v>
      </c>
      <c r="H602">
        <v>185</v>
      </c>
      <c r="J602">
        <v>148</v>
      </c>
      <c r="K602" s="49">
        <v>16249</v>
      </c>
      <c r="L602" s="49">
        <v>20761</v>
      </c>
    </row>
    <row r="603" spans="3:12" x14ac:dyDescent="0.25">
      <c r="C603" t="s">
        <v>78</v>
      </c>
      <c r="E603" s="53">
        <v>0.191</v>
      </c>
      <c r="F603" s="53">
        <v>6.0000000000000001E-3</v>
      </c>
      <c r="G603" s="53">
        <v>5.0000000000000001E-3</v>
      </c>
      <c r="H603" s="53">
        <v>8.9999999999999993E-3</v>
      </c>
      <c r="J603" s="53">
        <v>7.0000000000000001E-3</v>
      </c>
      <c r="K603" s="53">
        <v>0.78300000000000003</v>
      </c>
      <c r="L603" s="54">
        <v>1</v>
      </c>
    </row>
    <row r="604" spans="3:12" x14ac:dyDescent="0.25">
      <c r="C604">
        <v>8</v>
      </c>
      <c r="D604">
        <v>218</v>
      </c>
      <c r="E604">
        <v>364</v>
      </c>
      <c r="F604">
        <v>80</v>
      </c>
      <c r="G604">
        <v>277</v>
      </c>
      <c r="H604" s="49">
        <v>1119</v>
      </c>
      <c r="I604">
        <v>74</v>
      </c>
      <c r="K604">
        <v>680</v>
      </c>
      <c r="L604" s="49">
        <v>2812</v>
      </c>
    </row>
    <row r="605" spans="3:12" x14ac:dyDescent="0.25">
      <c r="C605" t="s">
        <v>78</v>
      </c>
      <c r="D605" s="53">
        <v>7.6999999999999999E-2</v>
      </c>
      <c r="E605" s="53">
        <v>0.129</v>
      </c>
      <c r="F605" s="53">
        <v>2.9000000000000001E-2</v>
      </c>
      <c r="G605" s="53">
        <v>9.9000000000000005E-2</v>
      </c>
      <c r="H605" s="53">
        <v>0.39800000000000002</v>
      </c>
      <c r="I605" s="53">
        <v>2.5999999999999999E-2</v>
      </c>
      <c r="K605" s="53">
        <v>0.24199999999999999</v>
      </c>
      <c r="L605" s="54">
        <v>1</v>
      </c>
    </row>
    <row r="606" spans="3:12" x14ac:dyDescent="0.25">
      <c r="C606">
        <v>9</v>
      </c>
      <c r="E606" s="49">
        <v>4392</v>
      </c>
      <c r="F606">
        <v>521</v>
      </c>
      <c r="G606">
        <v>859</v>
      </c>
      <c r="H606" s="49">
        <v>15259</v>
      </c>
      <c r="I606">
        <v>555</v>
      </c>
      <c r="K606" s="49">
        <v>1472</v>
      </c>
      <c r="L606" s="49">
        <v>23057</v>
      </c>
    </row>
    <row r="607" spans="3:12" x14ac:dyDescent="0.25">
      <c r="C607" t="s">
        <v>78</v>
      </c>
      <c r="E607" s="53">
        <v>0.19</v>
      </c>
      <c r="F607" s="53">
        <v>2.3E-2</v>
      </c>
      <c r="G607" s="53">
        <v>3.6999999999999998E-2</v>
      </c>
      <c r="H607" s="53">
        <v>0.66200000000000003</v>
      </c>
      <c r="I607" s="53">
        <v>2.4E-2</v>
      </c>
      <c r="K607" s="53">
        <v>6.4000000000000001E-2</v>
      </c>
      <c r="L607" s="54">
        <v>1</v>
      </c>
    </row>
    <row r="608" spans="3:12" x14ac:dyDescent="0.25">
      <c r="C608">
        <v>10</v>
      </c>
      <c r="D608">
        <v>39</v>
      </c>
      <c r="E608" s="49">
        <v>16328</v>
      </c>
      <c r="F608">
        <v>405</v>
      </c>
      <c r="G608" s="49">
        <v>3897</v>
      </c>
      <c r="H608">
        <v>180</v>
      </c>
      <c r="I608">
        <v>320</v>
      </c>
      <c r="J608">
        <v>338</v>
      </c>
      <c r="K608">
        <v>348</v>
      </c>
      <c r="L608" s="49">
        <v>21855</v>
      </c>
    </row>
    <row r="609" spans="1:12" x14ac:dyDescent="0.25">
      <c r="C609" t="s">
        <v>78</v>
      </c>
      <c r="D609" s="53">
        <v>2E-3</v>
      </c>
      <c r="E609" s="53">
        <v>0.747</v>
      </c>
      <c r="F609" s="53">
        <v>1.9E-2</v>
      </c>
      <c r="G609" s="53">
        <v>0.17799999999999999</v>
      </c>
      <c r="H609" s="53">
        <v>8.0000000000000002E-3</v>
      </c>
      <c r="I609" s="53">
        <v>1.4999999999999999E-2</v>
      </c>
      <c r="J609" s="53">
        <v>1.4999999999999999E-2</v>
      </c>
      <c r="K609" s="53">
        <v>1.6E-2</v>
      </c>
      <c r="L609" s="54">
        <v>1</v>
      </c>
    </row>
    <row r="610" spans="1:12" x14ac:dyDescent="0.25">
      <c r="C610">
        <v>11</v>
      </c>
      <c r="D610">
        <v>52</v>
      </c>
      <c r="G610">
        <v>201</v>
      </c>
      <c r="H610" s="49">
        <v>3966</v>
      </c>
      <c r="J610">
        <v>67</v>
      </c>
      <c r="K610">
        <v>338</v>
      </c>
      <c r="L610" s="49">
        <v>4623</v>
      </c>
    </row>
    <row r="611" spans="1:12" x14ac:dyDescent="0.25">
      <c r="C611" t="s">
        <v>78</v>
      </c>
      <c r="D611" s="53">
        <v>1.0999999999999999E-2</v>
      </c>
      <c r="G611" s="53">
        <v>4.2999999999999997E-2</v>
      </c>
      <c r="H611" s="53">
        <v>0.85799999999999998</v>
      </c>
      <c r="J611" s="53">
        <v>1.4E-2</v>
      </c>
      <c r="K611" s="53">
        <v>7.2999999999999995E-2</v>
      </c>
      <c r="L611" s="54">
        <v>1</v>
      </c>
    </row>
    <row r="612" spans="1:12" x14ac:dyDescent="0.25">
      <c r="C612">
        <v>12</v>
      </c>
      <c r="E612">
        <v>173</v>
      </c>
      <c r="F612">
        <v>145</v>
      </c>
      <c r="G612">
        <v>379</v>
      </c>
      <c r="H612" s="49">
        <v>4586</v>
      </c>
      <c r="I612">
        <v>249</v>
      </c>
      <c r="J612">
        <v>62</v>
      </c>
      <c r="K612">
        <v>243</v>
      </c>
      <c r="L612" s="49">
        <v>5837</v>
      </c>
    </row>
    <row r="613" spans="1:12" x14ac:dyDescent="0.25">
      <c r="C613" t="s">
        <v>78</v>
      </c>
      <c r="E613" s="53">
        <v>0.03</v>
      </c>
      <c r="F613" s="53">
        <v>2.5000000000000001E-2</v>
      </c>
      <c r="G613" s="53">
        <v>6.5000000000000002E-2</v>
      </c>
      <c r="H613" s="53">
        <v>0.78600000000000003</v>
      </c>
      <c r="I613" s="53">
        <v>4.2999999999999997E-2</v>
      </c>
      <c r="J613" s="53">
        <v>1.0999999999999999E-2</v>
      </c>
      <c r="K613" s="53">
        <v>4.2000000000000003E-2</v>
      </c>
      <c r="L613" s="54">
        <v>1</v>
      </c>
    </row>
    <row r="614" spans="1:12" x14ac:dyDescent="0.25">
      <c r="C614">
        <v>13</v>
      </c>
      <c r="F614">
        <v>194</v>
      </c>
      <c r="G614">
        <v>217</v>
      </c>
      <c r="H614">
        <v>41</v>
      </c>
      <c r="I614">
        <v>86</v>
      </c>
      <c r="J614">
        <v>194</v>
      </c>
      <c r="K614">
        <v>509</v>
      </c>
      <c r="L614" s="49">
        <v>1240</v>
      </c>
    </row>
    <row r="615" spans="1:12" x14ac:dyDescent="0.25">
      <c r="C615" t="s">
        <v>78</v>
      </c>
      <c r="F615" s="53">
        <v>0.156</v>
      </c>
      <c r="G615" s="53">
        <v>0.17499999999999999</v>
      </c>
      <c r="H615" s="53">
        <v>3.3000000000000002E-2</v>
      </c>
      <c r="I615" s="53">
        <v>6.9000000000000006E-2</v>
      </c>
      <c r="J615" s="53">
        <v>0.156</v>
      </c>
      <c r="K615" s="53">
        <v>0.41</v>
      </c>
      <c r="L615" s="54">
        <v>1</v>
      </c>
    </row>
    <row r="616" spans="1:12" x14ac:dyDescent="0.25">
      <c r="C616">
        <v>14</v>
      </c>
      <c r="G616">
        <v>253</v>
      </c>
      <c r="K616">
        <v>34</v>
      </c>
      <c r="L616">
        <v>287</v>
      </c>
    </row>
    <row r="617" spans="1:12" x14ac:dyDescent="0.25">
      <c r="C617" t="s">
        <v>78</v>
      </c>
      <c r="G617" s="53">
        <v>0.88</v>
      </c>
      <c r="K617" s="53">
        <v>0.12</v>
      </c>
      <c r="L617" s="54">
        <v>1</v>
      </c>
    </row>
    <row r="618" spans="1:12" x14ac:dyDescent="0.25">
      <c r="C618">
        <v>15</v>
      </c>
      <c r="D618">
        <v>196</v>
      </c>
      <c r="E618">
        <v>331</v>
      </c>
      <c r="F618" s="49">
        <v>1368</v>
      </c>
      <c r="G618" s="49">
        <v>1420</v>
      </c>
      <c r="H618">
        <v>115</v>
      </c>
      <c r="J618">
        <v>289</v>
      </c>
      <c r="L618" s="49">
        <v>3718</v>
      </c>
    </row>
    <row r="619" spans="1:12" x14ac:dyDescent="0.25">
      <c r="C619" t="s">
        <v>78</v>
      </c>
      <c r="D619" s="53">
        <v>5.2999999999999999E-2</v>
      </c>
      <c r="E619" s="53">
        <v>8.8999999999999996E-2</v>
      </c>
      <c r="F619" s="53">
        <v>0.36799999999999999</v>
      </c>
      <c r="G619" s="53">
        <v>0.38200000000000001</v>
      </c>
      <c r="H619" s="53">
        <v>3.1E-2</v>
      </c>
      <c r="J619" s="53">
        <v>7.8E-2</v>
      </c>
      <c r="L619" s="54">
        <v>1</v>
      </c>
    </row>
    <row r="620" spans="1:12" x14ac:dyDescent="0.25">
      <c r="C620">
        <v>16</v>
      </c>
      <c r="G620">
        <v>130</v>
      </c>
      <c r="L620">
        <v>130</v>
      </c>
    </row>
    <row r="621" spans="1:12" x14ac:dyDescent="0.25">
      <c r="C621" t="s">
        <v>78</v>
      </c>
      <c r="G621" s="53">
        <v>1</v>
      </c>
      <c r="L621" s="54">
        <v>1</v>
      </c>
    </row>
    <row r="622" spans="1:12" x14ac:dyDescent="0.25">
      <c r="A622" t="s">
        <v>60</v>
      </c>
      <c r="B622" t="s">
        <v>45</v>
      </c>
      <c r="C622">
        <v>1</v>
      </c>
      <c r="K622">
        <v>47</v>
      </c>
      <c r="L622">
        <v>47</v>
      </c>
    </row>
    <row r="623" spans="1:12" x14ac:dyDescent="0.25">
      <c r="C623" t="s">
        <v>78</v>
      </c>
      <c r="K623" s="53">
        <v>1</v>
      </c>
      <c r="L623" s="54">
        <v>1</v>
      </c>
    </row>
    <row r="624" spans="1:12" x14ac:dyDescent="0.25">
      <c r="C624">
        <v>2</v>
      </c>
      <c r="F624">
        <v>133</v>
      </c>
      <c r="G624">
        <v>90</v>
      </c>
      <c r="K624" s="49">
        <v>1941</v>
      </c>
      <c r="L624" s="49">
        <v>2163</v>
      </c>
    </row>
    <row r="625" spans="3:12" x14ac:dyDescent="0.25">
      <c r="C625" t="s">
        <v>78</v>
      </c>
      <c r="F625" s="53">
        <v>6.0999999999999999E-2</v>
      </c>
      <c r="G625" s="53">
        <v>4.2000000000000003E-2</v>
      </c>
      <c r="K625" s="53">
        <v>0.89700000000000002</v>
      </c>
      <c r="L625" s="54">
        <v>1</v>
      </c>
    </row>
    <row r="626" spans="3:12" x14ac:dyDescent="0.25">
      <c r="C626">
        <v>3</v>
      </c>
      <c r="F626">
        <v>179</v>
      </c>
      <c r="G626" s="49">
        <v>3165</v>
      </c>
      <c r="H626">
        <v>240</v>
      </c>
      <c r="K626" s="49">
        <v>5598</v>
      </c>
      <c r="L626" s="49">
        <v>9181</v>
      </c>
    </row>
    <row r="627" spans="3:12" x14ac:dyDescent="0.25">
      <c r="C627" t="s">
        <v>78</v>
      </c>
      <c r="F627" s="53">
        <v>1.9E-2</v>
      </c>
      <c r="G627" s="53">
        <v>0.34499999999999997</v>
      </c>
      <c r="H627" s="53">
        <v>2.5999999999999999E-2</v>
      </c>
      <c r="K627" s="53">
        <v>0.61</v>
      </c>
      <c r="L627" s="54">
        <v>1</v>
      </c>
    </row>
    <row r="628" spans="3:12" x14ac:dyDescent="0.25">
      <c r="C628">
        <v>4</v>
      </c>
      <c r="D628">
        <v>57</v>
      </c>
      <c r="F628">
        <v>57</v>
      </c>
      <c r="K628">
        <v>483</v>
      </c>
      <c r="L628">
        <v>595</v>
      </c>
    </row>
    <row r="629" spans="3:12" x14ac:dyDescent="0.25">
      <c r="C629" t="s">
        <v>78</v>
      </c>
      <c r="D629" s="53">
        <v>9.5000000000000001E-2</v>
      </c>
      <c r="F629" s="53">
        <v>9.5000000000000001E-2</v>
      </c>
      <c r="K629" s="53">
        <v>0.81</v>
      </c>
      <c r="L629" s="54">
        <v>1</v>
      </c>
    </row>
    <row r="630" spans="3:12" x14ac:dyDescent="0.25">
      <c r="C630">
        <v>5</v>
      </c>
      <c r="I630">
        <v>56</v>
      </c>
      <c r="K630">
        <v>88</v>
      </c>
      <c r="L630">
        <v>144</v>
      </c>
    </row>
    <row r="631" spans="3:12" x14ac:dyDescent="0.25">
      <c r="C631" t="s">
        <v>78</v>
      </c>
      <c r="I631" s="53">
        <v>0.39</v>
      </c>
      <c r="K631" s="53">
        <v>0.61</v>
      </c>
      <c r="L631" s="54">
        <v>1</v>
      </c>
    </row>
    <row r="632" spans="3:12" x14ac:dyDescent="0.25">
      <c r="C632">
        <v>6</v>
      </c>
      <c r="D632">
        <v>118</v>
      </c>
      <c r="E632" s="49">
        <v>3533</v>
      </c>
      <c r="F632">
        <v>276</v>
      </c>
      <c r="H632" s="49">
        <v>4431</v>
      </c>
      <c r="I632">
        <v>38</v>
      </c>
      <c r="J632">
        <v>84</v>
      </c>
      <c r="K632" s="49">
        <v>16584</v>
      </c>
      <c r="L632" s="49">
        <v>25064</v>
      </c>
    </row>
    <row r="633" spans="3:12" x14ac:dyDescent="0.25">
      <c r="C633" t="s">
        <v>78</v>
      </c>
      <c r="D633" s="53">
        <v>5.0000000000000001E-3</v>
      </c>
      <c r="E633" s="53">
        <v>0.14099999999999999</v>
      </c>
      <c r="F633" s="53">
        <v>1.0999999999999999E-2</v>
      </c>
      <c r="H633" s="53">
        <v>0.17699999999999999</v>
      </c>
      <c r="I633" s="53">
        <v>2E-3</v>
      </c>
      <c r="J633" s="53">
        <v>3.0000000000000001E-3</v>
      </c>
      <c r="K633" s="53">
        <v>0.66200000000000003</v>
      </c>
      <c r="L633" s="54">
        <v>1</v>
      </c>
    </row>
    <row r="634" spans="3:12" x14ac:dyDescent="0.25">
      <c r="C634">
        <v>7</v>
      </c>
      <c r="E634">
        <v>128</v>
      </c>
      <c r="F634">
        <v>406</v>
      </c>
      <c r="G634">
        <v>75</v>
      </c>
      <c r="H634">
        <v>482</v>
      </c>
      <c r="I634">
        <v>160</v>
      </c>
      <c r="J634">
        <v>37</v>
      </c>
      <c r="K634" s="49">
        <v>15605</v>
      </c>
      <c r="L634" s="49">
        <v>16893</v>
      </c>
    </row>
    <row r="635" spans="3:12" x14ac:dyDescent="0.25">
      <c r="C635" t="s">
        <v>78</v>
      </c>
      <c r="E635" s="53">
        <v>8.0000000000000002E-3</v>
      </c>
      <c r="F635" s="53">
        <v>2.4E-2</v>
      </c>
      <c r="G635" s="53">
        <v>4.0000000000000001E-3</v>
      </c>
      <c r="H635" s="53">
        <v>2.9000000000000001E-2</v>
      </c>
      <c r="I635" s="53">
        <v>8.9999999999999993E-3</v>
      </c>
      <c r="J635" s="53">
        <v>2E-3</v>
      </c>
      <c r="K635" s="53">
        <v>0.92400000000000004</v>
      </c>
      <c r="L635" s="54">
        <v>1</v>
      </c>
    </row>
    <row r="636" spans="3:12" x14ac:dyDescent="0.25">
      <c r="C636">
        <v>8</v>
      </c>
      <c r="D636">
        <v>52</v>
      </c>
      <c r="E636">
        <v>71</v>
      </c>
      <c r="F636" s="49">
        <v>2597</v>
      </c>
      <c r="G636">
        <v>109</v>
      </c>
      <c r="H636" s="49">
        <v>4628</v>
      </c>
      <c r="K636">
        <v>829</v>
      </c>
      <c r="L636" s="49">
        <v>8286</v>
      </c>
    </row>
    <row r="637" spans="3:12" x14ac:dyDescent="0.25">
      <c r="C637" t="s">
        <v>78</v>
      </c>
      <c r="D637" s="53">
        <v>6.0000000000000001E-3</v>
      </c>
      <c r="E637" s="53">
        <v>8.9999999999999993E-3</v>
      </c>
      <c r="F637" s="53">
        <v>0.313</v>
      </c>
      <c r="G637" s="53">
        <v>1.2999999999999999E-2</v>
      </c>
      <c r="H637" s="53">
        <v>0.55900000000000005</v>
      </c>
      <c r="K637" s="53">
        <v>0.1</v>
      </c>
      <c r="L637" s="54">
        <v>1</v>
      </c>
    </row>
    <row r="638" spans="3:12" x14ac:dyDescent="0.25">
      <c r="C638">
        <v>9</v>
      </c>
      <c r="D638">
        <v>239</v>
      </c>
      <c r="E638">
        <v>867</v>
      </c>
      <c r="F638">
        <v>408</v>
      </c>
      <c r="G638" s="49">
        <v>1323</v>
      </c>
      <c r="H638" s="49">
        <v>1299</v>
      </c>
      <c r="I638">
        <v>156</v>
      </c>
      <c r="J638">
        <v>240</v>
      </c>
      <c r="K638" s="49">
        <v>1597</v>
      </c>
      <c r="L638" s="49">
        <v>6129</v>
      </c>
    </row>
    <row r="639" spans="3:12" x14ac:dyDescent="0.25">
      <c r="C639" t="s">
        <v>78</v>
      </c>
      <c r="D639" s="53">
        <v>3.9E-2</v>
      </c>
      <c r="E639" s="53">
        <v>0.14099999999999999</v>
      </c>
      <c r="F639" s="53">
        <v>6.7000000000000004E-2</v>
      </c>
      <c r="G639" s="53">
        <v>0.216</v>
      </c>
      <c r="H639" s="53">
        <v>0.21199999999999999</v>
      </c>
      <c r="I639" s="53">
        <v>2.5000000000000001E-2</v>
      </c>
      <c r="J639" s="53">
        <v>3.9E-2</v>
      </c>
      <c r="K639" s="53">
        <v>0.26100000000000001</v>
      </c>
      <c r="L639" s="54">
        <v>1</v>
      </c>
    </row>
    <row r="640" spans="3:12" x14ac:dyDescent="0.25">
      <c r="C640">
        <v>10</v>
      </c>
      <c r="E640">
        <v>110</v>
      </c>
      <c r="F640">
        <v>496</v>
      </c>
      <c r="G640" s="49">
        <v>2477</v>
      </c>
      <c r="H640" s="49">
        <v>1085</v>
      </c>
      <c r="J640">
        <v>111</v>
      </c>
      <c r="K640">
        <v>276</v>
      </c>
      <c r="L640" s="49">
        <v>4555</v>
      </c>
    </row>
    <row r="641" spans="1:12" x14ac:dyDescent="0.25">
      <c r="C641" t="s">
        <v>78</v>
      </c>
      <c r="E641" s="53">
        <v>2.4E-2</v>
      </c>
      <c r="F641" s="53">
        <v>0.109</v>
      </c>
      <c r="G641" s="53">
        <v>0.54400000000000004</v>
      </c>
      <c r="H641" s="53">
        <v>0.23799999999999999</v>
      </c>
      <c r="J641" s="53">
        <v>2.4E-2</v>
      </c>
      <c r="K641" s="53">
        <v>6.0999999999999999E-2</v>
      </c>
      <c r="L641" s="54">
        <v>1</v>
      </c>
    </row>
    <row r="642" spans="1:12" x14ac:dyDescent="0.25">
      <c r="C642">
        <v>11</v>
      </c>
      <c r="K642">
        <v>59</v>
      </c>
      <c r="L642">
        <v>59</v>
      </c>
    </row>
    <row r="643" spans="1:12" x14ac:dyDescent="0.25">
      <c r="C643" t="s">
        <v>78</v>
      </c>
      <c r="K643" s="53">
        <v>1</v>
      </c>
      <c r="L643" s="54">
        <v>1</v>
      </c>
    </row>
    <row r="644" spans="1:12" x14ac:dyDescent="0.25">
      <c r="C644">
        <v>12</v>
      </c>
      <c r="D644">
        <v>49</v>
      </c>
      <c r="E644">
        <v>70</v>
      </c>
      <c r="F644" s="49">
        <v>2537</v>
      </c>
      <c r="G644" s="49">
        <v>2152</v>
      </c>
      <c r="H644">
        <v>396</v>
      </c>
      <c r="I644">
        <v>205</v>
      </c>
      <c r="J644">
        <v>57</v>
      </c>
      <c r="K644">
        <v>536</v>
      </c>
      <c r="L644" s="49">
        <v>6002</v>
      </c>
    </row>
    <row r="645" spans="1:12" x14ac:dyDescent="0.25">
      <c r="C645" t="s">
        <v>78</v>
      </c>
      <c r="D645" s="53">
        <v>8.0000000000000002E-3</v>
      </c>
      <c r="E645" s="53">
        <v>1.2E-2</v>
      </c>
      <c r="F645" s="53">
        <v>0.42299999999999999</v>
      </c>
      <c r="G645" s="53">
        <v>0.35899999999999999</v>
      </c>
      <c r="H645" s="53">
        <v>6.6000000000000003E-2</v>
      </c>
      <c r="I645" s="53">
        <v>3.4000000000000002E-2</v>
      </c>
      <c r="J645" s="53">
        <v>8.9999999999999993E-3</v>
      </c>
      <c r="K645" s="53">
        <v>8.8999999999999996E-2</v>
      </c>
      <c r="L645" s="54">
        <v>1</v>
      </c>
    </row>
    <row r="646" spans="1:12" x14ac:dyDescent="0.25">
      <c r="C646">
        <v>13</v>
      </c>
      <c r="D646">
        <v>74</v>
      </c>
      <c r="E646">
        <v>54</v>
      </c>
      <c r="F646">
        <v>103</v>
      </c>
      <c r="G646">
        <v>235</v>
      </c>
      <c r="I646">
        <v>62</v>
      </c>
      <c r="K646">
        <v>31</v>
      </c>
      <c r="L646">
        <v>559</v>
      </c>
    </row>
    <row r="647" spans="1:12" x14ac:dyDescent="0.25">
      <c r="C647" t="s">
        <v>78</v>
      </c>
      <c r="D647" s="53">
        <v>0.13300000000000001</v>
      </c>
      <c r="E647" s="53">
        <v>9.7000000000000003E-2</v>
      </c>
      <c r="F647" s="53">
        <v>0.184</v>
      </c>
      <c r="G647" s="53">
        <v>0.42</v>
      </c>
      <c r="I647" s="53">
        <v>0.111</v>
      </c>
      <c r="K647" s="53">
        <v>5.5E-2</v>
      </c>
      <c r="L647" s="54">
        <v>1</v>
      </c>
    </row>
    <row r="648" spans="1:12" x14ac:dyDescent="0.25">
      <c r="C648">
        <v>14</v>
      </c>
      <c r="F648" s="49">
        <v>3468</v>
      </c>
      <c r="J648">
        <v>151</v>
      </c>
      <c r="L648" s="49">
        <v>3619</v>
      </c>
    </row>
    <row r="649" spans="1:12" x14ac:dyDescent="0.25">
      <c r="C649" t="s">
        <v>78</v>
      </c>
      <c r="F649" s="53">
        <v>0.95799999999999996</v>
      </c>
      <c r="J649" s="53">
        <v>4.2000000000000003E-2</v>
      </c>
      <c r="L649" s="54">
        <v>1</v>
      </c>
    </row>
    <row r="650" spans="1:12" x14ac:dyDescent="0.25">
      <c r="C650">
        <v>15</v>
      </c>
      <c r="E650">
        <v>276</v>
      </c>
      <c r="F650" s="49">
        <v>1306</v>
      </c>
      <c r="G650" s="49">
        <v>1116</v>
      </c>
      <c r="H650">
        <v>300</v>
      </c>
      <c r="I650">
        <v>204</v>
      </c>
      <c r="L650" s="49">
        <v>3202</v>
      </c>
    </row>
    <row r="651" spans="1:12" x14ac:dyDescent="0.25">
      <c r="C651" t="s">
        <v>78</v>
      </c>
      <c r="E651" s="53">
        <v>8.5999999999999993E-2</v>
      </c>
      <c r="F651" s="53">
        <v>0.40799999999999997</v>
      </c>
      <c r="G651" s="53">
        <v>0.34899999999999998</v>
      </c>
      <c r="H651" s="53">
        <v>9.4E-2</v>
      </c>
      <c r="I651" s="53">
        <v>6.4000000000000001E-2</v>
      </c>
      <c r="L651" s="54">
        <v>1</v>
      </c>
    </row>
    <row r="652" spans="1:12" x14ac:dyDescent="0.25">
      <c r="C652">
        <v>16</v>
      </c>
      <c r="H652">
        <v>67</v>
      </c>
      <c r="J652">
        <v>336</v>
      </c>
      <c r="K652">
        <v>116</v>
      </c>
      <c r="L652">
        <v>519</v>
      </c>
    </row>
    <row r="653" spans="1:12" x14ac:dyDescent="0.25">
      <c r="C653" t="s">
        <v>78</v>
      </c>
      <c r="H653" s="53">
        <v>0.13</v>
      </c>
      <c r="J653" s="53">
        <v>0.64700000000000002</v>
      </c>
      <c r="K653" s="53">
        <v>0.224</v>
      </c>
      <c r="L653" s="54">
        <v>1</v>
      </c>
    </row>
    <row r="654" spans="1:12" x14ac:dyDescent="0.25">
      <c r="A654" t="s">
        <v>60</v>
      </c>
      <c r="B654" t="s">
        <v>46</v>
      </c>
      <c r="C654">
        <v>1</v>
      </c>
      <c r="K654">
        <v>54</v>
      </c>
      <c r="L654">
        <v>54</v>
      </c>
    </row>
    <row r="655" spans="1:12" x14ac:dyDescent="0.25">
      <c r="C655" t="s">
        <v>78</v>
      </c>
      <c r="K655" s="53">
        <v>1</v>
      </c>
      <c r="L655" s="54">
        <v>1</v>
      </c>
    </row>
    <row r="656" spans="1:12" x14ac:dyDescent="0.25">
      <c r="C656">
        <v>2</v>
      </c>
      <c r="D656">
        <v>54</v>
      </c>
      <c r="F656">
        <v>126</v>
      </c>
      <c r="L656">
        <v>180</v>
      </c>
    </row>
    <row r="657" spans="3:12" x14ac:dyDescent="0.25">
      <c r="C657" t="s">
        <v>78</v>
      </c>
      <c r="D657" s="53">
        <v>0.30099999999999999</v>
      </c>
      <c r="F657" s="53">
        <v>0.69899999999999995</v>
      </c>
      <c r="L657" s="54">
        <v>1</v>
      </c>
    </row>
    <row r="658" spans="3:12" x14ac:dyDescent="0.25">
      <c r="C658">
        <v>3</v>
      </c>
      <c r="F658">
        <v>32</v>
      </c>
      <c r="K658" s="49">
        <v>8569</v>
      </c>
      <c r="L658" s="49">
        <v>8601</v>
      </c>
    </row>
    <row r="659" spans="3:12" x14ac:dyDescent="0.25">
      <c r="C659" t="s">
        <v>78</v>
      </c>
      <c r="F659" s="53">
        <v>4.0000000000000001E-3</v>
      </c>
      <c r="K659" s="53">
        <v>0.996</v>
      </c>
      <c r="L659" s="54">
        <v>1</v>
      </c>
    </row>
    <row r="660" spans="3:12" x14ac:dyDescent="0.25">
      <c r="C660">
        <v>4</v>
      </c>
      <c r="F660">
        <v>166</v>
      </c>
      <c r="G660">
        <v>154</v>
      </c>
      <c r="H660">
        <v>628</v>
      </c>
      <c r="J660" s="49">
        <v>5507</v>
      </c>
      <c r="L660" s="49">
        <v>6455</v>
      </c>
    </row>
    <row r="661" spans="3:12" x14ac:dyDescent="0.25">
      <c r="C661" t="s">
        <v>78</v>
      </c>
      <c r="F661" s="53">
        <v>2.5999999999999999E-2</v>
      </c>
      <c r="G661" s="53">
        <v>2.4E-2</v>
      </c>
      <c r="H661" s="53">
        <v>9.7000000000000003E-2</v>
      </c>
      <c r="J661" s="53">
        <v>0.85299999999999998</v>
      </c>
      <c r="L661" s="54">
        <v>1</v>
      </c>
    </row>
    <row r="662" spans="3:12" x14ac:dyDescent="0.25">
      <c r="C662">
        <v>5</v>
      </c>
      <c r="K662">
        <v>118</v>
      </c>
      <c r="L662">
        <v>118</v>
      </c>
    </row>
    <row r="663" spans="3:12" x14ac:dyDescent="0.25">
      <c r="C663" t="s">
        <v>78</v>
      </c>
      <c r="K663" s="53">
        <v>1</v>
      </c>
      <c r="L663" s="54">
        <v>1</v>
      </c>
    </row>
    <row r="664" spans="3:12" x14ac:dyDescent="0.25">
      <c r="C664">
        <v>6</v>
      </c>
      <c r="E664">
        <v>48</v>
      </c>
      <c r="F664">
        <v>77</v>
      </c>
      <c r="G664">
        <v>68</v>
      </c>
      <c r="H664">
        <v>186</v>
      </c>
      <c r="K664" s="49">
        <v>4614</v>
      </c>
      <c r="L664" s="49">
        <v>4993</v>
      </c>
    </row>
    <row r="665" spans="3:12" x14ac:dyDescent="0.25">
      <c r="C665" t="s">
        <v>78</v>
      </c>
      <c r="E665" s="53">
        <v>0.01</v>
      </c>
      <c r="F665" s="53">
        <v>1.4999999999999999E-2</v>
      </c>
      <c r="G665" s="53">
        <v>1.4E-2</v>
      </c>
      <c r="H665" s="53">
        <v>3.6999999999999998E-2</v>
      </c>
      <c r="K665" s="53">
        <v>0.92400000000000004</v>
      </c>
      <c r="L665" s="54">
        <v>1</v>
      </c>
    </row>
    <row r="666" spans="3:12" x14ac:dyDescent="0.25">
      <c r="C666">
        <v>7</v>
      </c>
      <c r="E666">
        <v>151</v>
      </c>
      <c r="F666">
        <v>90</v>
      </c>
      <c r="G666">
        <v>186</v>
      </c>
      <c r="H666" s="49">
        <v>5582</v>
      </c>
      <c r="K666" s="49">
        <v>2264</v>
      </c>
      <c r="L666" s="49">
        <v>8273</v>
      </c>
    </row>
    <row r="667" spans="3:12" x14ac:dyDescent="0.25">
      <c r="C667" t="s">
        <v>78</v>
      </c>
      <c r="E667" s="53">
        <v>1.7999999999999999E-2</v>
      </c>
      <c r="F667" s="53">
        <v>1.0999999999999999E-2</v>
      </c>
      <c r="G667" s="53">
        <v>2.1999999999999999E-2</v>
      </c>
      <c r="H667" s="53">
        <v>0.67500000000000004</v>
      </c>
      <c r="K667" s="53">
        <v>0.27400000000000002</v>
      </c>
      <c r="L667" s="54">
        <v>1</v>
      </c>
    </row>
    <row r="668" spans="3:12" x14ac:dyDescent="0.25">
      <c r="C668">
        <v>8</v>
      </c>
      <c r="E668">
        <v>492</v>
      </c>
      <c r="G668">
        <v>158</v>
      </c>
      <c r="H668" s="49">
        <v>2511</v>
      </c>
      <c r="K668" s="49">
        <v>2779</v>
      </c>
      <c r="L668" s="49">
        <v>5939</v>
      </c>
    </row>
    <row r="669" spans="3:12" x14ac:dyDescent="0.25">
      <c r="C669" t="s">
        <v>78</v>
      </c>
      <c r="E669" s="53">
        <v>8.3000000000000004E-2</v>
      </c>
      <c r="G669" s="53">
        <v>2.7E-2</v>
      </c>
      <c r="H669" s="53">
        <v>0.42299999999999999</v>
      </c>
      <c r="K669" s="53">
        <v>0.46800000000000003</v>
      </c>
      <c r="L669" s="54">
        <v>1</v>
      </c>
    </row>
    <row r="670" spans="3:12" x14ac:dyDescent="0.25">
      <c r="C670">
        <v>9</v>
      </c>
      <c r="E670">
        <v>96</v>
      </c>
      <c r="G670" s="49">
        <v>22797</v>
      </c>
      <c r="H670" s="49">
        <v>1876</v>
      </c>
      <c r="K670">
        <v>186</v>
      </c>
      <c r="L670" s="49">
        <v>24955</v>
      </c>
    </row>
    <row r="671" spans="3:12" x14ac:dyDescent="0.25">
      <c r="C671" t="s">
        <v>78</v>
      </c>
      <c r="E671" s="53">
        <v>4.0000000000000001E-3</v>
      </c>
      <c r="G671" s="53">
        <v>0.91400000000000003</v>
      </c>
      <c r="H671" s="53">
        <v>7.4999999999999997E-2</v>
      </c>
      <c r="K671" s="53">
        <v>7.0000000000000001E-3</v>
      </c>
      <c r="L671" s="54">
        <v>1</v>
      </c>
    </row>
    <row r="672" spans="3:12" x14ac:dyDescent="0.25">
      <c r="C672">
        <v>10</v>
      </c>
      <c r="D672">
        <v>238</v>
      </c>
      <c r="F672">
        <v>101</v>
      </c>
      <c r="G672">
        <v>30</v>
      </c>
      <c r="H672">
        <v>447</v>
      </c>
      <c r="K672" s="49">
        <v>6933</v>
      </c>
      <c r="L672" s="49">
        <v>7748</v>
      </c>
    </row>
    <row r="673" spans="1:12" x14ac:dyDescent="0.25">
      <c r="C673" t="s">
        <v>78</v>
      </c>
      <c r="D673" s="53">
        <v>3.1E-2</v>
      </c>
      <c r="F673" s="53">
        <v>1.2999999999999999E-2</v>
      </c>
      <c r="G673" s="53">
        <v>4.0000000000000001E-3</v>
      </c>
      <c r="H673" s="53">
        <v>5.8000000000000003E-2</v>
      </c>
      <c r="K673" s="53">
        <v>0.89500000000000002</v>
      </c>
      <c r="L673" s="54">
        <v>1</v>
      </c>
    </row>
    <row r="674" spans="1:12" x14ac:dyDescent="0.25">
      <c r="C674">
        <v>11</v>
      </c>
      <c r="F674">
        <v>252</v>
      </c>
      <c r="G674">
        <v>246</v>
      </c>
      <c r="H674">
        <v>289</v>
      </c>
      <c r="L674">
        <v>787</v>
      </c>
    </row>
    <row r="675" spans="1:12" x14ac:dyDescent="0.25">
      <c r="C675" t="s">
        <v>78</v>
      </c>
      <c r="F675" s="53">
        <v>0.32</v>
      </c>
      <c r="G675" s="53">
        <v>0.312</v>
      </c>
      <c r="H675" s="53">
        <v>0.36799999999999999</v>
      </c>
      <c r="L675" s="54">
        <v>1</v>
      </c>
    </row>
    <row r="676" spans="1:12" x14ac:dyDescent="0.25">
      <c r="C676">
        <v>12</v>
      </c>
      <c r="D676">
        <v>140</v>
      </c>
      <c r="F676">
        <v>250</v>
      </c>
      <c r="G676" s="49">
        <v>7945</v>
      </c>
      <c r="H676">
        <v>465</v>
      </c>
      <c r="J676">
        <v>107</v>
      </c>
      <c r="K676">
        <v>25</v>
      </c>
      <c r="L676" s="49">
        <v>8932</v>
      </c>
    </row>
    <row r="677" spans="1:12" x14ac:dyDescent="0.25">
      <c r="C677" t="s">
        <v>78</v>
      </c>
      <c r="D677" s="53">
        <v>1.6E-2</v>
      </c>
      <c r="F677" s="53">
        <v>2.8000000000000001E-2</v>
      </c>
      <c r="G677" s="53">
        <v>0.88900000000000001</v>
      </c>
      <c r="H677" s="53">
        <v>5.1999999999999998E-2</v>
      </c>
      <c r="J677" s="53">
        <v>1.2E-2</v>
      </c>
      <c r="K677" s="53">
        <v>3.0000000000000001E-3</v>
      </c>
      <c r="L677" s="54">
        <v>1</v>
      </c>
    </row>
    <row r="678" spans="1:12" x14ac:dyDescent="0.25">
      <c r="C678">
        <v>13</v>
      </c>
      <c r="E678">
        <v>453</v>
      </c>
      <c r="F678" s="49">
        <v>2756</v>
      </c>
      <c r="G678" s="49">
        <v>2910</v>
      </c>
      <c r="H678">
        <v>195</v>
      </c>
      <c r="L678" s="49">
        <v>6314</v>
      </c>
    </row>
    <row r="679" spans="1:12" x14ac:dyDescent="0.25">
      <c r="C679" t="s">
        <v>78</v>
      </c>
      <c r="E679" s="53">
        <v>7.1999999999999995E-2</v>
      </c>
      <c r="F679" s="53">
        <v>0.436</v>
      </c>
      <c r="G679" s="53">
        <v>0.46100000000000002</v>
      </c>
      <c r="H679" s="53">
        <v>3.1E-2</v>
      </c>
      <c r="L679" s="54">
        <v>1</v>
      </c>
    </row>
    <row r="680" spans="1:12" x14ac:dyDescent="0.25">
      <c r="C680">
        <v>14</v>
      </c>
      <c r="F680">
        <v>182</v>
      </c>
      <c r="K680">
        <v>194</v>
      </c>
      <c r="L680">
        <v>376</v>
      </c>
    </row>
    <row r="681" spans="1:12" x14ac:dyDescent="0.25">
      <c r="C681" t="s">
        <v>78</v>
      </c>
      <c r="F681" s="53">
        <v>0.48299999999999998</v>
      </c>
      <c r="K681" s="53">
        <v>0.51700000000000002</v>
      </c>
      <c r="L681" s="54">
        <v>1</v>
      </c>
    </row>
    <row r="682" spans="1:12" x14ac:dyDescent="0.25">
      <c r="C682">
        <v>15</v>
      </c>
      <c r="F682">
        <v>102</v>
      </c>
      <c r="H682">
        <v>506</v>
      </c>
      <c r="L682">
        <v>608</v>
      </c>
    </row>
    <row r="683" spans="1:12" x14ac:dyDescent="0.25">
      <c r="C683" t="s">
        <v>78</v>
      </c>
      <c r="F683" s="53">
        <v>0.16800000000000001</v>
      </c>
      <c r="H683" s="53">
        <v>0.83199999999999996</v>
      </c>
      <c r="L683" s="54">
        <v>1</v>
      </c>
    </row>
    <row r="684" spans="1:12" x14ac:dyDescent="0.25">
      <c r="C684">
        <v>16</v>
      </c>
      <c r="K684">
        <v>106</v>
      </c>
      <c r="L684">
        <v>106</v>
      </c>
    </row>
    <row r="685" spans="1:12" x14ac:dyDescent="0.25">
      <c r="C685" t="s">
        <v>78</v>
      </c>
      <c r="K685" s="53">
        <v>1</v>
      </c>
      <c r="L685" s="54">
        <v>1</v>
      </c>
    </row>
    <row r="686" spans="1:12" x14ac:dyDescent="0.25">
      <c r="A686" t="s">
        <v>60</v>
      </c>
      <c r="B686" t="s">
        <v>47</v>
      </c>
      <c r="C686">
        <v>1</v>
      </c>
      <c r="K686">
        <v>102</v>
      </c>
      <c r="L686">
        <v>102</v>
      </c>
    </row>
    <row r="687" spans="1:12" x14ac:dyDescent="0.25">
      <c r="C687" t="s">
        <v>78</v>
      </c>
      <c r="K687" s="53">
        <v>1</v>
      </c>
      <c r="L687" s="54">
        <v>1</v>
      </c>
    </row>
    <row r="688" spans="1:12" x14ac:dyDescent="0.25">
      <c r="C688">
        <v>2</v>
      </c>
      <c r="K688">
        <v>367</v>
      </c>
      <c r="L688">
        <v>367</v>
      </c>
    </row>
    <row r="689" spans="3:12" x14ac:dyDescent="0.25">
      <c r="C689" t="s">
        <v>78</v>
      </c>
      <c r="K689" s="53">
        <v>1</v>
      </c>
      <c r="L689" s="54">
        <v>1</v>
      </c>
    </row>
    <row r="690" spans="3:12" x14ac:dyDescent="0.25">
      <c r="C690">
        <v>3</v>
      </c>
      <c r="F690" s="49">
        <v>3796</v>
      </c>
      <c r="K690" s="49">
        <v>2310</v>
      </c>
      <c r="L690" s="49">
        <v>6106</v>
      </c>
    </row>
    <row r="691" spans="3:12" x14ac:dyDescent="0.25">
      <c r="C691" t="s">
        <v>78</v>
      </c>
      <c r="F691" s="53">
        <v>0.622</v>
      </c>
      <c r="K691" s="53">
        <v>0.378</v>
      </c>
      <c r="L691" s="54">
        <v>1</v>
      </c>
    </row>
    <row r="692" spans="3:12" x14ac:dyDescent="0.25">
      <c r="C692">
        <v>4</v>
      </c>
      <c r="E692">
        <v>58</v>
      </c>
      <c r="G692">
        <v>176</v>
      </c>
      <c r="H692">
        <v>99</v>
      </c>
      <c r="J692">
        <v>62</v>
      </c>
      <c r="K692">
        <v>552</v>
      </c>
      <c r="L692">
        <v>946</v>
      </c>
    </row>
    <row r="693" spans="3:12" x14ac:dyDescent="0.25">
      <c r="C693" t="s">
        <v>78</v>
      </c>
      <c r="E693" s="53">
        <v>6.2E-2</v>
      </c>
      <c r="G693" s="53">
        <v>0.186</v>
      </c>
      <c r="H693" s="53">
        <v>0.104</v>
      </c>
      <c r="J693" s="53">
        <v>6.6000000000000003E-2</v>
      </c>
      <c r="K693" s="53">
        <v>0.58299999999999996</v>
      </c>
      <c r="L693" s="54">
        <v>1</v>
      </c>
    </row>
    <row r="694" spans="3:12" x14ac:dyDescent="0.25">
      <c r="C694">
        <v>5</v>
      </c>
      <c r="K694" s="49">
        <v>1845</v>
      </c>
      <c r="L694" s="49">
        <v>1845</v>
      </c>
    </row>
    <row r="695" spans="3:12" x14ac:dyDescent="0.25">
      <c r="C695" t="s">
        <v>78</v>
      </c>
      <c r="K695" s="53">
        <v>1</v>
      </c>
      <c r="L695" s="54">
        <v>1</v>
      </c>
    </row>
    <row r="696" spans="3:12" x14ac:dyDescent="0.25">
      <c r="C696">
        <v>6</v>
      </c>
      <c r="D696" s="49">
        <v>3774</v>
      </c>
      <c r="F696">
        <v>51</v>
      </c>
      <c r="G696">
        <v>93</v>
      </c>
      <c r="H696">
        <v>85</v>
      </c>
      <c r="K696" s="49">
        <v>1984</v>
      </c>
      <c r="L696" s="49">
        <v>5987</v>
      </c>
    </row>
    <row r="697" spans="3:12" x14ac:dyDescent="0.25">
      <c r="C697" t="s">
        <v>78</v>
      </c>
      <c r="D697" s="53">
        <v>0.63</v>
      </c>
      <c r="F697" s="53">
        <v>8.0000000000000002E-3</v>
      </c>
      <c r="G697" s="53">
        <v>1.6E-2</v>
      </c>
      <c r="H697" s="53">
        <v>1.4E-2</v>
      </c>
      <c r="K697" s="53">
        <v>0.33100000000000002</v>
      </c>
      <c r="L697" s="54">
        <v>1</v>
      </c>
    </row>
    <row r="698" spans="3:12" x14ac:dyDescent="0.25">
      <c r="C698">
        <v>7</v>
      </c>
      <c r="E698">
        <v>35</v>
      </c>
      <c r="G698">
        <v>168</v>
      </c>
      <c r="H698">
        <v>230</v>
      </c>
      <c r="K698">
        <v>95</v>
      </c>
      <c r="L698">
        <v>527</v>
      </c>
    </row>
    <row r="699" spans="3:12" x14ac:dyDescent="0.25">
      <c r="C699" t="s">
        <v>78</v>
      </c>
      <c r="E699" s="53">
        <v>6.7000000000000004E-2</v>
      </c>
      <c r="G699" s="53">
        <v>0.318</v>
      </c>
      <c r="H699" s="53">
        <v>0.436</v>
      </c>
      <c r="K699" s="53">
        <v>0.17899999999999999</v>
      </c>
      <c r="L699" s="54">
        <v>1</v>
      </c>
    </row>
    <row r="700" spans="3:12" x14ac:dyDescent="0.25">
      <c r="C700">
        <v>8</v>
      </c>
      <c r="E700" s="49">
        <v>3692</v>
      </c>
      <c r="F700">
        <v>89</v>
      </c>
      <c r="G700" s="49">
        <v>3115</v>
      </c>
      <c r="H700">
        <v>331</v>
      </c>
      <c r="K700" s="49">
        <v>2396</v>
      </c>
      <c r="L700" s="49">
        <v>9623</v>
      </c>
    </row>
    <row r="701" spans="3:12" x14ac:dyDescent="0.25">
      <c r="C701" t="s">
        <v>78</v>
      </c>
      <c r="E701" s="53">
        <v>0.38400000000000001</v>
      </c>
      <c r="F701" s="53">
        <v>8.9999999999999993E-3</v>
      </c>
      <c r="G701" s="53">
        <v>0.32400000000000001</v>
      </c>
      <c r="H701" s="53">
        <v>3.4000000000000002E-2</v>
      </c>
      <c r="K701" s="53">
        <v>0.249</v>
      </c>
      <c r="L701" s="54">
        <v>1</v>
      </c>
    </row>
    <row r="702" spans="3:12" x14ac:dyDescent="0.25">
      <c r="C702">
        <v>9</v>
      </c>
      <c r="E702">
        <v>199</v>
      </c>
      <c r="F702">
        <v>365</v>
      </c>
      <c r="G702" s="49">
        <v>6914</v>
      </c>
      <c r="H702" s="49">
        <v>7982</v>
      </c>
      <c r="K702">
        <v>122</v>
      </c>
      <c r="L702" s="49">
        <v>15581</v>
      </c>
    </row>
    <row r="703" spans="3:12" x14ac:dyDescent="0.25">
      <c r="C703" t="s">
        <v>78</v>
      </c>
      <c r="E703" s="53">
        <v>1.2999999999999999E-2</v>
      </c>
      <c r="F703" s="53">
        <v>2.3E-2</v>
      </c>
      <c r="G703" s="53">
        <v>0.44400000000000001</v>
      </c>
      <c r="H703" s="53">
        <v>0.51200000000000001</v>
      </c>
      <c r="K703" s="53">
        <v>8.0000000000000002E-3</v>
      </c>
      <c r="L703" s="54">
        <v>1</v>
      </c>
    </row>
    <row r="704" spans="3:12" x14ac:dyDescent="0.25">
      <c r="C704">
        <v>10</v>
      </c>
      <c r="D704">
        <v>21</v>
      </c>
      <c r="E704">
        <v>34</v>
      </c>
      <c r="F704">
        <v>118</v>
      </c>
      <c r="G704">
        <v>340</v>
      </c>
      <c r="H704">
        <v>888</v>
      </c>
      <c r="J704">
        <v>64</v>
      </c>
      <c r="K704">
        <v>134</v>
      </c>
      <c r="L704" s="49">
        <v>1599</v>
      </c>
    </row>
    <row r="705" spans="1:12" x14ac:dyDescent="0.25">
      <c r="C705" t="s">
        <v>78</v>
      </c>
      <c r="D705" s="53">
        <v>1.2999999999999999E-2</v>
      </c>
      <c r="E705" s="53">
        <v>2.1000000000000001E-2</v>
      </c>
      <c r="F705" s="53">
        <v>7.3999999999999996E-2</v>
      </c>
      <c r="G705" s="53">
        <v>0.21299999999999999</v>
      </c>
      <c r="H705" s="53">
        <v>0.55600000000000005</v>
      </c>
      <c r="J705" s="53">
        <v>0.04</v>
      </c>
      <c r="K705" s="53">
        <v>8.4000000000000005E-2</v>
      </c>
      <c r="L705" s="54">
        <v>1</v>
      </c>
    </row>
    <row r="706" spans="1:12" x14ac:dyDescent="0.25">
      <c r="C706">
        <v>11</v>
      </c>
      <c r="H706">
        <v>55</v>
      </c>
      <c r="L706">
        <v>55</v>
      </c>
    </row>
    <row r="707" spans="1:12" x14ac:dyDescent="0.25">
      <c r="C707" t="s">
        <v>78</v>
      </c>
      <c r="H707" s="53">
        <v>1</v>
      </c>
      <c r="L707" s="54">
        <v>1</v>
      </c>
    </row>
    <row r="708" spans="1:12" x14ac:dyDescent="0.25">
      <c r="C708">
        <v>12</v>
      </c>
      <c r="D708">
        <v>70</v>
      </c>
      <c r="E708">
        <v>85</v>
      </c>
      <c r="G708">
        <v>225</v>
      </c>
      <c r="H708">
        <v>176</v>
      </c>
      <c r="K708">
        <v>239</v>
      </c>
      <c r="L708">
        <v>795</v>
      </c>
    </row>
    <row r="709" spans="1:12" x14ac:dyDescent="0.25">
      <c r="C709" t="s">
        <v>78</v>
      </c>
      <c r="D709" s="53">
        <v>8.7999999999999995E-2</v>
      </c>
      <c r="E709" s="53">
        <v>0.107</v>
      </c>
      <c r="G709" s="53">
        <v>0.28299999999999997</v>
      </c>
      <c r="H709" s="53">
        <v>0.222</v>
      </c>
      <c r="K709" s="53">
        <v>0.30099999999999999</v>
      </c>
      <c r="L709" s="54">
        <v>1</v>
      </c>
    </row>
    <row r="710" spans="1:12" x14ac:dyDescent="0.25">
      <c r="C710">
        <v>13</v>
      </c>
      <c r="E710">
        <v>444</v>
      </c>
      <c r="F710" s="49">
        <v>2367</v>
      </c>
      <c r="G710" s="49">
        <v>2009</v>
      </c>
      <c r="H710">
        <v>102</v>
      </c>
      <c r="K710" s="49">
        <v>2086</v>
      </c>
      <c r="L710" s="49">
        <v>7008</v>
      </c>
    </row>
    <row r="711" spans="1:12" x14ac:dyDescent="0.25">
      <c r="C711" t="s">
        <v>78</v>
      </c>
      <c r="E711" s="53">
        <v>6.3E-2</v>
      </c>
      <c r="F711" s="53">
        <v>0.33800000000000002</v>
      </c>
      <c r="G711" s="53">
        <v>0.28699999999999998</v>
      </c>
      <c r="H711" s="53">
        <v>1.4999999999999999E-2</v>
      </c>
      <c r="K711" s="53">
        <v>0.29799999999999999</v>
      </c>
      <c r="L711" s="54">
        <v>1</v>
      </c>
    </row>
    <row r="712" spans="1:12" x14ac:dyDescent="0.25">
      <c r="C712">
        <v>14</v>
      </c>
      <c r="F712">
        <v>29</v>
      </c>
      <c r="G712">
        <v>558</v>
      </c>
      <c r="L712">
        <v>587</v>
      </c>
    </row>
    <row r="713" spans="1:12" x14ac:dyDescent="0.25">
      <c r="C713" t="s">
        <v>78</v>
      </c>
      <c r="F713" s="53">
        <v>0.05</v>
      </c>
      <c r="G713" s="53">
        <v>0.95</v>
      </c>
      <c r="L713" s="54">
        <v>1</v>
      </c>
    </row>
    <row r="714" spans="1:12" x14ac:dyDescent="0.25">
      <c r="C714">
        <v>15</v>
      </c>
      <c r="G714">
        <v>293</v>
      </c>
      <c r="K714">
        <v>173</v>
      </c>
      <c r="L714">
        <v>465</v>
      </c>
    </row>
    <row r="715" spans="1:12" x14ac:dyDescent="0.25">
      <c r="C715" t="s">
        <v>78</v>
      </c>
      <c r="G715" s="53">
        <v>0.628</v>
      </c>
      <c r="K715" s="53">
        <v>0.372</v>
      </c>
      <c r="L715" s="54">
        <v>1</v>
      </c>
    </row>
    <row r="716" spans="1:12" x14ac:dyDescent="0.25">
      <c r="C716">
        <v>16</v>
      </c>
    </row>
    <row r="717" spans="1:12" x14ac:dyDescent="0.25">
      <c r="C717" t="s">
        <v>78</v>
      </c>
    </row>
    <row r="718" spans="1:12" x14ac:dyDescent="0.25">
      <c r="A718" t="s">
        <v>60</v>
      </c>
      <c r="B718" t="s">
        <v>48</v>
      </c>
      <c r="C718">
        <v>1</v>
      </c>
    </row>
    <row r="719" spans="1:12" x14ac:dyDescent="0.25">
      <c r="C719" t="s">
        <v>78</v>
      </c>
    </row>
    <row r="720" spans="1:12" x14ac:dyDescent="0.25">
      <c r="C720">
        <v>2</v>
      </c>
      <c r="F720">
        <v>36</v>
      </c>
      <c r="G720">
        <v>28</v>
      </c>
      <c r="K720">
        <v>120</v>
      </c>
      <c r="L720">
        <v>184</v>
      </c>
    </row>
    <row r="721" spans="3:12" x14ac:dyDescent="0.25">
      <c r="C721" t="s">
        <v>78</v>
      </c>
      <c r="F721" s="53">
        <v>0.19600000000000001</v>
      </c>
      <c r="G721" s="53">
        <v>0.151</v>
      </c>
      <c r="K721" s="53">
        <v>0.65400000000000003</v>
      </c>
      <c r="L721" s="54">
        <v>1</v>
      </c>
    </row>
    <row r="722" spans="3:12" x14ac:dyDescent="0.25">
      <c r="C722">
        <v>3</v>
      </c>
      <c r="G722">
        <v>90</v>
      </c>
      <c r="K722">
        <v>616</v>
      </c>
      <c r="L722">
        <v>706</v>
      </c>
    </row>
    <row r="723" spans="3:12" x14ac:dyDescent="0.25">
      <c r="C723" t="s">
        <v>78</v>
      </c>
      <c r="G723" s="53">
        <v>0.128</v>
      </c>
      <c r="K723" s="53">
        <v>0.872</v>
      </c>
      <c r="L723" s="54">
        <v>1</v>
      </c>
    </row>
    <row r="724" spans="3:12" x14ac:dyDescent="0.25">
      <c r="C724">
        <v>4</v>
      </c>
      <c r="E724" s="49">
        <v>3864</v>
      </c>
      <c r="G724" s="49">
        <v>2608</v>
      </c>
      <c r="K724">
        <v>337</v>
      </c>
      <c r="L724" s="49">
        <v>6809</v>
      </c>
    </row>
    <row r="725" spans="3:12" x14ac:dyDescent="0.25">
      <c r="C725" t="s">
        <v>78</v>
      </c>
      <c r="E725" s="53">
        <v>0.56799999999999995</v>
      </c>
      <c r="G725" s="53">
        <v>0.38300000000000001</v>
      </c>
      <c r="K725" s="53">
        <v>4.9000000000000002E-2</v>
      </c>
      <c r="L725" s="54">
        <v>1</v>
      </c>
    </row>
    <row r="726" spans="3:12" x14ac:dyDescent="0.25">
      <c r="C726">
        <v>5</v>
      </c>
      <c r="K726">
        <v>112</v>
      </c>
      <c r="L726">
        <v>112</v>
      </c>
    </row>
    <row r="727" spans="3:12" x14ac:dyDescent="0.25">
      <c r="C727" t="s">
        <v>78</v>
      </c>
      <c r="K727" s="53">
        <v>1</v>
      </c>
      <c r="L727" s="54">
        <v>1</v>
      </c>
    </row>
    <row r="728" spans="3:12" x14ac:dyDescent="0.25">
      <c r="C728">
        <v>6</v>
      </c>
      <c r="G728">
        <v>41</v>
      </c>
      <c r="L728">
        <v>40</v>
      </c>
    </row>
    <row r="729" spans="3:12" x14ac:dyDescent="0.25">
      <c r="C729" t="s">
        <v>78</v>
      </c>
      <c r="G729" s="53">
        <v>1</v>
      </c>
      <c r="L729" s="54">
        <v>1</v>
      </c>
    </row>
    <row r="730" spans="3:12" x14ac:dyDescent="0.25">
      <c r="C730">
        <v>7</v>
      </c>
      <c r="F730">
        <v>133</v>
      </c>
      <c r="G730">
        <v>336</v>
      </c>
      <c r="K730">
        <v>439</v>
      </c>
      <c r="L730">
        <v>908</v>
      </c>
    </row>
    <row r="731" spans="3:12" x14ac:dyDescent="0.25">
      <c r="C731" t="s">
        <v>78</v>
      </c>
      <c r="F731" s="53">
        <v>0.14699999999999999</v>
      </c>
      <c r="G731" s="53">
        <v>0.37</v>
      </c>
      <c r="K731" s="53">
        <v>0.48299999999999998</v>
      </c>
      <c r="L731" s="54">
        <v>1</v>
      </c>
    </row>
    <row r="732" spans="3:12" x14ac:dyDescent="0.25">
      <c r="C732">
        <v>8</v>
      </c>
      <c r="F732" s="49">
        <v>4156</v>
      </c>
      <c r="G732" s="49">
        <v>5899</v>
      </c>
      <c r="J732">
        <v>57</v>
      </c>
      <c r="K732">
        <v>212</v>
      </c>
      <c r="L732" s="49">
        <v>10324</v>
      </c>
    </row>
    <row r="733" spans="3:12" x14ac:dyDescent="0.25">
      <c r="C733" t="s">
        <v>78</v>
      </c>
      <c r="F733" s="53">
        <v>0.40300000000000002</v>
      </c>
      <c r="G733" s="53">
        <v>0.57099999999999995</v>
      </c>
      <c r="J733" s="53">
        <v>6.0000000000000001E-3</v>
      </c>
      <c r="K733" s="53">
        <v>0.02</v>
      </c>
      <c r="L733" s="54">
        <v>1</v>
      </c>
    </row>
    <row r="734" spans="3:12" x14ac:dyDescent="0.25">
      <c r="C734">
        <v>9</v>
      </c>
      <c r="D734" s="49">
        <v>6121</v>
      </c>
      <c r="F734">
        <v>398</v>
      </c>
      <c r="G734">
        <v>229</v>
      </c>
      <c r="L734" s="49">
        <v>6748</v>
      </c>
    </row>
    <row r="735" spans="3:12" x14ac:dyDescent="0.25">
      <c r="C735" t="s">
        <v>78</v>
      </c>
      <c r="D735" s="53">
        <v>0.90700000000000003</v>
      </c>
      <c r="F735" s="53">
        <v>5.8999999999999997E-2</v>
      </c>
      <c r="G735" s="53">
        <v>3.4000000000000002E-2</v>
      </c>
      <c r="L735" s="54">
        <v>1</v>
      </c>
    </row>
    <row r="736" spans="3:12" x14ac:dyDescent="0.25">
      <c r="C736">
        <v>10</v>
      </c>
      <c r="F736">
        <v>33</v>
      </c>
      <c r="G736">
        <v>426</v>
      </c>
      <c r="L736">
        <v>459</v>
      </c>
    </row>
    <row r="737" spans="1:12" x14ac:dyDescent="0.25">
      <c r="C737" t="s">
        <v>78</v>
      </c>
      <c r="F737" s="53">
        <v>7.1999999999999995E-2</v>
      </c>
      <c r="G737" s="53">
        <v>0.92800000000000005</v>
      </c>
      <c r="L737" s="54">
        <v>1</v>
      </c>
    </row>
    <row r="738" spans="1:12" x14ac:dyDescent="0.25">
      <c r="C738">
        <v>11</v>
      </c>
      <c r="G738">
        <v>40</v>
      </c>
      <c r="L738">
        <v>40</v>
      </c>
    </row>
    <row r="739" spans="1:12" x14ac:dyDescent="0.25">
      <c r="C739" t="s">
        <v>78</v>
      </c>
      <c r="G739" s="53">
        <v>1</v>
      </c>
      <c r="L739" s="54">
        <v>1</v>
      </c>
    </row>
    <row r="740" spans="1:12" x14ac:dyDescent="0.25">
      <c r="C740">
        <v>12</v>
      </c>
      <c r="F740">
        <v>251</v>
      </c>
      <c r="G740">
        <v>470</v>
      </c>
      <c r="J740">
        <v>246</v>
      </c>
      <c r="K740">
        <v>63</v>
      </c>
      <c r="L740" s="49">
        <v>1030</v>
      </c>
    </row>
    <row r="741" spans="1:12" x14ac:dyDescent="0.25">
      <c r="C741" t="s">
        <v>78</v>
      </c>
      <c r="F741" s="53">
        <v>0.24399999999999999</v>
      </c>
      <c r="G741" s="53">
        <v>0.45600000000000002</v>
      </c>
      <c r="J741" s="53">
        <v>0.23899999999999999</v>
      </c>
      <c r="K741" s="53">
        <v>6.0999999999999999E-2</v>
      </c>
      <c r="L741" s="54">
        <v>1</v>
      </c>
    </row>
    <row r="742" spans="1:12" x14ac:dyDescent="0.25">
      <c r="C742">
        <v>13</v>
      </c>
      <c r="F742" s="49">
        <v>2051</v>
      </c>
      <c r="G742">
        <v>737</v>
      </c>
      <c r="K742" s="49">
        <v>1873</v>
      </c>
      <c r="L742" s="49">
        <v>4660</v>
      </c>
    </row>
    <row r="743" spans="1:12" x14ac:dyDescent="0.25">
      <c r="C743" t="s">
        <v>78</v>
      </c>
      <c r="F743" s="53">
        <v>0.44</v>
      </c>
      <c r="G743" s="53">
        <v>0.158</v>
      </c>
      <c r="K743" s="53">
        <v>0.40200000000000002</v>
      </c>
      <c r="L743" s="54">
        <v>1</v>
      </c>
    </row>
    <row r="744" spans="1:12" x14ac:dyDescent="0.25">
      <c r="C744">
        <v>14</v>
      </c>
      <c r="G744">
        <v>59</v>
      </c>
      <c r="L744">
        <v>59</v>
      </c>
    </row>
    <row r="745" spans="1:12" x14ac:dyDescent="0.25">
      <c r="C745" t="s">
        <v>78</v>
      </c>
      <c r="G745" s="53">
        <v>1</v>
      </c>
      <c r="L745" s="54">
        <v>1</v>
      </c>
    </row>
    <row r="746" spans="1:12" x14ac:dyDescent="0.25">
      <c r="C746">
        <v>15</v>
      </c>
      <c r="G746">
        <v>52</v>
      </c>
      <c r="L746">
        <v>52</v>
      </c>
    </row>
    <row r="747" spans="1:12" x14ac:dyDescent="0.25">
      <c r="C747" t="s">
        <v>78</v>
      </c>
      <c r="G747" s="53">
        <v>1</v>
      </c>
      <c r="L747" s="54">
        <v>1</v>
      </c>
    </row>
    <row r="748" spans="1:12" x14ac:dyDescent="0.25">
      <c r="C748">
        <v>16</v>
      </c>
    </row>
    <row r="749" spans="1:12" x14ac:dyDescent="0.25">
      <c r="C749" t="s">
        <v>78</v>
      </c>
    </row>
    <row r="750" spans="1:12" x14ac:dyDescent="0.25">
      <c r="A750" t="s">
        <v>60</v>
      </c>
      <c r="B750" t="s">
        <v>79</v>
      </c>
      <c r="C750">
        <v>1</v>
      </c>
      <c r="K750">
        <v>127</v>
      </c>
      <c r="L750">
        <v>127</v>
      </c>
    </row>
    <row r="751" spans="1:12" x14ac:dyDescent="0.25">
      <c r="C751" t="s">
        <v>78</v>
      </c>
      <c r="K751" s="53">
        <v>1</v>
      </c>
      <c r="L751" s="54">
        <v>1</v>
      </c>
    </row>
    <row r="752" spans="1:12" x14ac:dyDescent="0.25">
      <c r="C752">
        <v>2</v>
      </c>
      <c r="D752">
        <v>154</v>
      </c>
      <c r="L752">
        <v>154</v>
      </c>
    </row>
    <row r="753" spans="3:12" x14ac:dyDescent="0.25">
      <c r="C753" t="s">
        <v>78</v>
      </c>
      <c r="D753" s="53">
        <v>1</v>
      </c>
      <c r="L753" s="54">
        <v>1</v>
      </c>
    </row>
    <row r="754" spans="3:12" x14ac:dyDescent="0.25">
      <c r="C754">
        <v>3</v>
      </c>
      <c r="K754">
        <v>179</v>
      </c>
      <c r="L754">
        <v>179</v>
      </c>
    </row>
    <row r="755" spans="3:12" x14ac:dyDescent="0.25">
      <c r="C755" t="s">
        <v>78</v>
      </c>
      <c r="K755" s="53">
        <v>1</v>
      </c>
      <c r="L755" s="54">
        <v>1</v>
      </c>
    </row>
    <row r="756" spans="3:12" x14ac:dyDescent="0.25">
      <c r="C756">
        <v>4</v>
      </c>
      <c r="E756" s="49">
        <v>11483</v>
      </c>
      <c r="K756">
        <v>254</v>
      </c>
      <c r="L756" s="49">
        <v>11737</v>
      </c>
    </row>
    <row r="757" spans="3:12" x14ac:dyDescent="0.25">
      <c r="C757" t="s">
        <v>78</v>
      </c>
      <c r="E757" s="53">
        <v>0.97799999999999998</v>
      </c>
      <c r="K757" s="53">
        <v>2.1999999999999999E-2</v>
      </c>
      <c r="L757" s="54">
        <v>1</v>
      </c>
    </row>
    <row r="758" spans="3:12" x14ac:dyDescent="0.25">
      <c r="C758">
        <v>5</v>
      </c>
      <c r="K758">
        <v>49</v>
      </c>
      <c r="L758">
        <v>49</v>
      </c>
    </row>
    <row r="759" spans="3:12" x14ac:dyDescent="0.25">
      <c r="C759" t="s">
        <v>78</v>
      </c>
      <c r="K759" s="53">
        <v>1</v>
      </c>
      <c r="L759" s="54">
        <v>1</v>
      </c>
    </row>
    <row r="760" spans="3:12" x14ac:dyDescent="0.25">
      <c r="C760">
        <v>6</v>
      </c>
      <c r="E760">
        <v>272</v>
      </c>
      <c r="F760">
        <v>53</v>
      </c>
      <c r="J760">
        <v>26</v>
      </c>
      <c r="K760">
        <v>53</v>
      </c>
      <c r="L760">
        <v>404</v>
      </c>
    </row>
    <row r="761" spans="3:12" x14ac:dyDescent="0.25">
      <c r="C761" t="s">
        <v>78</v>
      </c>
      <c r="E761" s="53">
        <v>0.67500000000000004</v>
      </c>
      <c r="F761" s="53">
        <v>0.13100000000000001</v>
      </c>
      <c r="J761" s="53">
        <v>6.3E-2</v>
      </c>
      <c r="K761" s="53">
        <v>0.13100000000000001</v>
      </c>
      <c r="L761" s="54">
        <v>1</v>
      </c>
    </row>
    <row r="762" spans="3:12" x14ac:dyDescent="0.25">
      <c r="C762">
        <v>7</v>
      </c>
      <c r="D762">
        <v>60</v>
      </c>
      <c r="E762">
        <v>195</v>
      </c>
      <c r="F762">
        <v>91</v>
      </c>
      <c r="K762" s="49">
        <v>3113</v>
      </c>
      <c r="L762" s="49">
        <v>3459</v>
      </c>
    </row>
    <row r="763" spans="3:12" x14ac:dyDescent="0.25">
      <c r="C763" t="s">
        <v>78</v>
      </c>
      <c r="D763" s="53">
        <v>1.7000000000000001E-2</v>
      </c>
      <c r="E763" s="53">
        <v>5.6000000000000001E-2</v>
      </c>
      <c r="F763" s="53">
        <v>2.5999999999999999E-2</v>
      </c>
      <c r="K763" s="53">
        <v>0.9</v>
      </c>
      <c r="L763" s="54">
        <v>1</v>
      </c>
    </row>
    <row r="764" spans="3:12" x14ac:dyDescent="0.25">
      <c r="C764">
        <v>8</v>
      </c>
      <c r="D764">
        <v>156</v>
      </c>
      <c r="E764">
        <v>517</v>
      </c>
      <c r="F764">
        <v>78</v>
      </c>
      <c r="L764">
        <v>751</v>
      </c>
    </row>
    <row r="765" spans="3:12" x14ac:dyDescent="0.25">
      <c r="C765" t="s">
        <v>78</v>
      </c>
      <c r="D765" s="53">
        <v>0.20799999999999999</v>
      </c>
      <c r="E765" s="53">
        <v>0.68799999999999994</v>
      </c>
      <c r="F765" s="53">
        <v>0.104</v>
      </c>
      <c r="L765" s="54">
        <v>1</v>
      </c>
    </row>
    <row r="766" spans="3:12" x14ac:dyDescent="0.25">
      <c r="C766">
        <v>9</v>
      </c>
      <c r="E766">
        <v>59</v>
      </c>
      <c r="F766">
        <v>135</v>
      </c>
      <c r="L766">
        <v>194</v>
      </c>
    </row>
    <row r="767" spans="3:12" x14ac:dyDescent="0.25">
      <c r="C767" t="s">
        <v>78</v>
      </c>
      <c r="E767" s="53">
        <v>0.30299999999999999</v>
      </c>
      <c r="F767" s="53">
        <v>0.69699999999999995</v>
      </c>
      <c r="L767" s="54">
        <v>1</v>
      </c>
    </row>
    <row r="768" spans="3:12" x14ac:dyDescent="0.25">
      <c r="C768">
        <v>10</v>
      </c>
      <c r="F768">
        <v>196</v>
      </c>
      <c r="J768">
        <v>199</v>
      </c>
      <c r="L768">
        <v>395</v>
      </c>
    </row>
    <row r="769" spans="1:12" x14ac:dyDescent="0.25">
      <c r="C769" t="s">
        <v>78</v>
      </c>
      <c r="F769" s="53">
        <v>0.496</v>
      </c>
      <c r="J769" s="53">
        <v>0.504</v>
      </c>
      <c r="L769" s="54">
        <v>1</v>
      </c>
    </row>
    <row r="770" spans="1:12" x14ac:dyDescent="0.25">
      <c r="C770">
        <v>11</v>
      </c>
      <c r="J770" s="49">
        <v>10383</v>
      </c>
      <c r="L770" s="49">
        <v>10383</v>
      </c>
    </row>
    <row r="771" spans="1:12" x14ac:dyDescent="0.25">
      <c r="C771" t="s">
        <v>78</v>
      </c>
      <c r="J771" s="53">
        <v>1</v>
      </c>
      <c r="L771" s="54">
        <v>1</v>
      </c>
    </row>
    <row r="772" spans="1:12" x14ac:dyDescent="0.25">
      <c r="C772">
        <v>12</v>
      </c>
      <c r="E772">
        <v>148</v>
      </c>
      <c r="F772">
        <v>177</v>
      </c>
      <c r="J772">
        <v>110</v>
      </c>
      <c r="L772">
        <v>435</v>
      </c>
    </row>
    <row r="773" spans="1:12" x14ac:dyDescent="0.25">
      <c r="C773" t="s">
        <v>78</v>
      </c>
      <c r="E773" s="53">
        <v>0.34</v>
      </c>
      <c r="F773" s="53">
        <v>0.40699999999999997</v>
      </c>
      <c r="J773" s="53">
        <v>0.253</v>
      </c>
      <c r="L773" s="54">
        <v>1</v>
      </c>
    </row>
    <row r="774" spans="1:12" x14ac:dyDescent="0.25">
      <c r="C774">
        <v>13</v>
      </c>
      <c r="F774">
        <v>165</v>
      </c>
      <c r="K774">
        <v>64</v>
      </c>
      <c r="L774">
        <v>229</v>
      </c>
    </row>
    <row r="775" spans="1:12" x14ac:dyDescent="0.25">
      <c r="C775" t="s">
        <v>78</v>
      </c>
      <c r="F775" s="53">
        <v>0.72</v>
      </c>
      <c r="K775" s="53">
        <v>0.28000000000000003</v>
      </c>
      <c r="L775" s="54">
        <v>1</v>
      </c>
    </row>
    <row r="776" spans="1:12" x14ac:dyDescent="0.25">
      <c r="C776">
        <v>14</v>
      </c>
      <c r="E776">
        <v>141</v>
      </c>
      <c r="L776">
        <v>141</v>
      </c>
    </row>
    <row r="777" spans="1:12" x14ac:dyDescent="0.25">
      <c r="C777" t="s">
        <v>78</v>
      </c>
      <c r="E777" s="53">
        <v>1</v>
      </c>
      <c r="L777" s="54">
        <v>1</v>
      </c>
    </row>
    <row r="778" spans="1:12" x14ac:dyDescent="0.25">
      <c r="C778">
        <v>15</v>
      </c>
    </row>
    <row r="779" spans="1:12" x14ac:dyDescent="0.25">
      <c r="C779" t="s">
        <v>78</v>
      </c>
    </row>
    <row r="780" spans="1:12" x14ac:dyDescent="0.25">
      <c r="C780">
        <v>16</v>
      </c>
    </row>
    <row r="781" spans="1:12" x14ac:dyDescent="0.25">
      <c r="C781" t="s">
        <v>78</v>
      </c>
    </row>
    <row r="782" spans="1:12" x14ac:dyDescent="0.25">
      <c r="A782" t="s">
        <v>80</v>
      </c>
      <c r="B782" t="s">
        <v>42</v>
      </c>
      <c r="C782">
        <v>1</v>
      </c>
      <c r="H782">
        <v>123</v>
      </c>
      <c r="J782" s="49">
        <v>5415</v>
      </c>
      <c r="K782" s="49">
        <v>1906</v>
      </c>
      <c r="L782" s="49">
        <v>7444</v>
      </c>
    </row>
    <row r="783" spans="1:12" x14ac:dyDescent="0.25">
      <c r="C783" t="s">
        <v>78</v>
      </c>
      <c r="H783" s="53">
        <v>1.7000000000000001E-2</v>
      </c>
      <c r="J783" s="53">
        <v>0.72699999999999998</v>
      </c>
      <c r="K783" s="53">
        <v>0.25600000000000001</v>
      </c>
      <c r="L783" s="54">
        <v>1</v>
      </c>
    </row>
    <row r="784" spans="1:12" x14ac:dyDescent="0.25">
      <c r="C784">
        <v>2</v>
      </c>
      <c r="E784">
        <v>175</v>
      </c>
      <c r="F784">
        <v>64</v>
      </c>
      <c r="G784">
        <v>136</v>
      </c>
      <c r="H784">
        <v>31</v>
      </c>
      <c r="I784">
        <v>56</v>
      </c>
      <c r="J784" s="49">
        <v>1581</v>
      </c>
      <c r="K784" s="49">
        <v>10103</v>
      </c>
      <c r="L784" s="49">
        <v>12146</v>
      </c>
    </row>
    <row r="785" spans="3:12" x14ac:dyDescent="0.25">
      <c r="C785" t="s">
        <v>78</v>
      </c>
      <c r="E785" s="53">
        <v>1.4E-2</v>
      </c>
      <c r="F785" s="53">
        <v>5.0000000000000001E-3</v>
      </c>
      <c r="G785" s="53">
        <v>1.0999999999999999E-2</v>
      </c>
      <c r="H785" s="53">
        <v>3.0000000000000001E-3</v>
      </c>
      <c r="I785" s="53">
        <v>5.0000000000000001E-3</v>
      </c>
      <c r="J785" s="53">
        <v>0.13</v>
      </c>
      <c r="K785" s="53">
        <v>0.83199999999999996</v>
      </c>
      <c r="L785" s="54">
        <v>1</v>
      </c>
    </row>
    <row r="786" spans="3:12" x14ac:dyDescent="0.25">
      <c r="C786">
        <v>3</v>
      </c>
      <c r="D786">
        <v>37</v>
      </c>
      <c r="E786">
        <v>33</v>
      </c>
      <c r="F786">
        <v>153</v>
      </c>
      <c r="G786">
        <v>289</v>
      </c>
      <c r="H786">
        <v>203</v>
      </c>
      <c r="I786">
        <v>261</v>
      </c>
      <c r="J786" s="49">
        <v>4058</v>
      </c>
      <c r="K786" s="49">
        <v>107536</v>
      </c>
      <c r="L786" s="49">
        <v>112570</v>
      </c>
    </row>
    <row r="787" spans="3:12" x14ac:dyDescent="0.25">
      <c r="C787" t="s">
        <v>78</v>
      </c>
      <c r="D787" s="53">
        <v>0</v>
      </c>
      <c r="E787" s="53">
        <v>0</v>
      </c>
      <c r="F787" s="53">
        <v>1E-3</v>
      </c>
      <c r="G787" s="53">
        <v>3.0000000000000001E-3</v>
      </c>
      <c r="H787" s="53">
        <v>2E-3</v>
      </c>
      <c r="I787" s="53">
        <v>2E-3</v>
      </c>
      <c r="J787" s="53">
        <v>3.5999999999999997E-2</v>
      </c>
      <c r="K787" s="53">
        <v>0.95499999999999996</v>
      </c>
      <c r="L787" s="54">
        <v>1</v>
      </c>
    </row>
    <row r="788" spans="3:12" x14ac:dyDescent="0.25">
      <c r="C788">
        <v>4</v>
      </c>
      <c r="D788">
        <v>32</v>
      </c>
      <c r="E788">
        <v>75</v>
      </c>
      <c r="F788">
        <v>71</v>
      </c>
      <c r="G788">
        <v>170</v>
      </c>
      <c r="H788">
        <v>365</v>
      </c>
      <c r="I788" s="49">
        <v>2977</v>
      </c>
      <c r="J788">
        <v>515</v>
      </c>
      <c r="K788" s="49">
        <v>22657</v>
      </c>
      <c r="L788" s="49">
        <v>26861</v>
      </c>
    </row>
    <row r="789" spans="3:12" x14ac:dyDescent="0.25">
      <c r="C789" t="s">
        <v>78</v>
      </c>
      <c r="D789" s="53">
        <v>1E-3</v>
      </c>
      <c r="E789" s="53">
        <v>3.0000000000000001E-3</v>
      </c>
      <c r="F789" s="53">
        <v>3.0000000000000001E-3</v>
      </c>
      <c r="G789" s="53">
        <v>6.0000000000000001E-3</v>
      </c>
      <c r="H789" s="53">
        <v>1.4E-2</v>
      </c>
      <c r="I789" s="53">
        <v>0.111</v>
      </c>
      <c r="J789" s="53">
        <v>1.9E-2</v>
      </c>
      <c r="K789" s="53">
        <v>0.84299999999999997</v>
      </c>
      <c r="L789" s="54">
        <v>1</v>
      </c>
    </row>
    <row r="790" spans="3:12" x14ac:dyDescent="0.25">
      <c r="C790">
        <v>5</v>
      </c>
      <c r="K790" s="49">
        <v>7300</v>
      </c>
      <c r="L790" s="49">
        <v>7300</v>
      </c>
    </row>
    <row r="791" spans="3:12" x14ac:dyDescent="0.25">
      <c r="C791" t="s">
        <v>78</v>
      </c>
      <c r="K791" s="53">
        <v>1</v>
      </c>
      <c r="L791" s="54">
        <v>1</v>
      </c>
    </row>
    <row r="792" spans="3:12" x14ac:dyDescent="0.25">
      <c r="C792">
        <v>6</v>
      </c>
      <c r="D792">
        <v>311</v>
      </c>
      <c r="E792">
        <v>664</v>
      </c>
      <c r="F792" s="49">
        <v>3481</v>
      </c>
      <c r="G792" s="49">
        <v>3638</v>
      </c>
      <c r="H792" s="49">
        <v>9772</v>
      </c>
      <c r="I792">
        <v>554</v>
      </c>
      <c r="J792" s="49">
        <v>2405</v>
      </c>
      <c r="K792" s="49">
        <v>105531</v>
      </c>
      <c r="L792" s="49">
        <v>126356</v>
      </c>
    </row>
    <row r="793" spans="3:12" x14ac:dyDescent="0.25">
      <c r="C793" t="s">
        <v>78</v>
      </c>
      <c r="D793" s="53">
        <v>2E-3</v>
      </c>
      <c r="E793" s="53">
        <v>5.0000000000000001E-3</v>
      </c>
      <c r="F793" s="53">
        <v>2.8000000000000001E-2</v>
      </c>
      <c r="G793" s="53">
        <v>2.9000000000000001E-2</v>
      </c>
      <c r="H793" s="53">
        <v>7.6999999999999999E-2</v>
      </c>
      <c r="I793" s="53">
        <v>4.0000000000000001E-3</v>
      </c>
      <c r="J793" s="53">
        <v>1.9E-2</v>
      </c>
      <c r="K793" s="53">
        <v>0.83499999999999996</v>
      </c>
      <c r="L793" s="54">
        <v>1</v>
      </c>
    </row>
    <row r="794" spans="3:12" x14ac:dyDescent="0.25">
      <c r="C794">
        <v>7</v>
      </c>
      <c r="D794" s="49">
        <v>6305</v>
      </c>
      <c r="E794" s="49">
        <v>3778</v>
      </c>
      <c r="F794">
        <v>624</v>
      </c>
      <c r="G794" s="49">
        <v>3562</v>
      </c>
      <c r="H794">
        <v>614</v>
      </c>
      <c r="I794">
        <v>613</v>
      </c>
      <c r="J794">
        <v>722</v>
      </c>
      <c r="K794" s="49">
        <v>49724</v>
      </c>
      <c r="L794" s="49">
        <v>65942</v>
      </c>
    </row>
    <row r="795" spans="3:12" x14ac:dyDescent="0.25">
      <c r="C795" t="s">
        <v>78</v>
      </c>
      <c r="D795" s="53">
        <v>9.6000000000000002E-2</v>
      </c>
      <c r="E795" s="53">
        <v>5.7000000000000002E-2</v>
      </c>
      <c r="F795" s="53">
        <v>8.9999999999999993E-3</v>
      </c>
      <c r="G795" s="53">
        <v>5.3999999999999999E-2</v>
      </c>
      <c r="H795" s="53">
        <v>8.9999999999999993E-3</v>
      </c>
      <c r="I795" s="53">
        <v>8.9999999999999993E-3</v>
      </c>
      <c r="J795" s="53">
        <v>1.0999999999999999E-2</v>
      </c>
      <c r="K795" s="53">
        <v>0.754</v>
      </c>
      <c r="L795" s="54">
        <v>1</v>
      </c>
    </row>
    <row r="796" spans="3:12" x14ac:dyDescent="0.25">
      <c r="C796">
        <v>8</v>
      </c>
      <c r="D796">
        <v>97</v>
      </c>
      <c r="E796" s="49">
        <v>7958</v>
      </c>
      <c r="F796" s="49">
        <v>20489</v>
      </c>
      <c r="G796" s="49">
        <v>8830</v>
      </c>
      <c r="H796" s="49">
        <v>7298</v>
      </c>
      <c r="I796" s="49">
        <v>8334</v>
      </c>
      <c r="J796" s="49">
        <v>11150</v>
      </c>
      <c r="K796" s="49">
        <v>44428</v>
      </c>
      <c r="L796" s="49">
        <v>108584</v>
      </c>
    </row>
    <row r="797" spans="3:12" x14ac:dyDescent="0.25">
      <c r="C797" t="s">
        <v>78</v>
      </c>
      <c r="D797" s="53">
        <v>1E-3</v>
      </c>
      <c r="E797" s="53">
        <v>7.2999999999999995E-2</v>
      </c>
      <c r="F797" s="53">
        <v>0.189</v>
      </c>
      <c r="G797" s="53">
        <v>8.1000000000000003E-2</v>
      </c>
      <c r="H797" s="53">
        <v>6.7000000000000004E-2</v>
      </c>
      <c r="I797" s="53">
        <v>7.6999999999999999E-2</v>
      </c>
      <c r="J797" s="53">
        <v>0.10299999999999999</v>
      </c>
      <c r="K797" s="53">
        <v>0.40899999999999997</v>
      </c>
      <c r="L797" s="54">
        <v>1</v>
      </c>
    </row>
    <row r="798" spans="3:12" x14ac:dyDescent="0.25">
      <c r="C798">
        <v>9</v>
      </c>
      <c r="D798">
        <v>666</v>
      </c>
      <c r="E798" s="49">
        <v>11540</v>
      </c>
      <c r="F798" s="49">
        <v>25420</v>
      </c>
      <c r="G798" s="49">
        <v>9733</v>
      </c>
      <c r="H798" s="49">
        <v>9999</v>
      </c>
      <c r="I798" s="49">
        <v>2778</v>
      </c>
      <c r="J798" s="49">
        <v>22687</v>
      </c>
      <c r="K798" s="49">
        <v>85145</v>
      </c>
      <c r="L798" s="49">
        <v>167968</v>
      </c>
    </row>
    <row r="799" spans="3:12" x14ac:dyDescent="0.25">
      <c r="C799" t="s">
        <v>78</v>
      </c>
      <c r="D799" s="53">
        <v>4.0000000000000001E-3</v>
      </c>
      <c r="E799" s="53">
        <v>6.9000000000000006E-2</v>
      </c>
      <c r="F799" s="53">
        <v>0.151</v>
      </c>
      <c r="G799" s="53">
        <v>5.8000000000000003E-2</v>
      </c>
      <c r="H799" s="53">
        <v>0.06</v>
      </c>
      <c r="I799" s="53">
        <v>1.7000000000000001E-2</v>
      </c>
      <c r="J799" s="53">
        <v>0.13500000000000001</v>
      </c>
      <c r="K799" s="53">
        <v>0.50700000000000001</v>
      </c>
      <c r="L799" s="54">
        <v>1</v>
      </c>
    </row>
    <row r="800" spans="3:12" x14ac:dyDescent="0.25">
      <c r="C800">
        <v>10</v>
      </c>
      <c r="D800" s="49">
        <v>1952</v>
      </c>
      <c r="E800">
        <v>669</v>
      </c>
      <c r="F800" s="49">
        <v>3584</v>
      </c>
      <c r="G800" s="49">
        <v>2779</v>
      </c>
      <c r="H800" s="49">
        <v>1317</v>
      </c>
      <c r="I800">
        <v>500</v>
      </c>
      <c r="J800">
        <v>941</v>
      </c>
      <c r="K800" s="49">
        <v>3588</v>
      </c>
      <c r="L800" s="49">
        <v>15330</v>
      </c>
    </row>
    <row r="801" spans="1:12" x14ac:dyDescent="0.25">
      <c r="C801" t="s">
        <v>78</v>
      </c>
      <c r="D801" s="53">
        <v>0.127</v>
      </c>
      <c r="E801" s="53">
        <v>4.3999999999999997E-2</v>
      </c>
      <c r="F801" s="53">
        <v>0.23400000000000001</v>
      </c>
      <c r="G801" s="53">
        <v>0.18099999999999999</v>
      </c>
      <c r="H801" s="53">
        <v>8.5999999999999993E-2</v>
      </c>
      <c r="I801" s="53">
        <v>3.3000000000000002E-2</v>
      </c>
      <c r="J801" s="53">
        <v>6.0999999999999999E-2</v>
      </c>
      <c r="K801" s="53">
        <v>0.23400000000000001</v>
      </c>
      <c r="L801" s="54">
        <v>1</v>
      </c>
    </row>
    <row r="802" spans="1:12" x14ac:dyDescent="0.25">
      <c r="C802">
        <v>11</v>
      </c>
      <c r="D802">
        <v>71</v>
      </c>
      <c r="E802">
        <v>51</v>
      </c>
      <c r="F802">
        <v>298</v>
      </c>
      <c r="G802">
        <v>422</v>
      </c>
      <c r="H802">
        <v>282</v>
      </c>
      <c r="I802">
        <v>339</v>
      </c>
      <c r="J802">
        <v>482</v>
      </c>
      <c r="K802" s="49">
        <v>2268</v>
      </c>
      <c r="L802" s="49">
        <v>4211</v>
      </c>
    </row>
    <row r="803" spans="1:12" x14ac:dyDescent="0.25">
      <c r="C803" t="s">
        <v>78</v>
      </c>
      <c r="D803" s="53">
        <v>1.7000000000000001E-2</v>
      </c>
      <c r="E803" s="53">
        <v>1.2E-2</v>
      </c>
      <c r="F803" s="53">
        <v>7.0999999999999994E-2</v>
      </c>
      <c r="G803" s="53">
        <v>0.1</v>
      </c>
      <c r="H803" s="53">
        <v>6.7000000000000004E-2</v>
      </c>
      <c r="I803" s="53">
        <v>8.1000000000000003E-2</v>
      </c>
      <c r="J803" s="53">
        <v>0.114</v>
      </c>
      <c r="K803" s="53">
        <v>0.53800000000000003</v>
      </c>
      <c r="L803" s="54">
        <v>1</v>
      </c>
    </row>
    <row r="804" spans="1:12" x14ac:dyDescent="0.25">
      <c r="C804">
        <v>12</v>
      </c>
      <c r="D804">
        <v>429</v>
      </c>
      <c r="E804" s="49">
        <v>1252</v>
      </c>
      <c r="F804" s="49">
        <v>20925</v>
      </c>
      <c r="G804" s="49">
        <v>1331</v>
      </c>
      <c r="H804" s="49">
        <v>7308</v>
      </c>
      <c r="I804" s="49">
        <v>6193</v>
      </c>
      <c r="J804" s="49">
        <v>6506</v>
      </c>
      <c r="K804" s="49">
        <v>7661</v>
      </c>
      <c r="L804" s="49">
        <v>51605</v>
      </c>
    </row>
    <row r="805" spans="1:12" x14ac:dyDescent="0.25">
      <c r="C805" t="s">
        <v>78</v>
      </c>
      <c r="D805" s="53">
        <v>8.0000000000000002E-3</v>
      </c>
      <c r="E805" s="53">
        <v>2.4E-2</v>
      </c>
      <c r="F805" s="53">
        <v>0.40500000000000003</v>
      </c>
      <c r="G805" s="53">
        <v>2.5999999999999999E-2</v>
      </c>
      <c r="H805" s="53">
        <v>0.14199999999999999</v>
      </c>
      <c r="I805" s="53">
        <v>0.12</v>
      </c>
      <c r="J805" s="53">
        <v>0.126</v>
      </c>
      <c r="K805" s="53">
        <v>0.14799999999999999</v>
      </c>
      <c r="L805" s="54">
        <v>1</v>
      </c>
    </row>
    <row r="806" spans="1:12" x14ac:dyDescent="0.25">
      <c r="C806">
        <v>13</v>
      </c>
      <c r="D806" s="49">
        <v>2347</v>
      </c>
      <c r="E806" s="49">
        <v>2975</v>
      </c>
      <c r="F806" s="49">
        <v>2057</v>
      </c>
      <c r="G806">
        <v>485</v>
      </c>
      <c r="H806">
        <v>702</v>
      </c>
      <c r="I806">
        <v>208</v>
      </c>
      <c r="J806" s="49">
        <v>8799</v>
      </c>
      <c r="K806" s="49">
        <v>2535</v>
      </c>
      <c r="L806" s="49">
        <v>20107</v>
      </c>
    </row>
    <row r="807" spans="1:12" x14ac:dyDescent="0.25">
      <c r="C807" t="s">
        <v>78</v>
      </c>
      <c r="D807" s="53">
        <v>0.11700000000000001</v>
      </c>
      <c r="E807" s="53">
        <v>0.14799999999999999</v>
      </c>
      <c r="F807" s="53">
        <v>0.10199999999999999</v>
      </c>
      <c r="G807" s="53">
        <v>2.4E-2</v>
      </c>
      <c r="H807" s="53">
        <v>3.5000000000000003E-2</v>
      </c>
      <c r="I807" s="53">
        <v>0.01</v>
      </c>
      <c r="J807" s="53">
        <v>0.438</v>
      </c>
      <c r="K807" s="53">
        <v>0.126</v>
      </c>
      <c r="L807" s="54">
        <v>1</v>
      </c>
    </row>
    <row r="808" spans="1:12" x14ac:dyDescent="0.25">
      <c r="C808">
        <v>14</v>
      </c>
      <c r="F808">
        <v>260</v>
      </c>
      <c r="G808" s="49">
        <v>5586</v>
      </c>
      <c r="H808">
        <v>154</v>
      </c>
      <c r="J808">
        <v>195</v>
      </c>
      <c r="K808">
        <v>144</v>
      </c>
      <c r="L808" s="49">
        <v>6339</v>
      </c>
    </row>
    <row r="809" spans="1:12" x14ac:dyDescent="0.25">
      <c r="C809" t="s">
        <v>78</v>
      </c>
      <c r="F809" s="53">
        <v>4.1000000000000002E-2</v>
      </c>
      <c r="G809" s="53">
        <v>0.88100000000000001</v>
      </c>
      <c r="H809" s="53">
        <v>2.4E-2</v>
      </c>
      <c r="J809" s="53">
        <v>3.1E-2</v>
      </c>
      <c r="K809" s="53">
        <v>2.3E-2</v>
      </c>
      <c r="L809" s="54">
        <v>1</v>
      </c>
    </row>
    <row r="810" spans="1:12" x14ac:dyDescent="0.25">
      <c r="C810">
        <v>15</v>
      </c>
      <c r="D810">
        <v>282</v>
      </c>
      <c r="E810" s="49">
        <v>1305</v>
      </c>
      <c r="F810">
        <v>665</v>
      </c>
      <c r="G810">
        <v>813</v>
      </c>
      <c r="H810">
        <v>269</v>
      </c>
      <c r="J810">
        <v>81</v>
      </c>
      <c r="K810">
        <v>787</v>
      </c>
      <c r="L810" s="49">
        <v>4201</v>
      </c>
    </row>
    <row r="811" spans="1:12" x14ac:dyDescent="0.25">
      <c r="C811" t="s">
        <v>78</v>
      </c>
      <c r="D811" s="53">
        <v>6.7000000000000004E-2</v>
      </c>
      <c r="E811" s="53">
        <v>0.311</v>
      </c>
      <c r="F811" s="53">
        <v>0.158</v>
      </c>
      <c r="G811" s="53">
        <v>0.193</v>
      </c>
      <c r="H811" s="53">
        <v>6.4000000000000001E-2</v>
      </c>
      <c r="J811" s="53">
        <v>1.9E-2</v>
      </c>
      <c r="K811" s="53">
        <v>0.187</v>
      </c>
      <c r="L811" s="54">
        <v>1</v>
      </c>
    </row>
    <row r="812" spans="1:12" x14ac:dyDescent="0.25">
      <c r="C812">
        <v>16</v>
      </c>
      <c r="E812">
        <v>13</v>
      </c>
      <c r="H812">
        <v>240</v>
      </c>
      <c r="I812">
        <v>571</v>
      </c>
      <c r="K812" s="49">
        <v>5185</v>
      </c>
      <c r="L812" s="49">
        <v>6007</v>
      </c>
    </row>
    <row r="813" spans="1:12" x14ac:dyDescent="0.25">
      <c r="C813" t="s">
        <v>78</v>
      </c>
      <c r="E813" s="53">
        <v>2E-3</v>
      </c>
      <c r="H813" s="53">
        <v>0.04</v>
      </c>
      <c r="I813" s="53">
        <v>9.5000000000000001E-2</v>
      </c>
      <c r="K813" s="53">
        <v>0.86299999999999999</v>
      </c>
      <c r="L813" s="54">
        <v>1</v>
      </c>
    </row>
    <row r="814" spans="1:12" x14ac:dyDescent="0.25">
      <c r="A814" t="s">
        <v>80</v>
      </c>
      <c r="B814" t="s">
        <v>43</v>
      </c>
      <c r="C814">
        <v>1</v>
      </c>
      <c r="K814">
        <v>153</v>
      </c>
      <c r="L814">
        <v>153</v>
      </c>
    </row>
    <row r="815" spans="1:12" x14ac:dyDescent="0.25">
      <c r="C815" t="s">
        <v>78</v>
      </c>
      <c r="K815" s="53">
        <v>1</v>
      </c>
      <c r="L815" s="54">
        <v>1</v>
      </c>
    </row>
    <row r="816" spans="1:12" x14ac:dyDescent="0.25">
      <c r="C816">
        <v>2</v>
      </c>
      <c r="D816">
        <v>106</v>
      </c>
      <c r="F816">
        <v>92</v>
      </c>
      <c r="G816">
        <v>62</v>
      </c>
      <c r="H816">
        <v>140</v>
      </c>
      <c r="I816">
        <v>65</v>
      </c>
      <c r="J816">
        <v>309</v>
      </c>
      <c r="K816" s="49">
        <v>3941</v>
      </c>
      <c r="L816" s="49">
        <v>4715</v>
      </c>
    </row>
    <row r="817" spans="3:12" x14ac:dyDescent="0.25">
      <c r="C817" t="s">
        <v>78</v>
      </c>
      <c r="D817" s="53">
        <v>2.3E-2</v>
      </c>
      <c r="F817" s="53">
        <v>1.9E-2</v>
      </c>
      <c r="G817" s="53">
        <v>1.2999999999999999E-2</v>
      </c>
      <c r="H817" s="53">
        <v>0.03</v>
      </c>
      <c r="I817" s="53">
        <v>1.4E-2</v>
      </c>
      <c r="J817" s="53">
        <v>6.6000000000000003E-2</v>
      </c>
      <c r="K817" s="53">
        <v>0.83599999999999997</v>
      </c>
      <c r="L817" s="54">
        <v>1</v>
      </c>
    </row>
    <row r="818" spans="3:12" x14ac:dyDescent="0.25">
      <c r="C818">
        <v>3</v>
      </c>
      <c r="F818">
        <v>168</v>
      </c>
      <c r="H818">
        <v>173</v>
      </c>
      <c r="J818">
        <v>250</v>
      </c>
      <c r="K818" s="49">
        <v>19858</v>
      </c>
      <c r="L818" s="49">
        <v>20449</v>
      </c>
    </row>
    <row r="819" spans="3:12" x14ac:dyDescent="0.25">
      <c r="C819" t="s">
        <v>78</v>
      </c>
      <c r="F819" s="53">
        <v>8.0000000000000002E-3</v>
      </c>
      <c r="H819" s="53">
        <v>8.0000000000000002E-3</v>
      </c>
      <c r="J819" s="53">
        <v>1.2E-2</v>
      </c>
      <c r="K819" s="53">
        <v>0.97099999999999997</v>
      </c>
      <c r="L819" s="54">
        <v>1</v>
      </c>
    </row>
    <row r="820" spans="3:12" x14ac:dyDescent="0.25">
      <c r="C820">
        <v>4</v>
      </c>
      <c r="G820">
        <v>356</v>
      </c>
      <c r="H820">
        <v>328</v>
      </c>
      <c r="K820" s="49">
        <v>1166</v>
      </c>
      <c r="L820" s="49">
        <v>1850</v>
      </c>
    </row>
    <row r="821" spans="3:12" x14ac:dyDescent="0.25">
      <c r="C821" t="s">
        <v>78</v>
      </c>
      <c r="G821" s="53">
        <v>0.192</v>
      </c>
      <c r="H821" s="53">
        <v>0.17699999999999999</v>
      </c>
      <c r="K821" s="53">
        <v>0.63</v>
      </c>
      <c r="L821" s="54">
        <v>1</v>
      </c>
    </row>
    <row r="822" spans="3:12" x14ac:dyDescent="0.25">
      <c r="C822">
        <v>5</v>
      </c>
      <c r="K822">
        <v>172</v>
      </c>
      <c r="L822">
        <v>172</v>
      </c>
    </row>
    <row r="823" spans="3:12" x14ac:dyDescent="0.25">
      <c r="C823" t="s">
        <v>78</v>
      </c>
      <c r="K823" s="53">
        <v>1</v>
      </c>
      <c r="L823" s="54">
        <v>1</v>
      </c>
    </row>
    <row r="824" spans="3:12" x14ac:dyDescent="0.25">
      <c r="C824">
        <v>6</v>
      </c>
      <c r="D824" s="49">
        <v>4065</v>
      </c>
      <c r="E824">
        <v>227</v>
      </c>
      <c r="F824" s="49">
        <v>7666</v>
      </c>
      <c r="G824">
        <v>168</v>
      </c>
      <c r="H824" s="49">
        <v>3882</v>
      </c>
      <c r="I824">
        <v>67</v>
      </c>
      <c r="J824">
        <v>119</v>
      </c>
      <c r="K824" s="49">
        <v>22782</v>
      </c>
      <c r="L824" s="49">
        <v>38976</v>
      </c>
    </row>
    <row r="825" spans="3:12" x14ac:dyDescent="0.25">
      <c r="C825" t="s">
        <v>78</v>
      </c>
      <c r="D825" s="53">
        <v>0.104</v>
      </c>
      <c r="E825" s="53">
        <v>6.0000000000000001E-3</v>
      </c>
      <c r="F825" s="53">
        <v>0.19700000000000001</v>
      </c>
      <c r="G825" s="53">
        <v>4.0000000000000001E-3</v>
      </c>
      <c r="H825" s="53">
        <v>0.1</v>
      </c>
      <c r="I825" s="53">
        <v>2E-3</v>
      </c>
      <c r="J825" s="53">
        <v>3.0000000000000001E-3</v>
      </c>
      <c r="K825" s="53">
        <v>0.58399999999999996</v>
      </c>
      <c r="L825" s="54">
        <v>1</v>
      </c>
    </row>
    <row r="826" spans="3:12" x14ac:dyDescent="0.25">
      <c r="C826">
        <v>7</v>
      </c>
      <c r="D826">
        <v>71</v>
      </c>
      <c r="E826" s="49">
        <v>1843</v>
      </c>
      <c r="F826">
        <v>268</v>
      </c>
      <c r="H826">
        <v>266</v>
      </c>
      <c r="I826">
        <v>111</v>
      </c>
      <c r="J826">
        <v>225</v>
      </c>
      <c r="K826" s="49">
        <v>11655</v>
      </c>
      <c r="L826" s="49">
        <v>14439</v>
      </c>
    </row>
    <row r="827" spans="3:12" x14ac:dyDescent="0.25">
      <c r="C827" t="s">
        <v>78</v>
      </c>
      <c r="D827" s="53">
        <v>5.0000000000000001E-3</v>
      </c>
      <c r="E827" s="53">
        <v>0.128</v>
      </c>
      <c r="F827" s="53">
        <v>1.9E-2</v>
      </c>
      <c r="H827" s="53">
        <v>1.7999999999999999E-2</v>
      </c>
      <c r="I827" s="53">
        <v>8.0000000000000002E-3</v>
      </c>
      <c r="J827" s="53">
        <v>1.6E-2</v>
      </c>
      <c r="K827" s="53">
        <v>0.80700000000000005</v>
      </c>
      <c r="L827" s="54">
        <v>1</v>
      </c>
    </row>
    <row r="828" spans="3:12" x14ac:dyDescent="0.25">
      <c r="C828">
        <v>8</v>
      </c>
      <c r="D828">
        <v>143</v>
      </c>
      <c r="E828">
        <v>584</v>
      </c>
      <c r="F828" s="49">
        <v>9285</v>
      </c>
      <c r="G828" s="49">
        <v>1080</v>
      </c>
      <c r="H828">
        <v>190</v>
      </c>
      <c r="I828">
        <v>154</v>
      </c>
      <c r="J828">
        <v>49</v>
      </c>
      <c r="K828" s="49">
        <v>12894</v>
      </c>
      <c r="L828" s="49">
        <v>24379</v>
      </c>
    </row>
    <row r="829" spans="3:12" x14ac:dyDescent="0.25">
      <c r="C829" t="s">
        <v>78</v>
      </c>
      <c r="D829" s="53">
        <v>6.0000000000000001E-3</v>
      </c>
      <c r="E829" s="53">
        <v>2.4E-2</v>
      </c>
      <c r="F829" s="53">
        <v>0.38100000000000001</v>
      </c>
      <c r="G829" s="53">
        <v>4.3999999999999997E-2</v>
      </c>
      <c r="H829" s="53">
        <v>8.0000000000000002E-3</v>
      </c>
      <c r="I829" s="53">
        <v>6.0000000000000001E-3</v>
      </c>
      <c r="J829" s="53">
        <v>2E-3</v>
      </c>
      <c r="K829" s="53">
        <v>0.52900000000000003</v>
      </c>
      <c r="L829" s="54">
        <v>1</v>
      </c>
    </row>
    <row r="830" spans="3:12" x14ac:dyDescent="0.25">
      <c r="C830">
        <v>9</v>
      </c>
      <c r="D830" s="49">
        <v>3183</v>
      </c>
      <c r="F830">
        <v>890</v>
      </c>
      <c r="G830">
        <v>383</v>
      </c>
      <c r="H830" s="49">
        <v>4826</v>
      </c>
      <c r="I830">
        <v>320</v>
      </c>
      <c r="J830" s="49">
        <v>2310</v>
      </c>
      <c r="K830" s="49">
        <v>8177</v>
      </c>
      <c r="L830" s="49">
        <v>20089</v>
      </c>
    </row>
    <row r="831" spans="3:12" x14ac:dyDescent="0.25">
      <c r="C831" t="s">
        <v>78</v>
      </c>
      <c r="D831" s="53">
        <v>0.158</v>
      </c>
      <c r="F831" s="53">
        <v>4.3999999999999997E-2</v>
      </c>
      <c r="G831" s="53">
        <v>1.9E-2</v>
      </c>
      <c r="H831" s="53">
        <v>0.24</v>
      </c>
      <c r="I831" s="53">
        <v>1.6E-2</v>
      </c>
      <c r="J831" s="53">
        <v>0.115</v>
      </c>
      <c r="K831" s="53">
        <v>0.40699999999999997</v>
      </c>
      <c r="L831" s="54">
        <v>1</v>
      </c>
    </row>
    <row r="832" spans="3:12" x14ac:dyDescent="0.25">
      <c r="C832">
        <v>10</v>
      </c>
      <c r="E832">
        <v>35</v>
      </c>
      <c r="F832">
        <v>78</v>
      </c>
      <c r="G832">
        <v>301</v>
      </c>
      <c r="H832" s="49">
        <v>8607</v>
      </c>
      <c r="I832">
        <v>147</v>
      </c>
      <c r="J832">
        <v>64</v>
      </c>
      <c r="K832">
        <v>313</v>
      </c>
      <c r="L832" s="49">
        <v>9545</v>
      </c>
    </row>
    <row r="833" spans="1:12" x14ac:dyDescent="0.25">
      <c r="C833" t="s">
        <v>78</v>
      </c>
      <c r="E833" s="53">
        <v>4.0000000000000001E-3</v>
      </c>
      <c r="F833" s="53">
        <v>8.0000000000000002E-3</v>
      </c>
      <c r="G833" s="53">
        <v>3.2000000000000001E-2</v>
      </c>
      <c r="H833" s="53">
        <v>0.90200000000000002</v>
      </c>
      <c r="I833" s="53">
        <v>1.4999999999999999E-2</v>
      </c>
      <c r="J833" s="53">
        <v>7.0000000000000001E-3</v>
      </c>
      <c r="K833" s="53">
        <v>3.3000000000000002E-2</v>
      </c>
      <c r="L833" s="54">
        <v>1</v>
      </c>
    </row>
    <row r="834" spans="1:12" x14ac:dyDescent="0.25">
      <c r="C834">
        <v>11</v>
      </c>
      <c r="D834">
        <v>67</v>
      </c>
      <c r="E834">
        <v>801</v>
      </c>
      <c r="F834">
        <v>405</v>
      </c>
      <c r="H834">
        <v>252</v>
      </c>
      <c r="K834">
        <v>140</v>
      </c>
      <c r="L834" s="49">
        <v>1664</v>
      </c>
    </row>
    <row r="835" spans="1:12" x14ac:dyDescent="0.25">
      <c r="C835" t="s">
        <v>78</v>
      </c>
      <c r="D835" s="53">
        <v>0.04</v>
      </c>
      <c r="E835" s="53">
        <v>0.48199999999999998</v>
      </c>
      <c r="F835" s="53">
        <v>0.24299999999999999</v>
      </c>
      <c r="H835" s="53">
        <v>0.151</v>
      </c>
      <c r="K835" s="53">
        <v>8.4000000000000005E-2</v>
      </c>
      <c r="L835" s="54">
        <v>1</v>
      </c>
    </row>
    <row r="836" spans="1:12" x14ac:dyDescent="0.25">
      <c r="C836">
        <v>12</v>
      </c>
      <c r="E836">
        <v>522</v>
      </c>
      <c r="F836">
        <v>272</v>
      </c>
      <c r="G836" s="49">
        <v>2384</v>
      </c>
      <c r="H836" s="49">
        <v>4151</v>
      </c>
      <c r="I836" s="49">
        <v>3536</v>
      </c>
      <c r="J836">
        <v>318</v>
      </c>
      <c r="K836" s="49">
        <v>3294</v>
      </c>
      <c r="L836" s="49">
        <v>14477</v>
      </c>
    </row>
    <row r="837" spans="1:12" x14ac:dyDescent="0.25">
      <c r="C837" t="s">
        <v>78</v>
      </c>
      <c r="E837" s="53">
        <v>3.5999999999999997E-2</v>
      </c>
      <c r="F837" s="53">
        <v>1.9E-2</v>
      </c>
      <c r="G837" s="53">
        <v>0.16500000000000001</v>
      </c>
      <c r="H837" s="53">
        <v>0.28699999999999998</v>
      </c>
      <c r="I837" s="53">
        <v>0.24399999999999999</v>
      </c>
      <c r="J837" s="53">
        <v>2.1999999999999999E-2</v>
      </c>
      <c r="K837" s="53">
        <v>0.22800000000000001</v>
      </c>
      <c r="L837" s="54">
        <v>1</v>
      </c>
    </row>
    <row r="838" spans="1:12" x14ac:dyDescent="0.25">
      <c r="C838">
        <v>13</v>
      </c>
      <c r="D838">
        <v>53</v>
      </c>
      <c r="F838" s="49">
        <v>2191</v>
      </c>
      <c r="G838">
        <v>148</v>
      </c>
      <c r="H838">
        <v>34</v>
      </c>
      <c r="I838" s="49">
        <v>2350</v>
      </c>
      <c r="L838" s="49">
        <v>4775</v>
      </c>
    </row>
    <row r="839" spans="1:12" x14ac:dyDescent="0.25">
      <c r="C839" t="s">
        <v>78</v>
      </c>
      <c r="D839" s="53">
        <v>1.0999999999999999E-2</v>
      </c>
      <c r="F839" s="53">
        <v>0.45900000000000002</v>
      </c>
      <c r="G839" s="53">
        <v>3.1E-2</v>
      </c>
      <c r="H839" s="53">
        <v>7.0000000000000001E-3</v>
      </c>
      <c r="I839" s="53">
        <v>0.49199999999999999</v>
      </c>
      <c r="L839" s="54">
        <v>1</v>
      </c>
    </row>
    <row r="840" spans="1:12" x14ac:dyDescent="0.25">
      <c r="C840">
        <v>14</v>
      </c>
      <c r="F840">
        <v>105</v>
      </c>
      <c r="G840">
        <v>207</v>
      </c>
      <c r="K840">
        <v>55</v>
      </c>
      <c r="L840">
        <v>367</v>
      </c>
    </row>
    <row r="841" spans="1:12" x14ac:dyDescent="0.25">
      <c r="C841" t="s">
        <v>78</v>
      </c>
      <c r="F841" s="53">
        <v>0.28599999999999998</v>
      </c>
      <c r="G841" s="53">
        <v>0.56299999999999994</v>
      </c>
      <c r="K841" s="53">
        <v>0.15</v>
      </c>
      <c r="L841" s="54">
        <v>1</v>
      </c>
    </row>
    <row r="842" spans="1:12" x14ac:dyDescent="0.25">
      <c r="C842">
        <v>15</v>
      </c>
      <c r="D842">
        <v>93</v>
      </c>
      <c r="E842" s="49">
        <v>1101</v>
      </c>
      <c r="F842">
        <v>118</v>
      </c>
      <c r="H842">
        <v>355</v>
      </c>
      <c r="J842">
        <v>79</v>
      </c>
      <c r="K842">
        <v>127</v>
      </c>
      <c r="L842" s="49">
        <v>1873</v>
      </c>
    </row>
    <row r="843" spans="1:12" x14ac:dyDescent="0.25">
      <c r="C843" t="s">
        <v>78</v>
      </c>
      <c r="D843" s="53">
        <v>0.05</v>
      </c>
      <c r="E843" s="53">
        <v>0.58799999999999997</v>
      </c>
      <c r="F843" s="53">
        <v>6.3E-2</v>
      </c>
      <c r="H843" s="53">
        <v>0.189</v>
      </c>
      <c r="J843" s="53">
        <v>4.2000000000000003E-2</v>
      </c>
      <c r="K843" s="53">
        <v>6.8000000000000005E-2</v>
      </c>
      <c r="L843" s="54">
        <v>1</v>
      </c>
    </row>
    <row r="844" spans="1:12" x14ac:dyDescent="0.25">
      <c r="C844">
        <v>16</v>
      </c>
      <c r="E844">
        <v>44</v>
      </c>
      <c r="F844">
        <v>162</v>
      </c>
      <c r="K844">
        <v>150</v>
      </c>
      <c r="L844">
        <v>356</v>
      </c>
    </row>
    <row r="845" spans="1:12" x14ac:dyDescent="0.25">
      <c r="C845" t="s">
        <v>78</v>
      </c>
      <c r="E845" s="53">
        <v>0.122</v>
      </c>
      <c r="F845" s="53">
        <v>0.45600000000000002</v>
      </c>
      <c r="K845" s="53">
        <v>0.42199999999999999</v>
      </c>
      <c r="L845" s="54">
        <v>1</v>
      </c>
    </row>
    <row r="846" spans="1:12" x14ac:dyDescent="0.25">
      <c r="A846" t="s">
        <v>80</v>
      </c>
      <c r="B846" t="s">
        <v>44</v>
      </c>
      <c r="C846">
        <v>1</v>
      </c>
      <c r="K846">
        <v>39</v>
      </c>
      <c r="L846">
        <v>39</v>
      </c>
    </row>
    <row r="847" spans="1:12" x14ac:dyDescent="0.25">
      <c r="C847" t="s">
        <v>78</v>
      </c>
      <c r="K847" s="53">
        <v>1</v>
      </c>
      <c r="L847" s="54">
        <v>1</v>
      </c>
    </row>
    <row r="848" spans="1:12" x14ac:dyDescent="0.25">
      <c r="C848">
        <v>2</v>
      </c>
      <c r="E848">
        <v>62</v>
      </c>
      <c r="F848">
        <v>28</v>
      </c>
      <c r="H848">
        <v>188</v>
      </c>
      <c r="I848">
        <v>215</v>
      </c>
      <c r="J848">
        <v>154</v>
      </c>
      <c r="K848" s="49">
        <v>7779</v>
      </c>
      <c r="L848" s="49">
        <v>8426</v>
      </c>
    </row>
    <row r="849" spans="3:12" x14ac:dyDescent="0.25">
      <c r="C849" t="s">
        <v>78</v>
      </c>
      <c r="E849" s="53">
        <v>7.0000000000000001E-3</v>
      </c>
      <c r="F849" s="53">
        <v>3.0000000000000001E-3</v>
      </c>
      <c r="H849" s="53">
        <v>2.1999999999999999E-2</v>
      </c>
      <c r="I849" s="53">
        <v>2.5999999999999999E-2</v>
      </c>
      <c r="J849" s="53">
        <v>1.7999999999999999E-2</v>
      </c>
      <c r="K849" s="53">
        <v>0.92300000000000004</v>
      </c>
      <c r="L849" s="54">
        <v>1</v>
      </c>
    </row>
    <row r="850" spans="3:12" x14ac:dyDescent="0.25">
      <c r="C850">
        <v>3</v>
      </c>
      <c r="F850">
        <v>47</v>
      </c>
      <c r="H850">
        <v>222</v>
      </c>
      <c r="I850">
        <v>108</v>
      </c>
      <c r="J850">
        <v>345</v>
      </c>
      <c r="K850" s="49">
        <v>6242</v>
      </c>
      <c r="L850" s="49">
        <v>6963</v>
      </c>
    </row>
    <row r="851" spans="3:12" x14ac:dyDescent="0.25">
      <c r="C851" t="s">
        <v>78</v>
      </c>
      <c r="F851" s="53">
        <v>7.0000000000000001E-3</v>
      </c>
      <c r="H851" s="53">
        <v>3.2000000000000001E-2</v>
      </c>
      <c r="I851" s="53">
        <v>1.4999999999999999E-2</v>
      </c>
      <c r="J851" s="53">
        <v>4.9000000000000002E-2</v>
      </c>
      <c r="K851" s="53">
        <v>0.89700000000000002</v>
      </c>
      <c r="L851" s="54">
        <v>1</v>
      </c>
    </row>
    <row r="852" spans="3:12" x14ac:dyDescent="0.25">
      <c r="C852">
        <v>4</v>
      </c>
      <c r="D852">
        <v>167</v>
      </c>
      <c r="F852">
        <v>172</v>
      </c>
      <c r="H852" s="49">
        <v>2814</v>
      </c>
      <c r="I852">
        <v>78</v>
      </c>
      <c r="J852">
        <v>65</v>
      </c>
      <c r="K852" s="49">
        <v>5421</v>
      </c>
      <c r="L852" s="49">
        <v>8717</v>
      </c>
    </row>
    <row r="853" spans="3:12" x14ac:dyDescent="0.25">
      <c r="C853" t="s">
        <v>78</v>
      </c>
      <c r="D853" s="53">
        <v>1.9E-2</v>
      </c>
      <c r="F853" s="53">
        <v>0.02</v>
      </c>
      <c r="H853" s="53">
        <v>0.32300000000000001</v>
      </c>
      <c r="I853" s="53">
        <v>8.9999999999999993E-3</v>
      </c>
      <c r="J853" s="53">
        <v>7.0000000000000001E-3</v>
      </c>
      <c r="K853" s="53">
        <v>0.622</v>
      </c>
      <c r="L853" s="54">
        <v>1</v>
      </c>
    </row>
    <row r="854" spans="3:12" x14ac:dyDescent="0.25">
      <c r="C854">
        <v>5</v>
      </c>
      <c r="D854">
        <v>63</v>
      </c>
      <c r="J854">
        <v>102</v>
      </c>
      <c r="K854">
        <v>263</v>
      </c>
      <c r="L854">
        <v>428</v>
      </c>
    </row>
    <row r="855" spans="3:12" x14ac:dyDescent="0.25">
      <c r="C855" t="s">
        <v>78</v>
      </c>
      <c r="D855" s="53">
        <v>0.14799999999999999</v>
      </c>
      <c r="J855" s="53">
        <v>0.23699999999999999</v>
      </c>
      <c r="K855" s="53">
        <v>0.61499999999999999</v>
      </c>
      <c r="L855" s="54">
        <v>1</v>
      </c>
    </row>
    <row r="856" spans="3:12" x14ac:dyDescent="0.25">
      <c r="C856">
        <v>6</v>
      </c>
      <c r="D856">
        <v>22</v>
      </c>
      <c r="E856" s="49">
        <v>5723</v>
      </c>
      <c r="F856">
        <v>789</v>
      </c>
      <c r="G856" s="49">
        <v>2071</v>
      </c>
      <c r="H856" s="49">
        <v>1348</v>
      </c>
      <c r="I856">
        <v>171</v>
      </c>
      <c r="J856">
        <v>81</v>
      </c>
      <c r="K856" s="49">
        <v>5510</v>
      </c>
      <c r="L856" s="49">
        <v>15715</v>
      </c>
    </row>
    <row r="857" spans="3:12" x14ac:dyDescent="0.25">
      <c r="C857" t="s">
        <v>78</v>
      </c>
      <c r="D857" s="53">
        <v>1E-3</v>
      </c>
      <c r="E857" s="53">
        <v>0.36399999999999999</v>
      </c>
      <c r="F857" s="53">
        <v>0.05</v>
      </c>
      <c r="G857" s="53">
        <v>0.13200000000000001</v>
      </c>
      <c r="H857" s="53">
        <v>8.5999999999999993E-2</v>
      </c>
      <c r="I857" s="53">
        <v>1.0999999999999999E-2</v>
      </c>
      <c r="J857" s="53">
        <v>5.0000000000000001E-3</v>
      </c>
      <c r="K857" s="53">
        <v>0.35099999999999998</v>
      </c>
      <c r="L857" s="54">
        <v>1</v>
      </c>
    </row>
    <row r="858" spans="3:12" x14ac:dyDescent="0.25">
      <c r="C858">
        <v>7</v>
      </c>
      <c r="E858">
        <v>483</v>
      </c>
      <c r="F858">
        <v>765</v>
      </c>
      <c r="G858">
        <v>172</v>
      </c>
      <c r="H858">
        <v>772</v>
      </c>
      <c r="I858">
        <v>244</v>
      </c>
      <c r="J858">
        <v>189</v>
      </c>
      <c r="K858" s="49">
        <v>9431</v>
      </c>
      <c r="L858" s="49">
        <v>12055</v>
      </c>
    </row>
    <row r="859" spans="3:12" x14ac:dyDescent="0.25">
      <c r="C859" t="s">
        <v>78</v>
      </c>
      <c r="E859" s="53">
        <v>0.04</v>
      </c>
      <c r="F859" s="53">
        <v>6.3E-2</v>
      </c>
      <c r="G859" s="53">
        <v>1.4E-2</v>
      </c>
      <c r="H859" s="53">
        <v>6.4000000000000001E-2</v>
      </c>
      <c r="I859" s="53">
        <v>0.02</v>
      </c>
      <c r="J859" s="53">
        <v>1.6E-2</v>
      </c>
      <c r="K859" s="53">
        <v>0.78200000000000003</v>
      </c>
      <c r="L859" s="54">
        <v>1</v>
      </c>
    </row>
    <row r="860" spans="3:12" x14ac:dyDescent="0.25">
      <c r="C860">
        <v>8</v>
      </c>
      <c r="E860">
        <v>120</v>
      </c>
      <c r="F860">
        <v>276</v>
      </c>
      <c r="G860" s="49">
        <v>3247</v>
      </c>
      <c r="H860" s="49">
        <v>7811</v>
      </c>
      <c r="I860">
        <v>410</v>
      </c>
      <c r="J860">
        <v>229</v>
      </c>
      <c r="K860" s="49">
        <v>6162</v>
      </c>
      <c r="L860" s="49">
        <v>18255</v>
      </c>
    </row>
    <row r="861" spans="3:12" x14ac:dyDescent="0.25">
      <c r="C861" t="s">
        <v>78</v>
      </c>
      <c r="E861" s="53">
        <v>7.0000000000000001E-3</v>
      </c>
      <c r="F861" s="53">
        <v>1.4999999999999999E-2</v>
      </c>
      <c r="G861" s="53">
        <v>0.17799999999999999</v>
      </c>
      <c r="H861" s="53">
        <v>0.42799999999999999</v>
      </c>
      <c r="I861" s="53">
        <v>2.1999999999999999E-2</v>
      </c>
      <c r="J861" s="53">
        <v>1.2999999999999999E-2</v>
      </c>
      <c r="K861" s="53">
        <v>0.33800000000000002</v>
      </c>
      <c r="L861" s="54">
        <v>1</v>
      </c>
    </row>
    <row r="862" spans="3:12" x14ac:dyDescent="0.25">
      <c r="C862">
        <v>9</v>
      </c>
      <c r="D862">
        <v>422</v>
      </c>
      <c r="E862" s="49">
        <v>5988</v>
      </c>
      <c r="F862" s="49">
        <v>10789</v>
      </c>
      <c r="G862" s="49">
        <v>11534</v>
      </c>
      <c r="H862" s="49">
        <v>7747</v>
      </c>
      <c r="I862" s="49">
        <v>1691</v>
      </c>
      <c r="J862" s="49">
        <v>4105</v>
      </c>
      <c r="K862" s="49">
        <v>14011</v>
      </c>
      <c r="L862" s="49">
        <v>56286</v>
      </c>
    </row>
    <row r="863" spans="3:12" x14ac:dyDescent="0.25">
      <c r="C863" t="s">
        <v>78</v>
      </c>
      <c r="D863" s="53">
        <v>8.0000000000000002E-3</v>
      </c>
      <c r="E863" s="53">
        <v>0.106</v>
      </c>
      <c r="F863" s="53">
        <v>0.192</v>
      </c>
      <c r="G863" s="53">
        <v>0.20499999999999999</v>
      </c>
      <c r="H863" s="53">
        <v>0.13800000000000001</v>
      </c>
      <c r="I863" s="53">
        <v>0.03</v>
      </c>
      <c r="J863" s="53">
        <v>7.2999999999999995E-2</v>
      </c>
      <c r="K863" s="53">
        <v>0.249</v>
      </c>
      <c r="L863" s="54">
        <v>1</v>
      </c>
    </row>
    <row r="864" spans="3:12" x14ac:dyDescent="0.25">
      <c r="C864">
        <v>10</v>
      </c>
      <c r="D864">
        <v>38</v>
      </c>
      <c r="F864" s="49">
        <v>4340</v>
      </c>
      <c r="G864" s="49">
        <v>3849</v>
      </c>
      <c r="H864">
        <v>887</v>
      </c>
      <c r="I864">
        <v>481</v>
      </c>
      <c r="J864">
        <v>520</v>
      </c>
      <c r="K864">
        <v>617</v>
      </c>
      <c r="L864" s="49">
        <v>10731</v>
      </c>
    </row>
    <row r="865" spans="1:12" x14ac:dyDescent="0.25">
      <c r="C865" t="s">
        <v>78</v>
      </c>
      <c r="D865" s="53">
        <v>3.0000000000000001E-3</v>
      </c>
      <c r="F865" s="53">
        <v>0.40400000000000003</v>
      </c>
      <c r="G865" s="53">
        <v>0.35899999999999999</v>
      </c>
      <c r="H865" s="53">
        <v>8.3000000000000004E-2</v>
      </c>
      <c r="I865" s="53">
        <v>4.4999999999999998E-2</v>
      </c>
      <c r="J865" s="53">
        <v>4.8000000000000001E-2</v>
      </c>
      <c r="K865" s="53">
        <v>5.7000000000000002E-2</v>
      </c>
      <c r="L865" s="54">
        <v>1</v>
      </c>
    </row>
    <row r="866" spans="1:12" x14ac:dyDescent="0.25">
      <c r="C866">
        <v>11</v>
      </c>
      <c r="G866">
        <v>45</v>
      </c>
      <c r="H866">
        <v>63</v>
      </c>
      <c r="I866">
        <v>387</v>
      </c>
      <c r="J866">
        <v>49</v>
      </c>
      <c r="K866" s="49">
        <v>2506</v>
      </c>
      <c r="L866" s="49">
        <v>3050</v>
      </c>
    </row>
    <row r="867" spans="1:12" x14ac:dyDescent="0.25">
      <c r="C867" t="s">
        <v>78</v>
      </c>
      <c r="G867" s="53">
        <v>1.4999999999999999E-2</v>
      </c>
      <c r="H867" s="53">
        <v>2.1000000000000001E-2</v>
      </c>
      <c r="I867" s="53">
        <v>0.127</v>
      </c>
      <c r="J867" s="53">
        <v>1.6E-2</v>
      </c>
      <c r="K867" s="53">
        <v>0.82199999999999995</v>
      </c>
      <c r="L867" s="54">
        <v>1</v>
      </c>
    </row>
    <row r="868" spans="1:12" x14ac:dyDescent="0.25">
      <c r="C868">
        <v>12</v>
      </c>
      <c r="E868">
        <v>297</v>
      </c>
      <c r="F868">
        <v>637</v>
      </c>
      <c r="G868">
        <v>248</v>
      </c>
      <c r="H868" s="49">
        <v>5209</v>
      </c>
      <c r="I868" s="49">
        <v>3518</v>
      </c>
      <c r="J868" s="49">
        <v>3242</v>
      </c>
      <c r="K868" s="49">
        <v>5502</v>
      </c>
      <c r="L868" s="49">
        <v>18651</v>
      </c>
    </row>
    <row r="869" spans="1:12" x14ac:dyDescent="0.25">
      <c r="C869" t="s">
        <v>78</v>
      </c>
      <c r="E869" s="53">
        <v>1.6E-2</v>
      </c>
      <c r="F869" s="53">
        <v>3.4000000000000002E-2</v>
      </c>
      <c r="G869" s="53">
        <v>1.2999999999999999E-2</v>
      </c>
      <c r="H869" s="53">
        <v>0.27900000000000003</v>
      </c>
      <c r="I869" s="53">
        <v>0.189</v>
      </c>
      <c r="J869" s="53">
        <v>0.17399999999999999</v>
      </c>
      <c r="K869" s="53">
        <v>0.29499999999999998</v>
      </c>
      <c r="L869" s="54">
        <v>1</v>
      </c>
    </row>
    <row r="870" spans="1:12" x14ac:dyDescent="0.25">
      <c r="C870">
        <v>13</v>
      </c>
      <c r="D870">
        <v>48</v>
      </c>
      <c r="E870">
        <v>210</v>
      </c>
      <c r="F870">
        <v>242</v>
      </c>
      <c r="G870" s="49">
        <v>2160</v>
      </c>
      <c r="H870" s="49">
        <v>1628</v>
      </c>
      <c r="I870">
        <v>136</v>
      </c>
      <c r="J870">
        <v>173</v>
      </c>
      <c r="K870">
        <v>686</v>
      </c>
      <c r="L870" s="49">
        <v>5283</v>
      </c>
    </row>
    <row r="871" spans="1:12" x14ac:dyDescent="0.25">
      <c r="C871" t="s">
        <v>78</v>
      </c>
      <c r="D871" s="53">
        <v>8.9999999999999993E-3</v>
      </c>
      <c r="E871" s="53">
        <v>0.04</v>
      </c>
      <c r="F871" s="53">
        <v>4.5999999999999999E-2</v>
      </c>
      <c r="G871" s="53">
        <v>0.40899999999999997</v>
      </c>
      <c r="H871" s="53">
        <v>0.308</v>
      </c>
      <c r="I871" s="53">
        <v>2.5999999999999999E-2</v>
      </c>
      <c r="J871" s="53">
        <v>3.3000000000000002E-2</v>
      </c>
      <c r="K871" s="53">
        <v>0.13</v>
      </c>
      <c r="L871" s="54">
        <v>1</v>
      </c>
    </row>
    <row r="872" spans="1:12" x14ac:dyDescent="0.25">
      <c r="C872">
        <v>14</v>
      </c>
      <c r="E872">
        <v>132</v>
      </c>
      <c r="G872">
        <v>172</v>
      </c>
      <c r="H872">
        <v>389</v>
      </c>
      <c r="I872">
        <v>29</v>
      </c>
      <c r="J872">
        <v>34</v>
      </c>
      <c r="K872">
        <v>205</v>
      </c>
      <c r="L872">
        <v>961</v>
      </c>
    </row>
    <row r="873" spans="1:12" x14ac:dyDescent="0.25">
      <c r="C873" t="s">
        <v>78</v>
      </c>
      <c r="E873" s="53">
        <v>0.13700000000000001</v>
      </c>
      <c r="G873" s="53">
        <v>0.17899999999999999</v>
      </c>
      <c r="H873" s="53">
        <v>0.40500000000000003</v>
      </c>
      <c r="I873" s="53">
        <v>0.03</v>
      </c>
      <c r="J873" s="53">
        <v>3.5000000000000003E-2</v>
      </c>
      <c r="K873" s="53">
        <v>0.21299999999999999</v>
      </c>
      <c r="L873" s="54">
        <v>1</v>
      </c>
    </row>
    <row r="874" spans="1:12" x14ac:dyDescent="0.25">
      <c r="C874">
        <v>15</v>
      </c>
      <c r="E874">
        <v>504</v>
      </c>
      <c r="F874">
        <v>591</v>
      </c>
      <c r="G874">
        <v>469</v>
      </c>
      <c r="H874">
        <v>398</v>
      </c>
      <c r="I874">
        <v>169</v>
      </c>
      <c r="J874">
        <v>115</v>
      </c>
      <c r="K874">
        <v>205</v>
      </c>
      <c r="L874" s="49">
        <v>2451</v>
      </c>
    </row>
    <row r="875" spans="1:12" x14ac:dyDescent="0.25">
      <c r="C875" t="s">
        <v>78</v>
      </c>
      <c r="E875" s="53">
        <v>0.20599999999999999</v>
      </c>
      <c r="F875" s="53">
        <v>0.24099999999999999</v>
      </c>
      <c r="G875" s="53">
        <v>0.191</v>
      </c>
      <c r="H875" s="53">
        <v>0.16200000000000001</v>
      </c>
      <c r="I875" s="53">
        <v>6.9000000000000006E-2</v>
      </c>
      <c r="J875" s="53">
        <v>4.7E-2</v>
      </c>
      <c r="K875" s="53">
        <v>8.4000000000000005E-2</v>
      </c>
      <c r="L875" s="54">
        <v>1</v>
      </c>
    </row>
    <row r="876" spans="1:12" x14ac:dyDescent="0.25">
      <c r="C876">
        <v>16</v>
      </c>
      <c r="H876">
        <v>120</v>
      </c>
      <c r="K876">
        <v>203</v>
      </c>
      <c r="L876">
        <v>323</v>
      </c>
    </row>
    <row r="877" spans="1:12" x14ac:dyDescent="0.25">
      <c r="C877" t="s">
        <v>78</v>
      </c>
      <c r="H877" s="53">
        <v>0.371</v>
      </c>
      <c r="K877" s="53">
        <v>0.629</v>
      </c>
      <c r="L877" s="54">
        <v>1</v>
      </c>
    </row>
    <row r="878" spans="1:12" x14ac:dyDescent="0.25">
      <c r="A878" t="s">
        <v>80</v>
      </c>
      <c r="B878" t="s">
        <v>45</v>
      </c>
      <c r="C878">
        <v>1</v>
      </c>
    </row>
    <row r="879" spans="1:12" x14ac:dyDescent="0.25">
      <c r="C879" t="s">
        <v>78</v>
      </c>
    </row>
    <row r="880" spans="1:12" x14ac:dyDescent="0.25">
      <c r="C880">
        <v>2</v>
      </c>
      <c r="E880">
        <v>152</v>
      </c>
      <c r="G880">
        <v>285</v>
      </c>
      <c r="H880" s="49">
        <v>9564</v>
      </c>
      <c r="K880" s="49">
        <v>6526</v>
      </c>
      <c r="L880" s="49">
        <v>16527</v>
      </c>
    </row>
    <row r="881" spans="3:12" x14ac:dyDescent="0.25">
      <c r="C881" t="s">
        <v>78</v>
      </c>
      <c r="E881" s="53">
        <v>8.9999999999999993E-3</v>
      </c>
      <c r="G881" s="53">
        <v>1.7000000000000001E-2</v>
      </c>
      <c r="H881" s="53">
        <v>0.57899999999999996</v>
      </c>
      <c r="K881" s="53">
        <v>0.39500000000000002</v>
      </c>
      <c r="L881" s="54">
        <v>1</v>
      </c>
    </row>
    <row r="882" spans="3:12" x14ac:dyDescent="0.25">
      <c r="C882">
        <v>3</v>
      </c>
      <c r="F882">
        <v>128</v>
      </c>
      <c r="G882" s="49">
        <v>6753</v>
      </c>
      <c r="H882">
        <v>395</v>
      </c>
      <c r="I882">
        <v>157</v>
      </c>
      <c r="J882">
        <v>57</v>
      </c>
      <c r="K882" s="49">
        <v>30607</v>
      </c>
      <c r="L882" s="49">
        <v>38096</v>
      </c>
    </row>
    <row r="883" spans="3:12" x14ac:dyDescent="0.25">
      <c r="C883" t="s">
        <v>78</v>
      </c>
      <c r="F883" s="53">
        <v>3.0000000000000001E-3</v>
      </c>
      <c r="G883" s="53">
        <v>0.17699999999999999</v>
      </c>
      <c r="H883" s="53">
        <v>0.01</v>
      </c>
      <c r="I883" s="53">
        <v>4.0000000000000001E-3</v>
      </c>
      <c r="J883" s="53">
        <v>1E-3</v>
      </c>
      <c r="K883" s="53">
        <v>0.80300000000000005</v>
      </c>
      <c r="L883" s="54">
        <v>1</v>
      </c>
    </row>
    <row r="884" spans="3:12" x14ac:dyDescent="0.25">
      <c r="C884">
        <v>4</v>
      </c>
      <c r="D884">
        <v>65</v>
      </c>
      <c r="F884">
        <v>112</v>
      </c>
      <c r="G884">
        <v>651</v>
      </c>
      <c r="H884">
        <v>746</v>
      </c>
      <c r="J884">
        <v>385</v>
      </c>
      <c r="K884" s="49">
        <v>1980</v>
      </c>
      <c r="L884" s="49">
        <v>3938</v>
      </c>
    </row>
    <row r="885" spans="3:12" x14ac:dyDescent="0.25">
      <c r="C885" t="s">
        <v>78</v>
      </c>
      <c r="D885" s="53">
        <v>1.7000000000000001E-2</v>
      </c>
      <c r="F885" s="53">
        <v>2.8000000000000001E-2</v>
      </c>
      <c r="G885" s="53">
        <v>0.16500000000000001</v>
      </c>
      <c r="H885" s="53">
        <v>0.189</v>
      </c>
      <c r="J885" s="53">
        <v>9.8000000000000004E-2</v>
      </c>
      <c r="K885" s="53">
        <v>0.503</v>
      </c>
      <c r="L885" s="54">
        <v>1</v>
      </c>
    </row>
    <row r="886" spans="3:12" x14ac:dyDescent="0.25">
      <c r="C886">
        <v>5</v>
      </c>
      <c r="K886">
        <v>725</v>
      </c>
      <c r="L886">
        <v>725</v>
      </c>
    </row>
    <row r="887" spans="3:12" x14ac:dyDescent="0.25">
      <c r="C887" t="s">
        <v>78</v>
      </c>
      <c r="K887" s="53">
        <v>1</v>
      </c>
      <c r="L887" s="54">
        <v>1</v>
      </c>
    </row>
    <row r="888" spans="3:12" x14ac:dyDescent="0.25">
      <c r="C888">
        <v>6</v>
      </c>
      <c r="D888">
        <v>41</v>
      </c>
      <c r="E888">
        <v>185</v>
      </c>
      <c r="F888" s="49">
        <v>6861</v>
      </c>
      <c r="G888">
        <v>594</v>
      </c>
      <c r="H888" s="49">
        <v>5872</v>
      </c>
      <c r="I888">
        <v>304</v>
      </c>
      <c r="J888" s="49">
        <v>4188</v>
      </c>
      <c r="K888" s="49">
        <v>9635</v>
      </c>
      <c r="L888" s="49">
        <v>27680</v>
      </c>
    </row>
    <row r="889" spans="3:12" x14ac:dyDescent="0.25">
      <c r="C889" t="s">
        <v>78</v>
      </c>
      <c r="D889" s="53">
        <v>1E-3</v>
      </c>
      <c r="E889" s="53">
        <v>7.0000000000000001E-3</v>
      </c>
      <c r="F889" s="53">
        <v>0.248</v>
      </c>
      <c r="G889" s="53">
        <v>2.1000000000000001E-2</v>
      </c>
      <c r="H889" s="53">
        <v>0.21199999999999999</v>
      </c>
      <c r="I889" s="53">
        <v>1.0999999999999999E-2</v>
      </c>
      <c r="J889" s="53">
        <v>0.151</v>
      </c>
      <c r="K889" s="53">
        <v>0.34799999999999998</v>
      </c>
      <c r="L889" s="54">
        <v>1</v>
      </c>
    </row>
    <row r="890" spans="3:12" x14ac:dyDescent="0.25">
      <c r="C890">
        <v>7</v>
      </c>
      <c r="D890" s="49">
        <v>2607</v>
      </c>
      <c r="E890">
        <v>894</v>
      </c>
      <c r="F890" s="49">
        <v>4180</v>
      </c>
      <c r="G890">
        <v>674</v>
      </c>
      <c r="H890" s="49">
        <v>6394</v>
      </c>
      <c r="I890">
        <v>692</v>
      </c>
      <c r="J890">
        <v>295</v>
      </c>
      <c r="K890" s="49">
        <v>14319</v>
      </c>
      <c r="L890" s="49">
        <v>30055</v>
      </c>
    </row>
    <row r="891" spans="3:12" x14ac:dyDescent="0.25">
      <c r="C891" t="s">
        <v>78</v>
      </c>
      <c r="D891" s="53">
        <v>8.6999999999999994E-2</v>
      </c>
      <c r="E891" s="53">
        <v>0.03</v>
      </c>
      <c r="F891" s="53">
        <v>0.13900000000000001</v>
      </c>
      <c r="G891" s="53">
        <v>2.1999999999999999E-2</v>
      </c>
      <c r="H891" s="53">
        <v>0.21299999999999999</v>
      </c>
      <c r="I891" s="53">
        <v>2.3E-2</v>
      </c>
      <c r="J891" s="53">
        <v>0.01</v>
      </c>
      <c r="K891" s="53">
        <v>0.47599999999999998</v>
      </c>
      <c r="L891" s="54">
        <v>1</v>
      </c>
    </row>
    <row r="892" spans="3:12" x14ac:dyDescent="0.25">
      <c r="C892">
        <v>8</v>
      </c>
      <c r="D892" s="49">
        <v>2637</v>
      </c>
      <c r="E892">
        <v>379</v>
      </c>
      <c r="F892" s="49">
        <v>3727</v>
      </c>
      <c r="G892" s="49">
        <v>6244</v>
      </c>
      <c r="H892" s="49">
        <v>6708</v>
      </c>
      <c r="I892">
        <v>311</v>
      </c>
      <c r="J892" s="49">
        <v>1076</v>
      </c>
      <c r="K892" s="49">
        <v>15252</v>
      </c>
      <c r="L892" s="49">
        <v>36334</v>
      </c>
    </row>
    <row r="893" spans="3:12" x14ac:dyDescent="0.25">
      <c r="C893" t="s">
        <v>78</v>
      </c>
      <c r="D893" s="53">
        <v>7.2999999999999995E-2</v>
      </c>
      <c r="E893" s="53">
        <v>0.01</v>
      </c>
      <c r="F893" s="53">
        <v>0.10299999999999999</v>
      </c>
      <c r="G893" s="53">
        <v>0.17199999999999999</v>
      </c>
      <c r="H893" s="53">
        <v>0.185</v>
      </c>
      <c r="I893" s="53">
        <v>8.9999999999999993E-3</v>
      </c>
      <c r="J893" s="53">
        <v>0.03</v>
      </c>
      <c r="K893" s="53">
        <v>0.42</v>
      </c>
      <c r="L893" s="54">
        <v>1</v>
      </c>
    </row>
    <row r="894" spans="3:12" x14ac:dyDescent="0.25">
      <c r="C894">
        <v>9</v>
      </c>
      <c r="D894">
        <v>262</v>
      </c>
      <c r="E894" s="49">
        <v>11055</v>
      </c>
      <c r="F894" s="49">
        <v>5840</v>
      </c>
      <c r="G894" s="49">
        <v>9368</v>
      </c>
      <c r="H894" s="49">
        <v>8584</v>
      </c>
      <c r="I894" s="49">
        <v>5632</v>
      </c>
      <c r="J894" s="49">
        <v>1991</v>
      </c>
      <c r="K894" s="49">
        <v>4282</v>
      </c>
      <c r="L894" s="49">
        <v>47013</v>
      </c>
    </row>
    <row r="895" spans="3:12" x14ac:dyDescent="0.25">
      <c r="C895" t="s">
        <v>78</v>
      </c>
      <c r="D895" s="53">
        <v>6.0000000000000001E-3</v>
      </c>
      <c r="E895" s="53">
        <v>0.23499999999999999</v>
      </c>
      <c r="F895" s="53">
        <v>0.124</v>
      </c>
      <c r="G895" s="53">
        <v>0.19900000000000001</v>
      </c>
      <c r="H895" s="53">
        <v>0.183</v>
      </c>
      <c r="I895" s="53">
        <v>0.12</v>
      </c>
      <c r="J895" s="53">
        <v>4.2000000000000003E-2</v>
      </c>
      <c r="K895" s="53">
        <v>9.0999999999999998E-2</v>
      </c>
      <c r="L895" s="54">
        <v>1</v>
      </c>
    </row>
    <row r="896" spans="3:12" x14ac:dyDescent="0.25">
      <c r="C896">
        <v>10</v>
      </c>
      <c r="D896">
        <v>74</v>
      </c>
      <c r="E896">
        <v>661</v>
      </c>
      <c r="F896" s="49">
        <v>11076</v>
      </c>
      <c r="G896" s="49">
        <v>11694</v>
      </c>
      <c r="H896" s="49">
        <v>25299</v>
      </c>
      <c r="I896">
        <v>326</v>
      </c>
      <c r="J896" s="49">
        <v>7413</v>
      </c>
      <c r="K896" s="49">
        <v>1066</v>
      </c>
      <c r="L896" s="49">
        <v>57608</v>
      </c>
    </row>
    <row r="897" spans="1:12" x14ac:dyDescent="0.25">
      <c r="C897" t="s">
        <v>78</v>
      </c>
      <c r="D897" s="53">
        <v>1E-3</v>
      </c>
      <c r="E897" s="53">
        <v>1.0999999999999999E-2</v>
      </c>
      <c r="F897" s="53">
        <v>0.192</v>
      </c>
      <c r="G897" s="53">
        <v>0.20300000000000001</v>
      </c>
      <c r="H897" s="53">
        <v>0.439</v>
      </c>
      <c r="I897" s="53">
        <v>6.0000000000000001E-3</v>
      </c>
      <c r="J897" s="53">
        <v>0.129</v>
      </c>
      <c r="K897" s="53">
        <v>1.7999999999999999E-2</v>
      </c>
      <c r="L897" s="54">
        <v>1</v>
      </c>
    </row>
    <row r="898" spans="1:12" x14ac:dyDescent="0.25">
      <c r="C898">
        <v>11</v>
      </c>
      <c r="F898">
        <v>402</v>
      </c>
      <c r="G898">
        <v>39</v>
      </c>
      <c r="H898">
        <v>283</v>
      </c>
      <c r="I898">
        <v>307</v>
      </c>
      <c r="J898">
        <v>524</v>
      </c>
      <c r="L898" s="49">
        <v>1555</v>
      </c>
    </row>
    <row r="899" spans="1:12" x14ac:dyDescent="0.25">
      <c r="C899" t="s">
        <v>78</v>
      </c>
      <c r="F899" s="53">
        <v>0.25900000000000001</v>
      </c>
      <c r="G899" s="53">
        <v>2.5000000000000001E-2</v>
      </c>
      <c r="H899" s="53">
        <v>0.182</v>
      </c>
      <c r="I899" s="53">
        <v>0.19700000000000001</v>
      </c>
      <c r="J899" s="53">
        <v>0.33700000000000002</v>
      </c>
      <c r="L899" s="54">
        <v>1</v>
      </c>
    </row>
    <row r="900" spans="1:12" x14ac:dyDescent="0.25">
      <c r="C900">
        <v>12</v>
      </c>
      <c r="D900">
        <v>104</v>
      </c>
      <c r="E900">
        <v>315</v>
      </c>
      <c r="F900">
        <v>748</v>
      </c>
      <c r="G900">
        <v>477</v>
      </c>
      <c r="H900" s="49">
        <v>8073</v>
      </c>
      <c r="I900" s="49">
        <v>1013</v>
      </c>
      <c r="J900">
        <v>215</v>
      </c>
      <c r="K900" s="49">
        <v>6020</v>
      </c>
      <c r="L900" s="49">
        <v>16964</v>
      </c>
    </row>
    <row r="901" spans="1:12" x14ac:dyDescent="0.25">
      <c r="C901" t="s">
        <v>78</v>
      </c>
      <c r="D901" s="53">
        <v>6.0000000000000001E-3</v>
      </c>
      <c r="E901" s="53">
        <v>1.9E-2</v>
      </c>
      <c r="F901" s="53">
        <v>4.3999999999999997E-2</v>
      </c>
      <c r="G901" s="53">
        <v>2.8000000000000001E-2</v>
      </c>
      <c r="H901" s="53">
        <v>0.47599999999999998</v>
      </c>
      <c r="I901" s="53">
        <v>0.06</v>
      </c>
      <c r="J901" s="53">
        <v>1.2999999999999999E-2</v>
      </c>
      <c r="K901" s="53">
        <v>0.35499999999999998</v>
      </c>
      <c r="L901" s="54">
        <v>1</v>
      </c>
    </row>
    <row r="902" spans="1:12" x14ac:dyDescent="0.25">
      <c r="C902">
        <v>13</v>
      </c>
      <c r="D902">
        <v>59</v>
      </c>
      <c r="E902">
        <v>588</v>
      </c>
      <c r="F902">
        <v>219</v>
      </c>
      <c r="G902">
        <v>283</v>
      </c>
      <c r="H902" s="49">
        <v>2132</v>
      </c>
      <c r="I902">
        <v>42</v>
      </c>
      <c r="J902" s="49">
        <v>2245</v>
      </c>
      <c r="L902" s="49">
        <v>5566</v>
      </c>
    </row>
    <row r="903" spans="1:12" x14ac:dyDescent="0.25">
      <c r="C903" t="s">
        <v>78</v>
      </c>
      <c r="D903" s="53">
        <v>1.0999999999999999E-2</v>
      </c>
      <c r="E903" s="53">
        <v>0.106</v>
      </c>
      <c r="F903" s="53">
        <v>3.9E-2</v>
      </c>
      <c r="G903" s="53">
        <v>5.0999999999999997E-2</v>
      </c>
      <c r="H903" s="53">
        <v>0.38300000000000001</v>
      </c>
      <c r="I903" s="53">
        <v>8.0000000000000002E-3</v>
      </c>
      <c r="J903" s="53">
        <v>0.40300000000000002</v>
      </c>
      <c r="L903" s="54">
        <v>1</v>
      </c>
    </row>
    <row r="904" spans="1:12" x14ac:dyDescent="0.25">
      <c r="C904">
        <v>14</v>
      </c>
      <c r="G904">
        <v>208</v>
      </c>
      <c r="H904">
        <v>320</v>
      </c>
      <c r="I904">
        <v>144</v>
      </c>
      <c r="J904">
        <v>338</v>
      </c>
      <c r="K904">
        <v>36</v>
      </c>
      <c r="L904" s="49">
        <v>1046</v>
      </c>
    </row>
    <row r="905" spans="1:12" x14ac:dyDescent="0.25">
      <c r="C905" t="s">
        <v>78</v>
      </c>
      <c r="G905" s="53">
        <v>0.19900000000000001</v>
      </c>
      <c r="H905" s="53">
        <v>0.30599999999999999</v>
      </c>
      <c r="I905" s="53">
        <v>0.13800000000000001</v>
      </c>
      <c r="J905" s="53">
        <v>0.32300000000000001</v>
      </c>
      <c r="K905" s="53">
        <v>3.5000000000000003E-2</v>
      </c>
      <c r="L905" s="54">
        <v>1</v>
      </c>
    </row>
    <row r="906" spans="1:12" x14ac:dyDescent="0.25">
      <c r="C906">
        <v>15</v>
      </c>
      <c r="E906">
        <v>325</v>
      </c>
      <c r="F906" s="49">
        <v>1769</v>
      </c>
      <c r="G906">
        <v>617</v>
      </c>
      <c r="H906" s="49">
        <v>1337</v>
      </c>
      <c r="I906">
        <v>96</v>
      </c>
      <c r="L906" s="49">
        <v>4144</v>
      </c>
    </row>
    <row r="907" spans="1:12" x14ac:dyDescent="0.25">
      <c r="C907" t="s">
        <v>78</v>
      </c>
      <c r="E907" s="53">
        <v>7.9000000000000001E-2</v>
      </c>
      <c r="F907" s="53">
        <v>0.42699999999999999</v>
      </c>
      <c r="G907" s="53">
        <v>0.14899999999999999</v>
      </c>
      <c r="H907" s="53">
        <v>0.32300000000000001</v>
      </c>
      <c r="I907" s="53">
        <v>2.3E-2</v>
      </c>
      <c r="L907" s="54">
        <v>1</v>
      </c>
    </row>
    <row r="908" spans="1:12" x14ac:dyDescent="0.25">
      <c r="C908">
        <v>16</v>
      </c>
      <c r="H908">
        <v>91</v>
      </c>
      <c r="I908">
        <v>86</v>
      </c>
      <c r="K908">
        <v>486</v>
      </c>
      <c r="L908">
        <v>663</v>
      </c>
    </row>
    <row r="909" spans="1:12" x14ac:dyDescent="0.25">
      <c r="C909" t="s">
        <v>78</v>
      </c>
      <c r="H909" s="53">
        <v>0.13700000000000001</v>
      </c>
      <c r="I909" s="53">
        <v>0.129</v>
      </c>
      <c r="K909" s="53">
        <v>0.73399999999999999</v>
      </c>
      <c r="L909" s="54">
        <v>1</v>
      </c>
    </row>
    <row r="910" spans="1:12" x14ac:dyDescent="0.25">
      <c r="A910" t="s">
        <v>80</v>
      </c>
      <c r="B910" t="s">
        <v>46</v>
      </c>
      <c r="C910">
        <v>1</v>
      </c>
      <c r="K910">
        <v>118</v>
      </c>
      <c r="L910">
        <v>118</v>
      </c>
    </row>
    <row r="911" spans="1:12" x14ac:dyDescent="0.25">
      <c r="C911" t="s">
        <v>78</v>
      </c>
      <c r="K911" s="53">
        <v>1</v>
      </c>
      <c r="L911" s="54">
        <v>1</v>
      </c>
    </row>
    <row r="912" spans="1:12" x14ac:dyDescent="0.25">
      <c r="C912">
        <v>2</v>
      </c>
      <c r="G912">
        <v>131</v>
      </c>
      <c r="H912" s="49">
        <v>2091</v>
      </c>
      <c r="K912" s="49">
        <v>2479</v>
      </c>
      <c r="L912" s="49">
        <v>4701</v>
      </c>
    </row>
    <row r="913" spans="3:12" x14ac:dyDescent="0.25">
      <c r="C913" t="s">
        <v>78</v>
      </c>
      <c r="G913" s="53">
        <v>2.8000000000000001E-2</v>
      </c>
      <c r="H913" s="53">
        <v>0.44500000000000001</v>
      </c>
      <c r="K913" s="53">
        <v>0.52700000000000002</v>
      </c>
      <c r="L913" s="54">
        <v>1</v>
      </c>
    </row>
    <row r="914" spans="3:12" x14ac:dyDescent="0.25">
      <c r="C914">
        <v>3</v>
      </c>
      <c r="F914" s="49">
        <v>8500</v>
      </c>
      <c r="G914" s="49">
        <v>2942</v>
      </c>
      <c r="H914">
        <v>143</v>
      </c>
      <c r="J914">
        <v>53</v>
      </c>
      <c r="K914" s="49">
        <v>22238</v>
      </c>
      <c r="L914" s="49">
        <v>33876</v>
      </c>
    </row>
    <row r="915" spans="3:12" x14ac:dyDescent="0.25">
      <c r="C915" t="s">
        <v>78</v>
      </c>
      <c r="F915" s="53">
        <v>0.251</v>
      </c>
      <c r="G915" s="53">
        <v>8.6999999999999994E-2</v>
      </c>
      <c r="H915" s="53">
        <v>4.0000000000000001E-3</v>
      </c>
      <c r="J915" s="53">
        <v>2E-3</v>
      </c>
      <c r="K915" s="53">
        <v>0.65600000000000003</v>
      </c>
      <c r="L915" s="54">
        <v>1</v>
      </c>
    </row>
    <row r="916" spans="3:12" x14ac:dyDescent="0.25">
      <c r="C916">
        <v>4</v>
      </c>
      <c r="D916">
        <v>188</v>
      </c>
      <c r="E916">
        <v>198</v>
      </c>
      <c r="F916">
        <v>268</v>
      </c>
      <c r="G916">
        <v>106</v>
      </c>
      <c r="H916" s="49">
        <v>3608</v>
      </c>
      <c r="J916">
        <v>111</v>
      </c>
      <c r="K916" s="49">
        <v>13255</v>
      </c>
      <c r="L916" s="49">
        <v>17734</v>
      </c>
    </row>
    <row r="917" spans="3:12" x14ac:dyDescent="0.25">
      <c r="C917" t="s">
        <v>78</v>
      </c>
      <c r="D917" s="53">
        <v>1.0999999999999999E-2</v>
      </c>
      <c r="E917" s="53">
        <v>1.0999999999999999E-2</v>
      </c>
      <c r="F917" s="53">
        <v>1.4999999999999999E-2</v>
      </c>
      <c r="G917" s="53">
        <v>6.0000000000000001E-3</v>
      </c>
      <c r="H917" s="53">
        <v>0.20300000000000001</v>
      </c>
      <c r="J917" s="53">
        <v>6.0000000000000001E-3</v>
      </c>
      <c r="K917" s="53">
        <v>0.747</v>
      </c>
      <c r="L917" s="54">
        <v>1</v>
      </c>
    </row>
    <row r="918" spans="3:12" x14ac:dyDescent="0.25">
      <c r="C918">
        <v>5</v>
      </c>
      <c r="K918">
        <v>59</v>
      </c>
      <c r="L918">
        <v>59</v>
      </c>
    </row>
    <row r="919" spans="3:12" x14ac:dyDescent="0.25">
      <c r="C919" t="s">
        <v>78</v>
      </c>
      <c r="K919" s="53">
        <v>1</v>
      </c>
      <c r="L919" s="54">
        <v>1</v>
      </c>
    </row>
    <row r="920" spans="3:12" x14ac:dyDescent="0.25">
      <c r="C920">
        <v>6</v>
      </c>
      <c r="D920">
        <v>163</v>
      </c>
      <c r="E920" s="49">
        <v>2059</v>
      </c>
      <c r="F920" s="49">
        <v>3517</v>
      </c>
      <c r="G920" s="49">
        <v>4551</v>
      </c>
      <c r="H920" s="49">
        <v>5805</v>
      </c>
      <c r="J920">
        <v>84</v>
      </c>
      <c r="K920" s="49">
        <v>3771</v>
      </c>
      <c r="L920" s="49">
        <v>19948</v>
      </c>
    </row>
    <row r="921" spans="3:12" x14ac:dyDescent="0.25">
      <c r="C921" t="s">
        <v>78</v>
      </c>
      <c r="D921" s="53">
        <v>8.0000000000000002E-3</v>
      </c>
      <c r="E921" s="53">
        <v>0.10299999999999999</v>
      </c>
      <c r="F921" s="53">
        <v>0.17599999999999999</v>
      </c>
      <c r="G921" s="53">
        <v>0.22800000000000001</v>
      </c>
      <c r="H921" s="53">
        <v>0.29099999999999998</v>
      </c>
      <c r="J921" s="53">
        <v>4.0000000000000001E-3</v>
      </c>
      <c r="K921" s="53">
        <v>0.189</v>
      </c>
      <c r="L921" s="54">
        <v>1</v>
      </c>
    </row>
    <row r="922" spans="3:12" x14ac:dyDescent="0.25">
      <c r="C922">
        <v>7</v>
      </c>
      <c r="D922">
        <v>133</v>
      </c>
      <c r="E922">
        <v>215</v>
      </c>
      <c r="F922">
        <v>195</v>
      </c>
      <c r="G922">
        <v>258</v>
      </c>
      <c r="H922" s="49">
        <v>6617</v>
      </c>
      <c r="J922" s="49">
        <v>2971</v>
      </c>
      <c r="K922" s="49">
        <v>7002</v>
      </c>
      <c r="L922" s="49">
        <v>17390</v>
      </c>
    </row>
    <row r="923" spans="3:12" x14ac:dyDescent="0.25">
      <c r="C923" t="s">
        <v>78</v>
      </c>
      <c r="D923" s="53">
        <v>8.0000000000000002E-3</v>
      </c>
      <c r="E923" s="53">
        <v>1.2E-2</v>
      </c>
      <c r="F923" s="53">
        <v>1.0999999999999999E-2</v>
      </c>
      <c r="G923" s="53">
        <v>1.4999999999999999E-2</v>
      </c>
      <c r="H923" s="53">
        <v>0.38</v>
      </c>
      <c r="J923" s="53">
        <v>0.17100000000000001</v>
      </c>
      <c r="K923" s="53">
        <v>0.40300000000000002</v>
      </c>
      <c r="L923" s="54">
        <v>1</v>
      </c>
    </row>
    <row r="924" spans="3:12" x14ac:dyDescent="0.25">
      <c r="C924">
        <v>8</v>
      </c>
      <c r="E924" s="49">
        <v>2189</v>
      </c>
      <c r="F924">
        <v>358</v>
      </c>
      <c r="G924" s="49">
        <v>6378</v>
      </c>
      <c r="H924" s="49">
        <v>5421</v>
      </c>
      <c r="J924" s="49">
        <v>2804</v>
      </c>
      <c r="K924">
        <v>391</v>
      </c>
      <c r="L924" s="49">
        <v>17541</v>
      </c>
    </row>
    <row r="925" spans="3:12" x14ac:dyDescent="0.25">
      <c r="C925" t="s">
        <v>78</v>
      </c>
      <c r="E925" s="53">
        <v>0.125</v>
      </c>
      <c r="F925" s="53">
        <v>0.02</v>
      </c>
      <c r="G925" s="53">
        <v>0.36399999999999999</v>
      </c>
      <c r="H925" s="53">
        <v>0.309</v>
      </c>
      <c r="J925" s="53">
        <v>0.16</v>
      </c>
      <c r="K925" s="53">
        <v>2.1999999999999999E-2</v>
      </c>
      <c r="L925" s="54">
        <v>1</v>
      </c>
    </row>
    <row r="926" spans="3:12" x14ac:dyDescent="0.25">
      <c r="C926">
        <v>9</v>
      </c>
      <c r="D926">
        <v>80</v>
      </c>
      <c r="E926" s="49">
        <v>13426</v>
      </c>
      <c r="F926" s="49">
        <v>7731</v>
      </c>
      <c r="G926" s="49">
        <v>8210</v>
      </c>
      <c r="H926" s="49">
        <v>4351</v>
      </c>
      <c r="J926">
        <v>693</v>
      </c>
      <c r="K926" s="49">
        <v>1358</v>
      </c>
      <c r="L926" s="49">
        <v>35849</v>
      </c>
    </row>
    <row r="927" spans="3:12" x14ac:dyDescent="0.25">
      <c r="C927" t="s">
        <v>78</v>
      </c>
      <c r="D927" s="53">
        <v>2E-3</v>
      </c>
      <c r="E927" s="53">
        <v>0.375</v>
      </c>
      <c r="F927" s="53">
        <v>0.216</v>
      </c>
      <c r="G927" s="53">
        <v>0.22900000000000001</v>
      </c>
      <c r="H927" s="53">
        <v>0.121</v>
      </c>
      <c r="J927" s="53">
        <v>1.9E-2</v>
      </c>
      <c r="K927" s="53">
        <v>3.7999999999999999E-2</v>
      </c>
      <c r="L927" s="54">
        <v>1</v>
      </c>
    </row>
    <row r="928" spans="3:12" x14ac:dyDescent="0.25">
      <c r="C928">
        <v>10</v>
      </c>
      <c r="D928">
        <v>94</v>
      </c>
      <c r="E928">
        <v>231</v>
      </c>
      <c r="G928">
        <v>785</v>
      </c>
      <c r="H928" s="49">
        <v>1090</v>
      </c>
      <c r="J928">
        <v>477</v>
      </c>
      <c r="K928" s="49">
        <v>11983</v>
      </c>
      <c r="L928" s="49">
        <v>14660</v>
      </c>
    </row>
    <row r="929" spans="1:12" x14ac:dyDescent="0.25">
      <c r="C929" t="s">
        <v>78</v>
      </c>
      <c r="D929" s="53">
        <v>6.0000000000000001E-3</v>
      </c>
      <c r="E929" s="53">
        <v>1.6E-2</v>
      </c>
      <c r="G929" s="53">
        <v>5.3999999999999999E-2</v>
      </c>
      <c r="H929" s="53">
        <v>7.3999999999999996E-2</v>
      </c>
      <c r="J929" s="53">
        <v>3.3000000000000002E-2</v>
      </c>
      <c r="K929" s="53">
        <v>0.81699999999999995</v>
      </c>
      <c r="L929" s="54">
        <v>1</v>
      </c>
    </row>
    <row r="930" spans="1:12" x14ac:dyDescent="0.25">
      <c r="C930">
        <v>11</v>
      </c>
      <c r="G930">
        <v>52</v>
      </c>
      <c r="H930">
        <v>299</v>
      </c>
      <c r="J930">
        <v>256</v>
      </c>
      <c r="K930">
        <v>319</v>
      </c>
      <c r="L930">
        <v>926</v>
      </c>
    </row>
    <row r="931" spans="1:12" x14ac:dyDescent="0.25">
      <c r="C931" t="s">
        <v>78</v>
      </c>
      <c r="G931" s="53">
        <v>5.6000000000000001E-2</v>
      </c>
      <c r="H931" s="53">
        <v>0.32300000000000001</v>
      </c>
      <c r="J931" s="53">
        <v>0.27600000000000002</v>
      </c>
      <c r="K931" s="53">
        <v>0.34399999999999997</v>
      </c>
      <c r="L931" s="54">
        <v>1</v>
      </c>
    </row>
    <row r="932" spans="1:12" x14ac:dyDescent="0.25">
      <c r="C932">
        <v>12</v>
      </c>
      <c r="D932">
        <v>83</v>
      </c>
      <c r="F932">
        <v>375</v>
      </c>
      <c r="G932">
        <v>238</v>
      </c>
      <c r="H932" s="49">
        <v>7981</v>
      </c>
      <c r="J932">
        <v>307</v>
      </c>
      <c r="K932">
        <v>401</v>
      </c>
      <c r="L932" s="49">
        <v>9382</v>
      </c>
    </row>
    <row r="933" spans="1:12" x14ac:dyDescent="0.25">
      <c r="C933" t="s">
        <v>78</v>
      </c>
      <c r="D933" s="53">
        <v>8.9999999999999993E-3</v>
      </c>
      <c r="F933" s="53">
        <v>0.04</v>
      </c>
      <c r="G933" s="53">
        <v>2.5000000000000001E-2</v>
      </c>
      <c r="H933" s="53">
        <v>0.85099999999999998</v>
      </c>
      <c r="J933" s="53">
        <v>3.3000000000000002E-2</v>
      </c>
      <c r="K933" s="53">
        <v>4.2999999999999997E-2</v>
      </c>
      <c r="L933" s="54">
        <v>1</v>
      </c>
    </row>
    <row r="934" spans="1:12" x14ac:dyDescent="0.25">
      <c r="C934">
        <v>13</v>
      </c>
      <c r="E934" s="49">
        <v>1906</v>
      </c>
      <c r="F934">
        <v>491</v>
      </c>
      <c r="G934" s="49">
        <v>2824</v>
      </c>
      <c r="H934" s="49">
        <v>3126</v>
      </c>
      <c r="J934">
        <v>94</v>
      </c>
      <c r="K934">
        <v>185</v>
      </c>
      <c r="L934" s="49">
        <v>8626</v>
      </c>
    </row>
    <row r="935" spans="1:12" x14ac:dyDescent="0.25">
      <c r="C935" t="s">
        <v>78</v>
      </c>
      <c r="E935" s="53">
        <v>0.221</v>
      </c>
      <c r="F935" s="53">
        <v>5.7000000000000002E-2</v>
      </c>
      <c r="G935" s="53">
        <v>0.32700000000000001</v>
      </c>
      <c r="H935" s="53">
        <v>0.36199999999999999</v>
      </c>
      <c r="J935" s="53">
        <v>1.0999999999999999E-2</v>
      </c>
      <c r="K935" s="53">
        <v>2.1000000000000001E-2</v>
      </c>
      <c r="L935" s="54">
        <v>1</v>
      </c>
    </row>
    <row r="936" spans="1:12" x14ac:dyDescent="0.25">
      <c r="C936">
        <v>14</v>
      </c>
      <c r="H936">
        <v>81</v>
      </c>
      <c r="J936">
        <v>205</v>
      </c>
      <c r="K936">
        <v>66</v>
      </c>
      <c r="L936">
        <v>352</v>
      </c>
    </row>
    <row r="937" spans="1:12" x14ac:dyDescent="0.25">
      <c r="C937" t="s">
        <v>78</v>
      </c>
      <c r="H937" s="53">
        <v>0.23</v>
      </c>
      <c r="J937" s="53">
        <v>0.58199999999999996</v>
      </c>
      <c r="K937" s="53">
        <v>0.189</v>
      </c>
      <c r="L937" s="54">
        <v>1</v>
      </c>
    </row>
    <row r="938" spans="1:12" x14ac:dyDescent="0.25">
      <c r="C938">
        <v>15</v>
      </c>
      <c r="F938">
        <v>68</v>
      </c>
      <c r="H938">
        <v>100</v>
      </c>
      <c r="J938">
        <v>83</v>
      </c>
      <c r="L938">
        <v>251</v>
      </c>
    </row>
    <row r="939" spans="1:12" x14ac:dyDescent="0.25">
      <c r="C939" t="s">
        <v>78</v>
      </c>
      <c r="F939" s="53">
        <v>0.27300000000000002</v>
      </c>
      <c r="H939" s="53">
        <v>0.39700000000000002</v>
      </c>
      <c r="J939" s="53">
        <v>0.33</v>
      </c>
      <c r="L939" s="54">
        <v>1</v>
      </c>
    </row>
    <row r="940" spans="1:12" x14ac:dyDescent="0.25">
      <c r="C940">
        <v>16</v>
      </c>
      <c r="K940">
        <v>387</v>
      </c>
      <c r="L940">
        <v>387</v>
      </c>
    </row>
    <row r="941" spans="1:12" x14ac:dyDescent="0.25">
      <c r="C941" t="s">
        <v>78</v>
      </c>
      <c r="K941" s="53">
        <v>1</v>
      </c>
      <c r="L941" s="54">
        <v>1</v>
      </c>
    </row>
    <row r="942" spans="1:12" x14ac:dyDescent="0.25">
      <c r="A942" t="s">
        <v>80</v>
      </c>
      <c r="B942" t="s">
        <v>47</v>
      </c>
      <c r="C942">
        <v>1</v>
      </c>
    </row>
    <row r="943" spans="1:12" x14ac:dyDescent="0.25">
      <c r="C943" t="s">
        <v>78</v>
      </c>
    </row>
    <row r="944" spans="1:12" x14ac:dyDescent="0.25">
      <c r="C944">
        <v>2</v>
      </c>
      <c r="G944">
        <v>588</v>
      </c>
      <c r="H944" s="49">
        <v>1647</v>
      </c>
      <c r="J944">
        <v>45</v>
      </c>
      <c r="K944">
        <v>331</v>
      </c>
      <c r="L944" s="49">
        <v>2611</v>
      </c>
    </row>
    <row r="945" spans="3:12" x14ac:dyDescent="0.25">
      <c r="C945" t="s">
        <v>78</v>
      </c>
      <c r="G945" s="53">
        <v>0.22500000000000001</v>
      </c>
      <c r="H945" s="53">
        <v>0.63100000000000001</v>
      </c>
      <c r="J945" s="53">
        <v>1.7000000000000001E-2</v>
      </c>
      <c r="K945" s="53">
        <v>0.127</v>
      </c>
      <c r="L945" s="54">
        <v>1</v>
      </c>
    </row>
    <row r="946" spans="3:12" x14ac:dyDescent="0.25">
      <c r="C946">
        <v>3</v>
      </c>
      <c r="D946">
        <v>194</v>
      </c>
      <c r="F946">
        <v>165</v>
      </c>
      <c r="G946">
        <v>393</v>
      </c>
      <c r="H946">
        <v>907</v>
      </c>
      <c r="J946">
        <v>162</v>
      </c>
      <c r="K946" s="49">
        <v>15383</v>
      </c>
      <c r="L946" s="49">
        <v>17203</v>
      </c>
    </row>
    <row r="947" spans="3:12" x14ac:dyDescent="0.25">
      <c r="C947" t="s">
        <v>78</v>
      </c>
      <c r="D947" s="53">
        <v>1.0999999999999999E-2</v>
      </c>
      <c r="F947" s="53">
        <v>0.01</v>
      </c>
      <c r="G947" s="53">
        <v>2.3E-2</v>
      </c>
      <c r="H947" s="53">
        <v>5.2999999999999999E-2</v>
      </c>
      <c r="J947" s="53">
        <v>8.9999999999999993E-3</v>
      </c>
      <c r="K947" s="53">
        <v>0.89400000000000002</v>
      </c>
      <c r="L947" s="54">
        <v>1</v>
      </c>
    </row>
    <row r="948" spans="3:12" x14ac:dyDescent="0.25">
      <c r="C948">
        <v>4</v>
      </c>
      <c r="F948">
        <v>147</v>
      </c>
      <c r="G948" s="49">
        <v>3930</v>
      </c>
      <c r="H948" s="49">
        <v>10143</v>
      </c>
      <c r="J948" s="49">
        <v>2702</v>
      </c>
      <c r="K948">
        <v>705</v>
      </c>
      <c r="L948" s="49">
        <v>17627</v>
      </c>
    </row>
    <row r="949" spans="3:12" x14ac:dyDescent="0.25">
      <c r="C949" t="s">
        <v>78</v>
      </c>
      <c r="F949" s="53">
        <v>8.0000000000000002E-3</v>
      </c>
      <c r="G949" s="53">
        <v>0.223</v>
      </c>
      <c r="H949" s="53">
        <v>0.57499999999999996</v>
      </c>
      <c r="J949" s="53">
        <v>0.153</v>
      </c>
      <c r="K949" s="53">
        <v>0.04</v>
      </c>
      <c r="L949" s="54">
        <v>1</v>
      </c>
    </row>
    <row r="950" spans="3:12" x14ac:dyDescent="0.25">
      <c r="C950">
        <v>5</v>
      </c>
      <c r="H950" s="49">
        <v>3830</v>
      </c>
      <c r="K950">
        <v>94</v>
      </c>
      <c r="L950" s="49">
        <v>3924</v>
      </c>
    </row>
    <row r="951" spans="3:12" x14ac:dyDescent="0.25">
      <c r="C951" t="s">
        <v>78</v>
      </c>
      <c r="H951" s="53">
        <v>0.97599999999999998</v>
      </c>
      <c r="K951" s="53">
        <v>2.4E-2</v>
      </c>
      <c r="L951" s="54">
        <v>1</v>
      </c>
    </row>
    <row r="952" spans="3:12" x14ac:dyDescent="0.25">
      <c r="C952">
        <v>6</v>
      </c>
      <c r="D952">
        <v>50</v>
      </c>
      <c r="E952">
        <v>39</v>
      </c>
      <c r="F952">
        <v>498</v>
      </c>
      <c r="G952">
        <v>621</v>
      </c>
      <c r="H952">
        <v>712</v>
      </c>
      <c r="J952">
        <v>251</v>
      </c>
      <c r="K952" s="49">
        <v>2301</v>
      </c>
      <c r="L952" s="49">
        <v>4472</v>
      </c>
    </row>
    <row r="953" spans="3:12" x14ac:dyDescent="0.25">
      <c r="C953" t="s">
        <v>78</v>
      </c>
      <c r="D953" s="53">
        <v>1.0999999999999999E-2</v>
      </c>
      <c r="E953" s="53">
        <v>8.9999999999999993E-3</v>
      </c>
      <c r="F953" s="53">
        <v>0.111</v>
      </c>
      <c r="G953" s="53">
        <v>0.13900000000000001</v>
      </c>
      <c r="H953" s="53">
        <v>0.159</v>
      </c>
      <c r="J953" s="53">
        <v>5.6000000000000001E-2</v>
      </c>
      <c r="K953" s="53">
        <v>0.51500000000000001</v>
      </c>
      <c r="L953" s="54">
        <v>1</v>
      </c>
    </row>
    <row r="954" spans="3:12" x14ac:dyDescent="0.25">
      <c r="C954">
        <v>7</v>
      </c>
      <c r="D954">
        <v>147</v>
      </c>
      <c r="E954">
        <v>284</v>
      </c>
      <c r="F954">
        <v>364</v>
      </c>
      <c r="G954" s="49">
        <v>1534</v>
      </c>
      <c r="H954" s="49">
        <v>7279</v>
      </c>
      <c r="J954">
        <v>374</v>
      </c>
      <c r="K954" s="49">
        <v>1360</v>
      </c>
      <c r="L954" s="49">
        <v>11341</v>
      </c>
    </row>
    <row r="955" spans="3:12" x14ac:dyDescent="0.25">
      <c r="C955" t="s">
        <v>78</v>
      </c>
      <c r="D955" s="53">
        <v>1.2999999999999999E-2</v>
      </c>
      <c r="E955" s="53">
        <v>2.5000000000000001E-2</v>
      </c>
      <c r="F955" s="53">
        <v>3.2000000000000001E-2</v>
      </c>
      <c r="G955" s="53">
        <v>0.13500000000000001</v>
      </c>
      <c r="H955" s="53">
        <v>0.64200000000000002</v>
      </c>
      <c r="J955" s="53">
        <v>3.3000000000000002E-2</v>
      </c>
      <c r="K955" s="53">
        <v>0.12</v>
      </c>
      <c r="L955" s="54">
        <v>1</v>
      </c>
    </row>
    <row r="956" spans="3:12" x14ac:dyDescent="0.25">
      <c r="C956">
        <v>8</v>
      </c>
      <c r="E956" s="49">
        <v>4968</v>
      </c>
      <c r="F956" s="49">
        <v>9854</v>
      </c>
      <c r="G956">
        <v>529</v>
      </c>
      <c r="H956" s="49">
        <v>4384</v>
      </c>
      <c r="J956">
        <v>155</v>
      </c>
      <c r="K956" s="49">
        <v>12835</v>
      </c>
      <c r="L956" s="49">
        <v>32725</v>
      </c>
    </row>
    <row r="957" spans="3:12" x14ac:dyDescent="0.25">
      <c r="C957" t="s">
        <v>78</v>
      </c>
      <c r="E957" s="53">
        <v>0.152</v>
      </c>
      <c r="F957" s="53">
        <v>0.30099999999999999</v>
      </c>
      <c r="G957" s="53">
        <v>1.6E-2</v>
      </c>
      <c r="H957" s="53">
        <v>0.13400000000000001</v>
      </c>
      <c r="J957" s="53">
        <v>5.0000000000000001E-3</v>
      </c>
      <c r="K957" s="53">
        <v>0.39200000000000002</v>
      </c>
      <c r="L957" s="54">
        <v>1</v>
      </c>
    </row>
    <row r="958" spans="3:12" x14ac:dyDescent="0.25">
      <c r="C958">
        <v>9</v>
      </c>
      <c r="D958">
        <v>166</v>
      </c>
      <c r="F958" s="49">
        <v>1197</v>
      </c>
      <c r="G958" s="49">
        <v>8761</v>
      </c>
      <c r="H958" s="49">
        <v>1397</v>
      </c>
      <c r="J958">
        <v>301</v>
      </c>
      <c r="K958" s="49">
        <v>7434</v>
      </c>
      <c r="L958" s="49">
        <v>19255</v>
      </c>
    </row>
    <row r="959" spans="3:12" x14ac:dyDescent="0.25">
      <c r="C959" t="s">
        <v>78</v>
      </c>
      <c r="D959" s="53">
        <v>8.9999999999999993E-3</v>
      </c>
      <c r="F959" s="53">
        <v>6.2E-2</v>
      </c>
      <c r="G959" s="53">
        <v>0.45500000000000002</v>
      </c>
      <c r="H959" s="53">
        <v>7.2999999999999995E-2</v>
      </c>
      <c r="J959" s="53">
        <v>1.6E-2</v>
      </c>
      <c r="K959" s="53">
        <v>0.38600000000000001</v>
      </c>
      <c r="L959" s="54">
        <v>1</v>
      </c>
    </row>
    <row r="960" spans="3:12" x14ac:dyDescent="0.25">
      <c r="C960">
        <v>10</v>
      </c>
      <c r="D960">
        <v>40</v>
      </c>
      <c r="E960">
        <v>53</v>
      </c>
      <c r="F960">
        <v>471</v>
      </c>
      <c r="G960" s="49">
        <v>3149</v>
      </c>
      <c r="H960" s="49">
        <v>3586</v>
      </c>
      <c r="J960">
        <v>437</v>
      </c>
      <c r="K960">
        <v>344</v>
      </c>
      <c r="L960" s="49">
        <v>8080</v>
      </c>
    </row>
    <row r="961" spans="1:12" x14ac:dyDescent="0.25">
      <c r="C961" t="s">
        <v>78</v>
      </c>
      <c r="D961" s="53">
        <v>5.0000000000000001E-3</v>
      </c>
      <c r="E961" s="53">
        <v>7.0000000000000001E-3</v>
      </c>
      <c r="F961" s="53">
        <v>5.8000000000000003E-2</v>
      </c>
      <c r="G961" s="53">
        <v>0.39</v>
      </c>
      <c r="H961" s="53">
        <v>0.44400000000000001</v>
      </c>
      <c r="J961" s="53">
        <v>5.3999999999999999E-2</v>
      </c>
      <c r="K961" s="53">
        <v>4.2999999999999997E-2</v>
      </c>
      <c r="L961" s="54">
        <v>1</v>
      </c>
    </row>
    <row r="962" spans="1:12" x14ac:dyDescent="0.25">
      <c r="C962">
        <v>11</v>
      </c>
      <c r="D962">
        <v>44</v>
      </c>
      <c r="E962">
        <v>63</v>
      </c>
      <c r="F962">
        <v>72</v>
      </c>
      <c r="G962">
        <v>300</v>
      </c>
      <c r="H962" s="49">
        <v>2938</v>
      </c>
      <c r="J962">
        <v>397</v>
      </c>
      <c r="L962" s="49">
        <v>3813</v>
      </c>
    </row>
    <row r="963" spans="1:12" x14ac:dyDescent="0.25">
      <c r="C963" t="s">
        <v>78</v>
      </c>
      <c r="D963" s="53">
        <v>1.0999999999999999E-2</v>
      </c>
      <c r="E963" s="53">
        <v>1.6E-2</v>
      </c>
      <c r="F963" s="53">
        <v>1.9E-2</v>
      </c>
      <c r="G963" s="53">
        <v>7.9000000000000001E-2</v>
      </c>
      <c r="H963" s="53">
        <v>0.77100000000000002</v>
      </c>
      <c r="J963" s="53">
        <v>0.104</v>
      </c>
      <c r="L963" s="54">
        <v>1</v>
      </c>
    </row>
    <row r="964" spans="1:12" x14ac:dyDescent="0.25">
      <c r="C964">
        <v>12</v>
      </c>
      <c r="E964">
        <v>127</v>
      </c>
      <c r="F964">
        <v>168</v>
      </c>
      <c r="G964">
        <v>721</v>
      </c>
      <c r="H964" s="49">
        <v>7394</v>
      </c>
      <c r="J964" s="49">
        <v>3455</v>
      </c>
      <c r="K964">
        <v>211</v>
      </c>
      <c r="L964" s="49">
        <v>12075</v>
      </c>
    </row>
    <row r="965" spans="1:12" x14ac:dyDescent="0.25">
      <c r="C965" t="s">
        <v>78</v>
      </c>
      <c r="E965" s="53">
        <v>0.01</v>
      </c>
      <c r="F965" s="53">
        <v>1.4E-2</v>
      </c>
      <c r="G965" s="53">
        <v>0.06</v>
      </c>
      <c r="H965" s="53">
        <v>0.61199999999999999</v>
      </c>
      <c r="J965" s="53">
        <v>0.28599999999999998</v>
      </c>
      <c r="K965" s="53">
        <v>1.7000000000000001E-2</v>
      </c>
      <c r="L965" s="54">
        <v>1</v>
      </c>
    </row>
    <row r="966" spans="1:12" x14ac:dyDescent="0.25">
      <c r="C966">
        <v>13</v>
      </c>
      <c r="E966" s="49">
        <v>2413</v>
      </c>
      <c r="F966">
        <v>44</v>
      </c>
      <c r="G966">
        <v>334</v>
      </c>
      <c r="H966">
        <v>314</v>
      </c>
      <c r="J966">
        <v>212</v>
      </c>
      <c r="K966">
        <v>196</v>
      </c>
      <c r="L966" s="49">
        <v>3513</v>
      </c>
    </row>
    <row r="967" spans="1:12" x14ac:dyDescent="0.25">
      <c r="C967" t="s">
        <v>78</v>
      </c>
      <c r="E967" s="53">
        <v>0.68700000000000006</v>
      </c>
      <c r="F967" s="53">
        <v>1.2E-2</v>
      </c>
      <c r="G967" s="53">
        <v>9.5000000000000001E-2</v>
      </c>
      <c r="H967" s="53">
        <v>8.8999999999999996E-2</v>
      </c>
      <c r="J967" s="53">
        <v>0.06</v>
      </c>
      <c r="K967" s="53">
        <v>5.6000000000000001E-2</v>
      </c>
      <c r="L967" s="54">
        <v>1</v>
      </c>
    </row>
    <row r="968" spans="1:12" x14ac:dyDescent="0.25">
      <c r="C968">
        <v>14</v>
      </c>
      <c r="G968">
        <v>132</v>
      </c>
      <c r="H968">
        <v>117</v>
      </c>
      <c r="K968">
        <v>215</v>
      </c>
      <c r="L968">
        <v>463</v>
      </c>
    </row>
    <row r="969" spans="1:12" x14ac:dyDescent="0.25">
      <c r="C969" t="s">
        <v>78</v>
      </c>
      <c r="G969" s="53">
        <v>0.28499999999999998</v>
      </c>
      <c r="H969" s="53">
        <v>0.253</v>
      </c>
      <c r="K969" s="53">
        <v>0.46300000000000002</v>
      </c>
      <c r="L969" s="54">
        <v>1</v>
      </c>
    </row>
    <row r="970" spans="1:12" x14ac:dyDescent="0.25">
      <c r="C970">
        <v>15</v>
      </c>
      <c r="F970">
        <v>43</v>
      </c>
      <c r="H970">
        <v>100</v>
      </c>
      <c r="L970">
        <v>143</v>
      </c>
    </row>
    <row r="971" spans="1:12" x14ac:dyDescent="0.25">
      <c r="C971" t="s">
        <v>78</v>
      </c>
      <c r="F971" s="53">
        <v>0.30099999999999999</v>
      </c>
      <c r="H971" s="53">
        <v>0.69899999999999995</v>
      </c>
      <c r="L971" s="54">
        <v>1</v>
      </c>
    </row>
    <row r="972" spans="1:12" x14ac:dyDescent="0.25">
      <c r="C972">
        <v>16</v>
      </c>
    </row>
    <row r="973" spans="1:12" x14ac:dyDescent="0.25">
      <c r="C973" t="s">
        <v>78</v>
      </c>
    </row>
    <row r="974" spans="1:12" x14ac:dyDescent="0.25">
      <c r="A974" t="s">
        <v>80</v>
      </c>
      <c r="B974" t="s">
        <v>48</v>
      </c>
      <c r="C974">
        <v>1</v>
      </c>
      <c r="F974">
        <v>370</v>
      </c>
      <c r="K974">
        <v>54</v>
      </c>
      <c r="L974">
        <v>424</v>
      </c>
    </row>
    <row r="975" spans="1:12" x14ac:dyDescent="0.25">
      <c r="C975" t="s">
        <v>78</v>
      </c>
      <c r="F975" s="53">
        <v>0.873</v>
      </c>
      <c r="K975" s="53">
        <v>0.127</v>
      </c>
      <c r="L975" s="54">
        <v>1</v>
      </c>
    </row>
    <row r="976" spans="1:12" x14ac:dyDescent="0.25">
      <c r="C976">
        <v>2</v>
      </c>
      <c r="G976">
        <v>213</v>
      </c>
      <c r="J976">
        <v>63</v>
      </c>
      <c r="K976">
        <v>181</v>
      </c>
      <c r="L976">
        <v>457</v>
      </c>
    </row>
    <row r="977" spans="3:12" x14ac:dyDescent="0.25">
      <c r="C977" t="s">
        <v>78</v>
      </c>
      <c r="G977" s="53">
        <v>0.46700000000000003</v>
      </c>
      <c r="J977" s="53">
        <v>0.13800000000000001</v>
      </c>
      <c r="K977" s="53">
        <v>0.39500000000000002</v>
      </c>
      <c r="L977" s="54">
        <v>1</v>
      </c>
    </row>
    <row r="978" spans="3:12" x14ac:dyDescent="0.25">
      <c r="C978">
        <v>3</v>
      </c>
      <c r="F978">
        <v>592</v>
      </c>
      <c r="G978" s="49">
        <v>8752</v>
      </c>
      <c r="J978">
        <v>109</v>
      </c>
      <c r="K978" s="49">
        <v>28519</v>
      </c>
      <c r="L978" s="49">
        <v>37972</v>
      </c>
    </row>
    <row r="979" spans="3:12" x14ac:dyDescent="0.25">
      <c r="C979" t="s">
        <v>78</v>
      </c>
      <c r="F979" s="53">
        <v>1.6E-2</v>
      </c>
      <c r="G979" s="53">
        <v>0.23</v>
      </c>
      <c r="J979" s="53">
        <v>3.0000000000000001E-3</v>
      </c>
      <c r="K979" s="53">
        <v>0.751</v>
      </c>
      <c r="L979" s="54">
        <v>1</v>
      </c>
    </row>
    <row r="980" spans="3:12" x14ac:dyDescent="0.25">
      <c r="C980">
        <v>4</v>
      </c>
      <c r="D980">
        <v>153</v>
      </c>
      <c r="E980">
        <v>120</v>
      </c>
      <c r="F980" s="49">
        <v>3537</v>
      </c>
      <c r="G980" s="49">
        <v>4106</v>
      </c>
      <c r="J980">
        <v>476</v>
      </c>
      <c r="K980">
        <v>246</v>
      </c>
      <c r="L980" s="49">
        <v>8638</v>
      </c>
    </row>
    <row r="981" spans="3:12" x14ac:dyDescent="0.25">
      <c r="C981" t="s">
        <v>78</v>
      </c>
      <c r="D981" s="53">
        <v>1.7999999999999999E-2</v>
      </c>
      <c r="E981" s="53">
        <v>1.4E-2</v>
      </c>
      <c r="F981" s="53">
        <v>0.40899999999999997</v>
      </c>
      <c r="G981" s="53">
        <v>0.47499999999999998</v>
      </c>
      <c r="J981" s="53">
        <v>5.5E-2</v>
      </c>
      <c r="K981" s="53">
        <v>2.8000000000000001E-2</v>
      </c>
      <c r="L981" s="54">
        <v>1</v>
      </c>
    </row>
    <row r="982" spans="3:12" x14ac:dyDescent="0.25">
      <c r="C982">
        <v>5</v>
      </c>
      <c r="K982">
        <v>94</v>
      </c>
      <c r="L982">
        <v>94</v>
      </c>
    </row>
    <row r="983" spans="3:12" x14ac:dyDescent="0.25">
      <c r="C983" t="s">
        <v>78</v>
      </c>
      <c r="K983" s="53">
        <v>1</v>
      </c>
      <c r="L983" s="54">
        <v>1</v>
      </c>
    </row>
    <row r="984" spans="3:12" x14ac:dyDescent="0.25">
      <c r="C984">
        <v>6</v>
      </c>
      <c r="E984">
        <v>69</v>
      </c>
      <c r="F984" s="49">
        <v>4896</v>
      </c>
      <c r="G984" s="49">
        <v>4041</v>
      </c>
      <c r="J984">
        <v>114</v>
      </c>
      <c r="K984">
        <v>65</v>
      </c>
      <c r="L984" s="49">
        <v>9185</v>
      </c>
    </row>
    <row r="985" spans="3:12" x14ac:dyDescent="0.25">
      <c r="C985" t="s">
        <v>78</v>
      </c>
      <c r="E985" s="53">
        <v>8.0000000000000002E-3</v>
      </c>
      <c r="F985" s="53">
        <v>0.53300000000000003</v>
      </c>
      <c r="G985" s="53">
        <v>0.44</v>
      </c>
      <c r="J985" s="53">
        <v>1.2E-2</v>
      </c>
      <c r="K985" s="53">
        <v>7.0000000000000001E-3</v>
      </c>
      <c r="L985" s="54">
        <v>1</v>
      </c>
    </row>
    <row r="986" spans="3:12" x14ac:dyDescent="0.25">
      <c r="C986">
        <v>7</v>
      </c>
      <c r="D986">
        <v>145</v>
      </c>
      <c r="E986" s="49">
        <v>2611</v>
      </c>
      <c r="F986">
        <v>489</v>
      </c>
      <c r="G986" s="49">
        <v>1697</v>
      </c>
      <c r="J986">
        <v>175</v>
      </c>
      <c r="K986">
        <v>590</v>
      </c>
      <c r="L986" s="49">
        <v>5707</v>
      </c>
    </row>
    <row r="987" spans="3:12" x14ac:dyDescent="0.25">
      <c r="C987" t="s">
        <v>78</v>
      </c>
      <c r="D987" s="53">
        <v>2.5000000000000001E-2</v>
      </c>
      <c r="E987" s="53">
        <v>0.45800000000000002</v>
      </c>
      <c r="F987" s="53">
        <v>8.5999999999999993E-2</v>
      </c>
      <c r="G987" s="53">
        <v>0.29699999999999999</v>
      </c>
      <c r="J987" s="53">
        <v>3.1E-2</v>
      </c>
      <c r="K987" s="53">
        <v>0.10299999999999999</v>
      </c>
      <c r="L987" s="54">
        <v>1</v>
      </c>
    </row>
    <row r="988" spans="3:12" x14ac:dyDescent="0.25">
      <c r="C988">
        <v>8</v>
      </c>
      <c r="D988">
        <v>60</v>
      </c>
      <c r="E988">
        <v>161</v>
      </c>
      <c r="F988">
        <v>967</v>
      </c>
      <c r="G988" s="49">
        <v>2507</v>
      </c>
      <c r="J988">
        <v>193</v>
      </c>
      <c r="K988">
        <v>76</v>
      </c>
      <c r="L988" s="49">
        <v>3964</v>
      </c>
    </row>
    <row r="989" spans="3:12" x14ac:dyDescent="0.25">
      <c r="C989" t="s">
        <v>78</v>
      </c>
      <c r="D989" s="53">
        <v>1.4999999999999999E-2</v>
      </c>
      <c r="E989" s="53">
        <v>4.1000000000000002E-2</v>
      </c>
      <c r="F989" s="53">
        <v>0.24399999999999999</v>
      </c>
      <c r="G989" s="53">
        <v>0.63300000000000001</v>
      </c>
      <c r="J989" s="53">
        <v>4.9000000000000002E-2</v>
      </c>
      <c r="K989" s="53">
        <v>1.9E-2</v>
      </c>
      <c r="L989" s="54">
        <v>1</v>
      </c>
    </row>
    <row r="990" spans="3:12" x14ac:dyDescent="0.25">
      <c r="C990">
        <v>9</v>
      </c>
      <c r="D990">
        <v>30</v>
      </c>
      <c r="F990">
        <v>933</v>
      </c>
      <c r="G990" s="49">
        <v>17017</v>
      </c>
      <c r="J990" s="49">
        <v>6248</v>
      </c>
      <c r="K990" s="49">
        <v>6738</v>
      </c>
      <c r="L990" s="49">
        <v>30966</v>
      </c>
    </row>
    <row r="991" spans="3:12" x14ac:dyDescent="0.25">
      <c r="C991" t="s">
        <v>78</v>
      </c>
      <c r="D991" s="53">
        <v>1E-3</v>
      </c>
      <c r="F991" s="53">
        <v>0.03</v>
      </c>
      <c r="G991" s="53">
        <v>0.55000000000000004</v>
      </c>
      <c r="J991" s="53">
        <v>0.20200000000000001</v>
      </c>
      <c r="K991" s="53">
        <v>0.218</v>
      </c>
      <c r="L991" s="54">
        <v>1</v>
      </c>
    </row>
    <row r="992" spans="3:12" x14ac:dyDescent="0.25">
      <c r="C992">
        <v>10</v>
      </c>
      <c r="E992">
        <v>126</v>
      </c>
      <c r="F992">
        <v>185</v>
      </c>
      <c r="G992" s="49">
        <v>3055</v>
      </c>
      <c r="J992">
        <v>162</v>
      </c>
      <c r="L992" s="49">
        <v>3528</v>
      </c>
    </row>
    <row r="993" spans="1:12" x14ac:dyDescent="0.25">
      <c r="C993" t="s">
        <v>78</v>
      </c>
      <c r="E993" s="53">
        <v>3.5999999999999997E-2</v>
      </c>
      <c r="F993" s="53">
        <v>5.1999999999999998E-2</v>
      </c>
      <c r="G993" s="53">
        <v>0.86599999999999999</v>
      </c>
      <c r="J993" s="53">
        <v>4.5999999999999999E-2</v>
      </c>
      <c r="L993" s="54">
        <v>1</v>
      </c>
    </row>
    <row r="994" spans="1:12" x14ac:dyDescent="0.25">
      <c r="C994">
        <v>11</v>
      </c>
      <c r="D994">
        <v>64</v>
      </c>
      <c r="F994">
        <v>167</v>
      </c>
      <c r="G994">
        <v>725</v>
      </c>
      <c r="L994">
        <v>956</v>
      </c>
    </row>
    <row r="995" spans="1:12" x14ac:dyDescent="0.25">
      <c r="C995" t="s">
        <v>78</v>
      </c>
      <c r="D995" s="53">
        <v>6.7000000000000004E-2</v>
      </c>
      <c r="F995" s="53">
        <v>0.17499999999999999</v>
      </c>
      <c r="G995" s="53">
        <v>0.75800000000000001</v>
      </c>
      <c r="L995" s="54">
        <v>1</v>
      </c>
    </row>
    <row r="996" spans="1:12" x14ac:dyDescent="0.25">
      <c r="C996">
        <v>12</v>
      </c>
      <c r="D996">
        <v>113</v>
      </c>
      <c r="E996">
        <v>70</v>
      </c>
      <c r="F996">
        <v>262</v>
      </c>
      <c r="G996" s="49">
        <v>6463</v>
      </c>
      <c r="J996">
        <v>144</v>
      </c>
      <c r="K996">
        <v>420</v>
      </c>
      <c r="L996" s="49">
        <v>7471</v>
      </c>
    </row>
    <row r="997" spans="1:12" x14ac:dyDescent="0.25">
      <c r="C997" t="s">
        <v>78</v>
      </c>
      <c r="D997" s="53">
        <v>1.4999999999999999E-2</v>
      </c>
      <c r="E997" s="53">
        <v>8.9999999999999993E-3</v>
      </c>
      <c r="F997" s="53">
        <v>3.5000000000000003E-2</v>
      </c>
      <c r="G997" s="53">
        <v>0.86499999999999999</v>
      </c>
      <c r="J997" s="53">
        <v>1.9E-2</v>
      </c>
      <c r="K997" s="53">
        <v>5.6000000000000001E-2</v>
      </c>
      <c r="L997" s="54">
        <v>1</v>
      </c>
    </row>
    <row r="998" spans="1:12" x14ac:dyDescent="0.25">
      <c r="C998">
        <v>13</v>
      </c>
      <c r="E998">
        <v>560</v>
      </c>
      <c r="F998" s="49">
        <v>2058</v>
      </c>
      <c r="G998">
        <v>771</v>
      </c>
      <c r="K998">
        <v>123</v>
      </c>
      <c r="L998" s="49">
        <v>3512</v>
      </c>
    </row>
    <row r="999" spans="1:12" x14ac:dyDescent="0.25">
      <c r="C999" t="s">
        <v>78</v>
      </c>
      <c r="E999" s="53">
        <v>0.159</v>
      </c>
      <c r="F999" s="53">
        <v>0.58599999999999997</v>
      </c>
      <c r="G999" s="53">
        <v>0.219</v>
      </c>
      <c r="K999" s="53">
        <v>3.5000000000000003E-2</v>
      </c>
      <c r="L999" s="54">
        <v>1</v>
      </c>
    </row>
    <row r="1000" spans="1:12" x14ac:dyDescent="0.25">
      <c r="C1000">
        <v>14</v>
      </c>
      <c r="G1000">
        <v>87</v>
      </c>
      <c r="L1000">
        <v>87</v>
      </c>
    </row>
    <row r="1001" spans="1:12" x14ac:dyDescent="0.25">
      <c r="C1001" t="s">
        <v>78</v>
      </c>
      <c r="G1001" s="53">
        <v>1</v>
      </c>
      <c r="L1001" s="54">
        <v>1</v>
      </c>
    </row>
    <row r="1002" spans="1:12" x14ac:dyDescent="0.25">
      <c r="C1002">
        <v>15</v>
      </c>
      <c r="D1002">
        <v>85</v>
      </c>
      <c r="E1002">
        <v>331</v>
      </c>
      <c r="F1002">
        <v>72</v>
      </c>
      <c r="L1002">
        <v>488</v>
      </c>
    </row>
    <row r="1003" spans="1:12" x14ac:dyDescent="0.25">
      <c r="C1003" t="s">
        <v>78</v>
      </c>
      <c r="D1003" s="53">
        <v>0.17499999999999999</v>
      </c>
      <c r="E1003" s="53">
        <v>0.67800000000000005</v>
      </c>
      <c r="F1003" s="53">
        <v>0.14699999999999999</v>
      </c>
      <c r="L1003" s="54">
        <v>1</v>
      </c>
    </row>
    <row r="1004" spans="1:12" x14ac:dyDescent="0.25">
      <c r="C1004">
        <v>16</v>
      </c>
      <c r="K1004">
        <v>38</v>
      </c>
      <c r="L1004">
        <v>38</v>
      </c>
    </row>
    <row r="1005" spans="1:12" x14ac:dyDescent="0.25">
      <c r="C1005" t="s">
        <v>78</v>
      </c>
      <c r="K1005" s="53">
        <v>1</v>
      </c>
      <c r="L1005" s="54">
        <v>1</v>
      </c>
    </row>
    <row r="1006" spans="1:12" x14ac:dyDescent="0.25">
      <c r="A1006" t="s">
        <v>80</v>
      </c>
      <c r="B1006" t="s">
        <v>79</v>
      </c>
      <c r="C1006">
        <v>1</v>
      </c>
    </row>
    <row r="1007" spans="1:12" x14ac:dyDescent="0.25">
      <c r="C1007" t="s">
        <v>78</v>
      </c>
    </row>
    <row r="1008" spans="1:12" x14ac:dyDescent="0.25">
      <c r="C1008">
        <v>2</v>
      </c>
      <c r="F1008">
        <v>95</v>
      </c>
      <c r="K1008">
        <v>174</v>
      </c>
      <c r="L1008">
        <v>269</v>
      </c>
    </row>
    <row r="1009" spans="3:12" x14ac:dyDescent="0.25">
      <c r="C1009" t="s">
        <v>78</v>
      </c>
      <c r="F1009" s="53">
        <v>0.35199999999999998</v>
      </c>
      <c r="K1009" s="53">
        <v>0.64800000000000002</v>
      </c>
      <c r="L1009" s="54">
        <v>1</v>
      </c>
    </row>
    <row r="1010" spans="3:12" x14ac:dyDescent="0.25">
      <c r="C1010">
        <v>3</v>
      </c>
      <c r="E1010" s="49">
        <v>7158</v>
      </c>
      <c r="F1010">
        <v>561</v>
      </c>
      <c r="K1010" s="49">
        <v>9819</v>
      </c>
      <c r="L1010" s="49">
        <v>17537</v>
      </c>
    </row>
    <row r="1011" spans="3:12" x14ac:dyDescent="0.25">
      <c r="C1011" t="s">
        <v>78</v>
      </c>
      <c r="E1011" s="53">
        <v>0.40799999999999997</v>
      </c>
      <c r="F1011" s="53">
        <v>3.2000000000000001E-2</v>
      </c>
      <c r="K1011" s="53">
        <v>0.56000000000000005</v>
      </c>
      <c r="L1011" s="54">
        <v>1</v>
      </c>
    </row>
    <row r="1012" spans="3:12" x14ac:dyDescent="0.25">
      <c r="C1012">
        <v>4</v>
      </c>
      <c r="D1012">
        <v>56</v>
      </c>
      <c r="E1012">
        <v>710</v>
      </c>
      <c r="F1012" s="49">
        <v>11773</v>
      </c>
      <c r="K1012">
        <v>127</v>
      </c>
      <c r="L1012" s="49">
        <v>12666</v>
      </c>
    </row>
    <row r="1013" spans="3:12" x14ac:dyDescent="0.25">
      <c r="C1013" t="s">
        <v>78</v>
      </c>
      <c r="D1013" s="53">
        <v>4.0000000000000001E-3</v>
      </c>
      <c r="E1013" s="53">
        <v>5.6000000000000001E-2</v>
      </c>
      <c r="F1013" s="53">
        <v>0.92900000000000005</v>
      </c>
      <c r="K1013" s="53">
        <v>0.01</v>
      </c>
      <c r="L1013" s="54">
        <v>1</v>
      </c>
    </row>
    <row r="1014" spans="3:12" x14ac:dyDescent="0.25">
      <c r="C1014">
        <v>5</v>
      </c>
      <c r="F1014">
        <v>98</v>
      </c>
      <c r="K1014">
        <v>172</v>
      </c>
      <c r="L1014">
        <v>270</v>
      </c>
    </row>
    <row r="1015" spans="3:12" x14ac:dyDescent="0.25">
      <c r="C1015" t="s">
        <v>78</v>
      </c>
      <c r="F1015" s="53">
        <v>0.36199999999999999</v>
      </c>
      <c r="K1015" s="53">
        <v>0.63800000000000001</v>
      </c>
      <c r="L1015" s="54">
        <v>1</v>
      </c>
    </row>
    <row r="1016" spans="3:12" x14ac:dyDescent="0.25">
      <c r="C1016">
        <v>6</v>
      </c>
      <c r="E1016" s="49">
        <v>3696</v>
      </c>
      <c r="F1016">
        <v>282</v>
      </c>
      <c r="J1016">
        <v>96</v>
      </c>
      <c r="K1016">
        <v>639</v>
      </c>
      <c r="L1016" s="49">
        <v>4713</v>
      </c>
    </row>
    <row r="1017" spans="3:12" x14ac:dyDescent="0.25">
      <c r="C1017" t="s">
        <v>78</v>
      </c>
      <c r="E1017" s="53">
        <v>0.78400000000000003</v>
      </c>
      <c r="F1017" s="53">
        <v>0.06</v>
      </c>
      <c r="J1017" s="53">
        <v>0.02</v>
      </c>
      <c r="K1017" s="53">
        <v>0.13600000000000001</v>
      </c>
      <c r="L1017" s="54">
        <v>1</v>
      </c>
    </row>
    <row r="1018" spans="3:12" x14ac:dyDescent="0.25">
      <c r="C1018">
        <v>7</v>
      </c>
      <c r="D1018">
        <v>130</v>
      </c>
      <c r="E1018">
        <v>717</v>
      </c>
      <c r="F1018" s="49">
        <v>14214</v>
      </c>
      <c r="K1018">
        <v>539</v>
      </c>
      <c r="L1018" s="49">
        <v>15600</v>
      </c>
    </row>
    <row r="1019" spans="3:12" x14ac:dyDescent="0.25">
      <c r="C1019" t="s">
        <v>78</v>
      </c>
      <c r="D1019" s="53">
        <v>8.0000000000000002E-3</v>
      </c>
      <c r="E1019" s="53">
        <v>4.5999999999999999E-2</v>
      </c>
      <c r="F1019" s="53">
        <v>0.91100000000000003</v>
      </c>
      <c r="K1019" s="53">
        <v>3.5000000000000003E-2</v>
      </c>
      <c r="L1019" s="54">
        <v>1</v>
      </c>
    </row>
    <row r="1020" spans="3:12" x14ac:dyDescent="0.25">
      <c r="C1020">
        <v>8</v>
      </c>
      <c r="E1020" s="49">
        <v>10061</v>
      </c>
      <c r="F1020">
        <v>772</v>
      </c>
      <c r="J1020">
        <v>271</v>
      </c>
      <c r="K1020">
        <v>779</v>
      </c>
      <c r="L1020" s="49">
        <v>11883</v>
      </c>
    </row>
    <row r="1021" spans="3:12" x14ac:dyDescent="0.25">
      <c r="C1021" t="s">
        <v>78</v>
      </c>
      <c r="E1021" s="53">
        <v>0.84699999999999998</v>
      </c>
      <c r="F1021" s="53">
        <v>6.5000000000000002E-2</v>
      </c>
      <c r="J1021" s="53">
        <v>2.3E-2</v>
      </c>
      <c r="K1021" s="53">
        <v>6.6000000000000003E-2</v>
      </c>
      <c r="L1021" s="54">
        <v>1</v>
      </c>
    </row>
    <row r="1022" spans="3:12" x14ac:dyDescent="0.25">
      <c r="C1022">
        <v>9</v>
      </c>
      <c r="D1022" s="49">
        <v>4077</v>
      </c>
      <c r="E1022" s="49">
        <v>1298</v>
      </c>
      <c r="F1022" s="49">
        <v>6268</v>
      </c>
      <c r="J1022">
        <v>463</v>
      </c>
      <c r="K1022">
        <v>556</v>
      </c>
      <c r="L1022" s="49">
        <v>12662</v>
      </c>
    </row>
    <row r="1023" spans="3:12" x14ac:dyDescent="0.25">
      <c r="C1023" t="s">
        <v>78</v>
      </c>
      <c r="D1023" s="53">
        <v>0.32200000000000001</v>
      </c>
      <c r="E1023" s="53">
        <v>0.10299999999999999</v>
      </c>
      <c r="F1023" s="53">
        <v>0.495</v>
      </c>
      <c r="J1023" s="53">
        <v>3.6999999999999998E-2</v>
      </c>
      <c r="K1023" s="53">
        <v>4.3999999999999997E-2</v>
      </c>
      <c r="L1023" s="54">
        <v>1</v>
      </c>
    </row>
    <row r="1024" spans="3:12" x14ac:dyDescent="0.25">
      <c r="C1024">
        <v>10</v>
      </c>
      <c r="D1024">
        <v>91</v>
      </c>
      <c r="E1024">
        <v>138</v>
      </c>
      <c r="F1024">
        <v>480</v>
      </c>
      <c r="K1024">
        <v>51</v>
      </c>
      <c r="L1024">
        <v>759</v>
      </c>
    </row>
    <row r="1025" spans="1:12" x14ac:dyDescent="0.25">
      <c r="C1025" t="s">
        <v>78</v>
      </c>
      <c r="D1025" s="53">
        <v>0.12</v>
      </c>
      <c r="E1025" s="53">
        <v>0.182</v>
      </c>
      <c r="F1025" s="53">
        <v>0.63200000000000001</v>
      </c>
      <c r="K1025" s="53">
        <v>6.7000000000000004E-2</v>
      </c>
      <c r="L1025" s="54">
        <v>1</v>
      </c>
    </row>
    <row r="1026" spans="1:12" x14ac:dyDescent="0.25">
      <c r="C1026">
        <v>11</v>
      </c>
      <c r="E1026">
        <v>380</v>
      </c>
      <c r="F1026">
        <v>437</v>
      </c>
      <c r="L1026">
        <v>817</v>
      </c>
    </row>
    <row r="1027" spans="1:12" x14ac:dyDescent="0.25">
      <c r="C1027" t="s">
        <v>78</v>
      </c>
      <c r="E1027" s="53">
        <v>0.46500000000000002</v>
      </c>
      <c r="F1027" s="53">
        <v>0.53500000000000003</v>
      </c>
      <c r="L1027" s="54">
        <v>1</v>
      </c>
    </row>
    <row r="1028" spans="1:12" x14ac:dyDescent="0.25">
      <c r="C1028">
        <v>12</v>
      </c>
      <c r="E1028" s="49">
        <v>5433</v>
      </c>
      <c r="F1028" s="49">
        <v>7997</v>
      </c>
      <c r="J1028">
        <v>66</v>
      </c>
      <c r="K1028">
        <v>136</v>
      </c>
      <c r="L1028" s="49">
        <v>13632</v>
      </c>
    </row>
    <row r="1029" spans="1:12" x14ac:dyDescent="0.25">
      <c r="C1029" t="s">
        <v>78</v>
      </c>
      <c r="E1029" s="53">
        <v>0.39900000000000002</v>
      </c>
      <c r="F1029" s="53">
        <v>0.58699999999999997</v>
      </c>
      <c r="J1029" s="53">
        <v>5.0000000000000001E-3</v>
      </c>
      <c r="K1029" s="53">
        <v>0.01</v>
      </c>
      <c r="L1029" s="54">
        <v>1</v>
      </c>
    </row>
    <row r="1030" spans="1:12" x14ac:dyDescent="0.25">
      <c r="C1030">
        <v>13</v>
      </c>
      <c r="F1030">
        <v>88</v>
      </c>
      <c r="K1030">
        <v>180</v>
      </c>
      <c r="L1030">
        <v>268</v>
      </c>
    </row>
    <row r="1031" spans="1:12" x14ac:dyDescent="0.25">
      <c r="C1031" t="s">
        <v>78</v>
      </c>
      <c r="F1031" s="53">
        <v>0.32800000000000001</v>
      </c>
      <c r="K1031" s="53">
        <v>0.67200000000000004</v>
      </c>
      <c r="L1031" s="54">
        <v>1</v>
      </c>
    </row>
    <row r="1032" spans="1:12" x14ac:dyDescent="0.25">
      <c r="C1032">
        <v>14</v>
      </c>
      <c r="E1032">
        <v>177</v>
      </c>
      <c r="L1032">
        <v>177</v>
      </c>
    </row>
    <row r="1033" spans="1:12" x14ac:dyDescent="0.25">
      <c r="C1033" t="s">
        <v>78</v>
      </c>
      <c r="E1033" s="53">
        <v>1</v>
      </c>
      <c r="L1033" s="54">
        <v>1</v>
      </c>
    </row>
    <row r="1034" spans="1:12" x14ac:dyDescent="0.25">
      <c r="C1034">
        <v>15</v>
      </c>
      <c r="F1034">
        <v>47</v>
      </c>
      <c r="L1034">
        <v>47</v>
      </c>
    </row>
    <row r="1035" spans="1:12" x14ac:dyDescent="0.25">
      <c r="C1035" t="s">
        <v>78</v>
      </c>
      <c r="F1035" s="53">
        <v>1</v>
      </c>
      <c r="L1035" s="54">
        <v>1</v>
      </c>
    </row>
    <row r="1036" spans="1:12" x14ac:dyDescent="0.25">
      <c r="C1036">
        <v>16</v>
      </c>
    </row>
    <row r="1037" spans="1:12" x14ac:dyDescent="0.25">
      <c r="C1037" t="s">
        <v>78</v>
      </c>
    </row>
    <row r="1038" spans="1:12" x14ac:dyDescent="0.25">
      <c r="A1038" t="s">
        <v>81</v>
      </c>
      <c r="B1038" t="s">
        <v>42</v>
      </c>
      <c r="C1038">
        <v>1</v>
      </c>
      <c r="K1038">
        <v>660</v>
      </c>
      <c r="L1038">
        <v>660</v>
      </c>
    </row>
    <row r="1039" spans="1:12" x14ac:dyDescent="0.25">
      <c r="C1039" t="s">
        <v>78</v>
      </c>
      <c r="K1039" s="53">
        <v>1</v>
      </c>
      <c r="L1039" s="54">
        <v>1</v>
      </c>
    </row>
    <row r="1040" spans="1:12" x14ac:dyDescent="0.25">
      <c r="C1040">
        <v>2</v>
      </c>
      <c r="E1040">
        <v>470</v>
      </c>
      <c r="F1040">
        <v>801</v>
      </c>
      <c r="G1040">
        <v>306</v>
      </c>
      <c r="H1040">
        <v>356</v>
      </c>
      <c r="K1040" s="49">
        <v>1367</v>
      </c>
      <c r="L1040" s="49">
        <v>3300</v>
      </c>
    </row>
    <row r="1041" spans="3:12" x14ac:dyDescent="0.25">
      <c r="C1041" t="s">
        <v>78</v>
      </c>
      <c r="E1041" s="53">
        <v>0.14199999999999999</v>
      </c>
      <c r="F1041" s="53">
        <v>0.24299999999999999</v>
      </c>
      <c r="G1041" s="53">
        <v>9.2999999999999999E-2</v>
      </c>
      <c r="H1041" s="53">
        <v>0.108</v>
      </c>
      <c r="K1041" s="53">
        <v>0.41399999999999998</v>
      </c>
      <c r="L1041" s="54">
        <v>1</v>
      </c>
    </row>
    <row r="1042" spans="3:12" x14ac:dyDescent="0.25">
      <c r="C1042">
        <v>3</v>
      </c>
      <c r="D1042">
        <v>69</v>
      </c>
      <c r="F1042">
        <v>92</v>
      </c>
      <c r="I1042" s="49">
        <v>4479</v>
      </c>
      <c r="J1042">
        <v>394</v>
      </c>
      <c r="K1042" s="49">
        <v>7232</v>
      </c>
      <c r="L1042" s="49">
        <v>12266</v>
      </c>
    </row>
    <row r="1043" spans="3:12" x14ac:dyDescent="0.25">
      <c r="C1043" t="s">
        <v>78</v>
      </c>
      <c r="D1043" s="53">
        <v>6.0000000000000001E-3</v>
      </c>
      <c r="F1043" s="53">
        <v>7.0000000000000001E-3</v>
      </c>
      <c r="I1043" s="53">
        <v>0.36499999999999999</v>
      </c>
      <c r="J1043" s="53">
        <v>3.2000000000000001E-2</v>
      </c>
      <c r="K1043" s="53">
        <v>0.59</v>
      </c>
      <c r="L1043" s="54">
        <v>1</v>
      </c>
    </row>
    <row r="1044" spans="3:12" x14ac:dyDescent="0.25">
      <c r="C1044">
        <v>4</v>
      </c>
      <c r="E1044">
        <v>196</v>
      </c>
      <c r="K1044">
        <v>131</v>
      </c>
      <c r="L1044">
        <v>327</v>
      </c>
    </row>
    <row r="1045" spans="3:12" x14ac:dyDescent="0.25">
      <c r="C1045" t="s">
        <v>78</v>
      </c>
      <c r="E1045" s="53">
        <v>0.59899999999999998</v>
      </c>
      <c r="K1045" s="53">
        <v>0.40100000000000002</v>
      </c>
      <c r="L1045" s="54">
        <v>1</v>
      </c>
    </row>
    <row r="1046" spans="3:12" x14ac:dyDescent="0.25">
      <c r="C1046">
        <v>5</v>
      </c>
      <c r="K1046">
        <v>391</v>
      </c>
      <c r="L1046">
        <v>391</v>
      </c>
    </row>
    <row r="1047" spans="3:12" x14ac:dyDescent="0.25">
      <c r="C1047" t="s">
        <v>78</v>
      </c>
      <c r="K1047" s="53">
        <v>1</v>
      </c>
      <c r="L1047" s="54">
        <v>1</v>
      </c>
    </row>
    <row r="1048" spans="3:12" x14ac:dyDescent="0.25">
      <c r="C1048">
        <v>6</v>
      </c>
      <c r="J1048">
        <v>93</v>
      </c>
      <c r="K1048">
        <v>234</v>
      </c>
      <c r="L1048">
        <v>326</v>
      </c>
    </row>
    <row r="1049" spans="3:12" x14ac:dyDescent="0.25">
      <c r="C1049" t="s">
        <v>78</v>
      </c>
      <c r="J1049" s="53">
        <v>0.28299999999999997</v>
      </c>
      <c r="K1049" s="53">
        <v>0.71699999999999997</v>
      </c>
      <c r="L1049" s="54">
        <v>1</v>
      </c>
    </row>
    <row r="1050" spans="3:12" x14ac:dyDescent="0.25">
      <c r="C1050">
        <v>7</v>
      </c>
      <c r="F1050">
        <v>89</v>
      </c>
      <c r="I1050">
        <v>128</v>
      </c>
      <c r="K1050">
        <v>237</v>
      </c>
      <c r="L1050">
        <v>454</v>
      </c>
    </row>
    <row r="1051" spans="3:12" x14ac:dyDescent="0.25">
      <c r="C1051" t="s">
        <v>78</v>
      </c>
      <c r="F1051" s="53">
        <v>0.19600000000000001</v>
      </c>
      <c r="I1051" s="53">
        <v>0.28199999999999997</v>
      </c>
      <c r="K1051" s="53">
        <v>0.52200000000000002</v>
      </c>
      <c r="L1051" s="54">
        <v>1</v>
      </c>
    </row>
    <row r="1052" spans="3:12" x14ac:dyDescent="0.25">
      <c r="C1052">
        <v>8</v>
      </c>
      <c r="F1052">
        <v>69</v>
      </c>
      <c r="G1052">
        <v>92</v>
      </c>
      <c r="H1052">
        <v>278</v>
      </c>
      <c r="K1052" s="49">
        <v>3576</v>
      </c>
      <c r="L1052" s="49">
        <v>4015</v>
      </c>
    </row>
    <row r="1053" spans="3:12" x14ac:dyDescent="0.25">
      <c r="C1053" t="s">
        <v>78</v>
      </c>
      <c r="F1053" s="53">
        <v>1.7000000000000001E-2</v>
      </c>
      <c r="G1053" s="53">
        <v>2.3E-2</v>
      </c>
      <c r="H1053" s="53">
        <v>6.9000000000000006E-2</v>
      </c>
      <c r="K1053" s="53">
        <v>0.89100000000000001</v>
      </c>
      <c r="L1053" s="54">
        <v>1</v>
      </c>
    </row>
    <row r="1054" spans="3:12" x14ac:dyDescent="0.25">
      <c r="C1054">
        <v>9</v>
      </c>
      <c r="E1054">
        <v>213</v>
      </c>
      <c r="F1054">
        <v>460</v>
      </c>
      <c r="G1054">
        <v>450</v>
      </c>
      <c r="H1054" s="49">
        <v>7313</v>
      </c>
      <c r="K1054">
        <v>296</v>
      </c>
      <c r="L1054" s="49">
        <v>8732</v>
      </c>
    </row>
    <row r="1055" spans="3:12" x14ac:dyDescent="0.25">
      <c r="C1055" t="s">
        <v>78</v>
      </c>
      <c r="E1055" s="53">
        <v>2.4E-2</v>
      </c>
      <c r="F1055" s="53">
        <v>5.2999999999999999E-2</v>
      </c>
      <c r="G1055" s="53">
        <v>5.0999999999999997E-2</v>
      </c>
      <c r="H1055" s="53">
        <v>0.83799999999999997</v>
      </c>
      <c r="K1055" s="53">
        <v>3.4000000000000002E-2</v>
      </c>
      <c r="L1055" s="54">
        <v>1</v>
      </c>
    </row>
    <row r="1056" spans="3:12" x14ac:dyDescent="0.25">
      <c r="C1056">
        <v>10</v>
      </c>
      <c r="D1056">
        <v>44</v>
      </c>
      <c r="E1056">
        <v>269</v>
      </c>
      <c r="F1056">
        <v>811</v>
      </c>
      <c r="G1056" s="49">
        <v>2861</v>
      </c>
      <c r="H1056" s="49">
        <v>1094</v>
      </c>
      <c r="I1056">
        <v>326</v>
      </c>
      <c r="K1056" s="49">
        <v>1282</v>
      </c>
      <c r="L1056" s="49">
        <v>6687</v>
      </c>
    </row>
    <row r="1057" spans="1:12" x14ac:dyDescent="0.25">
      <c r="C1057" t="s">
        <v>78</v>
      </c>
      <c r="D1057" s="53">
        <v>7.0000000000000001E-3</v>
      </c>
      <c r="E1057" s="53">
        <v>0.04</v>
      </c>
      <c r="F1057" s="53">
        <v>0.121</v>
      </c>
      <c r="G1057" s="53">
        <v>0.42799999999999999</v>
      </c>
      <c r="H1057" s="53">
        <v>0.16400000000000001</v>
      </c>
      <c r="I1057" s="53">
        <v>4.9000000000000002E-2</v>
      </c>
      <c r="K1057" s="53">
        <v>0.192</v>
      </c>
      <c r="L1057" s="54">
        <v>1</v>
      </c>
    </row>
    <row r="1058" spans="1:12" x14ac:dyDescent="0.25">
      <c r="C1058">
        <v>11</v>
      </c>
      <c r="D1058" s="49">
        <v>3801</v>
      </c>
      <c r="E1058">
        <v>180</v>
      </c>
      <c r="F1058">
        <v>228</v>
      </c>
      <c r="G1058" s="49">
        <v>4304</v>
      </c>
      <c r="H1058">
        <v>474</v>
      </c>
      <c r="I1058">
        <v>83</v>
      </c>
      <c r="J1058">
        <v>117</v>
      </c>
      <c r="K1058">
        <v>288</v>
      </c>
      <c r="L1058" s="49">
        <v>9475</v>
      </c>
    </row>
    <row r="1059" spans="1:12" x14ac:dyDescent="0.25">
      <c r="C1059" t="s">
        <v>78</v>
      </c>
      <c r="D1059" s="53">
        <v>0.40100000000000002</v>
      </c>
      <c r="E1059" s="53">
        <v>1.9E-2</v>
      </c>
      <c r="F1059" s="53">
        <v>2.4E-2</v>
      </c>
      <c r="G1059" s="53">
        <v>0.45400000000000001</v>
      </c>
      <c r="H1059" s="53">
        <v>0.05</v>
      </c>
      <c r="I1059" s="53">
        <v>8.9999999999999993E-3</v>
      </c>
      <c r="J1059" s="53">
        <v>1.2E-2</v>
      </c>
      <c r="K1059" s="53">
        <v>0.03</v>
      </c>
      <c r="L1059" s="54">
        <v>1</v>
      </c>
    </row>
    <row r="1060" spans="1:12" x14ac:dyDescent="0.25">
      <c r="C1060">
        <v>12</v>
      </c>
      <c r="E1060">
        <v>59</v>
      </c>
      <c r="F1060">
        <v>478</v>
      </c>
      <c r="G1060">
        <v>432</v>
      </c>
      <c r="H1060" s="49">
        <v>5312</v>
      </c>
      <c r="I1060">
        <v>174</v>
      </c>
      <c r="J1060">
        <v>281</v>
      </c>
      <c r="K1060" s="49">
        <v>4556</v>
      </c>
      <c r="L1060" s="49">
        <v>11292</v>
      </c>
    </row>
    <row r="1061" spans="1:12" x14ac:dyDescent="0.25">
      <c r="C1061" t="s">
        <v>78</v>
      </c>
      <c r="E1061" s="53">
        <v>5.0000000000000001E-3</v>
      </c>
      <c r="F1061" s="53">
        <v>4.2000000000000003E-2</v>
      </c>
      <c r="G1061" s="53">
        <v>3.7999999999999999E-2</v>
      </c>
      <c r="H1061" s="53">
        <v>0.47</v>
      </c>
      <c r="I1061" s="53">
        <v>1.4999999999999999E-2</v>
      </c>
      <c r="J1061" s="53">
        <v>2.5000000000000001E-2</v>
      </c>
      <c r="K1061" s="53">
        <v>0.40300000000000002</v>
      </c>
      <c r="L1061" s="54">
        <v>1</v>
      </c>
    </row>
    <row r="1062" spans="1:12" x14ac:dyDescent="0.25">
      <c r="C1062">
        <v>13</v>
      </c>
      <c r="D1062">
        <v>294</v>
      </c>
      <c r="E1062">
        <v>113</v>
      </c>
      <c r="F1062" s="49">
        <v>3863</v>
      </c>
      <c r="G1062">
        <v>465</v>
      </c>
      <c r="H1062">
        <v>444</v>
      </c>
      <c r="I1062" s="49">
        <v>7400</v>
      </c>
      <c r="J1062">
        <v>34</v>
      </c>
      <c r="K1062">
        <v>796</v>
      </c>
      <c r="L1062" s="49">
        <v>13409</v>
      </c>
    </row>
    <row r="1063" spans="1:12" x14ac:dyDescent="0.25">
      <c r="C1063" t="s">
        <v>78</v>
      </c>
      <c r="D1063" s="53">
        <v>2.1999999999999999E-2</v>
      </c>
      <c r="E1063" s="53">
        <v>8.0000000000000002E-3</v>
      </c>
      <c r="F1063" s="53">
        <v>0.28799999999999998</v>
      </c>
      <c r="G1063" s="53">
        <v>3.5000000000000003E-2</v>
      </c>
      <c r="H1063" s="53">
        <v>3.3000000000000002E-2</v>
      </c>
      <c r="I1063" s="53">
        <v>0.55200000000000005</v>
      </c>
      <c r="J1063" s="53">
        <v>3.0000000000000001E-3</v>
      </c>
      <c r="K1063" s="53">
        <v>5.8999999999999997E-2</v>
      </c>
      <c r="L1063" s="54">
        <v>1</v>
      </c>
    </row>
    <row r="1064" spans="1:12" x14ac:dyDescent="0.25">
      <c r="C1064">
        <v>14</v>
      </c>
      <c r="F1064">
        <v>414</v>
      </c>
      <c r="G1064" s="49">
        <v>2265</v>
      </c>
      <c r="H1064">
        <v>308</v>
      </c>
      <c r="I1064">
        <v>242</v>
      </c>
      <c r="J1064">
        <v>114</v>
      </c>
      <c r="K1064">
        <v>390</v>
      </c>
      <c r="L1064" s="49">
        <v>3733</v>
      </c>
    </row>
    <row r="1065" spans="1:12" x14ac:dyDescent="0.25">
      <c r="C1065" t="s">
        <v>78</v>
      </c>
      <c r="F1065" s="53">
        <v>0.111</v>
      </c>
      <c r="G1065" s="53">
        <v>0.60699999999999998</v>
      </c>
      <c r="H1065" s="53">
        <v>8.2000000000000003E-2</v>
      </c>
      <c r="I1065" s="53">
        <v>6.5000000000000002E-2</v>
      </c>
      <c r="J1065" s="53">
        <v>0.03</v>
      </c>
      <c r="K1065" s="53">
        <v>0.105</v>
      </c>
      <c r="L1065" s="54">
        <v>1</v>
      </c>
    </row>
    <row r="1066" spans="1:12" x14ac:dyDescent="0.25">
      <c r="C1066">
        <v>15</v>
      </c>
      <c r="D1066">
        <v>108</v>
      </c>
      <c r="E1066">
        <v>938</v>
      </c>
      <c r="F1066">
        <v>342</v>
      </c>
      <c r="G1066">
        <v>340</v>
      </c>
      <c r="H1066">
        <v>541</v>
      </c>
      <c r="I1066">
        <v>435</v>
      </c>
      <c r="J1066">
        <v>391</v>
      </c>
      <c r="K1066">
        <v>730</v>
      </c>
      <c r="L1066" s="49">
        <v>3825</v>
      </c>
    </row>
    <row r="1067" spans="1:12" x14ac:dyDescent="0.25">
      <c r="C1067" t="s">
        <v>78</v>
      </c>
      <c r="D1067" s="53">
        <v>2.8000000000000001E-2</v>
      </c>
      <c r="E1067" s="53">
        <v>0.245</v>
      </c>
      <c r="F1067" s="53">
        <v>8.8999999999999996E-2</v>
      </c>
      <c r="G1067" s="53">
        <v>8.8999999999999996E-2</v>
      </c>
      <c r="H1067" s="53">
        <v>0.14099999999999999</v>
      </c>
      <c r="I1067" s="53">
        <v>0.114</v>
      </c>
      <c r="J1067" s="53">
        <v>0.10199999999999999</v>
      </c>
      <c r="K1067" s="53">
        <v>0.191</v>
      </c>
      <c r="L1067" s="54">
        <v>1</v>
      </c>
    </row>
    <row r="1068" spans="1:12" x14ac:dyDescent="0.25">
      <c r="C1068">
        <v>16</v>
      </c>
      <c r="E1068">
        <v>61</v>
      </c>
      <c r="G1068">
        <v>212</v>
      </c>
      <c r="H1068">
        <v>69</v>
      </c>
      <c r="I1068">
        <v>67</v>
      </c>
      <c r="J1068">
        <v>23</v>
      </c>
      <c r="K1068">
        <v>310</v>
      </c>
      <c r="L1068">
        <v>741</v>
      </c>
    </row>
    <row r="1069" spans="1:12" x14ac:dyDescent="0.25">
      <c r="C1069" t="s">
        <v>78</v>
      </c>
      <c r="E1069" s="53">
        <v>8.3000000000000004E-2</v>
      </c>
      <c r="G1069" s="53">
        <v>0.28599999999999998</v>
      </c>
      <c r="H1069" s="53">
        <v>9.1999999999999998E-2</v>
      </c>
      <c r="I1069" s="53">
        <v>0.09</v>
      </c>
      <c r="J1069" s="53">
        <v>3.2000000000000001E-2</v>
      </c>
      <c r="K1069" s="53">
        <v>0.41799999999999998</v>
      </c>
      <c r="L1069" s="54">
        <v>1</v>
      </c>
    </row>
    <row r="1070" spans="1:12" x14ac:dyDescent="0.25">
      <c r="A1070" t="s">
        <v>81</v>
      </c>
      <c r="B1070" t="s">
        <v>43</v>
      </c>
      <c r="C1070">
        <v>1</v>
      </c>
      <c r="K1070">
        <v>17</v>
      </c>
      <c r="L1070">
        <v>17</v>
      </c>
    </row>
    <row r="1071" spans="1:12" x14ac:dyDescent="0.25">
      <c r="C1071" t="s">
        <v>78</v>
      </c>
      <c r="K1071" s="53">
        <v>1</v>
      </c>
      <c r="L1071" s="54">
        <v>1</v>
      </c>
    </row>
    <row r="1072" spans="1:12" x14ac:dyDescent="0.25">
      <c r="C1072">
        <v>2</v>
      </c>
      <c r="F1072">
        <v>308</v>
      </c>
      <c r="H1072">
        <v>121</v>
      </c>
      <c r="I1072">
        <v>46</v>
      </c>
      <c r="J1072">
        <v>50</v>
      </c>
      <c r="K1072">
        <v>169</v>
      </c>
      <c r="L1072">
        <v>694</v>
      </c>
    </row>
    <row r="1073" spans="3:12" x14ac:dyDescent="0.25">
      <c r="C1073" t="s">
        <v>78</v>
      </c>
      <c r="F1073" s="53">
        <v>0.443</v>
      </c>
      <c r="H1073" s="53">
        <v>0.17499999999999999</v>
      </c>
      <c r="I1073" s="53">
        <v>6.6000000000000003E-2</v>
      </c>
      <c r="J1073" s="53">
        <v>7.1999999999999995E-2</v>
      </c>
      <c r="K1073" s="53">
        <v>0.24399999999999999</v>
      </c>
      <c r="L1073" s="54">
        <v>1</v>
      </c>
    </row>
    <row r="1074" spans="3:12" x14ac:dyDescent="0.25">
      <c r="C1074">
        <v>3</v>
      </c>
      <c r="K1074" s="49">
        <v>8787</v>
      </c>
      <c r="L1074" s="49">
        <v>8786</v>
      </c>
    </row>
    <row r="1075" spans="3:12" x14ac:dyDescent="0.25">
      <c r="C1075" t="s">
        <v>78</v>
      </c>
      <c r="K1075" s="53">
        <v>1</v>
      </c>
      <c r="L1075" s="54">
        <v>1</v>
      </c>
    </row>
    <row r="1076" spans="3:12" x14ac:dyDescent="0.25">
      <c r="C1076">
        <v>4</v>
      </c>
      <c r="D1076" s="49">
        <v>3202</v>
      </c>
      <c r="G1076">
        <v>93</v>
      </c>
      <c r="J1076">
        <v>55</v>
      </c>
      <c r="K1076">
        <v>263</v>
      </c>
      <c r="L1076" s="49">
        <v>3612</v>
      </c>
    </row>
    <row r="1077" spans="3:12" x14ac:dyDescent="0.25">
      <c r="C1077" t="s">
        <v>78</v>
      </c>
      <c r="D1077" s="53">
        <v>0.88600000000000001</v>
      </c>
      <c r="G1077" s="53">
        <v>2.5999999999999999E-2</v>
      </c>
      <c r="J1077" s="53">
        <v>1.4999999999999999E-2</v>
      </c>
      <c r="K1077" s="53">
        <v>7.2999999999999995E-2</v>
      </c>
      <c r="L1077" s="54">
        <v>1</v>
      </c>
    </row>
    <row r="1078" spans="3:12" x14ac:dyDescent="0.25">
      <c r="C1078">
        <v>5</v>
      </c>
      <c r="H1078">
        <v>81</v>
      </c>
      <c r="K1078">
        <v>136</v>
      </c>
      <c r="L1078">
        <v>217</v>
      </c>
    </row>
    <row r="1079" spans="3:12" x14ac:dyDescent="0.25">
      <c r="C1079" t="s">
        <v>78</v>
      </c>
      <c r="H1079" s="53">
        <v>0.373</v>
      </c>
      <c r="K1079" s="53">
        <v>0.627</v>
      </c>
      <c r="L1079" s="54">
        <v>1</v>
      </c>
    </row>
    <row r="1080" spans="3:12" x14ac:dyDescent="0.25">
      <c r="C1080">
        <v>6</v>
      </c>
      <c r="E1080">
        <v>97</v>
      </c>
      <c r="G1080">
        <v>108</v>
      </c>
      <c r="H1080">
        <v>193</v>
      </c>
      <c r="K1080">
        <v>284</v>
      </c>
      <c r="L1080">
        <v>682</v>
      </c>
    </row>
    <row r="1081" spans="3:12" x14ac:dyDescent="0.25">
      <c r="C1081" t="s">
        <v>78</v>
      </c>
      <c r="E1081" s="53">
        <v>0.14299999999999999</v>
      </c>
      <c r="G1081" s="53">
        <v>0.159</v>
      </c>
      <c r="H1081" s="53">
        <v>0.28199999999999997</v>
      </c>
      <c r="K1081" s="53">
        <v>0.41599999999999998</v>
      </c>
      <c r="L1081" s="54">
        <v>1</v>
      </c>
    </row>
    <row r="1082" spans="3:12" x14ac:dyDescent="0.25">
      <c r="C1082">
        <v>7</v>
      </c>
      <c r="E1082">
        <v>107</v>
      </c>
      <c r="G1082">
        <v>101</v>
      </c>
      <c r="H1082">
        <v>46</v>
      </c>
      <c r="I1082">
        <v>79</v>
      </c>
      <c r="K1082">
        <v>339</v>
      </c>
      <c r="L1082">
        <v>672</v>
      </c>
    </row>
    <row r="1083" spans="3:12" x14ac:dyDescent="0.25">
      <c r="C1083" t="s">
        <v>78</v>
      </c>
      <c r="E1083" s="53">
        <v>0.159</v>
      </c>
      <c r="G1083" s="53">
        <v>0.151</v>
      </c>
      <c r="H1083" s="53">
        <v>6.8000000000000005E-2</v>
      </c>
      <c r="I1083" s="53">
        <v>0.11700000000000001</v>
      </c>
      <c r="K1083" s="53">
        <v>0.505</v>
      </c>
      <c r="L1083" s="54">
        <v>1</v>
      </c>
    </row>
    <row r="1084" spans="3:12" x14ac:dyDescent="0.25">
      <c r="C1084">
        <v>8</v>
      </c>
      <c r="F1084">
        <v>168</v>
      </c>
      <c r="G1084">
        <v>193</v>
      </c>
      <c r="H1084">
        <v>84</v>
      </c>
      <c r="I1084">
        <v>128</v>
      </c>
      <c r="K1084">
        <v>275</v>
      </c>
      <c r="L1084">
        <v>848</v>
      </c>
    </row>
    <row r="1085" spans="3:12" x14ac:dyDescent="0.25">
      <c r="C1085" t="s">
        <v>78</v>
      </c>
      <c r="F1085" s="53">
        <v>0.19800000000000001</v>
      </c>
      <c r="G1085" s="53">
        <v>0.22800000000000001</v>
      </c>
      <c r="H1085" s="53">
        <v>9.9000000000000005E-2</v>
      </c>
      <c r="I1085" s="53">
        <v>0.151</v>
      </c>
      <c r="K1085" s="53">
        <v>0.32500000000000001</v>
      </c>
      <c r="L1085" s="54">
        <v>1</v>
      </c>
    </row>
    <row r="1086" spans="3:12" x14ac:dyDescent="0.25">
      <c r="C1086">
        <v>9</v>
      </c>
      <c r="E1086">
        <v>74</v>
      </c>
      <c r="F1086" s="49">
        <v>6342</v>
      </c>
      <c r="G1086">
        <v>251</v>
      </c>
      <c r="I1086">
        <v>173</v>
      </c>
      <c r="J1086">
        <v>159</v>
      </c>
      <c r="K1086">
        <v>225</v>
      </c>
      <c r="L1086" s="49">
        <v>7224</v>
      </c>
    </row>
    <row r="1087" spans="3:12" x14ac:dyDescent="0.25">
      <c r="C1087" t="s">
        <v>78</v>
      </c>
      <c r="E1087" s="53">
        <v>0.01</v>
      </c>
      <c r="F1087" s="53">
        <v>0.878</v>
      </c>
      <c r="G1087" s="53">
        <v>3.5000000000000003E-2</v>
      </c>
      <c r="I1087" s="53">
        <v>2.4E-2</v>
      </c>
      <c r="J1087" s="53">
        <v>2.1999999999999999E-2</v>
      </c>
      <c r="K1087" s="53">
        <v>3.1E-2</v>
      </c>
      <c r="L1087" s="54">
        <v>1</v>
      </c>
    </row>
    <row r="1088" spans="3:12" x14ac:dyDescent="0.25">
      <c r="C1088">
        <v>10</v>
      </c>
      <c r="D1088">
        <v>187</v>
      </c>
      <c r="E1088">
        <v>288</v>
      </c>
      <c r="F1088">
        <v>516</v>
      </c>
      <c r="G1088" s="49">
        <v>12246</v>
      </c>
      <c r="H1088" s="49">
        <v>2318</v>
      </c>
      <c r="I1088">
        <v>214</v>
      </c>
      <c r="J1088">
        <v>276</v>
      </c>
      <c r="K1088">
        <v>740</v>
      </c>
      <c r="L1088" s="49">
        <v>16785</v>
      </c>
    </row>
    <row r="1089" spans="1:12" x14ac:dyDescent="0.25">
      <c r="C1089" t="s">
        <v>78</v>
      </c>
      <c r="D1089" s="53">
        <v>1.0999999999999999E-2</v>
      </c>
      <c r="E1089" s="53">
        <v>1.7000000000000001E-2</v>
      </c>
      <c r="F1089" s="53">
        <v>3.1E-2</v>
      </c>
      <c r="G1089" s="53">
        <v>0.73</v>
      </c>
      <c r="H1089" s="53">
        <v>0.13800000000000001</v>
      </c>
      <c r="I1089" s="53">
        <v>1.2999999999999999E-2</v>
      </c>
      <c r="J1089" s="53">
        <v>1.6E-2</v>
      </c>
      <c r="K1089" s="53">
        <v>4.3999999999999997E-2</v>
      </c>
      <c r="L1089" s="54">
        <v>1</v>
      </c>
    </row>
    <row r="1090" spans="1:12" x14ac:dyDescent="0.25">
      <c r="C1090">
        <v>11</v>
      </c>
      <c r="D1090">
        <v>70</v>
      </c>
      <c r="F1090">
        <v>152</v>
      </c>
      <c r="G1090">
        <v>30</v>
      </c>
      <c r="H1090">
        <v>476</v>
      </c>
      <c r="I1090">
        <v>51</v>
      </c>
      <c r="J1090">
        <v>66</v>
      </c>
      <c r="K1090">
        <v>201</v>
      </c>
      <c r="L1090" s="49">
        <v>1046</v>
      </c>
    </row>
    <row r="1091" spans="1:12" x14ac:dyDescent="0.25">
      <c r="C1091" t="s">
        <v>78</v>
      </c>
      <c r="D1091" s="53">
        <v>6.7000000000000004E-2</v>
      </c>
      <c r="F1091" s="53">
        <v>0.14599999999999999</v>
      </c>
      <c r="G1091" s="53">
        <v>2.9000000000000001E-2</v>
      </c>
      <c r="H1091" s="53">
        <v>0.45500000000000002</v>
      </c>
      <c r="I1091" s="53">
        <v>4.8000000000000001E-2</v>
      </c>
      <c r="J1091" s="53">
        <v>6.3E-2</v>
      </c>
      <c r="K1091" s="53">
        <v>0.193</v>
      </c>
      <c r="L1091" s="54">
        <v>1</v>
      </c>
    </row>
    <row r="1092" spans="1:12" x14ac:dyDescent="0.25">
      <c r="C1092">
        <v>12</v>
      </c>
      <c r="D1092">
        <v>56</v>
      </c>
      <c r="E1092">
        <v>160</v>
      </c>
      <c r="F1092">
        <v>336</v>
      </c>
      <c r="G1092">
        <v>151</v>
      </c>
      <c r="H1092">
        <v>368</v>
      </c>
      <c r="I1092">
        <v>126</v>
      </c>
      <c r="J1092">
        <v>456</v>
      </c>
      <c r="K1092">
        <v>231</v>
      </c>
      <c r="L1092" s="49">
        <v>1884</v>
      </c>
    </row>
    <row r="1093" spans="1:12" x14ac:dyDescent="0.25">
      <c r="C1093" t="s">
        <v>78</v>
      </c>
      <c r="D1093" s="53">
        <v>0.03</v>
      </c>
      <c r="E1093" s="53">
        <v>8.5000000000000006E-2</v>
      </c>
      <c r="F1093" s="53">
        <v>0.17799999999999999</v>
      </c>
      <c r="G1093" s="53">
        <v>0.08</v>
      </c>
      <c r="H1093" s="53">
        <v>0.19500000000000001</v>
      </c>
      <c r="I1093" s="53">
        <v>6.7000000000000004E-2</v>
      </c>
      <c r="J1093" s="53">
        <v>0.24199999999999999</v>
      </c>
      <c r="K1093" s="53">
        <v>0.123</v>
      </c>
      <c r="L1093" s="54">
        <v>1</v>
      </c>
    </row>
    <row r="1094" spans="1:12" x14ac:dyDescent="0.25">
      <c r="C1094">
        <v>13</v>
      </c>
      <c r="E1094">
        <v>192</v>
      </c>
      <c r="F1094">
        <v>115</v>
      </c>
      <c r="G1094">
        <v>246</v>
      </c>
      <c r="H1094">
        <v>144</v>
      </c>
      <c r="L1094">
        <v>697</v>
      </c>
    </row>
    <row r="1095" spans="1:12" x14ac:dyDescent="0.25">
      <c r="C1095" t="s">
        <v>78</v>
      </c>
      <c r="E1095" s="53">
        <v>0.27600000000000002</v>
      </c>
      <c r="F1095" s="53">
        <v>0.16500000000000001</v>
      </c>
      <c r="G1095" s="53">
        <v>0.35199999999999998</v>
      </c>
      <c r="H1095" s="53">
        <v>0.20699999999999999</v>
      </c>
      <c r="L1095" s="54">
        <v>1</v>
      </c>
    </row>
    <row r="1096" spans="1:12" x14ac:dyDescent="0.25">
      <c r="C1096">
        <v>14</v>
      </c>
      <c r="E1096">
        <v>262</v>
      </c>
      <c r="F1096">
        <v>328</v>
      </c>
      <c r="G1096">
        <v>61</v>
      </c>
      <c r="H1096">
        <v>117</v>
      </c>
      <c r="K1096">
        <v>174</v>
      </c>
      <c r="L1096">
        <v>941</v>
      </c>
    </row>
    <row r="1097" spans="1:12" x14ac:dyDescent="0.25">
      <c r="C1097" t="s">
        <v>78</v>
      </c>
      <c r="E1097" s="53">
        <v>0.27800000000000002</v>
      </c>
      <c r="F1097" s="53">
        <v>0.34799999999999998</v>
      </c>
      <c r="G1097" s="53">
        <v>6.4000000000000001E-2</v>
      </c>
      <c r="H1097" s="53">
        <v>0.124</v>
      </c>
      <c r="K1097" s="53">
        <v>0.185</v>
      </c>
      <c r="L1097" s="54">
        <v>1</v>
      </c>
    </row>
    <row r="1098" spans="1:12" x14ac:dyDescent="0.25">
      <c r="C1098">
        <v>15</v>
      </c>
      <c r="D1098">
        <v>514</v>
      </c>
      <c r="E1098">
        <v>250</v>
      </c>
      <c r="F1098" s="49">
        <v>1146</v>
      </c>
      <c r="H1098">
        <v>473</v>
      </c>
      <c r="I1098">
        <v>204</v>
      </c>
      <c r="L1098" s="49">
        <v>2587</v>
      </c>
    </row>
    <row r="1099" spans="1:12" x14ac:dyDescent="0.25">
      <c r="C1099" t="s">
        <v>78</v>
      </c>
      <c r="D1099" s="53">
        <v>0.19900000000000001</v>
      </c>
      <c r="E1099" s="53">
        <v>9.7000000000000003E-2</v>
      </c>
      <c r="F1099" s="53">
        <v>0.443</v>
      </c>
      <c r="H1099" s="53">
        <v>0.183</v>
      </c>
      <c r="I1099" s="53">
        <v>7.9000000000000001E-2</v>
      </c>
      <c r="L1099" s="54">
        <v>1</v>
      </c>
    </row>
    <row r="1100" spans="1:12" x14ac:dyDescent="0.25">
      <c r="C1100">
        <v>16</v>
      </c>
      <c r="F1100">
        <v>19</v>
      </c>
      <c r="G1100">
        <v>73</v>
      </c>
      <c r="H1100">
        <v>148</v>
      </c>
      <c r="J1100">
        <v>38</v>
      </c>
      <c r="K1100">
        <v>226</v>
      </c>
      <c r="L1100">
        <v>504</v>
      </c>
    </row>
    <row r="1101" spans="1:12" x14ac:dyDescent="0.25">
      <c r="C1101" t="s">
        <v>78</v>
      </c>
      <c r="F1101" s="53">
        <v>3.7999999999999999E-2</v>
      </c>
      <c r="G1101" s="53">
        <v>0.14399999999999999</v>
      </c>
      <c r="H1101" s="53">
        <v>0.29399999999999998</v>
      </c>
      <c r="J1101" s="53">
        <v>7.4999999999999997E-2</v>
      </c>
      <c r="K1101" s="53">
        <v>0.44900000000000001</v>
      </c>
      <c r="L1101" s="54">
        <v>1</v>
      </c>
    </row>
    <row r="1102" spans="1:12" x14ac:dyDescent="0.25">
      <c r="A1102" t="s">
        <v>81</v>
      </c>
      <c r="B1102" t="s">
        <v>44</v>
      </c>
      <c r="C1102">
        <v>1</v>
      </c>
    </row>
    <row r="1103" spans="1:12" x14ac:dyDescent="0.25">
      <c r="C1103" t="s">
        <v>78</v>
      </c>
    </row>
    <row r="1104" spans="1:12" x14ac:dyDescent="0.25">
      <c r="C1104">
        <v>2</v>
      </c>
      <c r="F1104">
        <v>77</v>
      </c>
      <c r="I1104">
        <v>31</v>
      </c>
      <c r="K1104">
        <v>541</v>
      </c>
      <c r="L1104">
        <v>649</v>
      </c>
    </row>
    <row r="1105" spans="3:12" x14ac:dyDescent="0.25">
      <c r="C1105" t="s">
        <v>78</v>
      </c>
      <c r="F1105" s="53">
        <v>0.11899999999999999</v>
      </c>
      <c r="I1105" s="53">
        <v>4.8000000000000001E-2</v>
      </c>
      <c r="K1105" s="53">
        <v>0.83299999999999996</v>
      </c>
      <c r="L1105" s="54">
        <v>1</v>
      </c>
    </row>
    <row r="1106" spans="3:12" x14ac:dyDescent="0.25">
      <c r="C1106">
        <v>3</v>
      </c>
      <c r="H1106">
        <v>77</v>
      </c>
      <c r="K1106">
        <v>24</v>
      </c>
      <c r="L1106">
        <v>101</v>
      </c>
    </row>
    <row r="1107" spans="3:12" x14ac:dyDescent="0.25">
      <c r="C1107" t="s">
        <v>78</v>
      </c>
      <c r="H1107" s="53">
        <v>0.76200000000000001</v>
      </c>
      <c r="K1107" s="53">
        <v>0.23799999999999999</v>
      </c>
      <c r="L1107" s="54">
        <v>1</v>
      </c>
    </row>
    <row r="1108" spans="3:12" x14ac:dyDescent="0.25">
      <c r="C1108">
        <v>4</v>
      </c>
      <c r="F1108">
        <v>71</v>
      </c>
      <c r="L1108">
        <v>71</v>
      </c>
    </row>
    <row r="1109" spans="3:12" x14ac:dyDescent="0.25">
      <c r="C1109" t="s">
        <v>78</v>
      </c>
      <c r="F1109" s="53">
        <v>1</v>
      </c>
      <c r="L1109" s="54">
        <v>1</v>
      </c>
    </row>
    <row r="1110" spans="3:12" x14ac:dyDescent="0.25">
      <c r="C1110">
        <v>5</v>
      </c>
      <c r="H1110">
        <v>64</v>
      </c>
      <c r="L1110">
        <v>64</v>
      </c>
    </row>
    <row r="1111" spans="3:12" x14ac:dyDescent="0.25">
      <c r="C1111" t="s">
        <v>78</v>
      </c>
      <c r="H1111" s="53">
        <v>1</v>
      </c>
      <c r="L1111" s="54">
        <v>1</v>
      </c>
    </row>
    <row r="1112" spans="3:12" x14ac:dyDescent="0.25">
      <c r="C1112">
        <v>6</v>
      </c>
      <c r="H1112">
        <v>95</v>
      </c>
      <c r="J1112">
        <v>272</v>
      </c>
      <c r="K1112">
        <v>212</v>
      </c>
      <c r="L1112">
        <v>579</v>
      </c>
    </row>
    <row r="1113" spans="3:12" x14ac:dyDescent="0.25">
      <c r="C1113" t="s">
        <v>78</v>
      </c>
      <c r="H1113" s="53">
        <v>0.16400000000000001</v>
      </c>
      <c r="J1113" s="53">
        <v>0.47</v>
      </c>
      <c r="K1113" s="53">
        <v>0.36599999999999999</v>
      </c>
      <c r="L1113" s="54">
        <v>1</v>
      </c>
    </row>
    <row r="1114" spans="3:12" x14ac:dyDescent="0.25">
      <c r="C1114">
        <v>7</v>
      </c>
      <c r="F1114">
        <v>278</v>
      </c>
      <c r="K1114">
        <v>74</v>
      </c>
      <c r="L1114">
        <v>352</v>
      </c>
    </row>
    <row r="1115" spans="3:12" x14ac:dyDescent="0.25">
      <c r="C1115" t="s">
        <v>78</v>
      </c>
      <c r="F1115" s="53">
        <v>0.78900000000000003</v>
      </c>
      <c r="K1115" s="53">
        <v>0.21099999999999999</v>
      </c>
      <c r="L1115" s="54">
        <v>1</v>
      </c>
    </row>
    <row r="1116" spans="3:12" x14ac:dyDescent="0.25">
      <c r="C1116">
        <v>8</v>
      </c>
      <c r="E1116">
        <v>88</v>
      </c>
      <c r="F1116">
        <v>289</v>
      </c>
      <c r="H1116">
        <v>310</v>
      </c>
      <c r="K1116">
        <v>101</v>
      </c>
      <c r="L1116">
        <v>788</v>
      </c>
    </row>
    <row r="1117" spans="3:12" x14ac:dyDescent="0.25">
      <c r="C1117" t="s">
        <v>78</v>
      </c>
      <c r="E1117" s="53">
        <v>0.111</v>
      </c>
      <c r="F1117" s="53">
        <v>0.36699999999999999</v>
      </c>
      <c r="H1117" s="53">
        <v>0.39300000000000002</v>
      </c>
      <c r="K1117" s="53">
        <v>0.129</v>
      </c>
      <c r="L1117" s="54">
        <v>1</v>
      </c>
    </row>
    <row r="1118" spans="3:12" x14ac:dyDescent="0.25">
      <c r="C1118">
        <v>9</v>
      </c>
      <c r="F1118">
        <v>256</v>
      </c>
      <c r="I1118" s="49">
        <v>6429</v>
      </c>
      <c r="K1118">
        <v>360</v>
      </c>
      <c r="L1118" s="49">
        <v>7045</v>
      </c>
    </row>
    <row r="1119" spans="3:12" x14ac:dyDescent="0.25">
      <c r="C1119" t="s">
        <v>78</v>
      </c>
      <c r="F1119" s="53">
        <v>3.5999999999999997E-2</v>
      </c>
      <c r="I1119" s="53">
        <v>0.91200000000000003</v>
      </c>
      <c r="K1119" s="53">
        <v>5.0999999999999997E-2</v>
      </c>
      <c r="L1119" s="54">
        <v>1</v>
      </c>
    </row>
    <row r="1120" spans="3:12" x14ac:dyDescent="0.25">
      <c r="C1120">
        <v>10</v>
      </c>
      <c r="E1120">
        <v>71</v>
      </c>
      <c r="F1120">
        <v>704</v>
      </c>
      <c r="G1120">
        <v>315</v>
      </c>
      <c r="H1120">
        <v>743</v>
      </c>
      <c r="I1120">
        <v>164</v>
      </c>
      <c r="K1120">
        <v>278</v>
      </c>
      <c r="L1120" s="49">
        <v>2274</v>
      </c>
    </row>
    <row r="1121" spans="1:12" x14ac:dyDescent="0.25">
      <c r="C1121" t="s">
        <v>78</v>
      </c>
      <c r="E1121" s="53">
        <v>3.1E-2</v>
      </c>
      <c r="F1121" s="53">
        <v>0.31</v>
      </c>
      <c r="G1121" s="53">
        <v>0.13800000000000001</v>
      </c>
      <c r="H1121" s="53">
        <v>0.32700000000000001</v>
      </c>
      <c r="I1121" s="53">
        <v>7.1999999999999995E-2</v>
      </c>
      <c r="K1121" s="53">
        <v>0.122</v>
      </c>
      <c r="L1121" s="54">
        <v>1</v>
      </c>
    </row>
    <row r="1122" spans="1:12" x14ac:dyDescent="0.25">
      <c r="C1122">
        <v>11</v>
      </c>
      <c r="D1122">
        <v>48</v>
      </c>
      <c r="E1122">
        <v>101</v>
      </c>
      <c r="F1122">
        <v>49</v>
      </c>
      <c r="G1122">
        <v>79</v>
      </c>
      <c r="H1122">
        <v>114</v>
      </c>
      <c r="I1122">
        <v>96</v>
      </c>
      <c r="J1122">
        <v>138</v>
      </c>
      <c r="K1122">
        <v>56</v>
      </c>
      <c r="L1122">
        <v>681</v>
      </c>
    </row>
    <row r="1123" spans="1:12" x14ac:dyDescent="0.25">
      <c r="C1123" t="s">
        <v>78</v>
      </c>
      <c r="D1123" s="53">
        <v>7.0000000000000007E-2</v>
      </c>
      <c r="E1123" s="53">
        <v>0.14799999999999999</v>
      </c>
      <c r="F1123" s="53">
        <v>7.1999999999999995E-2</v>
      </c>
      <c r="G1123" s="53">
        <v>0.11600000000000001</v>
      </c>
      <c r="H1123" s="53">
        <v>0.16800000000000001</v>
      </c>
      <c r="I1123" s="53">
        <v>0.14099999999999999</v>
      </c>
      <c r="J1123" s="53">
        <v>0.20300000000000001</v>
      </c>
      <c r="K1123" s="53">
        <v>8.2000000000000003E-2</v>
      </c>
      <c r="L1123" s="54">
        <v>1</v>
      </c>
    </row>
    <row r="1124" spans="1:12" x14ac:dyDescent="0.25">
      <c r="C1124">
        <v>12</v>
      </c>
      <c r="D1124">
        <v>22</v>
      </c>
      <c r="E1124">
        <v>189</v>
      </c>
      <c r="F1124">
        <v>62</v>
      </c>
      <c r="G1124">
        <v>138</v>
      </c>
      <c r="H1124">
        <v>221</v>
      </c>
      <c r="I1124">
        <v>301</v>
      </c>
      <c r="J1124">
        <v>209</v>
      </c>
      <c r="K1124">
        <v>253</v>
      </c>
      <c r="L1124" s="49">
        <v>1395</v>
      </c>
    </row>
    <row r="1125" spans="1:12" x14ac:dyDescent="0.25">
      <c r="C1125" t="s">
        <v>78</v>
      </c>
      <c r="D1125" s="53">
        <v>1.6E-2</v>
      </c>
      <c r="E1125" s="53">
        <v>0.13600000000000001</v>
      </c>
      <c r="F1125" s="53">
        <v>4.3999999999999997E-2</v>
      </c>
      <c r="G1125" s="53">
        <v>9.9000000000000005E-2</v>
      </c>
      <c r="H1125" s="53">
        <v>0.159</v>
      </c>
      <c r="I1125" s="53">
        <v>0.216</v>
      </c>
      <c r="J1125" s="53">
        <v>0.15</v>
      </c>
      <c r="K1125" s="53">
        <v>0.18099999999999999</v>
      </c>
      <c r="L1125" s="54">
        <v>1</v>
      </c>
    </row>
    <row r="1126" spans="1:12" x14ac:dyDescent="0.25">
      <c r="C1126">
        <v>13</v>
      </c>
      <c r="F1126">
        <v>72</v>
      </c>
      <c r="G1126">
        <v>91</v>
      </c>
      <c r="H1126" s="49">
        <v>4810</v>
      </c>
      <c r="I1126" s="49">
        <v>3237</v>
      </c>
      <c r="K1126">
        <v>48</v>
      </c>
      <c r="L1126" s="49">
        <v>8258</v>
      </c>
    </row>
    <row r="1127" spans="1:12" x14ac:dyDescent="0.25">
      <c r="C1127" t="s">
        <v>78</v>
      </c>
      <c r="F1127" s="53">
        <v>8.9999999999999993E-3</v>
      </c>
      <c r="G1127" s="53">
        <v>1.0999999999999999E-2</v>
      </c>
      <c r="H1127" s="53">
        <v>0.58199999999999996</v>
      </c>
      <c r="I1127" s="53">
        <v>0.39200000000000002</v>
      </c>
      <c r="K1127" s="53">
        <v>6.0000000000000001E-3</v>
      </c>
      <c r="L1127" s="54">
        <v>1</v>
      </c>
    </row>
    <row r="1128" spans="1:12" x14ac:dyDescent="0.25">
      <c r="C1128">
        <v>14</v>
      </c>
      <c r="F1128">
        <v>142</v>
      </c>
      <c r="H1128">
        <v>159</v>
      </c>
      <c r="K1128">
        <v>171</v>
      </c>
      <c r="L1128">
        <v>472</v>
      </c>
    </row>
    <row r="1129" spans="1:12" x14ac:dyDescent="0.25">
      <c r="C1129" t="s">
        <v>78</v>
      </c>
      <c r="F1129" s="53">
        <v>0.30099999999999999</v>
      </c>
      <c r="H1129" s="53">
        <v>0.33700000000000002</v>
      </c>
      <c r="K1129" s="53">
        <v>0.36199999999999999</v>
      </c>
      <c r="L1129" s="54">
        <v>1</v>
      </c>
    </row>
    <row r="1130" spans="1:12" x14ac:dyDescent="0.25">
      <c r="C1130">
        <v>15</v>
      </c>
      <c r="E1130">
        <v>340</v>
      </c>
      <c r="F1130">
        <v>349</v>
      </c>
      <c r="G1130">
        <v>507</v>
      </c>
      <c r="L1130" s="49">
        <v>1196</v>
      </c>
    </row>
    <row r="1131" spans="1:12" x14ac:dyDescent="0.25">
      <c r="C1131" t="s">
        <v>78</v>
      </c>
      <c r="E1131" s="53">
        <v>0.28399999999999997</v>
      </c>
      <c r="F1131" s="53">
        <v>0.29199999999999998</v>
      </c>
      <c r="G1131" s="53">
        <v>0.42399999999999999</v>
      </c>
      <c r="L1131" s="54">
        <v>1</v>
      </c>
    </row>
    <row r="1132" spans="1:12" x14ac:dyDescent="0.25">
      <c r="C1132">
        <v>16</v>
      </c>
      <c r="D1132">
        <v>51</v>
      </c>
      <c r="E1132">
        <v>105</v>
      </c>
      <c r="G1132">
        <v>105</v>
      </c>
      <c r="H1132">
        <v>65</v>
      </c>
      <c r="I1132">
        <v>287</v>
      </c>
      <c r="J1132">
        <v>80</v>
      </c>
      <c r="K1132">
        <v>82</v>
      </c>
      <c r="L1132">
        <v>774</v>
      </c>
    </row>
    <row r="1133" spans="1:12" x14ac:dyDescent="0.25">
      <c r="C1133" t="s">
        <v>78</v>
      </c>
      <c r="D1133" s="53">
        <v>6.6000000000000003E-2</v>
      </c>
      <c r="E1133" s="53">
        <v>0.13500000000000001</v>
      </c>
      <c r="G1133" s="53">
        <v>0.13600000000000001</v>
      </c>
      <c r="H1133" s="53">
        <v>8.3000000000000004E-2</v>
      </c>
      <c r="I1133" s="53">
        <v>0.37</v>
      </c>
      <c r="J1133" s="53">
        <v>0.10299999999999999</v>
      </c>
      <c r="K1133" s="53">
        <v>0.106</v>
      </c>
      <c r="L1133" s="54">
        <v>1</v>
      </c>
    </row>
    <row r="1134" spans="1:12" x14ac:dyDescent="0.25">
      <c r="A1134" t="s">
        <v>81</v>
      </c>
      <c r="B1134" t="s">
        <v>45</v>
      </c>
      <c r="C1134">
        <v>1</v>
      </c>
      <c r="H1134">
        <v>104</v>
      </c>
      <c r="L1134">
        <v>104</v>
      </c>
    </row>
    <row r="1135" spans="1:12" x14ac:dyDescent="0.25">
      <c r="C1135" t="s">
        <v>78</v>
      </c>
      <c r="H1135" s="53">
        <v>1</v>
      </c>
      <c r="L1135" s="54">
        <v>1</v>
      </c>
    </row>
    <row r="1136" spans="1:12" x14ac:dyDescent="0.25">
      <c r="C1136">
        <v>2</v>
      </c>
      <c r="E1136">
        <v>117</v>
      </c>
      <c r="F1136">
        <v>290</v>
      </c>
      <c r="H1136">
        <v>244</v>
      </c>
      <c r="J1136">
        <v>53</v>
      </c>
      <c r="K1136">
        <v>158</v>
      </c>
      <c r="L1136">
        <v>861</v>
      </c>
    </row>
    <row r="1137" spans="3:12" x14ac:dyDescent="0.25">
      <c r="C1137" t="s">
        <v>78</v>
      </c>
      <c r="E1137" s="53">
        <v>0.13600000000000001</v>
      </c>
      <c r="F1137" s="53">
        <v>0.33600000000000002</v>
      </c>
      <c r="H1137" s="53">
        <v>0.28299999999999997</v>
      </c>
      <c r="J1137" s="53">
        <v>6.0999999999999999E-2</v>
      </c>
      <c r="K1137" s="53">
        <v>0.184</v>
      </c>
      <c r="L1137" s="54">
        <v>1</v>
      </c>
    </row>
    <row r="1138" spans="3:12" x14ac:dyDescent="0.25">
      <c r="C1138">
        <v>3</v>
      </c>
    </row>
    <row r="1139" spans="3:12" x14ac:dyDescent="0.25">
      <c r="C1139" t="s">
        <v>78</v>
      </c>
    </row>
    <row r="1140" spans="3:12" x14ac:dyDescent="0.25">
      <c r="C1140">
        <v>4</v>
      </c>
      <c r="I1140">
        <v>124</v>
      </c>
      <c r="K1140">
        <v>145</v>
      </c>
      <c r="L1140">
        <v>269</v>
      </c>
    </row>
    <row r="1141" spans="3:12" x14ac:dyDescent="0.25">
      <c r="C1141" t="s">
        <v>78</v>
      </c>
      <c r="I1141" s="53">
        <v>0.46100000000000002</v>
      </c>
      <c r="K1141" s="53">
        <v>0.53900000000000003</v>
      </c>
      <c r="L1141" s="54">
        <v>1</v>
      </c>
    </row>
    <row r="1142" spans="3:12" x14ac:dyDescent="0.25">
      <c r="C1142">
        <v>5</v>
      </c>
      <c r="K1142">
        <v>176</v>
      </c>
      <c r="L1142">
        <v>176</v>
      </c>
    </row>
    <row r="1143" spans="3:12" x14ac:dyDescent="0.25">
      <c r="C1143" t="s">
        <v>78</v>
      </c>
      <c r="K1143" s="53">
        <v>1</v>
      </c>
      <c r="L1143" s="54">
        <v>1</v>
      </c>
    </row>
    <row r="1144" spans="3:12" x14ac:dyDescent="0.25">
      <c r="C1144">
        <v>6</v>
      </c>
      <c r="D1144">
        <v>53</v>
      </c>
      <c r="K1144">
        <v>237</v>
      </c>
      <c r="L1144">
        <v>290</v>
      </c>
    </row>
    <row r="1145" spans="3:12" x14ac:dyDescent="0.25">
      <c r="C1145" t="s">
        <v>78</v>
      </c>
      <c r="D1145" s="53">
        <v>0.182</v>
      </c>
      <c r="K1145" s="53">
        <v>0.81799999999999995</v>
      </c>
      <c r="L1145" s="54">
        <v>1</v>
      </c>
    </row>
    <row r="1146" spans="3:12" x14ac:dyDescent="0.25">
      <c r="C1146">
        <v>7</v>
      </c>
    </row>
    <row r="1147" spans="3:12" x14ac:dyDescent="0.25">
      <c r="C1147" t="s">
        <v>78</v>
      </c>
    </row>
    <row r="1148" spans="3:12" x14ac:dyDescent="0.25">
      <c r="C1148">
        <v>8</v>
      </c>
      <c r="F1148">
        <v>92</v>
      </c>
      <c r="K1148" s="49">
        <v>3358</v>
      </c>
      <c r="L1148" s="49">
        <v>3450</v>
      </c>
    </row>
    <row r="1149" spans="3:12" x14ac:dyDescent="0.25">
      <c r="C1149" t="s">
        <v>78</v>
      </c>
      <c r="F1149" s="53">
        <v>2.7E-2</v>
      </c>
      <c r="K1149" s="53">
        <v>0.97299999999999998</v>
      </c>
      <c r="L1149" s="54">
        <v>1</v>
      </c>
    </row>
    <row r="1150" spans="3:12" x14ac:dyDescent="0.25">
      <c r="C1150">
        <v>9</v>
      </c>
      <c r="H1150">
        <v>69</v>
      </c>
      <c r="K1150">
        <v>399</v>
      </c>
      <c r="L1150">
        <v>468</v>
      </c>
    </row>
    <row r="1151" spans="3:12" x14ac:dyDescent="0.25">
      <c r="C1151" t="s">
        <v>78</v>
      </c>
      <c r="H1151" s="53">
        <v>0.14699999999999999</v>
      </c>
      <c r="K1151" s="53">
        <v>0.85299999999999998</v>
      </c>
      <c r="L1151" s="54">
        <v>1</v>
      </c>
    </row>
    <row r="1152" spans="3:12" x14ac:dyDescent="0.25">
      <c r="C1152">
        <v>10</v>
      </c>
      <c r="E1152">
        <v>473</v>
      </c>
      <c r="F1152">
        <v>569</v>
      </c>
      <c r="G1152">
        <v>483</v>
      </c>
      <c r="H1152" s="49">
        <v>1586</v>
      </c>
      <c r="I1152">
        <v>369</v>
      </c>
      <c r="J1152" s="49">
        <v>4204</v>
      </c>
      <c r="K1152">
        <v>124</v>
      </c>
      <c r="L1152" s="49">
        <v>7808</v>
      </c>
    </row>
    <row r="1153" spans="1:12" x14ac:dyDescent="0.25">
      <c r="C1153" t="s">
        <v>78</v>
      </c>
      <c r="E1153" s="53">
        <v>6.0999999999999999E-2</v>
      </c>
      <c r="F1153" s="53">
        <v>7.2999999999999995E-2</v>
      </c>
      <c r="G1153" s="53">
        <v>6.2E-2</v>
      </c>
      <c r="H1153" s="53">
        <v>0.20300000000000001</v>
      </c>
      <c r="I1153" s="53">
        <v>4.7E-2</v>
      </c>
      <c r="J1153" s="53">
        <v>0.53800000000000003</v>
      </c>
      <c r="K1153" s="53">
        <v>1.6E-2</v>
      </c>
      <c r="L1153" s="54">
        <v>1</v>
      </c>
    </row>
    <row r="1154" spans="1:12" x14ac:dyDescent="0.25">
      <c r="C1154">
        <v>11</v>
      </c>
      <c r="D1154">
        <v>163</v>
      </c>
      <c r="E1154">
        <v>54</v>
      </c>
      <c r="F1154">
        <v>44</v>
      </c>
      <c r="G1154" s="49">
        <v>2857</v>
      </c>
      <c r="H1154">
        <v>75</v>
      </c>
      <c r="K1154" s="49">
        <v>3664</v>
      </c>
      <c r="L1154" s="49">
        <v>6857</v>
      </c>
    </row>
    <row r="1155" spans="1:12" x14ac:dyDescent="0.25">
      <c r="C1155" t="s">
        <v>78</v>
      </c>
      <c r="D1155" s="53">
        <v>2.4E-2</v>
      </c>
      <c r="E1155" s="53">
        <v>8.0000000000000002E-3</v>
      </c>
      <c r="F1155" s="53">
        <v>6.0000000000000001E-3</v>
      </c>
      <c r="G1155" s="53">
        <v>0.41699999999999998</v>
      </c>
      <c r="H1155" s="53">
        <v>1.0999999999999999E-2</v>
      </c>
      <c r="K1155" s="53">
        <v>0.53400000000000003</v>
      </c>
      <c r="L1155" s="54">
        <v>1</v>
      </c>
    </row>
    <row r="1156" spans="1:12" x14ac:dyDescent="0.25">
      <c r="C1156">
        <v>12</v>
      </c>
      <c r="E1156">
        <v>127</v>
      </c>
      <c r="F1156">
        <v>213</v>
      </c>
      <c r="H1156">
        <v>217</v>
      </c>
      <c r="K1156">
        <v>75</v>
      </c>
      <c r="L1156">
        <v>632</v>
      </c>
    </row>
    <row r="1157" spans="1:12" x14ac:dyDescent="0.25">
      <c r="C1157" t="s">
        <v>78</v>
      </c>
      <c r="E1157" s="53">
        <v>0.20100000000000001</v>
      </c>
      <c r="F1157" s="53">
        <v>0.33700000000000002</v>
      </c>
      <c r="H1157" s="53">
        <v>0.34399999999999997</v>
      </c>
      <c r="K1157" s="53">
        <v>0.11899999999999999</v>
      </c>
      <c r="L1157" s="54">
        <v>1</v>
      </c>
    </row>
    <row r="1158" spans="1:12" x14ac:dyDescent="0.25">
      <c r="C1158">
        <v>13</v>
      </c>
      <c r="D1158">
        <v>128</v>
      </c>
      <c r="F1158">
        <v>208</v>
      </c>
      <c r="G1158">
        <v>22</v>
      </c>
      <c r="H1158">
        <v>185</v>
      </c>
      <c r="I1158" s="49">
        <v>3961</v>
      </c>
      <c r="J1158">
        <v>152</v>
      </c>
      <c r="K1158">
        <v>342</v>
      </c>
      <c r="L1158" s="49">
        <v>4998</v>
      </c>
    </row>
    <row r="1159" spans="1:12" x14ac:dyDescent="0.25">
      <c r="C1159" t="s">
        <v>78</v>
      </c>
      <c r="D1159" s="53">
        <v>2.5999999999999999E-2</v>
      </c>
      <c r="F1159" s="53">
        <v>4.2000000000000003E-2</v>
      </c>
      <c r="G1159" s="53">
        <v>4.0000000000000001E-3</v>
      </c>
      <c r="H1159" s="53">
        <v>3.6999999999999998E-2</v>
      </c>
      <c r="I1159" s="53">
        <v>0.79300000000000004</v>
      </c>
      <c r="J1159" s="53">
        <v>0.03</v>
      </c>
      <c r="K1159" s="53">
        <v>6.8000000000000005E-2</v>
      </c>
      <c r="L1159" s="54">
        <v>1</v>
      </c>
    </row>
    <row r="1160" spans="1:12" x14ac:dyDescent="0.25">
      <c r="C1160">
        <v>14</v>
      </c>
      <c r="F1160">
        <v>145</v>
      </c>
      <c r="H1160">
        <v>232</v>
      </c>
      <c r="I1160">
        <v>193</v>
      </c>
      <c r="J1160">
        <v>519</v>
      </c>
      <c r="K1160">
        <v>980</v>
      </c>
      <c r="L1160" s="49">
        <v>2069</v>
      </c>
    </row>
    <row r="1161" spans="1:12" x14ac:dyDescent="0.25">
      <c r="C1161" t="s">
        <v>78</v>
      </c>
      <c r="F1161" s="53">
        <v>7.0000000000000007E-2</v>
      </c>
      <c r="H1161" s="53">
        <v>0.112</v>
      </c>
      <c r="I1161" s="53">
        <v>9.2999999999999999E-2</v>
      </c>
      <c r="J1161" s="53">
        <v>0.251</v>
      </c>
      <c r="K1161" s="53">
        <v>0.47299999999999998</v>
      </c>
      <c r="L1161" s="54">
        <v>1</v>
      </c>
    </row>
    <row r="1162" spans="1:12" x14ac:dyDescent="0.25">
      <c r="C1162">
        <v>15</v>
      </c>
      <c r="F1162">
        <v>695</v>
      </c>
      <c r="H1162">
        <v>320</v>
      </c>
      <c r="I1162">
        <v>352</v>
      </c>
      <c r="J1162">
        <v>899</v>
      </c>
      <c r="L1162" s="49">
        <v>2266</v>
      </c>
    </row>
    <row r="1163" spans="1:12" x14ac:dyDescent="0.25">
      <c r="C1163" t="s">
        <v>78</v>
      </c>
      <c r="F1163" s="53">
        <v>0.307</v>
      </c>
      <c r="H1163" s="53">
        <v>0.14099999999999999</v>
      </c>
      <c r="I1163" s="53">
        <v>0.155</v>
      </c>
      <c r="J1163" s="53">
        <v>0.39700000000000002</v>
      </c>
      <c r="L1163" s="54">
        <v>1</v>
      </c>
    </row>
    <row r="1164" spans="1:12" x14ac:dyDescent="0.25">
      <c r="C1164">
        <v>16</v>
      </c>
      <c r="E1164">
        <v>104</v>
      </c>
      <c r="F1164">
        <v>194</v>
      </c>
      <c r="H1164" s="49">
        <v>5479</v>
      </c>
      <c r="I1164">
        <v>102</v>
      </c>
      <c r="K1164">
        <v>96</v>
      </c>
      <c r="L1164" s="49">
        <v>5975</v>
      </c>
    </row>
    <row r="1165" spans="1:12" x14ac:dyDescent="0.25">
      <c r="C1165" t="s">
        <v>78</v>
      </c>
      <c r="E1165" s="53">
        <v>1.7000000000000001E-2</v>
      </c>
      <c r="F1165" s="53">
        <v>3.2000000000000001E-2</v>
      </c>
      <c r="H1165" s="53">
        <v>0.91700000000000004</v>
      </c>
      <c r="I1165" s="53">
        <v>1.7000000000000001E-2</v>
      </c>
      <c r="K1165" s="53">
        <v>1.6E-2</v>
      </c>
      <c r="L1165" s="54">
        <v>1</v>
      </c>
    </row>
    <row r="1166" spans="1:12" x14ac:dyDescent="0.25">
      <c r="A1166" t="s">
        <v>81</v>
      </c>
      <c r="B1166" t="s">
        <v>46</v>
      </c>
      <c r="C1166">
        <v>1</v>
      </c>
    </row>
    <row r="1167" spans="1:12" x14ac:dyDescent="0.25">
      <c r="C1167" t="s">
        <v>78</v>
      </c>
    </row>
    <row r="1168" spans="1:12" x14ac:dyDescent="0.25">
      <c r="C1168">
        <v>2</v>
      </c>
      <c r="H1168">
        <v>117</v>
      </c>
      <c r="K1168">
        <v>125</v>
      </c>
      <c r="L1168">
        <v>242</v>
      </c>
    </row>
    <row r="1169" spans="3:12" x14ac:dyDescent="0.25">
      <c r="C1169" t="s">
        <v>78</v>
      </c>
      <c r="H1169" s="53">
        <v>0.48499999999999999</v>
      </c>
      <c r="K1169" s="53">
        <v>0.51500000000000001</v>
      </c>
      <c r="L1169" s="54">
        <v>1</v>
      </c>
    </row>
    <row r="1170" spans="3:12" x14ac:dyDescent="0.25">
      <c r="C1170">
        <v>3</v>
      </c>
      <c r="G1170">
        <v>64</v>
      </c>
      <c r="L1170">
        <v>64</v>
      </c>
    </row>
    <row r="1171" spans="3:12" x14ac:dyDescent="0.25">
      <c r="C1171" t="s">
        <v>78</v>
      </c>
      <c r="G1171" s="53">
        <v>1</v>
      </c>
      <c r="L1171" s="54">
        <v>1</v>
      </c>
    </row>
    <row r="1172" spans="3:12" x14ac:dyDescent="0.25">
      <c r="C1172">
        <v>4</v>
      </c>
      <c r="G1172">
        <v>78</v>
      </c>
      <c r="H1172">
        <v>223</v>
      </c>
      <c r="L1172">
        <v>301</v>
      </c>
    </row>
    <row r="1173" spans="3:12" x14ac:dyDescent="0.25">
      <c r="C1173" t="s">
        <v>78</v>
      </c>
      <c r="G1173" s="53">
        <v>0.26</v>
      </c>
      <c r="H1173" s="53">
        <v>0.74</v>
      </c>
      <c r="L1173" s="54">
        <v>1</v>
      </c>
    </row>
    <row r="1174" spans="3:12" x14ac:dyDescent="0.25">
      <c r="C1174">
        <v>5</v>
      </c>
    </row>
    <row r="1175" spans="3:12" x14ac:dyDescent="0.25">
      <c r="C1175" t="s">
        <v>78</v>
      </c>
    </row>
    <row r="1176" spans="3:12" x14ac:dyDescent="0.25">
      <c r="C1176">
        <v>6</v>
      </c>
      <c r="F1176">
        <v>72</v>
      </c>
      <c r="L1176">
        <v>72</v>
      </c>
    </row>
    <row r="1177" spans="3:12" x14ac:dyDescent="0.25">
      <c r="C1177" t="s">
        <v>78</v>
      </c>
      <c r="F1177" s="53">
        <v>1</v>
      </c>
      <c r="L1177" s="54">
        <v>1</v>
      </c>
    </row>
    <row r="1178" spans="3:12" x14ac:dyDescent="0.25">
      <c r="C1178">
        <v>7</v>
      </c>
    </row>
    <row r="1179" spans="3:12" x14ac:dyDescent="0.25">
      <c r="C1179" t="s">
        <v>78</v>
      </c>
    </row>
    <row r="1180" spans="3:12" x14ac:dyDescent="0.25">
      <c r="C1180">
        <v>8</v>
      </c>
    </row>
    <row r="1181" spans="3:12" x14ac:dyDescent="0.25">
      <c r="C1181" t="s">
        <v>78</v>
      </c>
    </row>
    <row r="1182" spans="3:12" x14ac:dyDescent="0.25">
      <c r="C1182">
        <v>9</v>
      </c>
    </row>
    <row r="1183" spans="3:12" x14ac:dyDescent="0.25">
      <c r="C1183" t="s">
        <v>78</v>
      </c>
    </row>
    <row r="1184" spans="3:12" x14ac:dyDescent="0.25">
      <c r="C1184">
        <v>10</v>
      </c>
      <c r="E1184">
        <v>141</v>
      </c>
      <c r="F1184">
        <v>48</v>
      </c>
      <c r="G1184">
        <v>184</v>
      </c>
      <c r="H1184">
        <v>157</v>
      </c>
      <c r="K1184">
        <v>114</v>
      </c>
      <c r="L1184">
        <v>644</v>
      </c>
    </row>
    <row r="1185" spans="1:12" x14ac:dyDescent="0.25">
      <c r="C1185" t="s">
        <v>78</v>
      </c>
      <c r="E1185" s="53">
        <v>0.219</v>
      </c>
      <c r="F1185" s="53">
        <v>7.3999999999999996E-2</v>
      </c>
      <c r="G1185" s="53">
        <v>0.28599999999999998</v>
      </c>
      <c r="H1185" s="53">
        <v>0.24399999999999999</v>
      </c>
      <c r="K1185" s="53">
        <v>0.17699999999999999</v>
      </c>
      <c r="L1185" s="54">
        <v>1</v>
      </c>
    </row>
    <row r="1186" spans="1:12" x14ac:dyDescent="0.25">
      <c r="C1186">
        <v>11</v>
      </c>
      <c r="E1186" s="49">
        <v>5300</v>
      </c>
      <c r="G1186">
        <v>35</v>
      </c>
      <c r="H1186">
        <v>228</v>
      </c>
      <c r="J1186">
        <v>103</v>
      </c>
      <c r="K1186">
        <v>104</v>
      </c>
      <c r="L1186" s="49">
        <v>5770</v>
      </c>
    </row>
    <row r="1187" spans="1:12" x14ac:dyDescent="0.25">
      <c r="C1187" t="s">
        <v>78</v>
      </c>
      <c r="E1187" s="53">
        <v>0.91900000000000004</v>
      </c>
      <c r="G1187" s="53">
        <v>6.0000000000000001E-3</v>
      </c>
      <c r="H1187" s="53">
        <v>0.04</v>
      </c>
      <c r="J1187" s="53">
        <v>1.7999999999999999E-2</v>
      </c>
      <c r="K1187" s="53">
        <v>1.7999999999999999E-2</v>
      </c>
      <c r="L1187" s="54">
        <v>1</v>
      </c>
    </row>
    <row r="1188" spans="1:12" x14ac:dyDescent="0.25">
      <c r="C1188">
        <v>12</v>
      </c>
      <c r="D1188">
        <v>47</v>
      </c>
      <c r="F1188">
        <v>90</v>
      </c>
      <c r="G1188">
        <v>52</v>
      </c>
      <c r="H1188">
        <v>298</v>
      </c>
      <c r="K1188">
        <v>90</v>
      </c>
      <c r="L1188">
        <v>577</v>
      </c>
    </row>
    <row r="1189" spans="1:12" x14ac:dyDescent="0.25">
      <c r="C1189" t="s">
        <v>78</v>
      </c>
      <c r="D1189" s="53">
        <v>8.2000000000000003E-2</v>
      </c>
      <c r="F1189" s="53">
        <v>0.155</v>
      </c>
      <c r="G1189" s="53">
        <v>0.09</v>
      </c>
      <c r="H1189" s="53">
        <v>0.51600000000000001</v>
      </c>
      <c r="K1189" s="53">
        <v>0.156</v>
      </c>
      <c r="L1189" s="54">
        <v>1</v>
      </c>
    </row>
    <row r="1190" spans="1:12" x14ac:dyDescent="0.25">
      <c r="C1190">
        <v>13</v>
      </c>
      <c r="F1190" s="49">
        <v>9293</v>
      </c>
      <c r="H1190">
        <v>211</v>
      </c>
      <c r="L1190" s="49">
        <v>9504</v>
      </c>
    </row>
    <row r="1191" spans="1:12" x14ac:dyDescent="0.25">
      <c r="C1191" t="s">
        <v>78</v>
      </c>
      <c r="F1191" s="53">
        <v>0.97799999999999998</v>
      </c>
      <c r="H1191" s="53">
        <v>2.1999999999999999E-2</v>
      </c>
      <c r="L1191" s="54">
        <v>1</v>
      </c>
    </row>
    <row r="1192" spans="1:12" x14ac:dyDescent="0.25">
      <c r="C1192">
        <v>14</v>
      </c>
      <c r="D1192">
        <v>163</v>
      </c>
      <c r="H1192">
        <v>57</v>
      </c>
      <c r="L1192">
        <v>220</v>
      </c>
    </row>
    <row r="1193" spans="1:12" x14ac:dyDescent="0.25">
      <c r="C1193" t="s">
        <v>78</v>
      </c>
      <c r="D1193" s="53">
        <v>0.74199999999999999</v>
      </c>
      <c r="H1193" s="53">
        <v>0.25800000000000001</v>
      </c>
      <c r="L1193" s="54">
        <v>1</v>
      </c>
    </row>
    <row r="1194" spans="1:12" x14ac:dyDescent="0.25">
      <c r="C1194">
        <v>15</v>
      </c>
      <c r="H1194">
        <v>575</v>
      </c>
      <c r="L1194">
        <v>575</v>
      </c>
    </row>
    <row r="1195" spans="1:12" x14ac:dyDescent="0.25">
      <c r="C1195" t="s">
        <v>78</v>
      </c>
      <c r="H1195" s="53">
        <v>1</v>
      </c>
      <c r="L1195" s="54">
        <v>1</v>
      </c>
    </row>
    <row r="1196" spans="1:12" x14ac:dyDescent="0.25">
      <c r="C1196">
        <v>16</v>
      </c>
      <c r="K1196">
        <v>87</v>
      </c>
      <c r="L1196">
        <v>87</v>
      </c>
    </row>
    <row r="1197" spans="1:12" x14ac:dyDescent="0.25">
      <c r="C1197" t="s">
        <v>78</v>
      </c>
      <c r="K1197" s="53">
        <v>1</v>
      </c>
      <c r="L1197" s="54">
        <v>1</v>
      </c>
    </row>
    <row r="1198" spans="1:12" x14ac:dyDescent="0.25">
      <c r="A1198" t="s">
        <v>81</v>
      </c>
      <c r="B1198" t="s">
        <v>47</v>
      </c>
      <c r="C1198">
        <v>1</v>
      </c>
    </row>
    <row r="1199" spans="1:12" x14ac:dyDescent="0.25">
      <c r="C1199" t="s">
        <v>78</v>
      </c>
    </row>
    <row r="1200" spans="1:12" x14ac:dyDescent="0.25">
      <c r="C1200">
        <v>2</v>
      </c>
    </row>
    <row r="1201" spans="3:12" x14ac:dyDescent="0.25">
      <c r="C1201" t="s">
        <v>78</v>
      </c>
    </row>
    <row r="1202" spans="3:12" x14ac:dyDescent="0.25">
      <c r="C1202">
        <v>3</v>
      </c>
      <c r="F1202">
        <v>157</v>
      </c>
      <c r="K1202">
        <v>362</v>
      </c>
      <c r="L1202">
        <v>519</v>
      </c>
    </row>
    <row r="1203" spans="3:12" x14ac:dyDescent="0.25">
      <c r="C1203" t="s">
        <v>78</v>
      </c>
      <c r="F1203" s="53">
        <v>0.30199999999999999</v>
      </c>
      <c r="K1203" s="53">
        <v>0.69799999999999995</v>
      </c>
      <c r="L1203" s="54">
        <v>1</v>
      </c>
    </row>
    <row r="1204" spans="3:12" x14ac:dyDescent="0.25">
      <c r="C1204">
        <v>4</v>
      </c>
      <c r="E1204">
        <v>59</v>
      </c>
      <c r="F1204">
        <v>140</v>
      </c>
      <c r="G1204">
        <v>55</v>
      </c>
      <c r="H1204">
        <v>240</v>
      </c>
      <c r="J1204">
        <v>65</v>
      </c>
      <c r="L1204">
        <v>559</v>
      </c>
    </row>
    <row r="1205" spans="3:12" x14ac:dyDescent="0.25">
      <c r="C1205" t="s">
        <v>78</v>
      </c>
      <c r="E1205" s="53">
        <v>0.106</v>
      </c>
      <c r="F1205" s="53">
        <v>0.25</v>
      </c>
      <c r="G1205" s="53">
        <v>9.9000000000000005E-2</v>
      </c>
      <c r="H1205" s="53">
        <v>0.42799999999999999</v>
      </c>
      <c r="J1205" s="53">
        <v>0.11600000000000001</v>
      </c>
      <c r="L1205" s="54">
        <v>1</v>
      </c>
    </row>
    <row r="1206" spans="3:12" x14ac:dyDescent="0.25">
      <c r="C1206">
        <v>5</v>
      </c>
    </row>
    <row r="1207" spans="3:12" x14ac:dyDescent="0.25">
      <c r="C1207" t="s">
        <v>78</v>
      </c>
    </row>
    <row r="1208" spans="3:12" x14ac:dyDescent="0.25">
      <c r="C1208">
        <v>6</v>
      </c>
      <c r="K1208">
        <v>59</v>
      </c>
      <c r="L1208">
        <v>59</v>
      </c>
    </row>
    <row r="1209" spans="3:12" x14ac:dyDescent="0.25">
      <c r="C1209" t="s">
        <v>78</v>
      </c>
      <c r="K1209" s="53">
        <v>1</v>
      </c>
      <c r="L1209" s="54">
        <v>1</v>
      </c>
    </row>
    <row r="1210" spans="3:12" x14ac:dyDescent="0.25">
      <c r="C1210">
        <v>7</v>
      </c>
      <c r="G1210">
        <v>124</v>
      </c>
      <c r="H1210">
        <v>107</v>
      </c>
      <c r="L1210">
        <v>231</v>
      </c>
    </row>
    <row r="1211" spans="3:12" x14ac:dyDescent="0.25">
      <c r="C1211" t="s">
        <v>78</v>
      </c>
      <c r="G1211" s="53">
        <v>0.53700000000000003</v>
      </c>
      <c r="H1211" s="53">
        <v>0.46300000000000002</v>
      </c>
      <c r="L1211" s="54">
        <v>1</v>
      </c>
    </row>
    <row r="1212" spans="3:12" x14ac:dyDescent="0.25">
      <c r="C1212">
        <v>8</v>
      </c>
      <c r="G1212" s="49">
        <v>4135</v>
      </c>
      <c r="H1212">
        <v>77</v>
      </c>
      <c r="L1212" s="49">
        <v>4212</v>
      </c>
    </row>
    <row r="1213" spans="3:12" x14ac:dyDescent="0.25">
      <c r="C1213" t="s">
        <v>78</v>
      </c>
      <c r="G1213" s="53">
        <v>0.98199999999999998</v>
      </c>
      <c r="H1213" s="53">
        <v>1.7999999999999999E-2</v>
      </c>
      <c r="L1213" s="54">
        <v>1</v>
      </c>
    </row>
    <row r="1214" spans="3:12" x14ac:dyDescent="0.25">
      <c r="C1214">
        <v>9</v>
      </c>
      <c r="G1214">
        <v>93</v>
      </c>
      <c r="L1214">
        <v>93</v>
      </c>
    </row>
    <row r="1215" spans="3:12" x14ac:dyDescent="0.25">
      <c r="C1215" t="s">
        <v>78</v>
      </c>
      <c r="G1215" s="53">
        <v>1</v>
      </c>
      <c r="L1215" s="54">
        <v>1</v>
      </c>
    </row>
    <row r="1216" spans="3:12" x14ac:dyDescent="0.25">
      <c r="C1216">
        <v>10</v>
      </c>
      <c r="D1216">
        <v>26</v>
      </c>
      <c r="F1216">
        <v>211</v>
      </c>
      <c r="G1216">
        <v>269</v>
      </c>
      <c r="H1216" s="49">
        <v>4515</v>
      </c>
      <c r="K1216">
        <v>188</v>
      </c>
      <c r="L1216" s="49">
        <v>5209</v>
      </c>
    </row>
    <row r="1217" spans="1:12" x14ac:dyDescent="0.25">
      <c r="C1217" t="s">
        <v>78</v>
      </c>
      <c r="D1217" s="53">
        <v>5.0000000000000001E-3</v>
      </c>
      <c r="F1217" s="53">
        <v>4.1000000000000002E-2</v>
      </c>
      <c r="G1217" s="53">
        <v>5.1999999999999998E-2</v>
      </c>
      <c r="H1217" s="53">
        <v>0.86699999999999999</v>
      </c>
      <c r="K1217" s="53">
        <v>3.5999999999999997E-2</v>
      </c>
      <c r="L1217" s="54">
        <v>1</v>
      </c>
    </row>
    <row r="1218" spans="1:12" x14ac:dyDescent="0.25">
      <c r="C1218">
        <v>11</v>
      </c>
      <c r="F1218">
        <v>57</v>
      </c>
      <c r="H1218">
        <v>275</v>
      </c>
      <c r="K1218">
        <v>30</v>
      </c>
      <c r="L1218">
        <v>361</v>
      </c>
    </row>
    <row r="1219" spans="1:12" x14ac:dyDescent="0.25">
      <c r="C1219" t="s">
        <v>78</v>
      </c>
      <c r="F1219" s="53">
        <v>0.156</v>
      </c>
      <c r="H1219" s="53">
        <v>0.76100000000000001</v>
      </c>
      <c r="K1219" s="53">
        <v>8.3000000000000004E-2</v>
      </c>
      <c r="L1219" s="54">
        <v>1</v>
      </c>
    </row>
    <row r="1220" spans="1:12" x14ac:dyDescent="0.25">
      <c r="C1220">
        <v>12</v>
      </c>
      <c r="F1220">
        <v>197</v>
      </c>
      <c r="G1220">
        <v>59</v>
      </c>
      <c r="H1220">
        <v>744</v>
      </c>
      <c r="K1220">
        <v>73</v>
      </c>
      <c r="L1220" s="49">
        <v>1073</v>
      </c>
    </row>
    <row r="1221" spans="1:12" x14ac:dyDescent="0.25">
      <c r="C1221" t="s">
        <v>78</v>
      </c>
      <c r="F1221" s="53">
        <v>0.184</v>
      </c>
      <c r="G1221" s="53">
        <v>5.5E-2</v>
      </c>
      <c r="H1221" s="53">
        <v>0.69299999999999995</v>
      </c>
      <c r="K1221" s="53">
        <v>6.8000000000000005E-2</v>
      </c>
      <c r="L1221" s="54">
        <v>1</v>
      </c>
    </row>
    <row r="1222" spans="1:12" x14ac:dyDescent="0.25">
      <c r="C1222">
        <v>13</v>
      </c>
      <c r="E1222">
        <v>32</v>
      </c>
      <c r="F1222">
        <v>126</v>
      </c>
      <c r="H1222">
        <v>258</v>
      </c>
      <c r="L1222">
        <v>416</v>
      </c>
    </row>
    <row r="1223" spans="1:12" x14ac:dyDescent="0.25">
      <c r="C1223" t="s">
        <v>78</v>
      </c>
      <c r="E1223" s="53">
        <v>7.5999999999999998E-2</v>
      </c>
      <c r="F1223" s="53">
        <v>0.30399999999999999</v>
      </c>
      <c r="H1223" s="53">
        <v>0.62</v>
      </c>
      <c r="L1223" s="54">
        <v>1</v>
      </c>
    </row>
    <row r="1224" spans="1:12" x14ac:dyDescent="0.25">
      <c r="C1224">
        <v>14</v>
      </c>
      <c r="F1224">
        <v>48</v>
      </c>
      <c r="G1224">
        <v>513</v>
      </c>
      <c r="H1224">
        <v>237</v>
      </c>
      <c r="L1224">
        <v>798</v>
      </c>
    </row>
    <row r="1225" spans="1:12" x14ac:dyDescent="0.25">
      <c r="C1225" t="s">
        <v>78</v>
      </c>
      <c r="F1225" s="53">
        <v>6.0999999999999999E-2</v>
      </c>
      <c r="G1225" s="53">
        <v>0.64300000000000002</v>
      </c>
      <c r="H1225" s="53">
        <v>0.29699999999999999</v>
      </c>
      <c r="L1225" s="54">
        <v>1</v>
      </c>
    </row>
    <row r="1226" spans="1:12" x14ac:dyDescent="0.25">
      <c r="C1226">
        <v>15</v>
      </c>
      <c r="J1226">
        <v>378</v>
      </c>
      <c r="L1226">
        <v>378</v>
      </c>
    </row>
    <row r="1227" spans="1:12" x14ac:dyDescent="0.25">
      <c r="C1227" t="s">
        <v>78</v>
      </c>
      <c r="J1227" s="53">
        <v>1</v>
      </c>
      <c r="L1227" s="54">
        <v>1</v>
      </c>
    </row>
    <row r="1228" spans="1:12" x14ac:dyDescent="0.25">
      <c r="C1228">
        <v>16</v>
      </c>
      <c r="F1228">
        <v>118</v>
      </c>
      <c r="H1228">
        <v>98</v>
      </c>
      <c r="L1228">
        <v>216</v>
      </c>
    </row>
    <row r="1229" spans="1:12" x14ac:dyDescent="0.25">
      <c r="C1229" t="s">
        <v>78</v>
      </c>
      <c r="F1229" s="53">
        <v>0.54800000000000004</v>
      </c>
      <c r="H1229" s="53">
        <v>0.45200000000000001</v>
      </c>
      <c r="L1229" s="54">
        <v>1</v>
      </c>
    </row>
    <row r="1230" spans="1:12" x14ac:dyDescent="0.25">
      <c r="A1230" t="s">
        <v>81</v>
      </c>
      <c r="B1230" t="s">
        <v>48</v>
      </c>
      <c r="C1230">
        <v>1</v>
      </c>
    </row>
    <row r="1231" spans="1:12" x14ac:dyDescent="0.25">
      <c r="C1231" t="s">
        <v>78</v>
      </c>
    </row>
    <row r="1232" spans="1:12" x14ac:dyDescent="0.25">
      <c r="C1232">
        <v>2</v>
      </c>
      <c r="G1232">
        <v>126</v>
      </c>
      <c r="L1232">
        <v>126</v>
      </c>
    </row>
    <row r="1233" spans="3:12" x14ac:dyDescent="0.25">
      <c r="C1233" t="s">
        <v>78</v>
      </c>
      <c r="G1233" s="53">
        <v>1</v>
      </c>
      <c r="L1233" s="54">
        <v>1</v>
      </c>
    </row>
    <row r="1234" spans="3:12" x14ac:dyDescent="0.25">
      <c r="C1234">
        <v>3</v>
      </c>
      <c r="K1234">
        <v>65</v>
      </c>
      <c r="L1234">
        <v>65</v>
      </c>
    </row>
    <row r="1235" spans="3:12" x14ac:dyDescent="0.25">
      <c r="C1235" t="s">
        <v>78</v>
      </c>
      <c r="K1235" s="53">
        <v>1</v>
      </c>
      <c r="L1235" s="54">
        <v>1</v>
      </c>
    </row>
    <row r="1236" spans="3:12" x14ac:dyDescent="0.25">
      <c r="C1236">
        <v>4</v>
      </c>
      <c r="G1236">
        <v>85</v>
      </c>
      <c r="L1236">
        <v>85</v>
      </c>
    </row>
    <row r="1237" spans="3:12" x14ac:dyDescent="0.25">
      <c r="C1237" t="s">
        <v>78</v>
      </c>
      <c r="G1237" s="53">
        <v>1</v>
      </c>
      <c r="L1237" s="54">
        <v>1</v>
      </c>
    </row>
    <row r="1238" spans="3:12" x14ac:dyDescent="0.25">
      <c r="C1238">
        <v>5</v>
      </c>
      <c r="K1238">
        <v>66</v>
      </c>
      <c r="L1238">
        <v>66</v>
      </c>
    </row>
    <row r="1239" spans="3:12" x14ac:dyDescent="0.25">
      <c r="C1239" t="s">
        <v>78</v>
      </c>
      <c r="K1239" s="53">
        <v>1</v>
      </c>
      <c r="L1239" s="54">
        <v>1</v>
      </c>
    </row>
    <row r="1240" spans="3:12" x14ac:dyDescent="0.25">
      <c r="C1240">
        <v>6</v>
      </c>
      <c r="K1240">
        <v>62</v>
      </c>
      <c r="L1240">
        <v>62</v>
      </c>
    </row>
    <row r="1241" spans="3:12" x14ac:dyDescent="0.25">
      <c r="C1241" t="s">
        <v>78</v>
      </c>
      <c r="K1241" s="53">
        <v>1</v>
      </c>
      <c r="L1241" s="54">
        <v>1</v>
      </c>
    </row>
    <row r="1242" spans="3:12" x14ac:dyDescent="0.25">
      <c r="C1242">
        <v>7</v>
      </c>
    </row>
    <row r="1243" spans="3:12" x14ac:dyDescent="0.25">
      <c r="C1243" t="s">
        <v>78</v>
      </c>
    </row>
    <row r="1244" spans="3:12" x14ac:dyDescent="0.25">
      <c r="C1244">
        <v>8</v>
      </c>
    </row>
    <row r="1245" spans="3:12" x14ac:dyDescent="0.25">
      <c r="C1245" t="s">
        <v>78</v>
      </c>
    </row>
    <row r="1246" spans="3:12" x14ac:dyDescent="0.25">
      <c r="C1246">
        <v>9</v>
      </c>
    </row>
    <row r="1247" spans="3:12" x14ac:dyDescent="0.25">
      <c r="C1247" t="s">
        <v>78</v>
      </c>
    </row>
    <row r="1248" spans="3:12" x14ac:dyDescent="0.25">
      <c r="C1248">
        <v>10</v>
      </c>
      <c r="F1248">
        <v>59</v>
      </c>
      <c r="G1248">
        <v>168</v>
      </c>
      <c r="L1248">
        <v>227</v>
      </c>
    </row>
    <row r="1249" spans="1:12" x14ac:dyDescent="0.25">
      <c r="C1249" t="s">
        <v>78</v>
      </c>
      <c r="F1249" s="53">
        <v>0.26</v>
      </c>
      <c r="G1249" s="53">
        <v>0.74</v>
      </c>
      <c r="L1249" s="54">
        <v>1</v>
      </c>
    </row>
    <row r="1250" spans="1:12" x14ac:dyDescent="0.25">
      <c r="C1250">
        <v>11</v>
      </c>
      <c r="E1250">
        <v>53</v>
      </c>
      <c r="G1250">
        <v>54</v>
      </c>
      <c r="L1250">
        <v>107</v>
      </c>
    </row>
    <row r="1251" spans="1:12" x14ac:dyDescent="0.25">
      <c r="C1251" t="s">
        <v>78</v>
      </c>
      <c r="E1251" s="53">
        <v>0.496</v>
      </c>
      <c r="G1251" s="53">
        <v>0.504</v>
      </c>
      <c r="L1251" s="54">
        <v>1</v>
      </c>
    </row>
    <row r="1252" spans="1:12" x14ac:dyDescent="0.25">
      <c r="C1252">
        <v>12</v>
      </c>
      <c r="F1252">
        <v>26</v>
      </c>
      <c r="G1252">
        <v>371</v>
      </c>
      <c r="L1252">
        <v>397</v>
      </c>
    </row>
    <row r="1253" spans="1:12" x14ac:dyDescent="0.25">
      <c r="C1253" t="s">
        <v>78</v>
      </c>
      <c r="F1253" s="53">
        <v>6.6000000000000003E-2</v>
      </c>
      <c r="G1253" s="53">
        <v>0.93400000000000005</v>
      </c>
      <c r="L1253" s="54">
        <v>1</v>
      </c>
    </row>
    <row r="1254" spans="1:12" x14ac:dyDescent="0.25">
      <c r="C1254">
        <v>13</v>
      </c>
      <c r="G1254">
        <v>288</v>
      </c>
      <c r="L1254">
        <v>288</v>
      </c>
    </row>
    <row r="1255" spans="1:12" x14ac:dyDescent="0.25">
      <c r="C1255" t="s">
        <v>78</v>
      </c>
      <c r="G1255" s="53">
        <v>1</v>
      </c>
      <c r="L1255" s="54">
        <v>1</v>
      </c>
    </row>
    <row r="1256" spans="1:12" x14ac:dyDescent="0.25">
      <c r="C1256">
        <v>14</v>
      </c>
      <c r="K1256">
        <v>30</v>
      </c>
      <c r="L1256">
        <v>30</v>
      </c>
    </row>
    <row r="1257" spans="1:12" x14ac:dyDescent="0.25">
      <c r="C1257" t="s">
        <v>78</v>
      </c>
      <c r="K1257" s="53">
        <v>1</v>
      </c>
      <c r="L1257" s="54">
        <v>1</v>
      </c>
    </row>
    <row r="1258" spans="1:12" x14ac:dyDescent="0.25">
      <c r="C1258">
        <v>15</v>
      </c>
    </row>
    <row r="1259" spans="1:12" x14ac:dyDescent="0.25">
      <c r="C1259" t="s">
        <v>78</v>
      </c>
    </row>
    <row r="1260" spans="1:12" x14ac:dyDescent="0.25">
      <c r="C1260">
        <v>16</v>
      </c>
      <c r="J1260">
        <v>80</v>
      </c>
      <c r="K1260">
        <v>14</v>
      </c>
      <c r="L1260">
        <v>94</v>
      </c>
    </row>
    <row r="1261" spans="1:12" x14ac:dyDescent="0.25">
      <c r="C1261" t="s">
        <v>78</v>
      </c>
      <c r="J1261" s="53">
        <v>0.84799999999999998</v>
      </c>
      <c r="K1261" s="53">
        <v>0.152</v>
      </c>
      <c r="L1261" s="54">
        <v>1</v>
      </c>
    </row>
    <row r="1262" spans="1:12" x14ac:dyDescent="0.25">
      <c r="A1262" t="s">
        <v>81</v>
      </c>
      <c r="B1262" t="s">
        <v>79</v>
      </c>
      <c r="C1262">
        <v>1</v>
      </c>
    </row>
    <row r="1263" spans="1:12" x14ac:dyDescent="0.25">
      <c r="C1263" t="s">
        <v>78</v>
      </c>
    </row>
    <row r="1264" spans="1:12" x14ac:dyDescent="0.25">
      <c r="C1264">
        <v>2</v>
      </c>
    </row>
    <row r="1265" spans="3:12" x14ac:dyDescent="0.25">
      <c r="C1265" t="s">
        <v>78</v>
      </c>
    </row>
    <row r="1266" spans="3:12" x14ac:dyDescent="0.25">
      <c r="C1266">
        <v>3</v>
      </c>
      <c r="K1266">
        <v>125</v>
      </c>
      <c r="L1266">
        <v>125</v>
      </c>
    </row>
    <row r="1267" spans="3:12" x14ac:dyDescent="0.25">
      <c r="C1267" t="s">
        <v>78</v>
      </c>
      <c r="K1267" s="53">
        <v>1</v>
      </c>
      <c r="L1267" s="54">
        <v>1</v>
      </c>
    </row>
    <row r="1268" spans="3:12" x14ac:dyDescent="0.25">
      <c r="C1268">
        <v>4</v>
      </c>
      <c r="F1268">
        <v>70</v>
      </c>
      <c r="L1268">
        <v>70</v>
      </c>
    </row>
    <row r="1269" spans="3:12" x14ac:dyDescent="0.25">
      <c r="C1269" t="s">
        <v>78</v>
      </c>
      <c r="F1269" s="53">
        <v>1</v>
      </c>
      <c r="L1269" s="54">
        <v>1</v>
      </c>
    </row>
    <row r="1270" spans="3:12" x14ac:dyDescent="0.25">
      <c r="C1270">
        <v>5</v>
      </c>
    </row>
    <row r="1271" spans="3:12" x14ac:dyDescent="0.25">
      <c r="C1271" t="s">
        <v>78</v>
      </c>
    </row>
    <row r="1272" spans="3:12" x14ac:dyDescent="0.25">
      <c r="C1272">
        <v>6</v>
      </c>
      <c r="E1272">
        <v>84</v>
      </c>
      <c r="F1272">
        <v>63</v>
      </c>
      <c r="L1272">
        <v>147</v>
      </c>
    </row>
    <row r="1273" spans="3:12" x14ac:dyDescent="0.25">
      <c r="C1273" t="s">
        <v>78</v>
      </c>
      <c r="E1273" s="53">
        <v>0.57199999999999995</v>
      </c>
      <c r="F1273" s="53">
        <v>0.42799999999999999</v>
      </c>
      <c r="L1273" s="54">
        <v>1</v>
      </c>
    </row>
    <row r="1274" spans="3:12" x14ac:dyDescent="0.25">
      <c r="C1274">
        <v>7</v>
      </c>
    </row>
    <row r="1275" spans="3:12" x14ac:dyDescent="0.25">
      <c r="C1275" t="s">
        <v>78</v>
      </c>
    </row>
    <row r="1276" spans="3:12" x14ac:dyDescent="0.25">
      <c r="C1276">
        <v>8</v>
      </c>
      <c r="F1276">
        <v>93</v>
      </c>
      <c r="L1276">
        <v>93</v>
      </c>
    </row>
    <row r="1277" spans="3:12" x14ac:dyDescent="0.25">
      <c r="C1277" t="s">
        <v>78</v>
      </c>
      <c r="F1277" s="53">
        <v>1</v>
      </c>
      <c r="L1277" s="54">
        <v>1</v>
      </c>
    </row>
    <row r="1278" spans="3:12" x14ac:dyDescent="0.25">
      <c r="C1278">
        <v>9</v>
      </c>
      <c r="F1278">
        <v>250</v>
      </c>
      <c r="L1278">
        <v>250</v>
      </c>
    </row>
    <row r="1279" spans="3:12" x14ac:dyDescent="0.25">
      <c r="C1279" t="s">
        <v>78</v>
      </c>
      <c r="F1279" s="53">
        <v>1</v>
      </c>
      <c r="L1279" s="54">
        <v>1</v>
      </c>
    </row>
    <row r="1280" spans="3:12" x14ac:dyDescent="0.25">
      <c r="C1280">
        <v>10</v>
      </c>
      <c r="E1280">
        <v>72</v>
      </c>
      <c r="F1280">
        <v>106</v>
      </c>
      <c r="L1280">
        <v>178</v>
      </c>
    </row>
    <row r="1281" spans="1:12" x14ac:dyDescent="0.25">
      <c r="C1281" t="s">
        <v>78</v>
      </c>
      <c r="E1281" s="53">
        <v>0.40400000000000003</v>
      </c>
      <c r="F1281" s="53">
        <v>0.59599999999999997</v>
      </c>
      <c r="L1281" s="54">
        <v>1</v>
      </c>
    </row>
    <row r="1282" spans="1:12" x14ac:dyDescent="0.25">
      <c r="C1282">
        <v>11</v>
      </c>
      <c r="E1282">
        <v>51</v>
      </c>
      <c r="J1282">
        <v>51</v>
      </c>
      <c r="L1282">
        <v>102</v>
      </c>
    </row>
    <row r="1283" spans="1:12" x14ac:dyDescent="0.25">
      <c r="C1283" t="s">
        <v>78</v>
      </c>
      <c r="E1283" s="53">
        <v>0.5</v>
      </c>
      <c r="J1283" s="53">
        <v>0.5</v>
      </c>
      <c r="L1283" s="54">
        <v>1</v>
      </c>
    </row>
    <row r="1284" spans="1:12" x14ac:dyDescent="0.25">
      <c r="C1284">
        <v>12</v>
      </c>
      <c r="E1284">
        <v>193</v>
      </c>
      <c r="F1284">
        <v>143</v>
      </c>
      <c r="L1284">
        <v>336</v>
      </c>
    </row>
    <row r="1285" spans="1:12" x14ac:dyDescent="0.25">
      <c r="C1285" t="s">
        <v>78</v>
      </c>
      <c r="E1285" s="53">
        <v>0.57399999999999995</v>
      </c>
      <c r="F1285" s="53">
        <v>0.42599999999999999</v>
      </c>
      <c r="L1285" s="54">
        <v>1</v>
      </c>
    </row>
    <row r="1286" spans="1:12" x14ac:dyDescent="0.25">
      <c r="C1286">
        <v>13</v>
      </c>
      <c r="D1286">
        <v>48</v>
      </c>
      <c r="F1286">
        <v>103</v>
      </c>
      <c r="L1286">
        <v>150</v>
      </c>
    </row>
    <row r="1287" spans="1:12" x14ac:dyDescent="0.25">
      <c r="C1287" t="s">
        <v>78</v>
      </c>
      <c r="D1287" s="53">
        <v>0.31900000000000001</v>
      </c>
      <c r="F1287" s="53">
        <v>0.68100000000000005</v>
      </c>
      <c r="L1287" s="54">
        <v>1</v>
      </c>
    </row>
    <row r="1288" spans="1:12" x14ac:dyDescent="0.25">
      <c r="C1288">
        <v>14</v>
      </c>
      <c r="F1288">
        <v>135</v>
      </c>
      <c r="L1288">
        <v>135</v>
      </c>
    </row>
    <row r="1289" spans="1:12" x14ac:dyDescent="0.25">
      <c r="C1289" t="s">
        <v>78</v>
      </c>
      <c r="F1289" s="53">
        <v>1</v>
      </c>
      <c r="L1289" s="54">
        <v>1</v>
      </c>
    </row>
    <row r="1290" spans="1:12" x14ac:dyDescent="0.25">
      <c r="C1290">
        <v>15</v>
      </c>
    </row>
    <row r="1291" spans="1:12" x14ac:dyDescent="0.25">
      <c r="C1291" t="s">
        <v>78</v>
      </c>
    </row>
    <row r="1292" spans="1:12" x14ac:dyDescent="0.25">
      <c r="C1292">
        <v>16</v>
      </c>
    </row>
    <row r="1293" spans="1:12" x14ac:dyDescent="0.25">
      <c r="C1293" t="s">
        <v>78</v>
      </c>
    </row>
    <row r="1294" spans="1:12" x14ac:dyDescent="0.25">
      <c r="A1294" t="s">
        <v>82</v>
      </c>
      <c r="B1294" t="s">
        <v>42</v>
      </c>
      <c r="C1294">
        <v>1</v>
      </c>
      <c r="K1294">
        <v>389</v>
      </c>
      <c r="L1294">
        <v>389</v>
      </c>
    </row>
    <row r="1295" spans="1:12" x14ac:dyDescent="0.25">
      <c r="C1295" t="s">
        <v>78</v>
      </c>
      <c r="K1295" s="53">
        <v>1</v>
      </c>
      <c r="L1295" s="54">
        <v>1</v>
      </c>
    </row>
    <row r="1296" spans="1:12" x14ac:dyDescent="0.25">
      <c r="C1296">
        <v>2</v>
      </c>
      <c r="E1296">
        <v>100</v>
      </c>
      <c r="G1296">
        <v>25</v>
      </c>
      <c r="K1296">
        <v>672</v>
      </c>
      <c r="L1296">
        <v>797</v>
      </c>
    </row>
    <row r="1297" spans="3:12" x14ac:dyDescent="0.25">
      <c r="C1297" t="s">
        <v>78</v>
      </c>
      <c r="E1297" s="53">
        <v>0.125</v>
      </c>
      <c r="G1297" s="53">
        <v>3.1E-2</v>
      </c>
      <c r="K1297" s="53">
        <v>0.84299999999999997</v>
      </c>
      <c r="L1297" s="54">
        <v>1</v>
      </c>
    </row>
    <row r="1298" spans="3:12" x14ac:dyDescent="0.25">
      <c r="C1298">
        <v>3</v>
      </c>
      <c r="H1298" s="49">
        <v>5346</v>
      </c>
      <c r="I1298">
        <v>175</v>
      </c>
      <c r="J1298">
        <v>23</v>
      </c>
      <c r="K1298" s="49">
        <v>16978</v>
      </c>
      <c r="L1298" s="49">
        <v>22522</v>
      </c>
    </row>
    <row r="1299" spans="3:12" x14ac:dyDescent="0.25">
      <c r="C1299" t="s">
        <v>78</v>
      </c>
      <c r="H1299" s="53">
        <v>0.23699999999999999</v>
      </c>
      <c r="I1299" s="53">
        <v>8.0000000000000002E-3</v>
      </c>
      <c r="J1299" s="53">
        <v>1E-3</v>
      </c>
      <c r="K1299" s="53">
        <v>0.754</v>
      </c>
      <c r="L1299" s="54">
        <v>1</v>
      </c>
    </row>
    <row r="1300" spans="3:12" x14ac:dyDescent="0.25">
      <c r="C1300">
        <v>4</v>
      </c>
      <c r="H1300">
        <v>233</v>
      </c>
      <c r="K1300">
        <v>205</v>
      </c>
      <c r="L1300">
        <v>438</v>
      </c>
    </row>
    <row r="1301" spans="3:12" x14ac:dyDescent="0.25">
      <c r="C1301" t="s">
        <v>78</v>
      </c>
      <c r="H1301" s="53">
        <v>0.53300000000000003</v>
      </c>
      <c r="K1301" s="53">
        <v>0.46700000000000003</v>
      </c>
      <c r="L1301" s="54">
        <v>1</v>
      </c>
    </row>
    <row r="1302" spans="3:12" x14ac:dyDescent="0.25">
      <c r="C1302">
        <v>5</v>
      </c>
      <c r="D1302">
        <v>73</v>
      </c>
      <c r="K1302">
        <v>162</v>
      </c>
      <c r="L1302">
        <v>235</v>
      </c>
    </row>
    <row r="1303" spans="3:12" x14ac:dyDescent="0.25">
      <c r="C1303" t="s">
        <v>78</v>
      </c>
      <c r="D1303" s="53">
        <v>0.311</v>
      </c>
      <c r="K1303" s="53">
        <v>0.68899999999999995</v>
      </c>
      <c r="L1303" s="54">
        <v>1</v>
      </c>
    </row>
    <row r="1304" spans="3:12" x14ac:dyDescent="0.25">
      <c r="C1304">
        <v>6</v>
      </c>
      <c r="E1304" s="49">
        <v>4160</v>
      </c>
      <c r="F1304">
        <v>165</v>
      </c>
      <c r="G1304">
        <v>191</v>
      </c>
      <c r="K1304" s="49">
        <v>22378</v>
      </c>
      <c r="L1304" s="49">
        <v>26893</v>
      </c>
    </row>
    <row r="1305" spans="3:12" x14ac:dyDescent="0.25">
      <c r="C1305" t="s">
        <v>78</v>
      </c>
      <c r="E1305" s="53">
        <v>0.155</v>
      </c>
      <c r="F1305" s="53">
        <v>6.0000000000000001E-3</v>
      </c>
      <c r="G1305" s="53">
        <v>7.0000000000000001E-3</v>
      </c>
      <c r="K1305" s="53">
        <v>0.83199999999999996</v>
      </c>
      <c r="L1305" s="54">
        <v>1</v>
      </c>
    </row>
    <row r="1306" spans="3:12" x14ac:dyDescent="0.25">
      <c r="C1306">
        <v>7</v>
      </c>
      <c r="D1306">
        <v>29</v>
      </c>
      <c r="F1306" s="49">
        <v>2127</v>
      </c>
      <c r="G1306">
        <v>63</v>
      </c>
      <c r="H1306">
        <v>149</v>
      </c>
      <c r="J1306" s="49">
        <v>3059</v>
      </c>
      <c r="K1306" s="49">
        <v>3987</v>
      </c>
      <c r="L1306" s="49">
        <v>9414</v>
      </c>
    </row>
    <row r="1307" spans="3:12" x14ac:dyDescent="0.25">
      <c r="C1307" t="s">
        <v>78</v>
      </c>
      <c r="D1307" s="53">
        <v>3.0000000000000001E-3</v>
      </c>
      <c r="F1307" s="53">
        <v>0.22600000000000001</v>
      </c>
      <c r="G1307" s="53">
        <v>7.0000000000000001E-3</v>
      </c>
      <c r="H1307" s="53">
        <v>1.6E-2</v>
      </c>
      <c r="J1307" s="53">
        <v>0.32500000000000001</v>
      </c>
      <c r="K1307" s="53">
        <v>0.42299999999999999</v>
      </c>
      <c r="L1307" s="54">
        <v>1</v>
      </c>
    </row>
    <row r="1308" spans="3:12" x14ac:dyDescent="0.25">
      <c r="C1308">
        <v>8</v>
      </c>
      <c r="D1308">
        <v>104</v>
      </c>
      <c r="F1308">
        <v>482</v>
      </c>
      <c r="G1308">
        <v>225</v>
      </c>
      <c r="H1308">
        <v>51</v>
      </c>
      <c r="I1308">
        <v>212</v>
      </c>
      <c r="J1308">
        <v>202</v>
      </c>
      <c r="K1308" s="49">
        <v>3975</v>
      </c>
      <c r="L1308" s="49">
        <v>5251</v>
      </c>
    </row>
    <row r="1309" spans="3:12" x14ac:dyDescent="0.25">
      <c r="C1309" t="s">
        <v>78</v>
      </c>
      <c r="D1309" s="53">
        <v>0.02</v>
      </c>
      <c r="F1309" s="53">
        <v>9.1999999999999998E-2</v>
      </c>
      <c r="G1309" s="53">
        <v>4.2999999999999997E-2</v>
      </c>
      <c r="H1309" s="53">
        <v>0.01</v>
      </c>
      <c r="I1309" s="53">
        <v>0.04</v>
      </c>
      <c r="J1309" s="53">
        <v>3.7999999999999999E-2</v>
      </c>
      <c r="K1309" s="53">
        <v>0.75700000000000001</v>
      </c>
      <c r="L1309" s="54">
        <v>1</v>
      </c>
    </row>
    <row r="1310" spans="3:12" x14ac:dyDescent="0.25">
      <c r="C1310">
        <v>9</v>
      </c>
      <c r="F1310">
        <v>502</v>
      </c>
      <c r="G1310">
        <v>573</v>
      </c>
      <c r="H1310" s="49">
        <v>5040</v>
      </c>
      <c r="I1310">
        <v>412</v>
      </c>
      <c r="J1310">
        <v>121</v>
      </c>
      <c r="K1310" s="49">
        <v>11713</v>
      </c>
      <c r="L1310" s="49">
        <v>18361</v>
      </c>
    </row>
    <row r="1311" spans="3:12" x14ac:dyDescent="0.25">
      <c r="C1311" t="s">
        <v>78</v>
      </c>
      <c r="F1311" s="53">
        <v>2.7E-2</v>
      </c>
      <c r="G1311" s="53">
        <v>3.1E-2</v>
      </c>
      <c r="H1311" s="53">
        <v>0.27500000000000002</v>
      </c>
      <c r="I1311" s="53">
        <v>2.1999999999999999E-2</v>
      </c>
      <c r="J1311" s="53">
        <v>7.0000000000000001E-3</v>
      </c>
      <c r="K1311" s="53">
        <v>0.63800000000000001</v>
      </c>
      <c r="L1311" s="54">
        <v>1</v>
      </c>
    </row>
    <row r="1312" spans="3:12" x14ac:dyDescent="0.25">
      <c r="C1312">
        <v>10</v>
      </c>
      <c r="D1312">
        <v>77</v>
      </c>
      <c r="E1312">
        <v>78</v>
      </c>
      <c r="F1312">
        <v>306</v>
      </c>
      <c r="G1312">
        <v>117</v>
      </c>
      <c r="H1312">
        <v>511</v>
      </c>
      <c r="I1312">
        <v>234</v>
      </c>
      <c r="K1312">
        <v>23</v>
      </c>
      <c r="L1312" s="49">
        <v>1346</v>
      </c>
    </row>
    <row r="1313" spans="1:12" x14ac:dyDescent="0.25">
      <c r="C1313" t="s">
        <v>78</v>
      </c>
      <c r="D1313" s="53">
        <v>5.7000000000000002E-2</v>
      </c>
      <c r="E1313" s="53">
        <v>5.8000000000000003E-2</v>
      </c>
      <c r="F1313" s="53">
        <v>0.22700000000000001</v>
      </c>
      <c r="G1313" s="53">
        <v>8.6999999999999994E-2</v>
      </c>
      <c r="H1313" s="53">
        <v>0.38</v>
      </c>
      <c r="I1313" s="53">
        <v>0.17399999999999999</v>
      </c>
      <c r="K1313" s="53">
        <v>1.7000000000000001E-2</v>
      </c>
      <c r="L1313" s="54">
        <v>1</v>
      </c>
    </row>
    <row r="1314" spans="1:12" x14ac:dyDescent="0.25">
      <c r="C1314">
        <v>11</v>
      </c>
      <c r="D1314">
        <v>99</v>
      </c>
      <c r="F1314">
        <v>162</v>
      </c>
      <c r="J1314">
        <v>81</v>
      </c>
      <c r="K1314">
        <v>208</v>
      </c>
      <c r="L1314">
        <v>550</v>
      </c>
    </row>
    <row r="1315" spans="1:12" x14ac:dyDescent="0.25">
      <c r="C1315" t="s">
        <v>78</v>
      </c>
      <c r="D1315" s="53">
        <v>0.18</v>
      </c>
      <c r="F1315" s="53">
        <v>0.29399999999999998</v>
      </c>
      <c r="J1315" s="53">
        <v>0.14799999999999999</v>
      </c>
      <c r="K1315" s="53">
        <v>0.378</v>
      </c>
      <c r="L1315" s="54">
        <v>1</v>
      </c>
    </row>
    <row r="1316" spans="1:12" x14ac:dyDescent="0.25">
      <c r="C1316">
        <v>12</v>
      </c>
      <c r="D1316">
        <v>351</v>
      </c>
      <c r="E1316" s="49">
        <v>3514</v>
      </c>
      <c r="F1316">
        <v>148</v>
      </c>
      <c r="G1316">
        <v>295</v>
      </c>
      <c r="H1316" s="49">
        <v>11969</v>
      </c>
      <c r="J1316">
        <v>326</v>
      </c>
      <c r="K1316" s="49">
        <v>5241</v>
      </c>
      <c r="L1316" s="49">
        <v>21844</v>
      </c>
    </row>
    <row r="1317" spans="1:12" x14ac:dyDescent="0.25">
      <c r="C1317" t="s">
        <v>78</v>
      </c>
      <c r="D1317" s="53">
        <v>1.6E-2</v>
      </c>
      <c r="E1317" s="53">
        <v>0.161</v>
      </c>
      <c r="F1317" s="53">
        <v>7.0000000000000001E-3</v>
      </c>
      <c r="G1317" s="53">
        <v>1.2999999999999999E-2</v>
      </c>
      <c r="H1317" s="53">
        <v>0.54800000000000004</v>
      </c>
      <c r="J1317" s="53">
        <v>1.4999999999999999E-2</v>
      </c>
      <c r="K1317" s="53">
        <v>0.24</v>
      </c>
      <c r="L1317" s="54">
        <v>1</v>
      </c>
    </row>
    <row r="1318" spans="1:12" x14ac:dyDescent="0.25">
      <c r="C1318">
        <v>13</v>
      </c>
      <c r="E1318">
        <v>194</v>
      </c>
      <c r="F1318">
        <v>637</v>
      </c>
      <c r="G1318">
        <v>67</v>
      </c>
      <c r="H1318">
        <v>207</v>
      </c>
      <c r="K1318">
        <v>307</v>
      </c>
      <c r="L1318" s="49">
        <v>1412</v>
      </c>
    </row>
    <row r="1319" spans="1:12" x14ac:dyDescent="0.25">
      <c r="C1319" t="s">
        <v>78</v>
      </c>
      <c r="E1319" s="53">
        <v>0.13700000000000001</v>
      </c>
      <c r="F1319" s="53">
        <v>0.45100000000000001</v>
      </c>
      <c r="G1319" s="53">
        <v>4.8000000000000001E-2</v>
      </c>
      <c r="H1319" s="53">
        <v>0.14599999999999999</v>
      </c>
      <c r="K1319" s="53">
        <v>0.218</v>
      </c>
      <c r="L1319" s="54">
        <v>1</v>
      </c>
    </row>
    <row r="1320" spans="1:12" x14ac:dyDescent="0.25">
      <c r="C1320">
        <v>14</v>
      </c>
      <c r="H1320">
        <v>39</v>
      </c>
      <c r="J1320">
        <v>137</v>
      </c>
      <c r="K1320">
        <v>45</v>
      </c>
      <c r="L1320">
        <v>221</v>
      </c>
    </row>
    <row r="1321" spans="1:12" x14ac:dyDescent="0.25">
      <c r="C1321" t="s">
        <v>78</v>
      </c>
      <c r="H1321" s="53">
        <v>0.17499999999999999</v>
      </c>
      <c r="J1321" s="53">
        <v>0.622</v>
      </c>
      <c r="K1321" s="53">
        <v>0.20300000000000001</v>
      </c>
      <c r="L1321" s="54">
        <v>1</v>
      </c>
    </row>
    <row r="1322" spans="1:12" x14ac:dyDescent="0.25">
      <c r="C1322">
        <v>15</v>
      </c>
      <c r="F1322">
        <v>72</v>
      </c>
      <c r="G1322">
        <v>282</v>
      </c>
      <c r="L1322">
        <v>354</v>
      </c>
    </row>
    <row r="1323" spans="1:12" x14ac:dyDescent="0.25">
      <c r="C1323" t="s">
        <v>78</v>
      </c>
      <c r="F1323" s="53">
        <v>0.20399999999999999</v>
      </c>
      <c r="G1323" s="53">
        <v>0.79600000000000004</v>
      </c>
      <c r="L1323" s="54">
        <v>1</v>
      </c>
    </row>
    <row r="1324" spans="1:12" x14ac:dyDescent="0.25">
      <c r="C1324">
        <v>16</v>
      </c>
      <c r="E1324">
        <v>415</v>
      </c>
      <c r="J1324">
        <v>199</v>
      </c>
      <c r="K1324">
        <v>623</v>
      </c>
      <c r="L1324" s="49">
        <v>1237</v>
      </c>
    </row>
    <row r="1325" spans="1:12" x14ac:dyDescent="0.25">
      <c r="C1325" t="s">
        <v>78</v>
      </c>
      <c r="E1325" s="53">
        <v>0.33500000000000002</v>
      </c>
      <c r="J1325" s="53">
        <v>0.161</v>
      </c>
      <c r="K1325" s="53">
        <v>0.504</v>
      </c>
      <c r="L1325" s="54">
        <v>1</v>
      </c>
    </row>
    <row r="1326" spans="1:12" x14ac:dyDescent="0.25">
      <c r="A1326" t="s">
        <v>82</v>
      </c>
      <c r="B1326" t="s">
        <v>43</v>
      </c>
      <c r="C1326">
        <v>1</v>
      </c>
    </row>
    <row r="1327" spans="1:12" x14ac:dyDescent="0.25">
      <c r="C1327" t="s">
        <v>78</v>
      </c>
    </row>
    <row r="1328" spans="1:12" x14ac:dyDescent="0.25">
      <c r="C1328">
        <v>2</v>
      </c>
      <c r="F1328">
        <v>103</v>
      </c>
      <c r="K1328">
        <v>62</v>
      </c>
      <c r="L1328">
        <v>165</v>
      </c>
    </row>
    <row r="1329" spans="3:12" x14ac:dyDescent="0.25">
      <c r="C1329" t="s">
        <v>78</v>
      </c>
      <c r="F1329" s="53">
        <v>0.624</v>
      </c>
      <c r="K1329" s="53">
        <v>0.376</v>
      </c>
      <c r="L1329" s="54">
        <v>1</v>
      </c>
    </row>
    <row r="1330" spans="3:12" x14ac:dyDescent="0.25">
      <c r="C1330">
        <v>3</v>
      </c>
    </row>
    <row r="1331" spans="3:12" x14ac:dyDescent="0.25">
      <c r="C1331" t="s">
        <v>78</v>
      </c>
    </row>
    <row r="1332" spans="3:12" x14ac:dyDescent="0.25">
      <c r="C1332">
        <v>4</v>
      </c>
      <c r="K1332">
        <v>102</v>
      </c>
      <c r="L1332">
        <v>102</v>
      </c>
    </row>
    <row r="1333" spans="3:12" x14ac:dyDescent="0.25">
      <c r="C1333" t="s">
        <v>78</v>
      </c>
      <c r="K1333" s="53">
        <v>1</v>
      </c>
      <c r="L1333" s="54">
        <v>1</v>
      </c>
    </row>
    <row r="1334" spans="3:12" x14ac:dyDescent="0.25">
      <c r="C1334">
        <v>5</v>
      </c>
      <c r="K1334">
        <v>81</v>
      </c>
      <c r="L1334">
        <v>81</v>
      </c>
    </row>
    <row r="1335" spans="3:12" x14ac:dyDescent="0.25">
      <c r="C1335" t="s">
        <v>78</v>
      </c>
      <c r="K1335" s="53">
        <v>1</v>
      </c>
      <c r="L1335" s="54">
        <v>1</v>
      </c>
    </row>
    <row r="1336" spans="3:12" x14ac:dyDescent="0.25">
      <c r="C1336">
        <v>6</v>
      </c>
      <c r="F1336">
        <v>341</v>
      </c>
      <c r="K1336" s="49">
        <v>4864</v>
      </c>
      <c r="L1336" s="49">
        <v>5205</v>
      </c>
    </row>
    <row r="1337" spans="3:12" x14ac:dyDescent="0.25">
      <c r="C1337" t="s">
        <v>78</v>
      </c>
      <c r="F1337" s="53">
        <v>6.5000000000000002E-2</v>
      </c>
      <c r="K1337" s="53">
        <v>0.93500000000000005</v>
      </c>
      <c r="L1337" s="54">
        <v>1</v>
      </c>
    </row>
    <row r="1338" spans="3:12" x14ac:dyDescent="0.25">
      <c r="C1338">
        <v>7</v>
      </c>
      <c r="F1338">
        <v>60</v>
      </c>
      <c r="K1338">
        <v>99</v>
      </c>
      <c r="L1338">
        <v>159</v>
      </c>
    </row>
    <row r="1339" spans="3:12" x14ac:dyDescent="0.25">
      <c r="C1339" t="s">
        <v>78</v>
      </c>
      <c r="F1339" s="53">
        <v>0.376</v>
      </c>
      <c r="K1339" s="53">
        <v>0.624</v>
      </c>
      <c r="L1339" s="54">
        <v>1</v>
      </c>
    </row>
    <row r="1340" spans="3:12" x14ac:dyDescent="0.25">
      <c r="C1340">
        <v>8</v>
      </c>
      <c r="G1340">
        <v>88</v>
      </c>
      <c r="K1340">
        <v>610</v>
      </c>
      <c r="L1340">
        <v>698</v>
      </c>
    </row>
    <row r="1341" spans="3:12" x14ac:dyDescent="0.25">
      <c r="C1341" t="s">
        <v>78</v>
      </c>
      <c r="G1341" s="53">
        <v>0.126</v>
      </c>
      <c r="K1341" s="53">
        <v>0.874</v>
      </c>
      <c r="L1341" s="54">
        <v>1</v>
      </c>
    </row>
    <row r="1342" spans="3:12" x14ac:dyDescent="0.25">
      <c r="C1342">
        <v>9</v>
      </c>
      <c r="I1342">
        <v>570</v>
      </c>
      <c r="L1342">
        <v>570</v>
      </c>
    </row>
    <row r="1343" spans="3:12" x14ac:dyDescent="0.25">
      <c r="C1343" t="s">
        <v>78</v>
      </c>
      <c r="I1343" s="53">
        <v>1</v>
      </c>
      <c r="L1343" s="54">
        <v>1</v>
      </c>
    </row>
    <row r="1344" spans="3:12" x14ac:dyDescent="0.25">
      <c r="C1344">
        <v>10</v>
      </c>
    </row>
    <row r="1345" spans="1:12" x14ac:dyDescent="0.25">
      <c r="C1345" t="s">
        <v>78</v>
      </c>
    </row>
    <row r="1346" spans="1:12" x14ac:dyDescent="0.25">
      <c r="C1346">
        <v>11</v>
      </c>
      <c r="G1346">
        <v>78</v>
      </c>
      <c r="L1346">
        <v>78</v>
      </c>
    </row>
    <row r="1347" spans="1:12" x14ac:dyDescent="0.25">
      <c r="C1347" t="s">
        <v>78</v>
      </c>
      <c r="G1347" s="53">
        <v>1</v>
      </c>
      <c r="L1347" s="54">
        <v>1</v>
      </c>
    </row>
    <row r="1348" spans="1:12" x14ac:dyDescent="0.25">
      <c r="C1348">
        <v>12</v>
      </c>
      <c r="D1348">
        <v>49</v>
      </c>
      <c r="E1348">
        <v>96</v>
      </c>
      <c r="L1348">
        <v>145</v>
      </c>
    </row>
    <row r="1349" spans="1:12" x14ac:dyDescent="0.25">
      <c r="C1349" t="s">
        <v>78</v>
      </c>
      <c r="D1349" s="53">
        <v>0.34</v>
      </c>
      <c r="E1349" s="53">
        <v>0.66</v>
      </c>
      <c r="L1349" s="54">
        <v>1</v>
      </c>
    </row>
    <row r="1350" spans="1:12" x14ac:dyDescent="0.25">
      <c r="C1350">
        <v>13</v>
      </c>
      <c r="D1350">
        <v>43</v>
      </c>
      <c r="J1350">
        <v>43</v>
      </c>
      <c r="L1350">
        <v>84</v>
      </c>
    </row>
    <row r="1351" spans="1:12" x14ac:dyDescent="0.25">
      <c r="C1351" t="s">
        <v>78</v>
      </c>
      <c r="D1351" s="53">
        <v>0.5</v>
      </c>
      <c r="J1351" s="53">
        <v>0.5</v>
      </c>
      <c r="L1351" s="54">
        <v>1</v>
      </c>
    </row>
    <row r="1352" spans="1:12" x14ac:dyDescent="0.25">
      <c r="C1352">
        <v>14</v>
      </c>
    </row>
    <row r="1353" spans="1:12" x14ac:dyDescent="0.25">
      <c r="C1353" t="s">
        <v>78</v>
      </c>
    </row>
    <row r="1354" spans="1:12" x14ac:dyDescent="0.25">
      <c r="C1354">
        <v>15</v>
      </c>
      <c r="E1354">
        <v>340</v>
      </c>
      <c r="L1354">
        <v>340</v>
      </c>
    </row>
    <row r="1355" spans="1:12" x14ac:dyDescent="0.25">
      <c r="C1355" t="s">
        <v>78</v>
      </c>
      <c r="E1355" s="53">
        <v>1</v>
      </c>
      <c r="L1355" s="54">
        <v>1</v>
      </c>
    </row>
    <row r="1356" spans="1:12" x14ac:dyDescent="0.25">
      <c r="C1356">
        <v>16</v>
      </c>
    </row>
    <row r="1357" spans="1:12" x14ac:dyDescent="0.25">
      <c r="C1357" t="s">
        <v>78</v>
      </c>
    </row>
    <row r="1358" spans="1:12" x14ac:dyDescent="0.25">
      <c r="A1358" t="s">
        <v>82</v>
      </c>
      <c r="B1358" t="s">
        <v>44</v>
      </c>
      <c r="C1358">
        <v>1</v>
      </c>
    </row>
    <row r="1359" spans="1:12" x14ac:dyDescent="0.25">
      <c r="C1359" t="s">
        <v>78</v>
      </c>
    </row>
    <row r="1360" spans="1:12" x14ac:dyDescent="0.25">
      <c r="C1360">
        <v>2</v>
      </c>
      <c r="K1360">
        <v>143</v>
      </c>
      <c r="L1360">
        <v>143</v>
      </c>
    </row>
    <row r="1361" spans="3:12" x14ac:dyDescent="0.25">
      <c r="C1361" t="s">
        <v>78</v>
      </c>
      <c r="K1361" s="53">
        <v>1</v>
      </c>
      <c r="L1361" s="54">
        <v>1</v>
      </c>
    </row>
    <row r="1362" spans="3:12" x14ac:dyDescent="0.25">
      <c r="C1362">
        <v>3</v>
      </c>
      <c r="K1362">
        <v>73</v>
      </c>
      <c r="L1362">
        <v>73</v>
      </c>
    </row>
    <row r="1363" spans="3:12" x14ac:dyDescent="0.25">
      <c r="C1363" t="s">
        <v>78</v>
      </c>
      <c r="K1363" s="53">
        <v>1</v>
      </c>
      <c r="L1363" s="54">
        <v>1</v>
      </c>
    </row>
    <row r="1364" spans="3:12" x14ac:dyDescent="0.25">
      <c r="C1364">
        <v>4</v>
      </c>
      <c r="H1364">
        <v>90</v>
      </c>
      <c r="K1364">
        <v>64</v>
      </c>
      <c r="L1364">
        <v>154</v>
      </c>
    </row>
    <row r="1365" spans="3:12" x14ac:dyDescent="0.25">
      <c r="C1365" t="s">
        <v>78</v>
      </c>
      <c r="H1365" s="53">
        <v>0.58599999999999997</v>
      </c>
      <c r="K1365" s="53">
        <v>0.41399999999999998</v>
      </c>
      <c r="L1365" s="54">
        <v>1</v>
      </c>
    </row>
    <row r="1366" spans="3:12" x14ac:dyDescent="0.25">
      <c r="C1366">
        <v>5</v>
      </c>
    </row>
    <row r="1367" spans="3:12" x14ac:dyDescent="0.25">
      <c r="C1367" t="s">
        <v>78</v>
      </c>
    </row>
    <row r="1368" spans="3:12" x14ac:dyDescent="0.25">
      <c r="C1368">
        <v>6</v>
      </c>
      <c r="E1368">
        <v>69</v>
      </c>
      <c r="K1368">
        <v>197</v>
      </c>
      <c r="L1368">
        <v>266</v>
      </c>
    </row>
    <row r="1369" spans="3:12" x14ac:dyDescent="0.25">
      <c r="C1369" t="s">
        <v>78</v>
      </c>
      <c r="E1369" s="53">
        <v>0.26</v>
      </c>
      <c r="K1369" s="53">
        <v>0.74</v>
      </c>
      <c r="L1369" s="54">
        <v>1</v>
      </c>
    </row>
    <row r="1370" spans="3:12" x14ac:dyDescent="0.25">
      <c r="C1370">
        <v>7</v>
      </c>
      <c r="G1370">
        <v>62</v>
      </c>
      <c r="H1370">
        <v>46</v>
      </c>
      <c r="L1370">
        <v>108</v>
      </c>
    </row>
    <row r="1371" spans="3:12" x14ac:dyDescent="0.25">
      <c r="C1371" t="s">
        <v>78</v>
      </c>
      <c r="G1371" s="53">
        <v>0.57099999999999995</v>
      </c>
      <c r="H1371" s="53">
        <v>0.42899999999999999</v>
      </c>
      <c r="L1371" s="54">
        <v>1</v>
      </c>
    </row>
    <row r="1372" spans="3:12" x14ac:dyDescent="0.25">
      <c r="C1372">
        <v>8</v>
      </c>
      <c r="H1372">
        <v>87</v>
      </c>
      <c r="K1372">
        <v>81</v>
      </c>
      <c r="L1372">
        <v>168</v>
      </c>
    </row>
    <row r="1373" spans="3:12" x14ac:dyDescent="0.25">
      <c r="C1373" t="s">
        <v>78</v>
      </c>
      <c r="H1373" s="53">
        <v>0.51800000000000002</v>
      </c>
      <c r="K1373" s="53">
        <v>0.48199999999999998</v>
      </c>
      <c r="L1373" s="54">
        <v>1</v>
      </c>
    </row>
    <row r="1374" spans="3:12" x14ac:dyDescent="0.25">
      <c r="C1374">
        <v>9</v>
      </c>
      <c r="F1374">
        <v>47</v>
      </c>
      <c r="H1374">
        <v>117</v>
      </c>
      <c r="L1374">
        <v>164</v>
      </c>
    </row>
    <row r="1375" spans="3:12" x14ac:dyDescent="0.25">
      <c r="C1375" t="s">
        <v>78</v>
      </c>
      <c r="F1375" s="53">
        <v>0.28399999999999997</v>
      </c>
      <c r="H1375" s="53">
        <v>0.71599999999999997</v>
      </c>
      <c r="L1375" s="54">
        <v>1</v>
      </c>
    </row>
    <row r="1376" spans="3:12" x14ac:dyDescent="0.25">
      <c r="C1376">
        <v>10</v>
      </c>
      <c r="E1376" s="49">
        <v>7775</v>
      </c>
      <c r="F1376">
        <v>55</v>
      </c>
      <c r="G1376" s="49">
        <v>2292</v>
      </c>
      <c r="L1376" s="49">
        <v>10122</v>
      </c>
    </row>
    <row r="1377" spans="1:12" x14ac:dyDescent="0.25">
      <c r="C1377" t="s">
        <v>78</v>
      </c>
      <c r="E1377" s="53">
        <v>0.76800000000000002</v>
      </c>
      <c r="F1377" s="53">
        <v>5.0000000000000001E-3</v>
      </c>
      <c r="G1377" s="53">
        <v>0.22600000000000001</v>
      </c>
      <c r="L1377" s="54">
        <v>1</v>
      </c>
    </row>
    <row r="1378" spans="1:12" x14ac:dyDescent="0.25">
      <c r="C1378">
        <v>11</v>
      </c>
    </row>
    <row r="1379" spans="1:12" x14ac:dyDescent="0.25">
      <c r="C1379" t="s">
        <v>78</v>
      </c>
    </row>
    <row r="1380" spans="1:12" x14ac:dyDescent="0.25">
      <c r="C1380">
        <v>12</v>
      </c>
      <c r="F1380">
        <v>68</v>
      </c>
      <c r="J1380">
        <v>76</v>
      </c>
      <c r="K1380">
        <v>94</v>
      </c>
      <c r="L1380">
        <v>238</v>
      </c>
    </row>
    <row r="1381" spans="1:12" x14ac:dyDescent="0.25">
      <c r="C1381" t="s">
        <v>78</v>
      </c>
      <c r="F1381" s="53">
        <v>0.28599999999999998</v>
      </c>
      <c r="J1381" s="53">
        <v>0.31900000000000001</v>
      </c>
      <c r="K1381" s="53">
        <v>0.39500000000000002</v>
      </c>
      <c r="L1381" s="54">
        <v>1</v>
      </c>
    </row>
    <row r="1382" spans="1:12" x14ac:dyDescent="0.25">
      <c r="C1382">
        <v>13</v>
      </c>
      <c r="K1382">
        <v>89</v>
      </c>
      <c r="L1382">
        <v>89</v>
      </c>
    </row>
    <row r="1383" spans="1:12" x14ac:dyDescent="0.25">
      <c r="C1383" t="s">
        <v>78</v>
      </c>
      <c r="K1383" s="53">
        <v>1</v>
      </c>
      <c r="L1383" s="54">
        <v>1</v>
      </c>
    </row>
    <row r="1384" spans="1:12" x14ac:dyDescent="0.25">
      <c r="C1384">
        <v>14</v>
      </c>
    </row>
    <row r="1385" spans="1:12" x14ac:dyDescent="0.25">
      <c r="C1385" t="s">
        <v>78</v>
      </c>
    </row>
    <row r="1386" spans="1:12" x14ac:dyDescent="0.25">
      <c r="C1386">
        <v>15</v>
      </c>
      <c r="E1386">
        <v>87</v>
      </c>
      <c r="L1386">
        <v>87</v>
      </c>
    </row>
    <row r="1387" spans="1:12" x14ac:dyDescent="0.25">
      <c r="C1387" t="s">
        <v>78</v>
      </c>
      <c r="E1387" s="53">
        <v>1</v>
      </c>
      <c r="L1387" s="54">
        <v>1</v>
      </c>
    </row>
    <row r="1388" spans="1:12" x14ac:dyDescent="0.25">
      <c r="C1388">
        <v>16</v>
      </c>
      <c r="H1388" s="49">
        <v>4316</v>
      </c>
      <c r="L1388" s="49">
        <v>4316</v>
      </c>
    </row>
    <row r="1389" spans="1:12" x14ac:dyDescent="0.25">
      <c r="C1389" t="s">
        <v>78</v>
      </c>
      <c r="H1389" s="53">
        <v>1</v>
      </c>
      <c r="L1389" s="54">
        <v>1</v>
      </c>
    </row>
    <row r="1390" spans="1:12" x14ac:dyDescent="0.25">
      <c r="A1390" t="s">
        <v>82</v>
      </c>
      <c r="B1390" t="s">
        <v>45</v>
      </c>
      <c r="C1390">
        <v>1</v>
      </c>
    </row>
    <row r="1391" spans="1:12" x14ac:dyDescent="0.25">
      <c r="C1391" t="s">
        <v>78</v>
      </c>
    </row>
    <row r="1392" spans="1:12" x14ac:dyDescent="0.25">
      <c r="C1392">
        <v>2</v>
      </c>
      <c r="E1392">
        <v>81</v>
      </c>
      <c r="K1392">
        <v>132</v>
      </c>
      <c r="L1392">
        <v>213</v>
      </c>
    </row>
    <row r="1393" spans="3:12" x14ac:dyDescent="0.25">
      <c r="C1393" t="s">
        <v>78</v>
      </c>
      <c r="E1393" s="53">
        <v>0.38100000000000001</v>
      </c>
      <c r="K1393" s="53">
        <v>0.61899999999999999</v>
      </c>
      <c r="L1393" s="54">
        <v>1</v>
      </c>
    </row>
    <row r="1394" spans="3:12" x14ac:dyDescent="0.25">
      <c r="C1394">
        <v>3</v>
      </c>
      <c r="E1394">
        <v>223</v>
      </c>
      <c r="K1394">
        <v>148</v>
      </c>
      <c r="L1394">
        <v>371</v>
      </c>
    </row>
    <row r="1395" spans="3:12" x14ac:dyDescent="0.25">
      <c r="C1395" t="s">
        <v>78</v>
      </c>
      <c r="E1395" s="53">
        <v>0.60199999999999998</v>
      </c>
      <c r="K1395" s="53">
        <v>0.39800000000000002</v>
      </c>
      <c r="L1395" s="54">
        <v>1</v>
      </c>
    </row>
    <row r="1396" spans="3:12" x14ac:dyDescent="0.25">
      <c r="C1396">
        <v>4</v>
      </c>
      <c r="D1396">
        <v>329</v>
      </c>
      <c r="E1396">
        <v>140</v>
      </c>
      <c r="F1396">
        <v>70</v>
      </c>
      <c r="K1396">
        <v>114</v>
      </c>
      <c r="L1396">
        <v>653</v>
      </c>
    </row>
    <row r="1397" spans="3:12" x14ac:dyDescent="0.25">
      <c r="C1397" t="s">
        <v>78</v>
      </c>
      <c r="D1397" s="53">
        <v>0.504</v>
      </c>
      <c r="E1397" s="53">
        <v>0.215</v>
      </c>
      <c r="F1397" s="53">
        <v>0.107</v>
      </c>
      <c r="K1397" s="53">
        <v>0.17499999999999999</v>
      </c>
      <c r="L1397" s="54">
        <v>1</v>
      </c>
    </row>
    <row r="1398" spans="3:12" x14ac:dyDescent="0.25">
      <c r="C1398">
        <v>5</v>
      </c>
    </row>
    <row r="1399" spans="3:12" x14ac:dyDescent="0.25">
      <c r="C1399" t="s">
        <v>78</v>
      </c>
    </row>
    <row r="1400" spans="3:12" x14ac:dyDescent="0.25">
      <c r="C1400">
        <v>6</v>
      </c>
      <c r="H1400">
        <v>66</v>
      </c>
      <c r="K1400">
        <v>519</v>
      </c>
      <c r="L1400">
        <v>585</v>
      </c>
    </row>
    <row r="1401" spans="3:12" x14ac:dyDescent="0.25">
      <c r="C1401" t="s">
        <v>78</v>
      </c>
      <c r="H1401" s="53">
        <v>0.112</v>
      </c>
      <c r="K1401" s="53">
        <v>0.88800000000000001</v>
      </c>
      <c r="L1401" s="54">
        <v>1</v>
      </c>
    </row>
    <row r="1402" spans="3:12" x14ac:dyDescent="0.25">
      <c r="C1402">
        <v>7</v>
      </c>
      <c r="F1402">
        <v>80</v>
      </c>
      <c r="G1402">
        <v>99</v>
      </c>
      <c r="I1402">
        <v>159</v>
      </c>
      <c r="K1402">
        <v>192</v>
      </c>
      <c r="L1402">
        <v>529</v>
      </c>
    </row>
    <row r="1403" spans="3:12" x14ac:dyDescent="0.25">
      <c r="C1403" t="s">
        <v>78</v>
      </c>
      <c r="F1403" s="53">
        <v>0.151</v>
      </c>
      <c r="G1403" s="53">
        <v>0.187</v>
      </c>
      <c r="I1403" s="53">
        <v>0.29899999999999999</v>
      </c>
      <c r="K1403" s="53">
        <v>0.36299999999999999</v>
      </c>
      <c r="L1403" s="54">
        <v>1</v>
      </c>
    </row>
    <row r="1404" spans="3:12" x14ac:dyDescent="0.25">
      <c r="C1404">
        <v>8</v>
      </c>
      <c r="F1404">
        <v>38</v>
      </c>
      <c r="K1404">
        <v>106</v>
      </c>
      <c r="L1404">
        <v>144</v>
      </c>
    </row>
    <row r="1405" spans="3:12" x14ac:dyDescent="0.25">
      <c r="C1405" t="s">
        <v>78</v>
      </c>
      <c r="F1405" s="53">
        <v>0.26300000000000001</v>
      </c>
      <c r="K1405" s="53">
        <v>0.73699999999999999</v>
      </c>
      <c r="L1405" s="54">
        <v>1</v>
      </c>
    </row>
    <row r="1406" spans="3:12" x14ac:dyDescent="0.25">
      <c r="C1406">
        <v>9</v>
      </c>
      <c r="F1406">
        <v>171</v>
      </c>
      <c r="G1406">
        <v>57</v>
      </c>
      <c r="I1406">
        <v>205</v>
      </c>
      <c r="J1406">
        <v>60</v>
      </c>
      <c r="K1406">
        <v>390</v>
      </c>
      <c r="L1406">
        <v>883</v>
      </c>
    </row>
    <row r="1407" spans="3:12" x14ac:dyDescent="0.25">
      <c r="C1407" t="s">
        <v>78</v>
      </c>
      <c r="F1407" s="53">
        <v>0.193</v>
      </c>
      <c r="G1407" s="53">
        <v>6.5000000000000002E-2</v>
      </c>
      <c r="I1407" s="53">
        <v>0.23200000000000001</v>
      </c>
      <c r="J1407" s="53">
        <v>6.7000000000000004E-2</v>
      </c>
      <c r="K1407" s="53">
        <v>0.442</v>
      </c>
      <c r="L1407" s="54">
        <v>1</v>
      </c>
    </row>
    <row r="1408" spans="3:12" x14ac:dyDescent="0.25">
      <c r="C1408">
        <v>10</v>
      </c>
      <c r="D1408" s="49">
        <v>7262</v>
      </c>
      <c r="G1408">
        <v>46</v>
      </c>
      <c r="H1408">
        <v>37</v>
      </c>
      <c r="I1408">
        <v>31</v>
      </c>
      <c r="K1408">
        <v>164</v>
      </c>
      <c r="L1408" s="49">
        <v>7540</v>
      </c>
    </row>
    <row r="1409" spans="1:12" x14ac:dyDescent="0.25">
      <c r="C1409" t="s">
        <v>78</v>
      </c>
      <c r="D1409" s="53">
        <v>0.96299999999999997</v>
      </c>
      <c r="G1409" s="53">
        <v>6.0000000000000001E-3</v>
      </c>
      <c r="H1409" s="53">
        <v>5.0000000000000001E-3</v>
      </c>
      <c r="I1409" s="53">
        <v>4.0000000000000001E-3</v>
      </c>
      <c r="K1409" s="53">
        <v>2.1999999999999999E-2</v>
      </c>
      <c r="L1409" s="54">
        <v>1</v>
      </c>
    </row>
    <row r="1410" spans="1:12" x14ac:dyDescent="0.25">
      <c r="C1410">
        <v>11</v>
      </c>
      <c r="E1410">
        <v>76</v>
      </c>
      <c r="L1410">
        <v>76</v>
      </c>
    </row>
    <row r="1411" spans="1:12" x14ac:dyDescent="0.25">
      <c r="C1411" t="s">
        <v>78</v>
      </c>
      <c r="E1411" s="53">
        <v>1</v>
      </c>
      <c r="L1411" s="54">
        <v>1</v>
      </c>
    </row>
    <row r="1412" spans="1:12" x14ac:dyDescent="0.25">
      <c r="C1412">
        <v>12</v>
      </c>
      <c r="D1412">
        <v>52</v>
      </c>
      <c r="E1412">
        <v>145</v>
      </c>
      <c r="H1412">
        <v>120</v>
      </c>
      <c r="J1412">
        <v>95</v>
      </c>
      <c r="L1412">
        <v>410</v>
      </c>
    </row>
    <row r="1413" spans="1:12" x14ac:dyDescent="0.25">
      <c r="C1413" t="s">
        <v>78</v>
      </c>
      <c r="D1413" s="53">
        <v>0.126</v>
      </c>
      <c r="E1413" s="53">
        <v>0.35199999999999998</v>
      </c>
      <c r="H1413" s="53">
        <v>0.29199999999999998</v>
      </c>
      <c r="J1413" s="53">
        <v>0.23</v>
      </c>
      <c r="L1413" s="54">
        <v>1</v>
      </c>
    </row>
    <row r="1414" spans="1:12" x14ac:dyDescent="0.25">
      <c r="C1414">
        <v>13</v>
      </c>
      <c r="F1414">
        <v>64</v>
      </c>
      <c r="I1414">
        <v>459</v>
      </c>
      <c r="J1414">
        <v>121</v>
      </c>
      <c r="L1414">
        <v>644</v>
      </c>
    </row>
    <row r="1415" spans="1:12" x14ac:dyDescent="0.25">
      <c r="C1415" t="s">
        <v>78</v>
      </c>
      <c r="F1415" s="53">
        <v>0.1</v>
      </c>
      <c r="I1415" s="53">
        <v>0.71199999999999997</v>
      </c>
      <c r="J1415" s="53">
        <v>0.188</v>
      </c>
      <c r="L1415" s="54">
        <v>1</v>
      </c>
    </row>
    <row r="1416" spans="1:12" x14ac:dyDescent="0.25">
      <c r="C1416">
        <v>14</v>
      </c>
      <c r="G1416">
        <v>209</v>
      </c>
      <c r="I1416">
        <v>147</v>
      </c>
      <c r="K1416">
        <v>73</v>
      </c>
      <c r="L1416">
        <v>427</v>
      </c>
    </row>
    <row r="1417" spans="1:12" x14ac:dyDescent="0.25">
      <c r="C1417" t="s">
        <v>78</v>
      </c>
      <c r="G1417" s="53">
        <v>0.48699999999999999</v>
      </c>
      <c r="I1417" s="53">
        <v>0.34200000000000003</v>
      </c>
      <c r="K1417" s="53">
        <v>0.17100000000000001</v>
      </c>
      <c r="L1417" s="54">
        <v>1</v>
      </c>
    </row>
    <row r="1418" spans="1:12" x14ac:dyDescent="0.25">
      <c r="C1418">
        <v>15</v>
      </c>
      <c r="H1418">
        <v>160</v>
      </c>
      <c r="L1418">
        <v>160</v>
      </c>
    </row>
    <row r="1419" spans="1:12" x14ac:dyDescent="0.25">
      <c r="C1419" t="s">
        <v>78</v>
      </c>
      <c r="H1419" s="53">
        <v>1</v>
      </c>
      <c r="L1419" s="54">
        <v>1</v>
      </c>
    </row>
    <row r="1420" spans="1:12" x14ac:dyDescent="0.25">
      <c r="C1420">
        <v>16</v>
      </c>
      <c r="F1420">
        <v>92</v>
      </c>
      <c r="K1420">
        <v>45</v>
      </c>
      <c r="L1420">
        <v>137</v>
      </c>
    </row>
    <row r="1421" spans="1:12" x14ac:dyDescent="0.25">
      <c r="C1421" t="s">
        <v>78</v>
      </c>
      <c r="F1421" s="53">
        <v>0.67</v>
      </c>
      <c r="K1421" s="53">
        <v>0.33</v>
      </c>
      <c r="L1421" s="54">
        <v>1</v>
      </c>
    </row>
    <row r="1422" spans="1:12" x14ac:dyDescent="0.25">
      <c r="A1422" t="s">
        <v>82</v>
      </c>
      <c r="B1422" t="s">
        <v>46</v>
      </c>
      <c r="C1422">
        <v>1</v>
      </c>
    </row>
    <row r="1423" spans="1:12" x14ac:dyDescent="0.25">
      <c r="C1423" t="s">
        <v>78</v>
      </c>
    </row>
    <row r="1424" spans="1:12" x14ac:dyDescent="0.25">
      <c r="C1424">
        <v>2</v>
      </c>
      <c r="K1424">
        <v>256</v>
      </c>
      <c r="L1424">
        <v>256</v>
      </c>
    </row>
    <row r="1425" spans="3:12" x14ac:dyDescent="0.25">
      <c r="C1425" t="s">
        <v>78</v>
      </c>
      <c r="K1425" s="53">
        <v>1</v>
      </c>
      <c r="L1425" s="54">
        <v>1</v>
      </c>
    </row>
    <row r="1426" spans="3:12" x14ac:dyDescent="0.25">
      <c r="C1426">
        <v>3</v>
      </c>
      <c r="G1426">
        <v>85</v>
      </c>
      <c r="H1426">
        <v>30</v>
      </c>
      <c r="K1426">
        <v>55</v>
      </c>
      <c r="L1426">
        <v>170</v>
      </c>
    </row>
    <row r="1427" spans="3:12" x14ac:dyDescent="0.25">
      <c r="C1427" t="s">
        <v>78</v>
      </c>
      <c r="G1427" s="53">
        <v>0.5</v>
      </c>
      <c r="H1427" s="53">
        <v>0.17799999999999999</v>
      </c>
      <c r="K1427" s="53">
        <v>0.32200000000000001</v>
      </c>
      <c r="L1427" s="54">
        <v>1</v>
      </c>
    </row>
    <row r="1428" spans="3:12" x14ac:dyDescent="0.25">
      <c r="C1428">
        <v>4</v>
      </c>
      <c r="H1428">
        <v>76</v>
      </c>
      <c r="L1428">
        <v>76</v>
      </c>
    </row>
    <row r="1429" spans="3:12" x14ac:dyDescent="0.25">
      <c r="C1429" t="s">
        <v>78</v>
      </c>
      <c r="H1429" s="53">
        <v>1</v>
      </c>
      <c r="L1429" s="54">
        <v>1</v>
      </c>
    </row>
    <row r="1430" spans="3:12" x14ac:dyDescent="0.25">
      <c r="C1430">
        <v>5</v>
      </c>
    </row>
    <row r="1431" spans="3:12" x14ac:dyDescent="0.25">
      <c r="C1431" t="s">
        <v>78</v>
      </c>
    </row>
    <row r="1432" spans="3:12" x14ac:dyDescent="0.25">
      <c r="C1432">
        <v>6</v>
      </c>
      <c r="F1432">
        <v>66</v>
      </c>
      <c r="H1432">
        <v>103</v>
      </c>
      <c r="L1432">
        <v>169</v>
      </c>
    </row>
    <row r="1433" spans="3:12" x14ac:dyDescent="0.25">
      <c r="C1433" t="s">
        <v>78</v>
      </c>
      <c r="F1433" s="53">
        <v>0.39</v>
      </c>
      <c r="H1433" s="53">
        <v>0.61</v>
      </c>
      <c r="L1433" s="54">
        <v>1</v>
      </c>
    </row>
    <row r="1434" spans="3:12" x14ac:dyDescent="0.25">
      <c r="C1434">
        <v>7</v>
      </c>
    </row>
    <row r="1435" spans="3:12" x14ac:dyDescent="0.25">
      <c r="C1435" t="s">
        <v>78</v>
      </c>
    </row>
    <row r="1436" spans="3:12" x14ac:dyDescent="0.25">
      <c r="C1436">
        <v>8</v>
      </c>
      <c r="H1436">
        <v>146</v>
      </c>
      <c r="L1436">
        <v>146</v>
      </c>
    </row>
    <row r="1437" spans="3:12" x14ac:dyDescent="0.25">
      <c r="C1437" t="s">
        <v>78</v>
      </c>
      <c r="H1437" s="53">
        <v>1</v>
      </c>
      <c r="L1437" s="54">
        <v>1</v>
      </c>
    </row>
    <row r="1438" spans="3:12" x14ac:dyDescent="0.25">
      <c r="C1438">
        <v>9</v>
      </c>
    </row>
    <row r="1439" spans="3:12" x14ac:dyDescent="0.25">
      <c r="C1439" t="s">
        <v>78</v>
      </c>
    </row>
    <row r="1440" spans="3:12" x14ac:dyDescent="0.25">
      <c r="C1440">
        <v>10</v>
      </c>
      <c r="F1440">
        <v>200</v>
      </c>
      <c r="H1440">
        <v>157</v>
      </c>
      <c r="L1440">
        <v>357</v>
      </c>
    </row>
    <row r="1441" spans="1:12" x14ac:dyDescent="0.25">
      <c r="C1441" t="s">
        <v>78</v>
      </c>
      <c r="F1441" s="53">
        <v>0.56000000000000005</v>
      </c>
      <c r="H1441" s="53">
        <v>0.44</v>
      </c>
      <c r="L1441" s="54">
        <v>1</v>
      </c>
    </row>
    <row r="1442" spans="1:12" x14ac:dyDescent="0.25">
      <c r="C1442">
        <v>11</v>
      </c>
      <c r="H1442">
        <v>65</v>
      </c>
      <c r="K1442">
        <v>85</v>
      </c>
      <c r="L1442">
        <v>150</v>
      </c>
    </row>
    <row r="1443" spans="1:12" x14ac:dyDescent="0.25">
      <c r="C1443" t="s">
        <v>78</v>
      </c>
      <c r="H1443" s="53">
        <v>0.434</v>
      </c>
      <c r="K1443" s="53">
        <v>0.56599999999999995</v>
      </c>
      <c r="L1443" s="54">
        <v>1</v>
      </c>
    </row>
    <row r="1444" spans="1:12" x14ac:dyDescent="0.25">
      <c r="C1444">
        <v>12</v>
      </c>
      <c r="F1444">
        <v>94</v>
      </c>
      <c r="H1444">
        <v>210</v>
      </c>
      <c r="K1444">
        <v>74</v>
      </c>
      <c r="L1444">
        <v>378</v>
      </c>
    </row>
    <row r="1445" spans="1:12" x14ac:dyDescent="0.25">
      <c r="C1445" t="s">
        <v>78</v>
      </c>
      <c r="F1445" s="53">
        <v>0.249</v>
      </c>
      <c r="H1445" s="53">
        <v>0.55600000000000005</v>
      </c>
      <c r="K1445" s="53">
        <v>0.19500000000000001</v>
      </c>
      <c r="L1445" s="54">
        <v>1</v>
      </c>
    </row>
    <row r="1446" spans="1:12" x14ac:dyDescent="0.25">
      <c r="C1446">
        <v>13</v>
      </c>
      <c r="H1446" s="49">
        <v>3576</v>
      </c>
      <c r="L1446" s="49">
        <v>3576</v>
      </c>
    </row>
    <row r="1447" spans="1:12" x14ac:dyDescent="0.25">
      <c r="C1447" t="s">
        <v>78</v>
      </c>
      <c r="H1447" s="53">
        <v>1</v>
      </c>
      <c r="L1447" s="54">
        <v>1</v>
      </c>
    </row>
    <row r="1448" spans="1:12" x14ac:dyDescent="0.25">
      <c r="C1448">
        <v>14</v>
      </c>
      <c r="H1448">
        <v>220</v>
      </c>
      <c r="L1448">
        <v>220</v>
      </c>
    </row>
    <row r="1449" spans="1:12" x14ac:dyDescent="0.25">
      <c r="C1449" t="s">
        <v>78</v>
      </c>
      <c r="H1449" s="53">
        <v>1</v>
      </c>
      <c r="L1449" s="54">
        <v>1</v>
      </c>
    </row>
    <row r="1450" spans="1:12" x14ac:dyDescent="0.25">
      <c r="C1450">
        <v>15</v>
      </c>
    </row>
    <row r="1451" spans="1:12" x14ac:dyDescent="0.25">
      <c r="C1451" t="s">
        <v>78</v>
      </c>
    </row>
    <row r="1452" spans="1:12" x14ac:dyDescent="0.25">
      <c r="C1452">
        <v>16</v>
      </c>
      <c r="K1452">
        <v>91</v>
      </c>
      <c r="L1452">
        <v>90</v>
      </c>
    </row>
    <row r="1453" spans="1:12" x14ac:dyDescent="0.25">
      <c r="C1453" t="s">
        <v>78</v>
      </c>
      <c r="K1453" s="53">
        <v>1</v>
      </c>
      <c r="L1453" s="54">
        <v>1</v>
      </c>
    </row>
    <row r="1454" spans="1:12" x14ac:dyDescent="0.25">
      <c r="A1454" t="s">
        <v>82</v>
      </c>
      <c r="B1454" t="s">
        <v>47</v>
      </c>
      <c r="C1454">
        <v>1</v>
      </c>
    </row>
    <row r="1455" spans="1:12" x14ac:dyDescent="0.25">
      <c r="C1455" t="s">
        <v>78</v>
      </c>
    </row>
    <row r="1456" spans="1:12" x14ac:dyDescent="0.25">
      <c r="C1456">
        <v>2</v>
      </c>
      <c r="H1456">
        <v>329</v>
      </c>
      <c r="L1456">
        <v>329</v>
      </c>
    </row>
    <row r="1457" spans="3:12" x14ac:dyDescent="0.25">
      <c r="C1457" t="s">
        <v>78</v>
      </c>
      <c r="H1457" s="53">
        <v>1</v>
      </c>
      <c r="L1457" s="54">
        <v>1</v>
      </c>
    </row>
    <row r="1458" spans="3:12" x14ac:dyDescent="0.25">
      <c r="C1458">
        <v>3</v>
      </c>
      <c r="H1458">
        <v>69</v>
      </c>
      <c r="K1458">
        <v>79</v>
      </c>
      <c r="L1458">
        <v>147</v>
      </c>
    </row>
    <row r="1459" spans="3:12" x14ac:dyDescent="0.25">
      <c r="C1459" t="s">
        <v>78</v>
      </c>
      <c r="H1459" s="53">
        <v>0.46700000000000003</v>
      </c>
      <c r="K1459" s="53">
        <v>0.53300000000000003</v>
      </c>
      <c r="L1459" s="54">
        <v>1</v>
      </c>
    </row>
    <row r="1460" spans="3:12" x14ac:dyDescent="0.25">
      <c r="C1460">
        <v>4</v>
      </c>
      <c r="H1460">
        <v>129</v>
      </c>
      <c r="L1460">
        <v>129</v>
      </c>
    </row>
    <row r="1461" spans="3:12" x14ac:dyDescent="0.25">
      <c r="C1461" t="s">
        <v>78</v>
      </c>
      <c r="H1461" s="53">
        <v>1</v>
      </c>
      <c r="L1461" s="54">
        <v>1</v>
      </c>
    </row>
    <row r="1462" spans="3:12" x14ac:dyDescent="0.25">
      <c r="C1462">
        <v>5</v>
      </c>
    </row>
    <row r="1463" spans="3:12" x14ac:dyDescent="0.25">
      <c r="C1463" t="s">
        <v>78</v>
      </c>
    </row>
    <row r="1464" spans="3:12" x14ac:dyDescent="0.25">
      <c r="C1464">
        <v>6</v>
      </c>
    </row>
    <row r="1465" spans="3:12" x14ac:dyDescent="0.25">
      <c r="C1465" t="s">
        <v>78</v>
      </c>
    </row>
    <row r="1466" spans="3:12" x14ac:dyDescent="0.25">
      <c r="C1466">
        <v>7</v>
      </c>
      <c r="K1466">
        <v>36</v>
      </c>
      <c r="L1466">
        <v>36</v>
      </c>
    </row>
    <row r="1467" spans="3:12" x14ac:dyDescent="0.25">
      <c r="C1467" t="s">
        <v>78</v>
      </c>
      <c r="K1467" s="53">
        <v>1</v>
      </c>
      <c r="L1467" s="54">
        <v>1</v>
      </c>
    </row>
    <row r="1468" spans="3:12" x14ac:dyDescent="0.25">
      <c r="C1468">
        <v>8</v>
      </c>
      <c r="H1468">
        <v>76</v>
      </c>
      <c r="K1468">
        <v>51</v>
      </c>
      <c r="L1468">
        <v>127</v>
      </c>
    </row>
    <row r="1469" spans="3:12" x14ac:dyDescent="0.25">
      <c r="C1469" t="s">
        <v>78</v>
      </c>
      <c r="H1469" s="53">
        <v>0.59499999999999997</v>
      </c>
      <c r="K1469" s="53">
        <v>0.40500000000000003</v>
      </c>
      <c r="L1469" s="54">
        <v>1</v>
      </c>
    </row>
    <row r="1470" spans="3:12" x14ac:dyDescent="0.25">
      <c r="C1470">
        <v>9</v>
      </c>
      <c r="H1470" s="49">
        <v>1916</v>
      </c>
      <c r="K1470" s="49">
        <v>3612</v>
      </c>
      <c r="L1470" s="49">
        <v>5528</v>
      </c>
    </row>
    <row r="1471" spans="3:12" x14ac:dyDescent="0.25">
      <c r="C1471" t="s">
        <v>78</v>
      </c>
      <c r="H1471" s="53">
        <v>0.34699999999999998</v>
      </c>
      <c r="K1471" s="53">
        <v>0.65300000000000002</v>
      </c>
      <c r="L1471" s="54">
        <v>1</v>
      </c>
    </row>
    <row r="1472" spans="3:12" x14ac:dyDescent="0.25">
      <c r="C1472">
        <v>10</v>
      </c>
      <c r="F1472">
        <v>102</v>
      </c>
      <c r="J1472" s="49">
        <v>3627</v>
      </c>
      <c r="K1472">
        <v>40</v>
      </c>
      <c r="L1472" s="49">
        <v>3768</v>
      </c>
    </row>
    <row r="1473" spans="1:12" x14ac:dyDescent="0.25">
      <c r="C1473" t="s">
        <v>78</v>
      </c>
      <c r="F1473" s="53">
        <v>2.7E-2</v>
      </c>
      <c r="J1473" s="53">
        <v>0.96199999999999997</v>
      </c>
      <c r="K1473" s="53">
        <v>1.0999999999999999E-2</v>
      </c>
      <c r="L1473" s="54">
        <v>1</v>
      </c>
    </row>
    <row r="1474" spans="1:12" x14ac:dyDescent="0.25">
      <c r="C1474">
        <v>11</v>
      </c>
      <c r="F1474">
        <v>173</v>
      </c>
      <c r="G1474">
        <v>91</v>
      </c>
      <c r="K1474">
        <v>53</v>
      </c>
      <c r="L1474">
        <v>317</v>
      </c>
    </row>
    <row r="1475" spans="1:12" x14ac:dyDescent="0.25">
      <c r="C1475" t="s">
        <v>78</v>
      </c>
      <c r="F1475" s="53">
        <v>0.54500000000000004</v>
      </c>
      <c r="G1475" s="53">
        <v>0.28699999999999998</v>
      </c>
      <c r="K1475" s="53">
        <v>0.16800000000000001</v>
      </c>
      <c r="L1475" s="54">
        <v>1</v>
      </c>
    </row>
    <row r="1476" spans="1:12" x14ac:dyDescent="0.25">
      <c r="C1476">
        <v>12</v>
      </c>
      <c r="F1476">
        <v>116</v>
      </c>
      <c r="H1476">
        <v>445</v>
      </c>
      <c r="L1476">
        <v>561</v>
      </c>
    </row>
    <row r="1477" spans="1:12" x14ac:dyDescent="0.25">
      <c r="C1477" t="s">
        <v>78</v>
      </c>
      <c r="F1477" s="53">
        <v>0.20599999999999999</v>
      </c>
      <c r="H1477" s="53">
        <v>0.79400000000000004</v>
      </c>
      <c r="L1477" s="54">
        <v>1</v>
      </c>
    </row>
    <row r="1478" spans="1:12" x14ac:dyDescent="0.25">
      <c r="C1478">
        <v>13</v>
      </c>
      <c r="E1478">
        <v>103</v>
      </c>
      <c r="H1478">
        <v>100</v>
      </c>
      <c r="L1478">
        <v>203</v>
      </c>
    </row>
    <row r="1479" spans="1:12" x14ac:dyDescent="0.25">
      <c r="C1479" t="s">
        <v>78</v>
      </c>
      <c r="E1479" s="53">
        <v>0.50800000000000001</v>
      </c>
      <c r="H1479" s="53">
        <v>0.49199999999999999</v>
      </c>
      <c r="L1479" s="54">
        <v>1</v>
      </c>
    </row>
    <row r="1480" spans="1:12" x14ac:dyDescent="0.25">
      <c r="C1480">
        <v>14</v>
      </c>
      <c r="H1480">
        <v>75</v>
      </c>
      <c r="L1480">
        <v>75</v>
      </c>
    </row>
    <row r="1481" spans="1:12" x14ac:dyDescent="0.25">
      <c r="C1481" t="s">
        <v>78</v>
      </c>
      <c r="H1481" s="53">
        <v>1</v>
      </c>
      <c r="L1481" s="54">
        <v>1</v>
      </c>
    </row>
    <row r="1482" spans="1:12" x14ac:dyDescent="0.25">
      <c r="C1482">
        <v>15</v>
      </c>
      <c r="F1482">
        <v>421</v>
      </c>
      <c r="L1482">
        <v>421</v>
      </c>
    </row>
    <row r="1483" spans="1:12" x14ac:dyDescent="0.25">
      <c r="C1483" t="s">
        <v>78</v>
      </c>
      <c r="F1483" s="53">
        <v>1</v>
      </c>
      <c r="L1483" s="54">
        <v>1</v>
      </c>
    </row>
    <row r="1484" spans="1:12" x14ac:dyDescent="0.25">
      <c r="C1484">
        <v>16</v>
      </c>
      <c r="H1484">
        <v>98</v>
      </c>
      <c r="L1484">
        <v>98</v>
      </c>
    </row>
    <row r="1485" spans="1:12" x14ac:dyDescent="0.25">
      <c r="C1485" t="s">
        <v>78</v>
      </c>
      <c r="H1485" s="53">
        <v>1</v>
      </c>
      <c r="L1485" s="54">
        <v>1</v>
      </c>
    </row>
    <row r="1486" spans="1:12" x14ac:dyDescent="0.25">
      <c r="A1486" t="s">
        <v>82</v>
      </c>
      <c r="B1486" t="s">
        <v>48</v>
      </c>
      <c r="C1486">
        <v>1</v>
      </c>
    </row>
    <row r="1487" spans="1:12" x14ac:dyDescent="0.25">
      <c r="C1487" t="s">
        <v>78</v>
      </c>
    </row>
    <row r="1488" spans="1:12" x14ac:dyDescent="0.25">
      <c r="C1488">
        <v>2</v>
      </c>
      <c r="G1488">
        <v>34</v>
      </c>
      <c r="K1488">
        <v>43</v>
      </c>
      <c r="L1488">
        <v>77</v>
      </c>
    </row>
    <row r="1489" spans="3:12" x14ac:dyDescent="0.25">
      <c r="C1489" t="s">
        <v>78</v>
      </c>
      <c r="G1489" s="53">
        <v>0.443</v>
      </c>
      <c r="K1489" s="53">
        <v>0.55700000000000005</v>
      </c>
      <c r="L1489" s="54">
        <v>1</v>
      </c>
    </row>
    <row r="1490" spans="3:12" x14ac:dyDescent="0.25">
      <c r="C1490">
        <v>3</v>
      </c>
      <c r="K1490" s="49">
        <v>4514</v>
      </c>
      <c r="L1490" s="49">
        <v>4514</v>
      </c>
    </row>
    <row r="1491" spans="3:12" x14ac:dyDescent="0.25">
      <c r="C1491" t="s">
        <v>78</v>
      </c>
      <c r="K1491" s="53">
        <v>1</v>
      </c>
      <c r="L1491" s="54">
        <v>1</v>
      </c>
    </row>
    <row r="1492" spans="3:12" x14ac:dyDescent="0.25">
      <c r="C1492">
        <v>4</v>
      </c>
      <c r="F1492">
        <v>152</v>
      </c>
      <c r="L1492">
        <v>152</v>
      </c>
    </row>
    <row r="1493" spans="3:12" x14ac:dyDescent="0.25">
      <c r="C1493" t="s">
        <v>78</v>
      </c>
      <c r="F1493" s="53">
        <v>1</v>
      </c>
      <c r="L1493" s="54">
        <v>1</v>
      </c>
    </row>
    <row r="1494" spans="3:12" x14ac:dyDescent="0.25">
      <c r="C1494">
        <v>5</v>
      </c>
    </row>
    <row r="1495" spans="3:12" x14ac:dyDescent="0.25">
      <c r="C1495" t="s">
        <v>78</v>
      </c>
    </row>
    <row r="1496" spans="3:12" x14ac:dyDescent="0.25">
      <c r="C1496">
        <v>6</v>
      </c>
    </row>
    <row r="1497" spans="3:12" x14ac:dyDescent="0.25">
      <c r="C1497" t="s">
        <v>78</v>
      </c>
    </row>
    <row r="1498" spans="3:12" x14ac:dyDescent="0.25">
      <c r="C1498">
        <v>7</v>
      </c>
      <c r="F1498">
        <v>180</v>
      </c>
      <c r="K1498">
        <v>55</v>
      </c>
      <c r="L1498">
        <v>235</v>
      </c>
    </row>
    <row r="1499" spans="3:12" x14ac:dyDescent="0.25">
      <c r="C1499" t="s">
        <v>78</v>
      </c>
      <c r="F1499" s="53">
        <v>0.76500000000000001</v>
      </c>
      <c r="K1499" s="53">
        <v>0.23499999999999999</v>
      </c>
      <c r="L1499" s="54">
        <v>1</v>
      </c>
    </row>
    <row r="1500" spans="3:12" x14ac:dyDescent="0.25">
      <c r="C1500">
        <v>8</v>
      </c>
      <c r="F1500">
        <v>85</v>
      </c>
      <c r="L1500">
        <v>84</v>
      </c>
    </row>
    <row r="1501" spans="3:12" x14ac:dyDescent="0.25">
      <c r="C1501" t="s">
        <v>78</v>
      </c>
      <c r="F1501" s="53">
        <v>1</v>
      </c>
      <c r="L1501" s="54">
        <v>1</v>
      </c>
    </row>
    <row r="1502" spans="3:12" x14ac:dyDescent="0.25">
      <c r="C1502">
        <v>9</v>
      </c>
      <c r="F1502">
        <v>593</v>
      </c>
      <c r="K1502">
        <v>183</v>
      </c>
      <c r="L1502">
        <v>776</v>
      </c>
    </row>
    <row r="1503" spans="3:12" x14ac:dyDescent="0.25">
      <c r="C1503" t="s">
        <v>78</v>
      </c>
      <c r="F1503" s="53">
        <v>0.76500000000000001</v>
      </c>
      <c r="K1503" s="53">
        <v>0.23499999999999999</v>
      </c>
      <c r="L1503" s="54">
        <v>1</v>
      </c>
    </row>
    <row r="1504" spans="3:12" x14ac:dyDescent="0.25">
      <c r="C1504">
        <v>10</v>
      </c>
      <c r="K1504">
        <v>40</v>
      </c>
      <c r="L1504">
        <v>40</v>
      </c>
    </row>
    <row r="1505" spans="1:12" x14ac:dyDescent="0.25">
      <c r="C1505" t="s">
        <v>78</v>
      </c>
      <c r="K1505" s="53">
        <v>1</v>
      </c>
      <c r="L1505" s="54">
        <v>1</v>
      </c>
    </row>
    <row r="1506" spans="1:12" x14ac:dyDescent="0.25">
      <c r="C1506">
        <v>11</v>
      </c>
      <c r="G1506" s="49">
        <v>3343</v>
      </c>
      <c r="L1506" s="49">
        <v>3343</v>
      </c>
    </row>
    <row r="1507" spans="1:12" x14ac:dyDescent="0.25">
      <c r="C1507" t="s">
        <v>78</v>
      </c>
      <c r="G1507" s="53">
        <v>1</v>
      </c>
      <c r="L1507" s="54">
        <v>1</v>
      </c>
    </row>
    <row r="1508" spans="1:12" x14ac:dyDescent="0.25">
      <c r="C1508">
        <v>12</v>
      </c>
      <c r="G1508">
        <v>106</v>
      </c>
      <c r="J1508">
        <v>69</v>
      </c>
      <c r="K1508">
        <v>163</v>
      </c>
      <c r="L1508">
        <v>338</v>
      </c>
    </row>
    <row r="1509" spans="1:12" x14ac:dyDescent="0.25">
      <c r="C1509" t="s">
        <v>78</v>
      </c>
      <c r="G1509" s="53">
        <v>0.312</v>
      </c>
      <c r="J1509" s="53">
        <v>0.20399999999999999</v>
      </c>
      <c r="K1509" s="53">
        <v>0.48299999999999998</v>
      </c>
      <c r="L1509" s="54">
        <v>1</v>
      </c>
    </row>
    <row r="1510" spans="1:12" x14ac:dyDescent="0.25">
      <c r="C1510">
        <v>13</v>
      </c>
    </row>
    <row r="1511" spans="1:12" x14ac:dyDescent="0.25">
      <c r="C1511" t="s">
        <v>78</v>
      </c>
    </row>
    <row r="1512" spans="1:12" x14ac:dyDescent="0.25">
      <c r="C1512">
        <v>14</v>
      </c>
      <c r="G1512">
        <v>46</v>
      </c>
      <c r="K1512">
        <v>58</v>
      </c>
      <c r="L1512">
        <v>104</v>
      </c>
    </row>
    <row r="1513" spans="1:12" x14ac:dyDescent="0.25">
      <c r="C1513" t="s">
        <v>78</v>
      </c>
      <c r="G1513" s="53">
        <v>0.44</v>
      </c>
      <c r="K1513" s="53">
        <v>0.56000000000000005</v>
      </c>
      <c r="L1513" s="54">
        <v>1</v>
      </c>
    </row>
    <row r="1514" spans="1:12" x14ac:dyDescent="0.25">
      <c r="C1514">
        <v>15</v>
      </c>
    </row>
    <row r="1515" spans="1:12" x14ac:dyDescent="0.25">
      <c r="C1515" t="s">
        <v>78</v>
      </c>
    </row>
    <row r="1516" spans="1:12" x14ac:dyDescent="0.25">
      <c r="C1516">
        <v>16</v>
      </c>
    </row>
    <row r="1517" spans="1:12" x14ac:dyDescent="0.25">
      <c r="C1517" t="s">
        <v>78</v>
      </c>
    </row>
    <row r="1518" spans="1:12" x14ac:dyDescent="0.25">
      <c r="A1518" t="s">
        <v>82</v>
      </c>
      <c r="B1518" t="s">
        <v>79</v>
      </c>
      <c r="C1518">
        <v>1</v>
      </c>
    </row>
    <row r="1519" spans="1:12" x14ac:dyDescent="0.25">
      <c r="C1519" t="s">
        <v>78</v>
      </c>
    </row>
    <row r="1520" spans="1:12" x14ac:dyDescent="0.25">
      <c r="C1520">
        <v>2</v>
      </c>
      <c r="K1520">
        <v>44</v>
      </c>
      <c r="L1520">
        <v>44</v>
      </c>
    </row>
    <row r="1521" spans="3:12" x14ac:dyDescent="0.25">
      <c r="C1521" t="s">
        <v>78</v>
      </c>
      <c r="K1521" s="53">
        <v>1</v>
      </c>
      <c r="L1521" s="54">
        <v>1</v>
      </c>
    </row>
    <row r="1522" spans="3:12" x14ac:dyDescent="0.25">
      <c r="C1522">
        <v>3</v>
      </c>
    </row>
    <row r="1523" spans="3:12" x14ac:dyDescent="0.25">
      <c r="C1523" t="s">
        <v>78</v>
      </c>
    </row>
    <row r="1524" spans="3:12" x14ac:dyDescent="0.25">
      <c r="C1524">
        <v>4</v>
      </c>
      <c r="D1524">
        <v>90</v>
      </c>
      <c r="L1524">
        <v>90</v>
      </c>
    </row>
    <row r="1525" spans="3:12" x14ac:dyDescent="0.25">
      <c r="C1525" t="s">
        <v>78</v>
      </c>
      <c r="D1525" s="53">
        <v>1</v>
      </c>
      <c r="L1525" s="54">
        <v>1</v>
      </c>
    </row>
    <row r="1526" spans="3:12" x14ac:dyDescent="0.25">
      <c r="C1526">
        <v>5</v>
      </c>
    </row>
    <row r="1527" spans="3:12" x14ac:dyDescent="0.25">
      <c r="C1527" t="s">
        <v>78</v>
      </c>
    </row>
    <row r="1528" spans="3:12" x14ac:dyDescent="0.25">
      <c r="C1528">
        <v>6</v>
      </c>
    </row>
    <row r="1529" spans="3:12" x14ac:dyDescent="0.25">
      <c r="C1529" t="s">
        <v>78</v>
      </c>
    </row>
    <row r="1530" spans="3:12" x14ac:dyDescent="0.25">
      <c r="C1530">
        <v>7</v>
      </c>
    </row>
    <row r="1531" spans="3:12" x14ac:dyDescent="0.25">
      <c r="C1531" t="s">
        <v>78</v>
      </c>
    </row>
    <row r="1532" spans="3:12" x14ac:dyDescent="0.25">
      <c r="C1532">
        <v>8</v>
      </c>
    </row>
    <row r="1533" spans="3:12" x14ac:dyDescent="0.25">
      <c r="C1533" t="s">
        <v>78</v>
      </c>
    </row>
    <row r="1534" spans="3:12" x14ac:dyDescent="0.25">
      <c r="C1534">
        <v>9</v>
      </c>
    </row>
    <row r="1535" spans="3:12" x14ac:dyDescent="0.25">
      <c r="C1535" t="s">
        <v>78</v>
      </c>
    </row>
    <row r="1536" spans="3:12" x14ac:dyDescent="0.25">
      <c r="C1536">
        <v>10</v>
      </c>
    </row>
    <row r="1537" spans="1:12" x14ac:dyDescent="0.25">
      <c r="C1537" t="s">
        <v>78</v>
      </c>
    </row>
    <row r="1538" spans="1:12" x14ac:dyDescent="0.25">
      <c r="C1538">
        <v>11</v>
      </c>
    </row>
    <row r="1539" spans="1:12" x14ac:dyDescent="0.25">
      <c r="C1539" t="s">
        <v>78</v>
      </c>
    </row>
    <row r="1540" spans="1:12" x14ac:dyDescent="0.25">
      <c r="C1540">
        <v>12</v>
      </c>
      <c r="F1540">
        <v>97</v>
      </c>
      <c r="L1540">
        <v>97</v>
      </c>
    </row>
    <row r="1541" spans="1:12" x14ac:dyDescent="0.25">
      <c r="C1541" t="s">
        <v>78</v>
      </c>
      <c r="F1541" s="53">
        <v>1</v>
      </c>
      <c r="L1541" s="54">
        <v>1</v>
      </c>
    </row>
    <row r="1542" spans="1:12" x14ac:dyDescent="0.25">
      <c r="C1542">
        <v>13</v>
      </c>
      <c r="E1542">
        <v>372</v>
      </c>
      <c r="L1542">
        <v>372</v>
      </c>
    </row>
    <row r="1543" spans="1:12" x14ac:dyDescent="0.25">
      <c r="C1543" t="s">
        <v>78</v>
      </c>
      <c r="E1543" s="53">
        <v>1</v>
      </c>
      <c r="L1543" s="54">
        <v>1</v>
      </c>
    </row>
    <row r="1544" spans="1:12" x14ac:dyDescent="0.25">
      <c r="C1544">
        <v>14</v>
      </c>
    </row>
    <row r="1545" spans="1:12" x14ac:dyDescent="0.25">
      <c r="C1545" t="s">
        <v>78</v>
      </c>
    </row>
    <row r="1546" spans="1:12" x14ac:dyDescent="0.25">
      <c r="C1546">
        <v>15</v>
      </c>
      <c r="F1546">
        <v>334</v>
      </c>
      <c r="L1546">
        <v>334</v>
      </c>
    </row>
    <row r="1547" spans="1:12" x14ac:dyDescent="0.25">
      <c r="C1547" t="s">
        <v>78</v>
      </c>
      <c r="F1547" s="53">
        <v>1</v>
      </c>
      <c r="L1547" s="54">
        <v>1</v>
      </c>
    </row>
    <row r="1548" spans="1:12" x14ac:dyDescent="0.25">
      <c r="C1548">
        <v>16</v>
      </c>
    </row>
    <row r="1549" spans="1:12" x14ac:dyDescent="0.25">
      <c r="C1549" t="s">
        <v>78</v>
      </c>
    </row>
    <row r="1550" spans="1:12" x14ac:dyDescent="0.25">
      <c r="A1550" t="s">
        <v>56</v>
      </c>
      <c r="B1550" t="s">
        <v>42</v>
      </c>
      <c r="C1550">
        <v>1</v>
      </c>
      <c r="D1550">
        <v>44</v>
      </c>
      <c r="F1550">
        <v>102</v>
      </c>
      <c r="G1550">
        <v>266</v>
      </c>
      <c r="H1550">
        <v>171</v>
      </c>
      <c r="I1550">
        <v>48</v>
      </c>
      <c r="J1550" s="49">
        <v>5455</v>
      </c>
      <c r="K1550" s="49">
        <v>32349</v>
      </c>
      <c r="L1550" s="49">
        <v>38435</v>
      </c>
    </row>
    <row r="1551" spans="1:12" x14ac:dyDescent="0.25">
      <c r="C1551" t="s">
        <v>78</v>
      </c>
      <c r="D1551" s="53">
        <v>1E-3</v>
      </c>
      <c r="F1551" s="53">
        <v>3.0000000000000001E-3</v>
      </c>
      <c r="G1551" s="53">
        <v>7.0000000000000001E-3</v>
      </c>
      <c r="H1551" s="53">
        <v>4.0000000000000001E-3</v>
      </c>
      <c r="I1551" s="53">
        <v>1E-3</v>
      </c>
      <c r="J1551" s="53">
        <v>0.14199999999999999</v>
      </c>
      <c r="K1551" s="53">
        <v>0.84199999999999997</v>
      </c>
      <c r="L1551" s="54">
        <v>1</v>
      </c>
    </row>
    <row r="1552" spans="1:12" x14ac:dyDescent="0.25">
      <c r="C1552">
        <v>2</v>
      </c>
      <c r="D1552" s="49">
        <v>3776</v>
      </c>
      <c r="E1552" s="49">
        <v>9385</v>
      </c>
      <c r="F1552" s="49">
        <v>6759</v>
      </c>
      <c r="G1552" s="49">
        <v>9137</v>
      </c>
      <c r="H1552" s="49">
        <v>9031</v>
      </c>
      <c r="I1552">
        <v>430</v>
      </c>
      <c r="J1552" s="49">
        <v>3120</v>
      </c>
      <c r="K1552" s="49">
        <v>108868</v>
      </c>
      <c r="L1552" s="49">
        <v>150505</v>
      </c>
    </row>
    <row r="1553" spans="3:12" x14ac:dyDescent="0.25">
      <c r="C1553" t="s">
        <v>78</v>
      </c>
      <c r="D1553" s="53">
        <v>2.5000000000000001E-2</v>
      </c>
      <c r="E1553" s="53">
        <v>6.2E-2</v>
      </c>
      <c r="F1553" s="53">
        <v>4.4999999999999998E-2</v>
      </c>
      <c r="G1553" s="53">
        <v>6.0999999999999999E-2</v>
      </c>
      <c r="H1553" s="53">
        <v>0.06</v>
      </c>
      <c r="I1553" s="53">
        <v>3.0000000000000001E-3</v>
      </c>
      <c r="J1553" s="53">
        <v>2.1000000000000001E-2</v>
      </c>
      <c r="K1553" s="53">
        <v>0.72299999999999998</v>
      </c>
      <c r="L1553" s="54">
        <v>1</v>
      </c>
    </row>
    <row r="1554" spans="3:12" x14ac:dyDescent="0.25">
      <c r="C1554">
        <v>3</v>
      </c>
      <c r="D1554" s="49">
        <v>2734</v>
      </c>
      <c r="E1554" s="49">
        <v>5937</v>
      </c>
      <c r="F1554" s="49">
        <v>48339</v>
      </c>
      <c r="G1554" s="49">
        <v>12777</v>
      </c>
      <c r="H1554" s="49">
        <v>26792</v>
      </c>
      <c r="I1554" s="49">
        <v>8116</v>
      </c>
      <c r="J1554" s="49">
        <v>10403</v>
      </c>
      <c r="K1554" s="49">
        <v>668674</v>
      </c>
      <c r="L1554" s="49">
        <v>783772</v>
      </c>
    </row>
    <row r="1555" spans="3:12" x14ac:dyDescent="0.25">
      <c r="C1555" t="s">
        <v>78</v>
      </c>
      <c r="D1555" s="53">
        <v>3.0000000000000001E-3</v>
      </c>
      <c r="E1555" s="53">
        <v>8.0000000000000002E-3</v>
      </c>
      <c r="F1555" s="53">
        <v>6.2E-2</v>
      </c>
      <c r="G1555" s="53">
        <v>1.6E-2</v>
      </c>
      <c r="H1555" s="53">
        <v>3.4000000000000002E-2</v>
      </c>
      <c r="I1555" s="53">
        <v>0.01</v>
      </c>
      <c r="J1555" s="53">
        <v>1.2999999999999999E-2</v>
      </c>
      <c r="K1555" s="53">
        <v>0.85299999999999998</v>
      </c>
      <c r="L1555" s="54">
        <v>1</v>
      </c>
    </row>
    <row r="1556" spans="3:12" x14ac:dyDescent="0.25">
      <c r="C1556">
        <v>4</v>
      </c>
      <c r="D1556" s="49">
        <v>2957</v>
      </c>
      <c r="E1556" s="49">
        <v>23619</v>
      </c>
      <c r="F1556" s="49">
        <v>26916</v>
      </c>
      <c r="G1556" s="49">
        <v>11531</v>
      </c>
      <c r="H1556" s="49">
        <v>36560</v>
      </c>
      <c r="I1556" s="49">
        <v>12052</v>
      </c>
      <c r="J1556" s="49">
        <v>6410</v>
      </c>
      <c r="K1556" s="49">
        <v>136392</v>
      </c>
      <c r="L1556" s="49">
        <v>256437</v>
      </c>
    </row>
    <row r="1557" spans="3:12" x14ac:dyDescent="0.25">
      <c r="C1557" t="s">
        <v>78</v>
      </c>
      <c r="D1557" s="53">
        <v>1.2E-2</v>
      </c>
      <c r="E1557" s="53">
        <v>9.1999999999999998E-2</v>
      </c>
      <c r="F1557" s="53">
        <v>0.105</v>
      </c>
      <c r="G1557" s="53">
        <v>4.4999999999999998E-2</v>
      </c>
      <c r="H1557" s="53">
        <v>0.14299999999999999</v>
      </c>
      <c r="I1557" s="53">
        <v>4.7E-2</v>
      </c>
      <c r="J1557" s="53">
        <v>2.5000000000000001E-2</v>
      </c>
      <c r="K1557" s="53">
        <v>0.53200000000000003</v>
      </c>
      <c r="L1557" s="54">
        <v>1</v>
      </c>
    </row>
    <row r="1558" spans="3:12" x14ac:dyDescent="0.25">
      <c r="C1558">
        <v>5</v>
      </c>
      <c r="D1558">
        <v>128</v>
      </c>
      <c r="E1558">
        <v>366</v>
      </c>
      <c r="F1558">
        <v>160</v>
      </c>
      <c r="G1558">
        <v>111</v>
      </c>
      <c r="H1558" s="49">
        <v>5672</v>
      </c>
      <c r="I1558">
        <v>60</v>
      </c>
      <c r="J1558">
        <v>412</v>
      </c>
      <c r="K1558" s="49">
        <v>41076</v>
      </c>
      <c r="L1558" s="49">
        <v>47984</v>
      </c>
    </row>
    <row r="1559" spans="3:12" x14ac:dyDescent="0.25">
      <c r="C1559" t="s">
        <v>78</v>
      </c>
      <c r="D1559" s="53">
        <v>3.0000000000000001E-3</v>
      </c>
      <c r="E1559" s="53">
        <v>8.0000000000000002E-3</v>
      </c>
      <c r="F1559" s="53">
        <v>3.0000000000000001E-3</v>
      </c>
      <c r="G1559" s="53">
        <v>2E-3</v>
      </c>
      <c r="H1559" s="53">
        <v>0.11799999999999999</v>
      </c>
      <c r="I1559" s="53">
        <v>1E-3</v>
      </c>
      <c r="J1559" s="53">
        <v>8.9999999999999993E-3</v>
      </c>
      <c r="K1559" s="53">
        <v>0.85599999999999998</v>
      </c>
      <c r="L1559" s="54">
        <v>1</v>
      </c>
    </row>
    <row r="1560" spans="3:12" x14ac:dyDescent="0.25">
      <c r="C1560">
        <v>6</v>
      </c>
      <c r="D1560" s="49">
        <v>11232</v>
      </c>
      <c r="E1560" s="49">
        <v>52203</v>
      </c>
      <c r="F1560" s="49">
        <v>34058</v>
      </c>
      <c r="G1560" s="49">
        <v>26988</v>
      </c>
      <c r="H1560" s="49">
        <v>37770</v>
      </c>
      <c r="I1560" s="49">
        <v>1945</v>
      </c>
      <c r="J1560" s="49">
        <v>8775</v>
      </c>
      <c r="K1560" s="49">
        <v>386057</v>
      </c>
      <c r="L1560" s="49">
        <v>559027</v>
      </c>
    </row>
    <row r="1561" spans="3:12" x14ac:dyDescent="0.25">
      <c r="C1561" t="s">
        <v>78</v>
      </c>
      <c r="D1561" s="53">
        <v>0.02</v>
      </c>
      <c r="E1561" s="53">
        <v>9.2999999999999999E-2</v>
      </c>
      <c r="F1561" s="53">
        <v>6.0999999999999999E-2</v>
      </c>
      <c r="G1561" s="53">
        <v>4.8000000000000001E-2</v>
      </c>
      <c r="H1561" s="53">
        <v>6.8000000000000005E-2</v>
      </c>
      <c r="I1561" s="53">
        <v>3.0000000000000001E-3</v>
      </c>
      <c r="J1561" s="53">
        <v>1.6E-2</v>
      </c>
      <c r="K1561" s="53">
        <v>0.69099999999999995</v>
      </c>
      <c r="L1561" s="54">
        <v>1</v>
      </c>
    </row>
    <row r="1562" spans="3:12" x14ac:dyDescent="0.25">
      <c r="C1562">
        <v>7</v>
      </c>
      <c r="D1562" s="49">
        <v>15887</v>
      </c>
      <c r="E1562" s="49">
        <v>16594</v>
      </c>
      <c r="F1562" s="49">
        <v>15505</v>
      </c>
      <c r="G1562" s="49">
        <v>19851</v>
      </c>
      <c r="H1562" s="49">
        <v>23964</v>
      </c>
      <c r="I1562" s="49">
        <v>1408</v>
      </c>
      <c r="J1562" s="49">
        <v>13904</v>
      </c>
      <c r="K1562" s="49">
        <v>223222</v>
      </c>
      <c r="L1562" s="49">
        <v>330334</v>
      </c>
    </row>
    <row r="1563" spans="3:12" x14ac:dyDescent="0.25">
      <c r="C1563" t="s">
        <v>78</v>
      </c>
      <c r="D1563" s="53">
        <v>4.8000000000000001E-2</v>
      </c>
      <c r="E1563" s="53">
        <v>0.05</v>
      </c>
      <c r="F1563" s="53">
        <v>4.7E-2</v>
      </c>
      <c r="G1563" s="53">
        <v>0.06</v>
      </c>
      <c r="H1563" s="53">
        <v>7.2999999999999995E-2</v>
      </c>
      <c r="I1563" s="53">
        <v>4.0000000000000001E-3</v>
      </c>
      <c r="J1563" s="53">
        <v>4.2000000000000003E-2</v>
      </c>
      <c r="K1563" s="53">
        <v>0.67600000000000005</v>
      </c>
      <c r="L1563" s="54">
        <v>1</v>
      </c>
    </row>
    <row r="1564" spans="3:12" x14ac:dyDescent="0.25">
      <c r="C1564">
        <v>8</v>
      </c>
      <c r="D1564" s="49">
        <v>10373</v>
      </c>
      <c r="E1564" s="49">
        <v>54123</v>
      </c>
      <c r="F1564" s="49">
        <v>76814</v>
      </c>
      <c r="G1564" s="49">
        <v>49991</v>
      </c>
      <c r="H1564" s="49">
        <v>58009</v>
      </c>
      <c r="I1564" s="49">
        <v>18095</v>
      </c>
      <c r="J1564" s="49">
        <v>26503</v>
      </c>
      <c r="K1564" s="49">
        <v>259569</v>
      </c>
      <c r="L1564" s="49">
        <v>553477</v>
      </c>
    </row>
    <row r="1565" spans="3:12" x14ac:dyDescent="0.25">
      <c r="C1565" t="s">
        <v>78</v>
      </c>
      <c r="D1565" s="53">
        <v>1.9E-2</v>
      </c>
      <c r="E1565" s="53">
        <v>9.8000000000000004E-2</v>
      </c>
      <c r="F1565" s="53">
        <v>0.13900000000000001</v>
      </c>
      <c r="G1565" s="53">
        <v>0.09</v>
      </c>
      <c r="H1565" s="53">
        <v>0.105</v>
      </c>
      <c r="I1565" s="53">
        <v>3.3000000000000002E-2</v>
      </c>
      <c r="J1565" s="53">
        <v>4.8000000000000001E-2</v>
      </c>
      <c r="K1565" s="53">
        <v>0.46899999999999997</v>
      </c>
      <c r="L1565" s="54">
        <v>1</v>
      </c>
    </row>
    <row r="1566" spans="3:12" x14ac:dyDescent="0.25">
      <c r="C1566">
        <v>9</v>
      </c>
      <c r="D1566" s="49">
        <v>22895</v>
      </c>
      <c r="E1566" s="49">
        <v>72944</v>
      </c>
      <c r="F1566" s="49">
        <v>161028</v>
      </c>
      <c r="G1566" s="49">
        <v>143172</v>
      </c>
      <c r="H1566" s="49">
        <v>149292</v>
      </c>
      <c r="I1566" s="49">
        <v>17699</v>
      </c>
      <c r="J1566" s="49">
        <v>41441</v>
      </c>
      <c r="K1566" s="49">
        <v>347486</v>
      </c>
      <c r="L1566" s="49">
        <v>955957</v>
      </c>
    </row>
    <row r="1567" spans="3:12" x14ac:dyDescent="0.25">
      <c r="C1567" t="s">
        <v>78</v>
      </c>
      <c r="D1567" s="53">
        <v>2.4E-2</v>
      </c>
      <c r="E1567" s="53">
        <v>7.5999999999999998E-2</v>
      </c>
      <c r="F1567" s="53">
        <v>0.16800000000000001</v>
      </c>
      <c r="G1567" s="53">
        <v>0.15</v>
      </c>
      <c r="H1567" s="53">
        <v>0.156</v>
      </c>
      <c r="I1567" s="53">
        <v>1.9E-2</v>
      </c>
      <c r="J1567" s="53">
        <v>4.2999999999999997E-2</v>
      </c>
      <c r="K1567" s="53">
        <v>0.36299999999999999</v>
      </c>
      <c r="L1567" s="54">
        <v>1</v>
      </c>
    </row>
    <row r="1568" spans="3:12" x14ac:dyDescent="0.25">
      <c r="C1568">
        <v>10</v>
      </c>
      <c r="D1568" s="49">
        <v>20153</v>
      </c>
      <c r="E1568" s="49">
        <v>13079</v>
      </c>
      <c r="F1568" s="49">
        <v>39620</v>
      </c>
      <c r="G1568" s="49">
        <v>68465</v>
      </c>
      <c r="H1568" s="49">
        <v>42128</v>
      </c>
      <c r="I1568" s="49">
        <v>3663</v>
      </c>
      <c r="J1568" s="49">
        <v>4428</v>
      </c>
      <c r="K1568" s="49">
        <v>51652</v>
      </c>
      <c r="L1568" s="49">
        <v>243188</v>
      </c>
    </row>
    <row r="1569" spans="1:12" x14ac:dyDescent="0.25">
      <c r="C1569" t="s">
        <v>78</v>
      </c>
      <c r="D1569" s="53">
        <v>8.3000000000000004E-2</v>
      </c>
      <c r="E1569" s="53">
        <v>5.3999999999999999E-2</v>
      </c>
      <c r="F1569" s="53">
        <v>0.16300000000000001</v>
      </c>
      <c r="G1569" s="53">
        <v>0.28199999999999997</v>
      </c>
      <c r="H1569" s="53">
        <v>0.17299999999999999</v>
      </c>
      <c r="I1569" s="53">
        <v>1.4999999999999999E-2</v>
      </c>
      <c r="J1569" s="53">
        <v>1.7999999999999999E-2</v>
      </c>
      <c r="K1569" s="53">
        <v>0.21199999999999999</v>
      </c>
      <c r="L1569" s="54">
        <v>1</v>
      </c>
    </row>
    <row r="1570" spans="1:12" x14ac:dyDescent="0.25">
      <c r="C1570">
        <v>11</v>
      </c>
      <c r="D1570" s="49">
        <v>13106</v>
      </c>
      <c r="E1570" s="49">
        <v>8778</v>
      </c>
      <c r="F1570" s="49">
        <v>11656</v>
      </c>
      <c r="G1570" s="49">
        <v>37459</v>
      </c>
      <c r="H1570" s="49">
        <v>53116</v>
      </c>
      <c r="I1570" s="49">
        <v>11991</v>
      </c>
      <c r="J1570" s="49">
        <v>2373</v>
      </c>
      <c r="K1570" s="49">
        <v>34136</v>
      </c>
      <c r="L1570" s="49">
        <v>172615</v>
      </c>
    </row>
    <row r="1571" spans="1:12" x14ac:dyDescent="0.25">
      <c r="C1571" t="s">
        <v>78</v>
      </c>
      <c r="D1571" s="53">
        <v>7.5999999999999998E-2</v>
      </c>
      <c r="E1571" s="53">
        <v>5.0999999999999997E-2</v>
      </c>
      <c r="F1571" s="53">
        <v>6.8000000000000005E-2</v>
      </c>
      <c r="G1571" s="53">
        <v>0.217</v>
      </c>
      <c r="H1571" s="53">
        <v>0.308</v>
      </c>
      <c r="I1571" s="53">
        <v>6.9000000000000006E-2</v>
      </c>
      <c r="J1571" s="53">
        <v>1.4E-2</v>
      </c>
      <c r="K1571" s="53">
        <v>0.19800000000000001</v>
      </c>
      <c r="L1571" s="54">
        <v>1</v>
      </c>
    </row>
    <row r="1572" spans="1:12" x14ac:dyDescent="0.25">
      <c r="C1572">
        <v>12</v>
      </c>
      <c r="D1572" s="49">
        <v>24791</v>
      </c>
      <c r="E1572" s="49">
        <v>53923</v>
      </c>
      <c r="F1572" s="49">
        <v>87240</v>
      </c>
      <c r="G1572" s="49">
        <v>121737</v>
      </c>
      <c r="H1572" s="49">
        <v>136994</v>
      </c>
      <c r="I1572" s="49">
        <v>25769</v>
      </c>
      <c r="J1572" s="49">
        <v>35135</v>
      </c>
      <c r="K1572" s="49">
        <v>103278</v>
      </c>
      <c r="L1572" s="49">
        <v>588867</v>
      </c>
    </row>
    <row r="1573" spans="1:12" x14ac:dyDescent="0.25">
      <c r="C1573" t="s">
        <v>78</v>
      </c>
      <c r="D1573" s="53">
        <v>4.2000000000000003E-2</v>
      </c>
      <c r="E1573" s="53">
        <v>9.1999999999999998E-2</v>
      </c>
      <c r="F1573" s="53">
        <v>0.14799999999999999</v>
      </c>
      <c r="G1573" s="53">
        <v>0.20699999999999999</v>
      </c>
      <c r="H1573" s="53">
        <v>0.23300000000000001</v>
      </c>
      <c r="I1573" s="53">
        <v>4.3999999999999997E-2</v>
      </c>
      <c r="J1573" s="53">
        <v>0.06</v>
      </c>
      <c r="K1573" s="53">
        <v>0.17499999999999999</v>
      </c>
      <c r="L1573" s="54">
        <v>1</v>
      </c>
    </row>
    <row r="1574" spans="1:12" x14ac:dyDescent="0.25">
      <c r="C1574">
        <v>13</v>
      </c>
      <c r="D1574" s="49">
        <v>5649</v>
      </c>
      <c r="E1574" s="49">
        <v>22904</v>
      </c>
      <c r="F1574" s="49">
        <v>28544</v>
      </c>
      <c r="G1574" s="49">
        <v>17191</v>
      </c>
      <c r="H1574" s="49">
        <v>92555</v>
      </c>
      <c r="I1574" s="49">
        <v>15973</v>
      </c>
      <c r="J1574" s="49">
        <v>20921</v>
      </c>
      <c r="K1574" s="49">
        <v>52602</v>
      </c>
      <c r="L1574" s="49">
        <v>256339</v>
      </c>
    </row>
    <row r="1575" spans="1:12" x14ac:dyDescent="0.25">
      <c r="C1575" t="s">
        <v>78</v>
      </c>
      <c r="D1575" s="53">
        <v>2.1999999999999999E-2</v>
      </c>
      <c r="E1575" s="53">
        <v>8.8999999999999996E-2</v>
      </c>
      <c r="F1575" s="53">
        <v>0.111</v>
      </c>
      <c r="G1575" s="53">
        <v>6.7000000000000004E-2</v>
      </c>
      <c r="H1575" s="53">
        <v>0.36099999999999999</v>
      </c>
      <c r="I1575" s="53">
        <v>6.2E-2</v>
      </c>
      <c r="J1575" s="53">
        <v>8.2000000000000003E-2</v>
      </c>
      <c r="K1575" s="53">
        <v>0.20499999999999999</v>
      </c>
      <c r="L1575" s="54">
        <v>1</v>
      </c>
    </row>
    <row r="1576" spans="1:12" x14ac:dyDescent="0.25">
      <c r="C1576">
        <v>14</v>
      </c>
      <c r="D1576">
        <v>384</v>
      </c>
      <c r="E1576" s="49">
        <v>1436</v>
      </c>
      <c r="F1576" s="49">
        <v>9443</v>
      </c>
      <c r="G1576" s="49">
        <v>15541</v>
      </c>
      <c r="H1576" s="49">
        <v>17510</v>
      </c>
      <c r="I1576" s="49">
        <v>1048</v>
      </c>
      <c r="J1576" s="49">
        <v>2274</v>
      </c>
      <c r="K1576" s="49">
        <v>20794</v>
      </c>
      <c r="L1576" s="49">
        <v>68430</v>
      </c>
    </row>
    <row r="1577" spans="1:12" x14ac:dyDescent="0.25">
      <c r="C1577" t="s">
        <v>78</v>
      </c>
      <c r="D1577" s="53">
        <v>6.0000000000000001E-3</v>
      </c>
      <c r="E1577" s="53">
        <v>2.1000000000000001E-2</v>
      </c>
      <c r="F1577" s="53">
        <v>0.13800000000000001</v>
      </c>
      <c r="G1577" s="53">
        <v>0.22700000000000001</v>
      </c>
      <c r="H1577" s="53">
        <v>0.25600000000000001</v>
      </c>
      <c r="I1577" s="53">
        <v>1.4999999999999999E-2</v>
      </c>
      <c r="J1577" s="53">
        <v>3.3000000000000002E-2</v>
      </c>
      <c r="K1577" s="53">
        <v>0.30399999999999999</v>
      </c>
      <c r="L1577" s="54">
        <v>1</v>
      </c>
    </row>
    <row r="1578" spans="1:12" x14ac:dyDescent="0.25">
      <c r="C1578">
        <v>15</v>
      </c>
      <c r="D1578" s="49">
        <v>2071</v>
      </c>
      <c r="E1578" s="49">
        <v>9445</v>
      </c>
      <c r="F1578" s="49">
        <v>5006</v>
      </c>
      <c r="G1578" s="49">
        <v>15172</v>
      </c>
      <c r="H1578" s="49">
        <v>3361</v>
      </c>
      <c r="I1578">
        <v>777</v>
      </c>
      <c r="J1578">
        <v>894</v>
      </c>
      <c r="K1578" s="49">
        <v>3910</v>
      </c>
      <c r="L1578" s="49">
        <v>40636</v>
      </c>
    </row>
    <row r="1579" spans="1:12" x14ac:dyDescent="0.25">
      <c r="C1579" t="s">
        <v>78</v>
      </c>
      <c r="D1579" s="53">
        <v>5.0999999999999997E-2</v>
      </c>
      <c r="E1579" s="53">
        <v>0.23200000000000001</v>
      </c>
      <c r="F1579" s="53">
        <v>0.123</v>
      </c>
      <c r="G1579" s="53">
        <v>0.373</v>
      </c>
      <c r="H1579" s="53">
        <v>8.3000000000000004E-2</v>
      </c>
      <c r="I1579" s="53">
        <v>1.9E-2</v>
      </c>
      <c r="J1579" s="53">
        <v>2.1999999999999999E-2</v>
      </c>
      <c r="K1579" s="53">
        <v>9.6000000000000002E-2</v>
      </c>
      <c r="L1579" s="54">
        <v>1</v>
      </c>
    </row>
    <row r="1580" spans="1:12" x14ac:dyDescent="0.25">
      <c r="C1580">
        <v>16</v>
      </c>
      <c r="D1580" s="49">
        <v>9648</v>
      </c>
      <c r="E1580" s="49">
        <v>1623</v>
      </c>
      <c r="F1580" s="49">
        <v>2770</v>
      </c>
      <c r="G1580" s="49">
        <v>1586</v>
      </c>
      <c r="H1580" s="49">
        <v>13204</v>
      </c>
      <c r="I1580">
        <v>665</v>
      </c>
      <c r="J1580" s="49">
        <v>2579</v>
      </c>
      <c r="K1580" s="49">
        <v>23573</v>
      </c>
      <c r="L1580" s="49">
        <v>55648</v>
      </c>
    </row>
    <row r="1581" spans="1:12" x14ac:dyDescent="0.25">
      <c r="C1581" t="s">
        <v>78</v>
      </c>
      <c r="D1581" s="53">
        <v>0.17299999999999999</v>
      </c>
      <c r="E1581" s="53">
        <v>2.9000000000000001E-2</v>
      </c>
      <c r="F1581" s="53">
        <v>0.05</v>
      </c>
      <c r="G1581" s="53">
        <v>2.9000000000000001E-2</v>
      </c>
      <c r="H1581" s="53">
        <v>0.23699999999999999</v>
      </c>
      <c r="I1581" s="53">
        <v>1.2E-2</v>
      </c>
      <c r="J1581" s="53">
        <v>4.5999999999999999E-2</v>
      </c>
      <c r="K1581" s="53">
        <v>0.42399999999999999</v>
      </c>
      <c r="L1581" s="54">
        <v>1</v>
      </c>
    </row>
    <row r="1582" spans="1:12" x14ac:dyDescent="0.25">
      <c r="A1582" t="s">
        <v>56</v>
      </c>
      <c r="B1582" t="s">
        <v>43</v>
      </c>
      <c r="C1582">
        <v>1</v>
      </c>
      <c r="H1582">
        <v>24</v>
      </c>
      <c r="K1582" s="49">
        <v>1737</v>
      </c>
      <c r="L1582" s="49">
        <v>1761</v>
      </c>
    </row>
    <row r="1583" spans="1:12" x14ac:dyDescent="0.25">
      <c r="C1583" t="s">
        <v>78</v>
      </c>
      <c r="H1583" s="53">
        <v>1.2999999999999999E-2</v>
      </c>
      <c r="K1583" s="53">
        <v>0.98699999999999999</v>
      </c>
      <c r="L1583" s="54">
        <v>1</v>
      </c>
    </row>
    <row r="1584" spans="1:12" x14ac:dyDescent="0.25">
      <c r="C1584">
        <v>2</v>
      </c>
      <c r="D1584">
        <v>866</v>
      </c>
      <c r="E1584" s="49">
        <v>5596</v>
      </c>
      <c r="F1584" s="49">
        <v>1055</v>
      </c>
      <c r="G1584" s="49">
        <v>1142</v>
      </c>
      <c r="H1584" s="49">
        <v>8661</v>
      </c>
      <c r="I1584">
        <v>989</v>
      </c>
      <c r="J1584">
        <v>444</v>
      </c>
      <c r="K1584" s="49">
        <v>25442</v>
      </c>
      <c r="L1584" s="49">
        <v>44195</v>
      </c>
    </row>
    <row r="1585" spans="3:12" x14ac:dyDescent="0.25">
      <c r="C1585" t="s">
        <v>78</v>
      </c>
      <c r="D1585" s="53">
        <v>0.02</v>
      </c>
      <c r="E1585" s="53">
        <v>0.127</v>
      </c>
      <c r="F1585" s="53">
        <v>2.4E-2</v>
      </c>
      <c r="G1585" s="53">
        <v>2.5999999999999999E-2</v>
      </c>
      <c r="H1585" s="53">
        <v>0.19600000000000001</v>
      </c>
      <c r="I1585" s="53">
        <v>2.1999999999999999E-2</v>
      </c>
      <c r="J1585" s="53">
        <v>0.01</v>
      </c>
      <c r="K1585" s="53">
        <v>0.57599999999999996</v>
      </c>
      <c r="L1585" s="54">
        <v>1</v>
      </c>
    </row>
    <row r="1586" spans="3:12" x14ac:dyDescent="0.25">
      <c r="C1586">
        <v>3</v>
      </c>
      <c r="D1586">
        <v>948</v>
      </c>
      <c r="E1586" s="49">
        <v>2773</v>
      </c>
      <c r="F1586">
        <v>471</v>
      </c>
      <c r="G1586" s="49">
        <v>1273</v>
      </c>
      <c r="H1586">
        <v>670</v>
      </c>
      <c r="I1586">
        <v>309</v>
      </c>
      <c r="J1586" s="49">
        <v>3500</v>
      </c>
      <c r="K1586" s="49">
        <v>69695</v>
      </c>
      <c r="L1586" s="49">
        <v>79638</v>
      </c>
    </row>
    <row r="1587" spans="3:12" x14ac:dyDescent="0.25">
      <c r="C1587" t="s">
        <v>78</v>
      </c>
      <c r="D1587" s="53">
        <v>1.2E-2</v>
      </c>
      <c r="E1587" s="53">
        <v>3.5000000000000003E-2</v>
      </c>
      <c r="F1587" s="53">
        <v>6.0000000000000001E-3</v>
      </c>
      <c r="G1587" s="53">
        <v>1.6E-2</v>
      </c>
      <c r="H1587" s="53">
        <v>8.0000000000000002E-3</v>
      </c>
      <c r="I1587" s="53">
        <v>4.0000000000000001E-3</v>
      </c>
      <c r="J1587" s="53">
        <v>4.3999999999999997E-2</v>
      </c>
      <c r="K1587" s="53">
        <v>0.875</v>
      </c>
      <c r="L1587" s="54">
        <v>1</v>
      </c>
    </row>
    <row r="1588" spans="3:12" x14ac:dyDescent="0.25">
      <c r="C1588">
        <v>4</v>
      </c>
      <c r="D1588" s="49">
        <v>9422</v>
      </c>
      <c r="E1588" s="49">
        <v>2020</v>
      </c>
      <c r="F1588" s="49">
        <v>2310</v>
      </c>
      <c r="G1588" s="49">
        <v>3776</v>
      </c>
      <c r="H1588" s="49">
        <v>5880</v>
      </c>
      <c r="I1588">
        <v>120</v>
      </c>
      <c r="J1588">
        <v>115</v>
      </c>
      <c r="K1588" s="49">
        <v>19494</v>
      </c>
      <c r="L1588" s="49">
        <v>43137</v>
      </c>
    </row>
    <row r="1589" spans="3:12" x14ac:dyDescent="0.25">
      <c r="C1589" t="s">
        <v>78</v>
      </c>
      <c r="D1589" s="53">
        <v>0.218</v>
      </c>
      <c r="E1589" s="53">
        <v>4.7E-2</v>
      </c>
      <c r="F1589" s="53">
        <v>5.3999999999999999E-2</v>
      </c>
      <c r="G1589" s="53">
        <v>8.7999999999999995E-2</v>
      </c>
      <c r="H1589" s="53">
        <v>0.13600000000000001</v>
      </c>
      <c r="I1589" s="53">
        <v>3.0000000000000001E-3</v>
      </c>
      <c r="J1589" s="53">
        <v>3.0000000000000001E-3</v>
      </c>
      <c r="K1589" s="53">
        <v>0.45200000000000001</v>
      </c>
      <c r="L1589" s="54">
        <v>1</v>
      </c>
    </row>
    <row r="1590" spans="3:12" x14ac:dyDescent="0.25">
      <c r="C1590">
        <v>5</v>
      </c>
      <c r="F1590">
        <v>57</v>
      </c>
      <c r="H1590">
        <v>122</v>
      </c>
      <c r="K1590" s="49">
        <v>6938</v>
      </c>
      <c r="L1590" s="49">
        <v>7117</v>
      </c>
    </row>
    <row r="1591" spans="3:12" x14ac:dyDescent="0.25">
      <c r="C1591" t="s">
        <v>78</v>
      </c>
      <c r="F1591" s="53">
        <v>8.0000000000000002E-3</v>
      </c>
      <c r="H1591" s="53">
        <v>1.7000000000000001E-2</v>
      </c>
      <c r="K1591" s="53">
        <v>0.97499999999999998</v>
      </c>
      <c r="L1591" s="54">
        <v>1</v>
      </c>
    </row>
    <row r="1592" spans="3:12" x14ac:dyDescent="0.25">
      <c r="C1592">
        <v>6</v>
      </c>
      <c r="D1592" s="49">
        <v>4365</v>
      </c>
      <c r="E1592" s="49">
        <v>4785</v>
      </c>
      <c r="F1592" s="49">
        <v>15463</v>
      </c>
      <c r="G1592" s="49">
        <v>1176</v>
      </c>
      <c r="H1592" s="49">
        <v>6114</v>
      </c>
      <c r="I1592" s="49">
        <v>3859</v>
      </c>
      <c r="J1592">
        <v>802</v>
      </c>
      <c r="K1592" s="49">
        <v>57224</v>
      </c>
      <c r="L1592" s="49">
        <v>93788</v>
      </c>
    </row>
    <row r="1593" spans="3:12" x14ac:dyDescent="0.25">
      <c r="C1593" t="s">
        <v>78</v>
      </c>
      <c r="D1593" s="53">
        <v>4.7E-2</v>
      </c>
      <c r="E1593" s="53">
        <v>5.0999999999999997E-2</v>
      </c>
      <c r="F1593" s="53">
        <v>0.16500000000000001</v>
      </c>
      <c r="G1593" s="53">
        <v>1.2999999999999999E-2</v>
      </c>
      <c r="H1593" s="53">
        <v>6.5000000000000002E-2</v>
      </c>
      <c r="I1593" s="53">
        <v>4.1000000000000002E-2</v>
      </c>
      <c r="J1593" s="53">
        <v>8.9999999999999993E-3</v>
      </c>
      <c r="K1593" s="53">
        <v>0.61</v>
      </c>
      <c r="L1593" s="54">
        <v>1</v>
      </c>
    </row>
    <row r="1594" spans="3:12" x14ac:dyDescent="0.25">
      <c r="C1594">
        <v>7</v>
      </c>
      <c r="D1594">
        <v>894</v>
      </c>
      <c r="E1594" s="49">
        <v>7888</v>
      </c>
      <c r="F1594" s="49">
        <v>6783</v>
      </c>
      <c r="G1594" s="49">
        <v>1041</v>
      </c>
      <c r="H1594" s="49">
        <v>3921</v>
      </c>
      <c r="I1594">
        <v>526</v>
      </c>
      <c r="J1594">
        <v>443</v>
      </c>
      <c r="K1594" s="49">
        <v>42309</v>
      </c>
      <c r="L1594" s="49">
        <v>63804</v>
      </c>
    </row>
    <row r="1595" spans="3:12" x14ac:dyDescent="0.25">
      <c r="C1595" t="s">
        <v>78</v>
      </c>
      <c r="D1595" s="53">
        <v>1.4E-2</v>
      </c>
      <c r="E1595" s="53">
        <v>0.124</v>
      </c>
      <c r="F1595" s="53">
        <v>0.106</v>
      </c>
      <c r="G1595" s="53">
        <v>1.6E-2</v>
      </c>
      <c r="H1595" s="53">
        <v>6.0999999999999999E-2</v>
      </c>
      <c r="I1595" s="53">
        <v>8.0000000000000002E-3</v>
      </c>
      <c r="J1595" s="53">
        <v>7.0000000000000001E-3</v>
      </c>
      <c r="K1595" s="53">
        <v>0.66300000000000003</v>
      </c>
      <c r="L1595" s="54">
        <v>1</v>
      </c>
    </row>
    <row r="1596" spans="3:12" x14ac:dyDescent="0.25">
      <c r="C1596">
        <v>8</v>
      </c>
      <c r="D1596">
        <v>256</v>
      </c>
      <c r="E1596" s="49">
        <v>4696</v>
      </c>
      <c r="F1596" s="49">
        <v>12509</v>
      </c>
      <c r="G1596" s="49">
        <v>7985</v>
      </c>
      <c r="H1596" s="49">
        <v>3048</v>
      </c>
      <c r="I1596" s="49">
        <v>7533</v>
      </c>
      <c r="J1596">
        <v>358</v>
      </c>
      <c r="K1596" s="49">
        <v>44530</v>
      </c>
      <c r="L1596" s="49">
        <v>80915</v>
      </c>
    </row>
    <row r="1597" spans="3:12" x14ac:dyDescent="0.25">
      <c r="C1597" t="s">
        <v>78</v>
      </c>
      <c r="D1597" s="53">
        <v>3.0000000000000001E-3</v>
      </c>
      <c r="E1597" s="53">
        <v>5.8000000000000003E-2</v>
      </c>
      <c r="F1597" s="53">
        <v>0.155</v>
      </c>
      <c r="G1597" s="53">
        <v>9.9000000000000005E-2</v>
      </c>
      <c r="H1597" s="53">
        <v>3.7999999999999999E-2</v>
      </c>
      <c r="I1597" s="53">
        <v>9.2999999999999999E-2</v>
      </c>
      <c r="J1597" s="53">
        <v>4.0000000000000001E-3</v>
      </c>
      <c r="K1597" s="53">
        <v>0.55000000000000004</v>
      </c>
      <c r="L1597" s="54">
        <v>1</v>
      </c>
    </row>
    <row r="1598" spans="3:12" x14ac:dyDescent="0.25">
      <c r="C1598">
        <v>9</v>
      </c>
      <c r="D1598" s="49">
        <v>4668</v>
      </c>
      <c r="E1598" s="49">
        <v>13130</v>
      </c>
      <c r="F1598" s="49">
        <v>17868</v>
      </c>
      <c r="G1598" s="49">
        <v>8788</v>
      </c>
      <c r="H1598" s="49">
        <v>14329</v>
      </c>
      <c r="I1598" s="49">
        <v>4856</v>
      </c>
      <c r="J1598" s="49">
        <v>6920</v>
      </c>
      <c r="K1598" s="49">
        <v>15329</v>
      </c>
      <c r="L1598" s="49">
        <v>85888</v>
      </c>
    </row>
    <row r="1599" spans="3:12" x14ac:dyDescent="0.25">
      <c r="C1599" t="s">
        <v>78</v>
      </c>
      <c r="D1599" s="53">
        <v>5.3999999999999999E-2</v>
      </c>
      <c r="E1599" s="53">
        <v>0.153</v>
      </c>
      <c r="F1599" s="53">
        <v>0.20799999999999999</v>
      </c>
      <c r="G1599" s="53">
        <v>0.10199999999999999</v>
      </c>
      <c r="H1599" s="53">
        <v>0.16700000000000001</v>
      </c>
      <c r="I1599" s="53">
        <v>5.7000000000000002E-2</v>
      </c>
      <c r="J1599" s="53">
        <v>8.1000000000000003E-2</v>
      </c>
      <c r="K1599" s="53">
        <v>0.17799999999999999</v>
      </c>
      <c r="L1599" s="54">
        <v>1</v>
      </c>
    </row>
    <row r="1600" spans="3:12" x14ac:dyDescent="0.25">
      <c r="C1600">
        <v>10</v>
      </c>
      <c r="D1600">
        <v>719</v>
      </c>
      <c r="E1600" s="49">
        <v>6908</v>
      </c>
      <c r="F1600" s="49">
        <v>11576</v>
      </c>
      <c r="G1600" s="49">
        <v>23340</v>
      </c>
      <c r="H1600" s="49">
        <v>25532</v>
      </c>
      <c r="I1600" s="49">
        <v>5869</v>
      </c>
      <c r="J1600" s="49">
        <v>3827</v>
      </c>
      <c r="K1600" s="49">
        <v>2149</v>
      </c>
      <c r="L1600" s="49">
        <v>79919</v>
      </c>
    </row>
    <row r="1601" spans="1:12" x14ac:dyDescent="0.25">
      <c r="C1601" t="s">
        <v>78</v>
      </c>
      <c r="D1601" s="53">
        <v>8.9999999999999993E-3</v>
      </c>
      <c r="E1601" s="53">
        <v>8.5999999999999993E-2</v>
      </c>
      <c r="F1601" s="53">
        <v>0.14499999999999999</v>
      </c>
      <c r="G1601" s="53">
        <v>0.29199999999999998</v>
      </c>
      <c r="H1601" s="53">
        <v>0.31900000000000001</v>
      </c>
      <c r="I1601" s="53">
        <v>7.2999999999999995E-2</v>
      </c>
      <c r="J1601" s="53">
        <v>4.8000000000000001E-2</v>
      </c>
      <c r="K1601" s="53">
        <v>2.7E-2</v>
      </c>
      <c r="L1601" s="54">
        <v>1</v>
      </c>
    </row>
    <row r="1602" spans="1:12" x14ac:dyDescent="0.25">
      <c r="C1602">
        <v>11</v>
      </c>
      <c r="D1602" s="49">
        <v>4523</v>
      </c>
      <c r="E1602" s="49">
        <v>5570</v>
      </c>
      <c r="F1602" s="49">
        <v>5890</v>
      </c>
      <c r="G1602" s="49">
        <v>1501</v>
      </c>
      <c r="H1602" s="49">
        <v>1997</v>
      </c>
      <c r="I1602" s="49">
        <v>3809</v>
      </c>
      <c r="J1602">
        <v>130</v>
      </c>
      <c r="K1602" s="49">
        <v>1536</v>
      </c>
      <c r="L1602" s="49">
        <v>24956</v>
      </c>
    </row>
    <row r="1603" spans="1:12" x14ac:dyDescent="0.25">
      <c r="C1603" t="s">
        <v>78</v>
      </c>
      <c r="D1603" s="53">
        <v>0.18099999999999999</v>
      </c>
      <c r="E1603" s="53">
        <v>0.223</v>
      </c>
      <c r="F1603" s="53">
        <v>0.23599999999999999</v>
      </c>
      <c r="G1603" s="53">
        <v>0.06</v>
      </c>
      <c r="H1603" s="53">
        <v>0.08</v>
      </c>
      <c r="I1603" s="53">
        <v>0.153</v>
      </c>
      <c r="J1603" s="53">
        <v>5.0000000000000001E-3</v>
      </c>
      <c r="K1603" s="53">
        <v>6.2E-2</v>
      </c>
      <c r="L1603" s="54">
        <v>1</v>
      </c>
    </row>
    <row r="1604" spans="1:12" x14ac:dyDescent="0.25">
      <c r="C1604">
        <v>12</v>
      </c>
      <c r="D1604">
        <v>893</v>
      </c>
      <c r="E1604" s="49">
        <v>11638</v>
      </c>
      <c r="F1604" s="49">
        <v>27741</v>
      </c>
      <c r="G1604" s="49">
        <v>33807</v>
      </c>
      <c r="H1604" s="49">
        <v>31682</v>
      </c>
      <c r="I1604" s="49">
        <v>11555</v>
      </c>
      <c r="J1604" s="49">
        <v>1704</v>
      </c>
      <c r="K1604" s="49">
        <v>10983</v>
      </c>
      <c r="L1604" s="49">
        <v>130002</v>
      </c>
    </row>
    <row r="1605" spans="1:12" x14ac:dyDescent="0.25">
      <c r="C1605" t="s">
        <v>78</v>
      </c>
      <c r="D1605" s="53">
        <v>7.0000000000000001E-3</v>
      </c>
      <c r="E1605" s="53">
        <v>0.09</v>
      </c>
      <c r="F1605" s="53">
        <v>0.21299999999999999</v>
      </c>
      <c r="G1605" s="53">
        <v>0.26</v>
      </c>
      <c r="H1605" s="53">
        <v>0.24399999999999999</v>
      </c>
      <c r="I1605" s="53">
        <v>8.8999999999999996E-2</v>
      </c>
      <c r="J1605" s="53">
        <v>1.2999999999999999E-2</v>
      </c>
      <c r="K1605" s="53">
        <v>8.4000000000000005E-2</v>
      </c>
      <c r="L1605" s="54">
        <v>1</v>
      </c>
    </row>
    <row r="1606" spans="1:12" x14ac:dyDescent="0.25">
      <c r="C1606">
        <v>13</v>
      </c>
      <c r="D1606">
        <v>715</v>
      </c>
      <c r="E1606" s="49">
        <v>9849</v>
      </c>
      <c r="F1606" s="49">
        <v>13253</v>
      </c>
      <c r="G1606" s="49">
        <v>12411</v>
      </c>
      <c r="H1606" s="49">
        <v>10943</v>
      </c>
      <c r="I1606" s="49">
        <v>13705</v>
      </c>
      <c r="J1606">
        <v>529</v>
      </c>
      <c r="K1606">
        <v>759</v>
      </c>
      <c r="L1606" s="49">
        <v>62162</v>
      </c>
    </row>
    <row r="1607" spans="1:12" x14ac:dyDescent="0.25">
      <c r="C1607" t="s">
        <v>78</v>
      </c>
      <c r="D1607" s="53">
        <v>1.2E-2</v>
      </c>
      <c r="E1607" s="53">
        <v>0.158</v>
      </c>
      <c r="F1607" s="53">
        <v>0.21299999999999999</v>
      </c>
      <c r="G1607" s="53">
        <v>0.2</v>
      </c>
      <c r="H1607" s="53">
        <v>0.17599999999999999</v>
      </c>
      <c r="I1607" s="53">
        <v>0.22</v>
      </c>
      <c r="J1607" s="53">
        <v>8.9999999999999993E-3</v>
      </c>
      <c r="K1607" s="53">
        <v>1.2E-2</v>
      </c>
      <c r="L1607" s="54">
        <v>1</v>
      </c>
    </row>
    <row r="1608" spans="1:12" x14ac:dyDescent="0.25">
      <c r="C1608">
        <v>14</v>
      </c>
      <c r="D1608">
        <v>154</v>
      </c>
      <c r="E1608">
        <v>843</v>
      </c>
      <c r="F1608" s="49">
        <v>1893</v>
      </c>
      <c r="G1608" s="49">
        <v>3239</v>
      </c>
      <c r="H1608" s="49">
        <v>1108</v>
      </c>
      <c r="I1608">
        <v>157</v>
      </c>
      <c r="J1608">
        <v>102</v>
      </c>
      <c r="K1608" s="49">
        <v>1154</v>
      </c>
      <c r="L1608" s="49">
        <v>8650</v>
      </c>
    </row>
    <row r="1609" spans="1:12" x14ac:dyDescent="0.25">
      <c r="C1609" t="s">
        <v>78</v>
      </c>
      <c r="D1609" s="53">
        <v>1.7999999999999999E-2</v>
      </c>
      <c r="E1609" s="53">
        <v>9.7000000000000003E-2</v>
      </c>
      <c r="F1609" s="53">
        <v>0.219</v>
      </c>
      <c r="G1609" s="53">
        <v>0.374</v>
      </c>
      <c r="H1609" s="53">
        <v>0.128</v>
      </c>
      <c r="I1609" s="53">
        <v>1.7999999999999999E-2</v>
      </c>
      <c r="J1609" s="53">
        <v>1.2E-2</v>
      </c>
      <c r="K1609" s="53">
        <v>0.13300000000000001</v>
      </c>
      <c r="L1609" s="54">
        <v>1</v>
      </c>
    </row>
    <row r="1610" spans="1:12" x14ac:dyDescent="0.25">
      <c r="C1610">
        <v>15</v>
      </c>
      <c r="D1610">
        <v>746</v>
      </c>
      <c r="E1610" s="49">
        <v>3330</v>
      </c>
      <c r="F1610" s="49">
        <v>4543</v>
      </c>
      <c r="G1610" s="49">
        <v>1675</v>
      </c>
      <c r="H1610" s="49">
        <v>1880</v>
      </c>
      <c r="I1610">
        <v>204</v>
      </c>
      <c r="J1610">
        <v>262</v>
      </c>
      <c r="K1610">
        <v>127</v>
      </c>
      <c r="L1610" s="49">
        <v>12766</v>
      </c>
    </row>
    <row r="1611" spans="1:12" x14ac:dyDescent="0.25">
      <c r="C1611" t="s">
        <v>78</v>
      </c>
      <c r="D1611" s="53">
        <v>5.8000000000000003E-2</v>
      </c>
      <c r="E1611" s="53">
        <v>0.26100000000000001</v>
      </c>
      <c r="F1611" s="53">
        <v>0.35599999999999998</v>
      </c>
      <c r="G1611" s="53">
        <v>0.13100000000000001</v>
      </c>
      <c r="H1611" s="53">
        <v>0.14699999999999999</v>
      </c>
      <c r="I1611" s="53">
        <v>1.6E-2</v>
      </c>
      <c r="J1611" s="53">
        <v>2.1000000000000001E-2</v>
      </c>
      <c r="K1611" s="53">
        <v>0.01</v>
      </c>
      <c r="L1611" s="54">
        <v>1</v>
      </c>
    </row>
    <row r="1612" spans="1:12" x14ac:dyDescent="0.25">
      <c r="C1612">
        <v>16</v>
      </c>
      <c r="D1612" s="49">
        <v>1211</v>
      </c>
      <c r="E1612">
        <v>225</v>
      </c>
      <c r="F1612">
        <v>561</v>
      </c>
      <c r="G1612">
        <v>292</v>
      </c>
      <c r="H1612">
        <v>357</v>
      </c>
      <c r="J1612">
        <v>301</v>
      </c>
      <c r="K1612" s="49">
        <v>1456</v>
      </c>
      <c r="L1612" s="49">
        <v>4403</v>
      </c>
    </row>
    <row r="1613" spans="1:12" x14ac:dyDescent="0.25">
      <c r="C1613" t="s">
        <v>78</v>
      </c>
      <c r="D1613" s="53">
        <v>0.27500000000000002</v>
      </c>
      <c r="E1613" s="53">
        <v>5.0999999999999997E-2</v>
      </c>
      <c r="F1613" s="53">
        <v>0.127</v>
      </c>
      <c r="G1613" s="53">
        <v>6.6000000000000003E-2</v>
      </c>
      <c r="H1613" s="53">
        <v>8.1000000000000003E-2</v>
      </c>
      <c r="J1613" s="53">
        <v>6.8000000000000005E-2</v>
      </c>
      <c r="K1613" s="53">
        <v>0.33100000000000002</v>
      </c>
      <c r="L1613" s="54">
        <v>1</v>
      </c>
    </row>
    <row r="1614" spans="1:12" x14ac:dyDescent="0.25">
      <c r="A1614" t="s">
        <v>56</v>
      </c>
      <c r="B1614" t="s">
        <v>44</v>
      </c>
      <c r="C1614">
        <v>1</v>
      </c>
      <c r="K1614" s="49">
        <v>4477</v>
      </c>
      <c r="L1614" s="49">
        <v>4477</v>
      </c>
    </row>
    <row r="1615" spans="1:12" x14ac:dyDescent="0.25">
      <c r="C1615" t="s">
        <v>78</v>
      </c>
      <c r="K1615" s="53">
        <v>1</v>
      </c>
      <c r="L1615" s="54">
        <v>1</v>
      </c>
    </row>
    <row r="1616" spans="1:12" x14ac:dyDescent="0.25">
      <c r="C1616">
        <v>2</v>
      </c>
      <c r="D1616">
        <v>226</v>
      </c>
      <c r="E1616" s="49">
        <v>1800</v>
      </c>
      <c r="F1616" s="49">
        <v>2638</v>
      </c>
      <c r="G1616">
        <v>570</v>
      </c>
      <c r="H1616" s="49">
        <v>12956</v>
      </c>
      <c r="I1616">
        <v>914</v>
      </c>
      <c r="J1616">
        <v>185</v>
      </c>
      <c r="K1616" s="49">
        <v>34305</v>
      </c>
      <c r="L1616" s="49">
        <v>53594</v>
      </c>
    </row>
    <row r="1617" spans="3:12" x14ac:dyDescent="0.25">
      <c r="C1617" t="s">
        <v>78</v>
      </c>
      <c r="D1617" s="53">
        <v>4.0000000000000001E-3</v>
      </c>
      <c r="E1617" s="53">
        <v>3.4000000000000002E-2</v>
      </c>
      <c r="F1617" s="53">
        <v>4.9000000000000002E-2</v>
      </c>
      <c r="G1617" s="53">
        <v>1.0999999999999999E-2</v>
      </c>
      <c r="H1617" s="53">
        <v>0.24199999999999999</v>
      </c>
      <c r="I1617" s="53">
        <v>1.7000000000000001E-2</v>
      </c>
      <c r="J1617" s="53">
        <v>3.0000000000000001E-3</v>
      </c>
      <c r="K1617" s="53">
        <v>0.64</v>
      </c>
      <c r="L1617" s="54">
        <v>1</v>
      </c>
    </row>
    <row r="1618" spans="3:12" x14ac:dyDescent="0.25">
      <c r="C1618">
        <v>3</v>
      </c>
      <c r="F1618">
        <v>558</v>
      </c>
      <c r="G1618">
        <v>225</v>
      </c>
      <c r="H1618" s="49">
        <v>1104</v>
      </c>
      <c r="I1618">
        <v>505</v>
      </c>
      <c r="J1618">
        <v>345</v>
      </c>
      <c r="K1618" s="49">
        <v>70240</v>
      </c>
      <c r="L1618" s="49">
        <v>72976</v>
      </c>
    </row>
    <row r="1619" spans="3:12" x14ac:dyDescent="0.25">
      <c r="C1619" t="s">
        <v>78</v>
      </c>
      <c r="F1619" s="53">
        <v>8.0000000000000002E-3</v>
      </c>
      <c r="G1619" s="53">
        <v>3.0000000000000001E-3</v>
      </c>
      <c r="H1619" s="53">
        <v>1.4999999999999999E-2</v>
      </c>
      <c r="I1619" s="53">
        <v>7.0000000000000001E-3</v>
      </c>
      <c r="J1619" s="53">
        <v>5.0000000000000001E-3</v>
      </c>
      <c r="K1619" s="53">
        <v>0.96299999999999997</v>
      </c>
      <c r="L1619" s="54">
        <v>1</v>
      </c>
    </row>
    <row r="1620" spans="3:12" x14ac:dyDescent="0.25">
      <c r="C1620">
        <v>4</v>
      </c>
      <c r="D1620">
        <v>167</v>
      </c>
      <c r="E1620">
        <v>466</v>
      </c>
      <c r="F1620" s="49">
        <v>2122</v>
      </c>
      <c r="G1620" s="49">
        <v>1666</v>
      </c>
      <c r="H1620" s="49">
        <v>10894</v>
      </c>
      <c r="I1620" s="49">
        <v>2923</v>
      </c>
      <c r="J1620">
        <v>458</v>
      </c>
      <c r="K1620" s="49">
        <v>29291</v>
      </c>
      <c r="L1620" s="49">
        <v>47987</v>
      </c>
    </row>
    <row r="1621" spans="3:12" x14ac:dyDescent="0.25">
      <c r="C1621" t="s">
        <v>78</v>
      </c>
      <c r="D1621" s="53">
        <v>3.0000000000000001E-3</v>
      </c>
      <c r="E1621" s="53">
        <v>0.01</v>
      </c>
      <c r="F1621" s="53">
        <v>4.3999999999999997E-2</v>
      </c>
      <c r="G1621" s="53">
        <v>3.5000000000000003E-2</v>
      </c>
      <c r="H1621" s="53">
        <v>0.22700000000000001</v>
      </c>
      <c r="I1621" s="53">
        <v>6.0999999999999999E-2</v>
      </c>
      <c r="J1621" s="53">
        <v>0.01</v>
      </c>
      <c r="K1621" s="53">
        <v>0.61</v>
      </c>
      <c r="L1621" s="54">
        <v>1</v>
      </c>
    </row>
    <row r="1622" spans="3:12" x14ac:dyDescent="0.25">
      <c r="C1622">
        <v>5</v>
      </c>
      <c r="D1622">
        <v>63</v>
      </c>
      <c r="H1622">
        <v>140</v>
      </c>
      <c r="I1622">
        <v>85</v>
      </c>
      <c r="J1622">
        <v>203</v>
      </c>
      <c r="K1622" s="49">
        <v>1917</v>
      </c>
      <c r="L1622" s="49">
        <v>2408</v>
      </c>
    </row>
    <row r="1623" spans="3:12" x14ac:dyDescent="0.25">
      <c r="C1623" t="s">
        <v>78</v>
      </c>
      <c r="D1623" s="53">
        <v>2.5999999999999999E-2</v>
      </c>
      <c r="H1623" s="53">
        <v>5.8000000000000003E-2</v>
      </c>
      <c r="I1623" s="53">
        <v>3.5000000000000003E-2</v>
      </c>
      <c r="J1623" s="53">
        <v>8.4000000000000005E-2</v>
      </c>
      <c r="K1623" s="53">
        <v>0.79600000000000004</v>
      </c>
      <c r="L1623" s="54">
        <v>1</v>
      </c>
    </row>
    <row r="1624" spans="3:12" x14ac:dyDescent="0.25">
      <c r="C1624">
        <v>6</v>
      </c>
      <c r="D1624">
        <v>334</v>
      </c>
      <c r="E1624" s="49">
        <v>8500</v>
      </c>
      <c r="F1624" s="49">
        <v>2491</v>
      </c>
      <c r="G1624" s="49">
        <v>12384</v>
      </c>
      <c r="H1624" s="49">
        <v>5095</v>
      </c>
      <c r="I1624">
        <v>593</v>
      </c>
      <c r="J1624">
        <v>724</v>
      </c>
      <c r="K1624" s="49">
        <v>29933</v>
      </c>
      <c r="L1624" s="49">
        <v>60053</v>
      </c>
    </row>
    <row r="1625" spans="3:12" x14ac:dyDescent="0.25">
      <c r="C1625" t="s">
        <v>78</v>
      </c>
      <c r="D1625" s="53">
        <v>6.0000000000000001E-3</v>
      </c>
      <c r="E1625" s="53">
        <v>0.14199999999999999</v>
      </c>
      <c r="F1625" s="53">
        <v>4.1000000000000002E-2</v>
      </c>
      <c r="G1625" s="53">
        <v>0.20599999999999999</v>
      </c>
      <c r="H1625" s="53">
        <v>8.5000000000000006E-2</v>
      </c>
      <c r="I1625" s="53">
        <v>0.01</v>
      </c>
      <c r="J1625" s="53">
        <v>1.2E-2</v>
      </c>
      <c r="K1625" s="53">
        <v>0.498</v>
      </c>
      <c r="L1625" s="54">
        <v>1</v>
      </c>
    </row>
    <row r="1626" spans="3:12" x14ac:dyDescent="0.25">
      <c r="C1626">
        <v>7</v>
      </c>
      <c r="D1626">
        <v>564</v>
      </c>
      <c r="E1626" s="49">
        <v>8241</v>
      </c>
      <c r="F1626" s="49">
        <v>2168</v>
      </c>
      <c r="G1626" s="49">
        <v>3806</v>
      </c>
      <c r="H1626" s="49">
        <v>2299</v>
      </c>
      <c r="I1626">
        <v>449</v>
      </c>
      <c r="J1626" s="49">
        <v>1539</v>
      </c>
      <c r="K1626" s="49">
        <v>49170</v>
      </c>
      <c r="L1626" s="49">
        <v>68236</v>
      </c>
    </row>
    <row r="1627" spans="3:12" x14ac:dyDescent="0.25">
      <c r="C1627" t="s">
        <v>78</v>
      </c>
      <c r="D1627" s="53">
        <v>8.0000000000000002E-3</v>
      </c>
      <c r="E1627" s="53">
        <v>0.121</v>
      </c>
      <c r="F1627" s="53">
        <v>3.2000000000000001E-2</v>
      </c>
      <c r="G1627" s="53">
        <v>5.6000000000000001E-2</v>
      </c>
      <c r="H1627" s="53">
        <v>3.4000000000000002E-2</v>
      </c>
      <c r="I1627" s="53">
        <v>7.0000000000000001E-3</v>
      </c>
      <c r="J1627" s="53">
        <v>2.3E-2</v>
      </c>
      <c r="K1627" s="53">
        <v>0.72099999999999997</v>
      </c>
      <c r="L1627" s="54">
        <v>1</v>
      </c>
    </row>
    <row r="1628" spans="3:12" x14ac:dyDescent="0.25">
      <c r="C1628">
        <v>8</v>
      </c>
      <c r="D1628">
        <v>675</v>
      </c>
      <c r="E1628" s="49">
        <v>4808</v>
      </c>
      <c r="F1628" s="49">
        <v>3072</v>
      </c>
      <c r="G1628" s="49">
        <v>6769</v>
      </c>
      <c r="H1628" s="49">
        <v>16466</v>
      </c>
      <c r="I1628" s="49">
        <v>10690</v>
      </c>
      <c r="J1628" s="49">
        <v>11074</v>
      </c>
      <c r="K1628" s="49">
        <v>12823</v>
      </c>
      <c r="L1628" s="49">
        <v>66377</v>
      </c>
    </row>
    <row r="1629" spans="3:12" x14ac:dyDescent="0.25">
      <c r="C1629" t="s">
        <v>78</v>
      </c>
      <c r="D1629" s="53">
        <v>0.01</v>
      </c>
      <c r="E1629" s="53">
        <v>7.1999999999999995E-2</v>
      </c>
      <c r="F1629" s="53">
        <v>4.5999999999999999E-2</v>
      </c>
      <c r="G1629" s="53">
        <v>0.10199999999999999</v>
      </c>
      <c r="H1629" s="53">
        <v>0.248</v>
      </c>
      <c r="I1629" s="53">
        <v>0.161</v>
      </c>
      <c r="J1629" s="53">
        <v>0.16700000000000001</v>
      </c>
      <c r="K1629" s="53">
        <v>0.193</v>
      </c>
      <c r="L1629" s="54">
        <v>1</v>
      </c>
    </row>
    <row r="1630" spans="3:12" x14ac:dyDescent="0.25">
      <c r="C1630">
        <v>9</v>
      </c>
      <c r="D1630">
        <v>699</v>
      </c>
      <c r="E1630" s="49">
        <v>15732</v>
      </c>
      <c r="F1630" s="49">
        <v>37839</v>
      </c>
      <c r="G1630" s="49">
        <v>20936</v>
      </c>
      <c r="H1630" s="49">
        <v>48493</v>
      </c>
      <c r="I1630" s="49">
        <v>23287</v>
      </c>
      <c r="J1630" s="49">
        <v>5031</v>
      </c>
      <c r="K1630" s="49">
        <v>17366</v>
      </c>
      <c r="L1630" s="49">
        <v>169382</v>
      </c>
    </row>
    <row r="1631" spans="3:12" x14ac:dyDescent="0.25">
      <c r="C1631" t="s">
        <v>78</v>
      </c>
      <c r="D1631" s="53">
        <v>4.0000000000000001E-3</v>
      </c>
      <c r="E1631" s="53">
        <v>9.2999999999999999E-2</v>
      </c>
      <c r="F1631" s="53">
        <v>0.223</v>
      </c>
      <c r="G1631" s="53">
        <v>0.124</v>
      </c>
      <c r="H1631" s="53">
        <v>0.28599999999999998</v>
      </c>
      <c r="I1631" s="53">
        <v>0.13700000000000001</v>
      </c>
      <c r="J1631" s="53">
        <v>0.03</v>
      </c>
      <c r="K1631" s="53">
        <v>0.10299999999999999</v>
      </c>
      <c r="L1631" s="54">
        <v>1</v>
      </c>
    </row>
    <row r="1632" spans="3:12" x14ac:dyDescent="0.25">
      <c r="C1632">
        <v>10</v>
      </c>
      <c r="D1632" s="49">
        <v>1173</v>
      </c>
      <c r="E1632" s="49">
        <v>28669</v>
      </c>
      <c r="F1632" s="49">
        <v>20996</v>
      </c>
      <c r="G1632" s="49">
        <v>25232</v>
      </c>
      <c r="H1632" s="49">
        <v>16560</v>
      </c>
      <c r="I1632" s="49">
        <v>24606</v>
      </c>
      <c r="J1632" s="49">
        <v>1571</v>
      </c>
      <c r="K1632" s="49">
        <v>2665</v>
      </c>
      <c r="L1632" s="49">
        <v>121472</v>
      </c>
    </row>
    <row r="1633" spans="1:12" x14ac:dyDescent="0.25">
      <c r="C1633" t="s">
        <v>78</v>
      </c>
      <c r="D1633" s="53">
        <v>0.01</v>
      </c>
      <c r="E1633" s="53">
        <v>0.23599999999999999</v>
      </c>
      <c r="F1633" s="53">
        <v>0.17299999999999999</v>
      </c>
      <c r="G1633" s="53">
        <v>0.20799999999999999</v>
      </c>
      <c r="H1633" s="53">
        <v>0.13600000000000001</v>
      </c>
      <c r="I1633" s="53">
        <v>0.20300000000000001</v>
      </c>
      <c r="J1633" s="53">
        <v>1.2999999999999999E-2</v>
      </c>
      <c r="K1633" s="53">
        <v>2.1999999999999999E-2</v>
      </c>
      <c r="L1633" s="54">
        <v>1</v>
      </c>
    </row>
    <row r="1634" spans="1:12" x14ac:dyDescent="0.25">
      <c r="C1634">
        <v>11</v>
      </c>
      <c r="D1634">
        <v>204</v>
      </c>
      <c r="E1634" s="49">
        <v>4904</v>
      </c>
      <c r="F1634" s="49">
        <v>1649</v>
      </c>
      <c r="G1634" s="49">
        <v>1654</v>
      </c>
      <c r="H1634" s="49">
        <v>8137</v>
      </c>
      <c r="I1634">
        <v>737</v>
      </c>
      <c r="J1634">
        <v>416</v>
      </c>
      <c r="K1634" s="49">
        <v>3840</v>
      </c>
      <c r="L1634" s="49">
        <v>21540</v>
      </c>
    </row>
    <row r="1635" spans="1:12" x14ac:dyDescent="0.25">
      <c r="C1635" t="s">
        <v>78</v>
      </c>
      <c r="D1635" s="53">
        <v>8.9999999999999993E-3</v>
      </c>
      <c r="E1635" s="53">
        <v>0.22800000000000001</v>
      </c>
      <c r="F1635" s="53">
        <v>7.6999999999999999E-2</v>
      </c>
      <c r="G1635" s="53">
        <v>7.6999999999999999E-2</v>
      </c>
      <c r="H1635" s="53">
        <v>0.378</v>
      </c>
      <c r="I1635" s="53">
        <v>3.4000000000000002E-2</v>
      </c>
      <c r="J1635" s="53">
        <v>1.9E-2</v>
      </c>
      <c r="K1635" s="53">
        <v>0.17799999999999999</v>
      </c>
      <c r="L1635" s="54">
        <v>1</v>
      </c>
    </row>
    <row r="1636" spans="1:12" x14ac:dyDescent="0.25">
      <c r="C1636">
        <v>12</v>
      </c>
      <c r="D1636" s="49">
        <v>1044</v>
      </c>
      <c r="E1636" s="49">
        <v>9759</v>
      </c>
      <c r="F1636" s="49">
        <v>10891</v>
      </c>
      <c r="G1636" s="49">
        <v>18573</v>
      </c>
      <c r="H1636" s="49">
        <v>27800</v>
      </c>
      <c r="I1636" s="49">
        <v>6247</v>
      </c>
      <c r="J1636" s="49">
        <v>4541</v>
      </c>
      <c r="K1636" s="49">
        <v>9290</v>
      </c>
      <c r="L1636" s="49">
        <v>88144</v>
      </c>
    </row>
    <row r="1637" spans="1:12" x14ac:dyDescent="0.25">
      <c r="C1637" t="s">
        <v>78</v>
      </c>
      <c r="D1637" s="53">
        <v>1.2E-2</v>
      </c>
      <c r="E1637" s="53">
        <v>0.111</v>
      </c>
      <c r="F1637" s="53">
        <v>0.124</v>
      </c>
      <c r="G1637" s="53">
        <v>0.21099999999999999</v>
      </c>
      <c r="H1637" s="53">
        <v>0.315</v>
      </c>
      <c r="I1637" s="53">
        <v>7.0999999999999994E-2</v>
      </c>
      <c r="J1637" s="53">
        <v>5.1999999999999998E-2</v>
      </c>
      <c r="K1637" s="53">
        <v>0.105</v>
      </c>
      <c r="L1637" s="54">
        <v>1</v>
      </c>
    </row>
    <row r="1638" spans="1:12" x14ac:dyDescent="0.25">
      <c r="C1638">
        <v>13</v>
      </c>
      <c r="D1638" s="49">
        <v>2478</v>
      </c>
      <c r="E1638" s="49">
        <v>12330</v>
      </c>
      <c r="F1638" s="49">
        <v>15078</v>
      </c>
      <c r="G1638" s="49">
        <v>8423</v>
      </c>
      <c r="H1638" s="49">
        <v>8980</v>
      </c>
      <c r="I1638" s="49">
        <v>4699</v>
      </c>
      <c r="J1638">
        <v>604</v>
      </c>
      <c r="K1638" s="49">
        <v>2140</v>
      </c>
      <c r="L1638" s="49">
        <v>54732</v>
      </c>
    </row>
    <row r="1639" spans="1:12" x14ac:dyDescent="0.25">
      <c r="C1639" t="s">
        <v>78</v>
      </c>
      <c r="D1639" s="53">
        <v>4.4999999999999998E-2</v>
      </c>
      <c r="E1639" s="53">
        <v>0.22500000000000001</v>
      </c>
      <c r="F1639" s="53">
        <v>0.27500000000000002</v>
      </c>
      <c r="G1639" s="53">
        <v>0.154</v>
      </c>
      <c r="H1639" s="53">
        <v>0.16400000000000001</v>
      </c>
      <c r="I1639" s="53">
        <v>8.5999999999999993E-2</v>
      </c>
      <c r="J1639" s="53">
        <v>1.0999999999999999E-2</v>
      </c>
      <c r="K1639" s="53">
        <v>3.9E-2</v>
      </c>
      <c r="L1639" s="54">
        <v>1</v>
      </c>
    </row>
    <row r="1640" spans="1:12" x14ac:dyDescent="0.25">
      <c r="C1640">
        <v>14</v>
      </c>
      <c r="D1640">
        <v>114</v>
      </c>
      <c r="E1640" s="49">
        <v>14831</v>
      </c>
      <c r="F1640" s="49">
        <v>6353</v>
      </c>
      <c r="G1640" s="49">
        <v>6142</v>
      </c>
      <c r="H1640" s="49">
        <v>1694</v>
      </c>
      <c r="I1640">
        <v>478</v>
      </c>
      <c r="J1640">
        <v>133</v>
      </c>
      <c r="K1640" s="49">
        <v>1230</v>
      </c>
      <c r="L1640" s="49">
        <v>30974</v>
      </c>
    </row>
    <row r="1641" spans="1:12" x14ac:dyDescent="0.25">
      <c r="C1641" t="s">
        <v>78</v>
      </c>
      <c r="D1641" s="53">
        <v>4.0000000000000001E-3</v>
      </c>
      <c r="E1641" s="53">
        <v>0.47899999999999998</v>
      </c>
      <c r="F1641" s="53">
        <v>0.20499999999999999</v>
      </c>
      <c r="G1641" s="53">
        <v>0.19800000000000001</v>
      </c>
      <c r="H1641" s="53">
        <v>5.5E-2</v>
      </c>
      <c r="I1641" s="53">
        <v>1.4999999999999999E-2</v>
      </c>
      <c r="J1641" s="53">
        <v>4.0000000000000001E-3</v>
      </c>
      <c r="K1641" s="53">
        <v>0.04</v>
      </c>
      <c r="L1641" s="54">
        <v>1</v>
      </c>
    </row>
    <row r="1642" spans="1:12" x14ac:dyDescent="0.25">
      <c r="C1642">
        <v>15</v>
      </c>
      <c r="D1642">
        <v>379</v>
      </c>
      <c r="E1642" s="49">
        <v>2110</v>
      </c>
      <c r="F1642" s="49">
        <v>3887</v>
      </c>
      <c r="G1642" s="49">
        <v>2984</v>
      </c>
      <c r="H1642" s="49">
        <v>1689</v>
      </c>
      <c r="I1642">
        <v>659</v>
      </c>
      <c r="J1642">
        <v>661</v>
      </c>
      <c r="K1642">
        <v>205</v>
      </c>
      <c r="L1642" s="49">
        <v>12574</v>
      </c>
    </row>
    <row r="1643" spans="1:12" x14ac:dyDescent="0.25">
      <c r="C1643" t="s">
        <v>78</v>
      </c>
      <c r="D1643" s="53">
        <v>0.03</v>
      </c>
      <c r="E1643" s="53">
        <v>0.16800000000000001</v>
      </c>
      <c r="F1643" s="53">
        <v>0.309</v>
      </c>
      <c r="G1643" s="53">
        <v>0.23699999999999999</v>
      </c>
      <c r="H1643" s="53">
        <v>0.13400000000000001</v>
      </c>
      <c r="I1643" s="53">
        <v>5.1999999999999998E-2</v>
      </c>
      <c r="J1643" s="53">
        <v>5.2999999999999999E-2</v>
      </c>
      <c r="K1643" s="53">
        <v>1.6E-2</v>
      </c>
      <c r="L1643" s="54">
        <v>1</v>
      </c>
    </row>
    <row r="1644" spans="1:12" x14ac:dyDescent="0.25">
      <c r="C1644">
        <v>16</v>
      </c>
      <c r="D1644">
        <v>136</v>
      </c>
      <c r="E1644">
        <v>551</v>
      </c>
      <c r="F1644">
        <v>283</v>
      </c>
      <c r="G1644">
        <v>347</v>
      </c>
      <c r="H1644" s="49">
        <v>14834</v>
      </c>
      <c r="I1644">
        <v>287</v>
      </c>
      <c r="J1644">
        <v>185</v>
      </c>
      <c r="K1644" s="49">
        <v>2250</v>
      </c>
      <c r="L1644" s="49">
        <v>18872</v>
      </c>
    </row>
    <row r="1645" spans="1:12" x14ac:dyDescent="0.25">
      <c r="C1645" t="s">
        <v>78</v>
      </c>
      <c r="D1645" s="53">
        <v>7.0000000000000001E-3</v>
      </c>
      <c r="E1645" s="53">
        <v>2.9000000000000001E-2</v>
      </c>
      <c r="F1645" s="53">
        <v>1.4999999999999999E-2</v>
      </c>
      <c r="G1645" s="53">
        <v>1.7999999999999999E-2</v>
      </c>
      <c r="H1645" s="53">
        <v>0.78600000000000003</v>
      </c>
      <c r="I1645" s="53">
        <v>1.4999999999999999E-2</v>
      </c>
      <c r="J1645" s="53">
        <v>0.01</v>
      </c>
      <c r="K1645" s="53">
        <v>0.11899999999999999</v>
      </c>
      <c r="L1645" s="54">
        <v>1</v>
      </c>
    </row>
    <row r="1646" spans="1:12" x14ac:dyDescent="0.25">
      <c r="A1646" t="s">
        <v>56</v>
      </c>
      <c r="B1646" t="s">
        <v>45</v>
      </c>
      <c r="C1646">
        <v>1</v>
      </c>
      <c r="F1646">
        <v>67</v>
      </c>
      <c r="H1646">
        <v>104</v>
      </c>
      <c r="K1646" s="49">
        <v>2118</v>
      </c>
      <c r="L1646" s="49">
        <v>2289</v>
      </c>
    </row>
    <row r="1647" spans="1:12" x14ac:dyDescent="0.25">
      <c r="C1647" t="s">
        <v>78</v>
      </c>
      <c r="F1647" s="53">
        <v>2.9000000000000001E-2</v>
      </c>
      <c r="H1647" s="53">
        <v>4.4999999999999998E-2</v>
      </c>
      <c r="K1647" s="53">
        <v>0.92500000000000004</v>
      </c>
      <c r="L1647" s="54">
        <v>1</v>
      </c>
    </row>
    <row r="1648" spans="1:12" x14ac:dyDescent="0.25">
      <c r="C1648">
        <v>2</v>
      </c>
      <c r="D1648">
        <v>184</v>
      </c>
      <c r="E1648" s="49">
        <v>1999</v>
      </c>
      <c r="F1648" s="49">
        <v>1753</v>
      </c>
      <c r="G1648" s="49">
        <v>2049</v>
      </c>
      <c r="H1648" s="49">
        <v>15488</v>
      </c>
      <c r="I1648" s="49">
        <v>1051</v>
      </c>
      <c r="J1648">
        <v>262</v>
      </c>
      <c r="K1648" s="49">
        <v>28592</v>
      </c>
      <c r="L1648" s="49">
        <v>51378</v>
      </c>
    </row>
    <row r="1649" spans="3:12" x14ac:dyDescent="0.25">
      <c r="C1649" t="s">
        <v>78</v>
      </c>
      <c r="D1649" s="53">
        <v>4.0000000000000001E-3</v>
      </c>
      <c r="E1649" s="53">
        <v>3.9E-2</v>
      </c>
      <c r="F1649" s="53">
        <v>3.4000000000000002E-2</v>
      </c>
      <c r="G1649" s="53">
        <v>0.04</v>
      </c>
      <c r="H1649" s="53">
        <v>0.30099999999999999</v>
      </c>
      <c r="I1649" s="53">
        <v>0.02</v>
      </c>
      <c r="J1649" s="53">
        <v>5.0000000000000001E-3</v>
      </c>
      <c r="K1649" s="53">
        <v>0.55600000000000005</v>
      </c>
      <c r="L1649" s="54">
        <v>1</v>
      </c>
    </row>
    <row r="1650" spans="3:12" x14ac:dyDescent="0.25">
      <c r="C1650">
        <v>3</v>
      </c>
      <c r="D1650" s="49">
        <v>3114</v>
      </c>
      <c r="E1650" s="49">
        <v>1253</v>
      </c>
      <c r="F1650">
        <v>804</v>
      </c>
      <c r="G1650" s="49">
        <v>15589</v>
      </c>
      <c r="H1650" s="49">
        <v>4652</v>
      </c>
      <c r="I1650" s="49">
        <v>4947</v>
      </c>
      <c r="J1650">
        <v>57</v>
      </c>
      <c r="K1650" s="49">
        <v>106318</v>
      </c>
      <c r="L1650" s="49">
        <v>136733</v>
      </c>
    </row>
    <row r="1651" spans="3:12" x14ac:dyDescent="0.25">
      <c r="C1651" t="s">
        <v>78</v>
      </c>
      <c r="D1651" s="53">
        <v>2.3E-2</v>
      </c>
      <c r="E1651" s="53">
        <v>8.9999999999999993E-3</v>
      </c>
      <c r="F1651" s="53">
        <v>6.0000000000000001E-3</v>
      </c>
      <c r="G1651" s="53">
        <v>0.114</v>
      </c>
      <c r="H1651" s="53">
        <v>3.4000000000000002E-2</v>
      </c>
      <c r="I1651" s="53">
        <v>3.5999999999999997E-2</v>
      </c>
      <c r="J1651" s="53">
        <v>0</v>
      </c>
      <c r="K1651" s="53">
        <v>0.77800000000000002</v>
      </c>
      <c r="L1651" s="54">
        <v>1</v>
      </c>
    </row>
    <row r="1652" spans="3:12" x14ac:dyDescent="0.25">
      <c r="C1652">
        <v>4</v>
      </c>
      <c r="D1652" s="49">
        <v>3281</v>
      </c>
      <c r="E1652">
        <v>882</v>
      </c>
      <c r="F1652" s="49">
        <v>5192</v>
      </c>
      <c r="G1652" s="49">
        <v>7699</v>
      </c>
      <c r="H1652" s="49">
        <v>3519</v>
      </c>
      <c r="I1652">
        <v>754</v>
      </c>
      <c r="J1652">
        <v>681</v>
      </c>
      <c r="K1652" s="49">
        <v>9373</v>
      </c>
      <c r="L1652" s="49">
        <v>31381</v>
      </c>
    </row>
    <row r="1653" spans="3:12" x14ac:dyDescent="0.25">
      <c r="C1653" t="s">
        <v>78</v>
      </c>
      <c r="D1653" s="53">
        <v>0.105</v>
      </c>
      <c r="E1653" s="53">
        <v>2.8000000000000001E-2</v>
      </c>
      <c r="F1653" s="53">
        <v>0.16500000000000001</v>
      </c>
      <c r="G1653" s="53">
        <v>0.245</v>
      </c>
      <c r="H1653" s="53">
        <v>0.112</v>
      </c>
      <c r="I1653" s="53">
        <v>2.4E-2</v>
      </c>
      <c r="J1653" s="53">
        <v>2.1999999999999999E-2</v>
      </c>
      <c r="K1653" s="53">
        <v>0.29899999999999999</v>
      </c>
      <c r="L1653" s="54">
        <v>1</v>
      </c>
    </row>
    <row r="1654" spans="3:12" x14ac:dyDescent="0.25">
      <c r="C1654">
        <v>5</v>
      </c>
      <c r="E1654">
        <v>74</v>
      </c>
      <c r="F1654">
        <v>243</v>
      </c>
      <c r="G1654">
        <v>100</v>
      </c>
      <c r="H1654">
        <v>343</v>
      </c>
      <c r="I1654">
        <v>56</v>
      </c>
      <c r="J1654">
        <v>77</v>
      </c>
      <c r="K1654" s="49">
        <v>8963</v>
      </c>
      <c r="L1654" s="49">
        <v>9856</v>
      </c>
    </row>
    <row r="1655" spans="3:12" x14ac:dyDescent="0.25">
      <c r="C1655" t="s">
        <v>78</v>
      </c>
      <c r="E1655" s="53">
        <v>7.0000000000000001E-3</v>
      </c>
      <c r="F1655" s="53">
        <v>2.5000000000000001E-2</v>
      </c>
      <c r="G1655" s="53">
        <v>0.01</v>
      </c>
      <c r="H1655" s="53">
        <v>3.5000000000000003E-2</v>
      </c>
      <c r="I1655" s="53">
        <v>6.0000000000000001E-3</v>
      </c>
      <c r="J1655" s="53">
        <v>8.0000000000000002E-3</v>
      </c>
      <c r="K1655" s="53">
        <v>0.91</v>
      </c>
      <c r="L1655" s="54">
        <v>1</v>
      </c>
    </row>
    <row r="1656" spans="3:12" x14ac:dyDescent="0.25">
      <c r="C1656">
        <v>6</v>
      </c>
      <c r="D1656" s="49">
        <v>4422</v>
      </c>
      <c r="E1656" s="49">
        <v>12072</v>
      </c>
      <c r="F1656" s="49">
        <v>8944</v>
      </c>
      <c r="G1656" s="49">
        <v>6740</v>
      </c>
      <c r="H1656" s="49">
        <v>22043</v>
      </c>
      <c r="I1656" s="49">
        <v>1152</v>
      </c>
      <c r="J1656" s="49">
        <v>8275</v>
      </c>
      <c r="K1656" s="49">
        <v>44307</v>
      </c>
      <c r="L1656" s="49">
        <v>107955</v>
      </c>
    </row>
    <row r="1657" spans="3:12" x14ac:dyDescent="0.25">
      <c r="C1657" t="s">
        <v>78</v>
      </c>
      <c r="D1657" s="53">
        <v>4.1000000000000002E-2</v>
      </c>
      <c r="E1657" s="53">
        <v>0.112</v>
      </c>
      <c r="F1657" s="53">
        <v>8.3000000000000004E-2</v>
      </c>
      <c r="G1657" s="53">
        <v>6.2E-2</v>
      </c>
      <c r="H1657" s="53">
        <v>0.20399999999999999</v>
      </c>
      <c r="I1657" s="53">
        <v>1.0999999999999999E-2</v>
      </c>
      <c r="J1657" s="53">
        <v>7.6999999999999999E-2</v>
      </c>
      <c r="K1657" s="53">
        <v>0.41</v>
      </c>
      <c r="L1657" s="54">
        <v>1</v>
      </c>
    </row>
    <row r="1658" spans="3:12" x14ac:dyDescent="0.25">
      <c r="C1658">
        <v>7</v>
      </c>
      <c r="D1658" s="49">
        <v>3383</v>
      </c>
      <c r="E1658" s="49">
        <v>8036</v>
      </c>
      <c r="F1658" s="49">
        <v>6468</v>
      </c>
      <c r="G1658" s="49">
        <v>4399</v>
      </c>
      <c r="H1658" s="49">
        <v>18426</v>
      </c>
      <c r="I1658" s="49">
        <v>1771</v>
      </c>
      <c r="J1658">
        <v>884</v>
      </c>
      <c r="K1658" s="49">
        <v>43022</v>
      </c>
      <c r="L1658" s="49">
        <v>86389</v>
      </c>
    </row>
    <row r="1659" spans="3:12" x14ac:dyDescent="0.25">
      <c r="C1659" t="s">
        <v>78</v>
      </c>
      <c r="D1659" s="53">
        <v>3.9E-2</v>
      </c>
      <c r="E1659" s="53">
        <v>9.2999999999999999E-2</v>
      </c>
      <c r="F1659" s="53">
        <v>7.4999999999999997E-2</v>
      </c>
      <c r="G1659" s="53">
        <v>5.0999999999999997E-2</v>
      </c>
      <c r="H1659" s="53">
        <v>0.21299999999999999</v>
      </c>
      <c r="I1659" s="53">
        <v>0.02</v>
      </c>
      <c r="J1659" s="53">
        <v>0.01</v>
      </c>
      <c r="K1659" s="53">
        <v>0.498</v>
      </c>
      <c r="L1659" s="54">
        <v>1</v>
      </c>
    </row>
    <row r="1660" spans="3:12" x14ac:dyDescent="0.25">
      <c r="C1660">
        <v>8</v>
      </c>
      <c r="D1660" s="49">
        <v>4028</v>
      </c>
      <c r="E1660" s="49">
        <v>7905</v>
      </c>
      <c r="F1660" s="49">
        <v>11948</v>
      </c>
      <c r="G1660" s="49">
        <v>16812</v>
      </c>
      <c r="H1660" s="49">
        <v>33084</v>
      </c>
      <c r="I1660" s="49">
        <v>13052</v>
      </c>
      <c r="J1660" s="49">
        <v>1448</v>
      </c>
      <c r="K1660" s="49">
        <v>25191</v>
      </c>
      <c r="L1660" s="49">
        <v>113468</v>
      </c>
    </row>
    <row r="1661" spans="3:12" x14ac:dyDescent="0.25">
      <c r="C1661" t="s">
        <v>78</v>
      </c>
      <c r="D1661" s="53">
        <v>3.5999999999999997E-2</v>
      </c>
      <c r="E1661" s="53">
        <v>7.0000000000000007E-2</v>
      </c>
      <c r="F1661" s="53">
        <v>0.105</v>
      </c>
      <c r="G1661" s="53">
        <v>0.14799999999999999</v>
      </c>
      <c r="H1661" s="53">
        <v>0.29199999999999998</v>
      </c>
      <c r="I1661" s="53">
        <v>0.115</v>
      </c>
      <c r="J1661" s="53">
        <v>1.2999999999999999E-2</v>
      </c>
      <c r="K1661" s="53">
        <v>0.222</v>
      </c>
      <c r="L1661" s="54">
        <v>1</v>
      </c>
    </row>
    <row r="1662" spans="3:12" x14ac:dyDescent="0.25">
      <c r="C1662">
        <v>9</v>
      </c>
      <c r="D1662" s="49">
        <v>7791</v>
      </c>
      <c r="E1662" s="49">
        <v>29145</v>
      </c>
      <c r="F1662" s="49">
        <v>14624</v>
      </c>
      <c r="G1662" s="49">
        <v>21918</v>
      </c>
      <c r="H1662" s="49">
        <v>35887</v>
      </c>
      <c r="I1662" s="49">
        <v>14854</v>
      </c>
      <c r="J1662" s="49">
        <v>5834</v>
      </c>
      <c r="K1662" s="49">
        <v>11931</v>
      </c>
      <c r="L1662" s="49">
        <v>141984</v>
      </c>
    </row>
    <row r="1663" spans="3:12" x14ac:dyDescent="0.25">
      <c r="C1663" t="s">
        <v>78</v>
      </c>
      <c r="D1663" s="53">
        <v>5.5E-2</v>
      </c>
      <c r="E1663" s="53">
        <v>0.20499999999999999</v>
      </c>
      <c r="F1663" s="53">
        <v>0.10299999999999999</v>
      </c>
      <c r="G1663" s="53">
        <v>0.154</v>
      </c>
      <c r="H1663" s="53">
        <v>0.253</v>
      </c>
      <c r="I1663" s="53">
        <v>0.105</v>
      </c>
      <c r="J1663" s="53">
        <v>4.1000000000000002E-2</v>
      </c>
      <c r="K1663" s="53">
        <v>8.4000000000000005E-2</v>
      </c>
      <c r="L1663" s="54">
        <v>1</v>
      </c>
    </row>
    <row r="1664" spans="3:12" x14ac:dyDescent="0.25">
      <c r="C1664">
        <v>10</v>
      </c>
      <c r="D1664" s="49">
        <v>27382</v>
      </c>
      <c r="E1664" s="49">
        <v>37666</v>
      </c>
      <c r="F1664" s="49">
        <v>59099</v>
      </c>
      <c r="G1664" s="49">
        <v>29772</v>
      </c>
      <c r="H1664" s="49">
        <v>78758</v>
      </c>
      <c r="I1664" s="49">
        <v>11732</v>
      </c>
      <c r="J1664" s="49">
        <v>19493</v>
      </c>
      <c r="K1664" s="49">
        <v>3441</v>
      </c>
      <c r="L1664" s="49">
        <v>267343</v>
      </c>
    </row>
    <row r="1665" spans="1:12" x14ac:dyDescent="0.25">
      <c r="C1665" t="s">
        <v>78</v>
      </c>
      <c r="D1665" s="53">
        <v>0.10199999999999999</v>
      </c>
      <c r="E1665" s="53">
        <v>0.14099999999999999</v>
      </c>
      <c r="F1665" s="53">
        <v>0.221</v>
      </c>
      <c r="G1665" s="53">
        <v>0.111</v>
      </c>
      <c r="H1665" s="53">
        <v>0.29499999999999998</v>
      </c>
      <c r="I1665" s="53">
        <v>4.3999999999999997E-2</v>
      </c>
      <c r="J1665" s="53">
        <v>7.2999999999999995E-2</v>
      </c>
      <c r="K1665" s="53">
        <v>1.2999999999999999E-2</v>
      </c>
      <c r="L1665" s="54">
        <v>1</v>
      </c>
    </row>
    <row r="1666" spans="1:12" x14ac:dyDescent="0.25">
      <c r="C1666">
        <v>11</v>
      </c>
      <c r="D1666">
        <v>702</v>
      </c>
      <c r="E1666" s="49">
        <v>1020</v>
      </c>
      <c r="F1666" s="49">
        <v>20077</v>
      </c>
      <c r="G1666" s="49">
        <v>19335</v>
      </c>
      <c r="H1666" s="49">
        <v>6857</v>
      </c>
      <c r="I1666" s="49">
        <v>7719</v>
      </c>
      <c r="J1666">
        <v>779</v>
      </c>
      <c r="K1666" s="49">
        <v>4950</v>
      </c>
      <c r="L1666" s="49">
        <v>61437</v>
      </c>
    </row>
    <row r="1667" spans="1:12" x14ac:dyDescent="0.25">
      <c r="C1667" t="s">
        <v>78</v>
      </c>
      <c r="D1667" s="53">
        <v>1.0999999999999999E-2</v>
      </c>
      <c r="E1667" s="53">
        <v>1.7000000000000001E-2</v>
      </c>
      <c r="F1667" s="53">
        <v>0.32700000000000001</v>
      </c>
      <c r="G1667" s="53">
        <v>0.315</v>
      </c>
      <c r="H1667" s="53">
        <v>0.112</v>
      </c>
      <c r="I1667" s="53">
        <v>0.126</v>
      </c>
      <c r="J1667" s="53">
        <v>1.2999999999999999E-2</v>
      </c>
      <c r="K1667" s="53">
        <v>8.1000000000000003E-2</v>
      </c>
      <c r="L1667" s="54">
        <v>1</v>
      </c>
    </row>
    <row r="1668" spans="1:12" x14ac:dyDescent="0.25">
      <c r="C1668">
        <v>12</v>
      </c>
      <c r="D1668" s="49">
        <v>2951</v>
      </c>
      <c r="E1668" s="49">
        <v>16245</v>
      </c>
      <c r="F1668" s="49">
        <v>54441</v>
      </c>
      <c r="G1668" s="49">
        <v>22320</v>
      </c>
      <c r="H1668" s="49">
        <v>37429</v>
      </c>
      <c r="I1668" s="49">
        <v>5616</v>
      </c>
      <c r="J1668" s="49">
        <v>2449</v>
      </c>
      <c r="K1668" s="49">
        <v>19246</v>
      </c>
      <c r="L1668" s="49">
        <v>160695</v>
      </c>
    </row>
    <row r="1669" spans="1:12" x14ac:dyDescent="0.25">
      <c r="C1669" t="s">
        <v>78</v>
      </c>
      <c r="D1669" s="53">
        <v>1.7999999999999999E-2</v>
      </c>
      <c r="E1669" s="53">
        <v>0.10100000000000001</v>
      </c>
      <c r="F1669" s="53">
        <v>0.33900000000000002</v>
      </c>
      <c r="G1669" s="53">
        <v>0.13900000000000001</v>
      </c>
      <c r="H1669" s="53">
        <v>0.23300000000000001</v>
      </c>
      <c r="I1669" s="53">
        <v>3.5000000000000003E-2</v>
      </c>
      <c r="J1669" s="53">
        <v>1.4999999999999999E-2</v>
      </c>
      <c r="K1669" s="53">
        <v>0.12</v>
      </c>
      <c r="L1669" s="54">
        <v>1</v>
      </c>
    </row>
    <row r="1670" spans="1:12" x14ac:dyDescent="0.25">
      <c r="C1670">
        <v>13</v>
      </c>
      <c r="D1670" s="49">
        <v>4370</v>
      </c>
      <c r="E1670" s="49">
        <v>7068</v>
      </c>
      <c r="F1670" s="49">
        <v>5691</v>
      </c>
      <c r="G1670" s="49">
        <v>4054</v>
      </c>
      <c r="H1670" s="49">
        <v>22193</v>
      </c>
      <c r="I1670" s="49">
        <v>10481</v>
      </c>
      <c r="J1670" s="49">
        <v>3471</v>
      </c>
      <c r="K1670" s="49">
        <v>11272</v>
      </c>
      <c r="L1670" s="49">
        <v>68599</v>
      </c>
    </row>
    <row r="1671" spans="1:12" x14ac:dyDescent="0.25">
      <c r="C1671" t="s">
        <v>78</v>
      </c>
      <c r="D1671" s="53">
        <v>6.4000000000000001E-2</v>
      </c>
      <c r="E1671" s="53">
        <v>0.10299999999999999</v>
      </c>
      <c r="F1671" s="53">
        <v>8.3000000000000004E-2</v>
      </c>
      <c r="G1671" s="53">
        <v>5.8999999999999997E-2</v>
      </c>
      <c r="H1671" s="53">
        <v>0.32400000000000001</v>
      </c>
      <c r="I1671" s="53">
        <v>0.153</v>
      </c>
      <c r="J1671" s="53">
        <v>5.0999999999999997E-2</v>
      </c>
      <c r="K1671" s="53">
        <v>0.16400000000000001</v>
      </c>
      <c r="L1671" s="54">
        <v>1</v>
      </c>
    </row>
    <row r="1672" spans="1:12" x14ac:dyDescent="0.25">
      <c r="C1672">
        <v>14</v>
      </c>
      <c r="D1672" s="49">
        <v>2245</v>
      </c>
      <c r="E1672" s="49">
        <v>6527</v>
      </c>
      <c r="F1672" s="49">
        <v>11492</v>
      </c>
      <c r="G1672" s="49">
        <v>17196</v>
      </c>
      <c r="H1672" s="49">
        <v>6934</v>
      </c>
      <c r="I1672" s="49">
        <v>8875</v>
      </c>
      <c r="J1672" s="49">
        <v>1817</v>
      </c>
      <c r="K1672" s="49">
        <v>5805</v>
      </c>
      <c r="L1672" s="49">
        <v>60890</v>
      </c>
    </row>
    <row r="1673" spans="1:12" x14ac:dyDescent="0.25">
      <c r="C1673" t="s">
        <v>78</v>
      </c>
      <c r="D1673" s="53">
        <v>3.6999999999999998E-2</v>
      </c>
      <c r="E1673" s="53">
        <v>0.107</v>
      </c>
      <c r="F1673" s="53">
        <v>0.189</v>
      </c>
      <c r="G1673" s="53">
        <v>0.28199999999999997</v>
      </c>
      <c r="H1673" s="53">
        <v>0.114</v>
      </c>
      <c r="I1673" s="53">
        <v>0.14599999999999999</v>
      </c>
      <c r="J1673" s="53">
        <v>0.03</v>
      </c>
      <c r="K1673" s="53">
        <v>9.5000000000000001E-2</v>
      </c>
      <c r="L1673" s="54">
        <v>1</v>
      </c>
    </row>
    <row r="1674" spans="1:12" x14ac:dyDescent="0.25">
      <c r="C1674">
        <v>15</v>
      </c>
      <c r="D1674">
        <v>709</v>
      </c>
      <c r="E1674" s="49">
        <v>1296</v>
      </c>
      <c r="F1674" s="49">
        <v>7106</v>
      </c>
      <c r="G1674" s="49">
        <v>4208</v>
      </c>
      <c r="H1674" s="49">
        <v>3259</v>
      </c>
      <c r="I1674" s="49">
        <v>1567</v>
      </c>
      <c r="J1674" s="49">
        <v>1664</v>
      </c>
      <c r="K1674" s="49">
        <v>4557</v>
      </c>
      <c r="L1674" s="49">
        <v>24365</v>
      </c>
    </row>
    <row r="1675" spans="1:12" x14ac:dyDescent="0.25">
      <c r="C1675" t="s">
        <v>78</v>
      </c>
      <c r="D1675" s="53">
        <v>2.9000000000000001E-2</v>
      </c>
      <c r="E1675" s="53">
        <v>5.2999999999999999E-2</v>
      </c>
      <c r="F1675" s="53">
        <v>0.29199999999999998</v>
      </c>
      <c r="G1675" s="53">
        <v>0.17299999999999999</v>
      </c>
      <c r="H1675" s="53">
        <v>0.13400000000000001</v>
      </c>
      <c r="I1675" s="53">
        <v>6.4000000000000001E-2</v>
      </c>
      <c r="J1675" s="53">
        <v>6.8000000000000005E-2</v>
      </c>
      <c r="K1675" s="53">
        <v>0.187</v>
      </c>
      <c r="L1675" s="54">
        <v>1</v>
      </c>
    </row>
    <row r="1676" spans="1:12" x14ac:dyDescent="0.25">
      <c r="C1676">
        <v>16</v>
      </c>
      <c r="D1676">
        <v>146</v>
      </c>
      <c r="E1676">
        <v>805</v>
      </c>
      <c r="F1676">
        <v>517</v>
      </c>
      <c r="G1676">
        <v>610</v>
      </c>
      <c r="H1676" s="49">
        <v>6456</v>
      </c>
      <c r="I1676">
        <v>520</v>
      </c>
      <c r="J1676">
        <v>444</v>
      </c>
      <c r="K1676" s="49">
        <v>8934</v>
      </c>
      <c r="L1676" s="49">
        <v>18432</v>
      </c>
    </row>
    <row r="1677" spans="1:12" x14ac:dyDescent="0.25">
      <c r="C1677" t="s">
        <v>78</v>
      </c>
      <c r="D1677" s="53">
        <v>8.0000000000000002E-3</v>
      </c>
      <c r="E1677" s="53">
        <v>4.3999999999999997E-2</v>
      </c>
      <c r="F1677" s="53">
        <v>2.8000000000000001E-2</v>
      </c>
      <c r="G1677" s="53">
        <v>3.3000000000000002E-2</v>
      </c>
      <c r="H1677" s="53">
        <v>0.35</v>
      </c>
      <c r="I1677" s="53">
        <v>2.8000000000000001E-2</v>
      </c>
      <c r="J1677" s="53">
        <v>2.4E-2</v>
      </c>
      <c r="K1677" s="53">
        <v>0.48499999999999999</v>
      </c>
      <c r="L1677" s="54">
        <v>1</v>
      </c>
    </row>
    <row r="1678" spans="1:12" x14ac:dyDescent="0.25">
      <c r="A1678" t="s">
        <v>56</v>
      </c>
      <c r="B1678" t="s">
        <v>46</v>
      </c>
      <c r="C1678">
        <v>1</v>
      </c>
      <c r="K1678" s="49">
        <v>2237</v>
      </c>
      <c r="L1678" s="49">
        <v>2237</v>
      </c>
    </row>
    <row r="1679" spans="1:12" x14ac:dyDescent="0.25">
      <c r="C1679" t="s">
        <v>78</v>
      </c>
      <c r="K1679" s="53">
        <v>1</v>
      </c>
      <c r="L1679" s="54">
        <v>1</v>
      </c>
    </row>
    <row r="1680" spans="1:12" x14ac:dyDescent="0.25">
      <c r="C1680">
        <v>2</v>
      </c>
      <c r="D1680" s="49">
        <v>10232</v>
      </c>
      <c r="E1680">
        <v>308</v>
      </c>
      <c r="F1680">
        <v>689</v>
      </c>
      <c r="G1680" s="49">
        <v>1007</v>
      </c>
      <c r="H1680" s="49">
        <v>6008</v>
      </c>
      <c r="J1680">
        <v>223</v>
      </c>
      <c r="K1680" s="49">
        <v>6896</v>
      </c>
      <c r="L1680" s="49">
        <v>25363</v>
      </c>
    </row>
    <row r="1681" spans="3:12" x14ac:dyDescent="0.25">
      <c r="C1681" t="s">
        <v>78</v>
      </c>
      <c r="D1681" s="53">
        <v>0.40300000000000002</v>
      </c>
      <c r="E1681" s="53">
        <v>1.2E-2</v>
      </c>
      <c r="F1681" s="53">
        <v>2.7E-2</v>
      </c>
      <c r="G1681" s="53">
        <v>0.04</v>
      </c>
      <c r="H1681" s="53">
        <v>0.23699999999999999</v>
      </c>
      <c r="J1681" s="53">
        <v>8.9999999999999993E-3</v>
      </c>
      <c r="K1681" s="53">
        <v>0.27200000000000002</v>
      </c>
      <c r="L1681" s="54">
        <v>1</v>
      </c>
    </row>
    <row r="1682" spans="3:12" x14ac:dyDescent="0.25">
      <c r="C1682">
        <v>3</v>
      </c>
      <c r="D1682">
        <v>698</v>
      </c>
      <c r="E1682">
        <v>112</v>
      </c>
      <c r="F1682" s="49">
        <v>9181</v>
      </c>
      <c r="G1682" s="49">
        <v>5291</v>
      </c>
      <c r="H1682" s="49">
        <v>10124</v>
      </c>
      <c r="J1682">
        <v>478</v>
      </c>
      <c r="K1682" s="49">
        <v>47519</v>
      </c>
      <c r="L1682" s="49">
        <v>73403</v>
      </c>
    </row>
    <row r="1683" spans="3:12" x14ac:dyDescent="0.25">
      <c r="C1683" t="s">
        <v>78</v>
      </c>
      <c r="D1683" s="53">
        <v>0.01</v>
      </c>
      <c r="E1683" s="53">
        <v>2E-3</v>
      </c>
      <c r="F1683" s="53">
        <v>0.125</v>
      </c>
      <c r="G1683" s="53">
        <v>7.1999999999999995E-2</v>
      </c>
      <c r="H1683" s="53">
        <v>0.13800000000000001</v>
      </c>
      <c r="J1683" s="53">
        <v>7.0000000000000001E-3</v>
      </c>
      <c r="K1683" s="53">
        <v>0.64700000000000002</v>
      </c>
      <c r="L1683" s="54">
        <v>1</v>
      </c>
    </row>
    <row r="1684" spans="3:12" x14ac:dyDescent="0.25">
      <c r="C1684">
        <v>4</v>
      </c>
      <c r="D1684">
        <v>531</v>
      </c>
      <c r="E1684" s="49">
        <v>1353</v>
      </c>
      <c r="F1684">
        <v>990</v>
      </c>
      <c r="G1684" s="49">
        <v>1743</v>
      </c>
      <c r="H1684" s="49">
        <v>19653</v>
      </c>
      <c r="J1684" s="49">
        <v>5886</v>
      </c>
      <c r="K1684" s="49">
        <v>15867</v>
      </c>
      <c r="L1684" s="49">
        <v>46023</v>
      </c>
    </row>
    <row r="1685" spans="3:12" x14ac:dyDescent="0.25">
      <c r="C1685" t="s">
        <v>78</v>
      </c>
      <c r="D1685" s="53">
        <v>1.2E-2</v>
      </c>
      <c r="E1685" s="53">
        <v>2.9000000000000001E-2</v>
      </c>
      <c r="F1685" s="53">
        <v>2.1999999999999999E-2</v>
      </c>
      <c r="G1685" s="53">
        <v>3.7999999999999999E-2</v>
      </c>
      <c r="H1685" s="53">
        <v>0.42699999999999999</v>
      </c>
      <c r="J1685" s="53">
        <v>0.128</v>
      </c>
      <c r="K1685" s="53">
        <v>0.34499999999999997</v>
      </c>
      <c r="L1685" s="54">
        <v>1</v>
      </c>
    </row>
    <row r="1686" spans="3:12" x14ac:dyDescent="0.25">
      <c r="C1686">
        <v>5</v>
      </c>
      <c r="D1686">
        <v>91</v>
      </c>
      <c r="F1686">
        <v>147</v>
      </c>
      <c r="H1686">
        <v>34</v>
      </c>
      <c r="K1686" s="49">
        <v>10157</v>
      </c>
      <c r="L1686" s="49">
        <v>10429</v>
      </c>
    </row>
    <row r="1687" spans="3:12" x14ac:dyDescent="0.25">
      <c r="C1687" t="s">
        <v>78</v>
      </c>
      <c r="D1687" s="53">
        <v>8.9999999999999993E-3</v>
      </c>
      <c r="F1687" s="53">
        <v>1.4E-2</v>
      </c>
      <c r="H1687" s="53">
        <v>3.0000000000000001E-3</v>
      </c>
      <c r="K1687" s="53">
        <v>0.97399999999999998</v>
      </c>
      <c r="L1687" s="54">
        <v>1</v>
      </c>
    </row>
    <row r="1688" spans="3:12" x14ac:dyDescent="0.25">
      <c r="C1688">
        <v>6</v>
      </c>
      <c r="D1688">
        <v>424</v>
      </c>
      <c r="E1688" s="49">
        <v>9671</v>
      </c>
      <c r="F1688" s="49">
        <v>10681</v>
      </c>
      <c r="G1688" s="49">
        <v>5355</v>
      </c>
      <c r="H1688" s="49">
        <v>19994</v>
      </c>
      <c r="J1688">
        <v>254</v>
      </c>
      <c r="K1688" s="49">
        <v>10704</v>
      </c>
      <c r="L1688" s="49">
        <v>57083</v>
      </c>
    </row>
    <row r="1689" spans="3:12" x14ac:dyDescent="0.25">
      <c r="C1689" t="s">
        <v>78</v>
      </c>
      <c r="D1689" s="53">
        <v>7.0000000000000001E-3</v>
      </c>
      <c r="E1689" s="53">
        <v>0.16900000000000001</v>
      </c>
      <c r="F1689" s="53">
        <v>0.187</v>
      </c>
      <c r="G1689" s="53">
        <v>9.4E-2</v>
      </c>
      <c r="H1689" s="53">
        <v>0.35</v>
      </c>
      <c r="J1689" s="53">
        <v>4.0000000000000001E-3</v>
      </c>
      <c r="K1689" s="53">
        <v>0.188</v>
      </c>
      <c r="L1689" s="54">
        <v>1</v>
      </c>
    </row>
    <row r="1690" spans="3:12" x14ac:dyDescent="0.25">
      <c r="C1690">
        <v>7</v>
      </c>
      <c r="D1690">
        <v>478</v>
      </c>
      <c r="E1690" s="49">
        <v>1947</v>
      </c>
      <c r="F1690" s="49">
        <v>1252</v>
      </c>
      <c r="G1690" s="49">
        <v>1093</v>
      </c>
      <c r="H1690" s="49">
        <v>19738</v>
      </c>
      <c r="J1690" s="49">
        <v>3064</v>
      </c>
      <c r="K1690" s="49">
        <v>13799</v>
      </c>
      <c r="L1690" s="49">
        <v>41371</v>
      </c>
    </row>
    <row r="1691" spans="3:12" x14ac:dyDescent="0.25">
      <c r="C1691" t="s">
        <v>78</v>
      </c>
      <c r="D1691" s="53">
        <v>1.2E-2</v>
      </c>
      <c r="E1691" s="53">
        <v>4.7E-2</v>
      </c>
      <c r="F1691" s="53">
        <v>0.03</v>
      </c>
      <c r="G1691" s="53">
        <v>2.5999999999999999E-2</v>
      </c>
      <c r="H1691" s="53">
        <v>0.47699999999999998</v>
      </c>
      <c r="J1691" s="53">
        <v>7.3999999999999996E-2</v>
      </c>
      <c r="K1691" s="53">
        <v>0.33400000000000002</v>
      </c>
      <c r="L1691" s="54">
        <v>1</v>
      </c>
    </row>
    <row r="1692" spans="3:12" x14ac:dyDescent="0.25">
      <c r="C1692">
        <v>8</v>
      </c>
      <c r="D1692">
        <v>772</v>
      </c>
      <c r="E1692" s="49">
        <v>28664</v>
      </c>
      <c r="F1692" s="49">
        <v>2855</v>
      </c>
      <c r="G1692" s="49">
        <v>9777</v>
      </c>
      <c r="H1692" s="49">
        <v>41427</v>
      </c>
      <c r="J1692" s="49">
        <v>3312</v>
      </c>
      <c r="K1692" s="49">
        <v>6992</v>
      </c>
      <c r="L1692" s="49">
        <v>93798</v>
      </c>
    </row>
    <row r="1693" spans="3:12" x14ac:dyDescent="0.25">
      <c r="C1693" t="s">
        <v>78</v>
      </c>
      <c r="D1693" s="53">
        <v>8.0000000000000002E-3</v>
      </c>
      <c r="E1693" s="53">
        <v>0.30599999999999999</v>
      </c>
      <c r="F1693" s="53">
        <v>0.03</v>
      </c>
      <c r="G1693" s="53">
        <v>0.104</v>
      </c>
      <c r="H1693" s="53">
        <v>0.442</v>
      </c>
      <c r="J1693" s="53">
        <v>3.5000000000000003E-2</v>
      </c>
      <c r="K1693" s="53">
        <v>7.4999999999999997E-2</v>
      </c>
      <c r="L1693" s="54">
        <v>1</v>
      </c>
    </row>
    <row r="1694" spans="3:12" x14ac:dyDescent="0.25">
      <c r="C1694">
        <v>9</v>
      </c>
      <c r="D1694">
        <v>496</v>
      </c>
      <c r="E1694" s="49">
        <v>17191</v>
      </c>
      <c r="F1694" s="49">
        <v>10002</v>
      </c>
      <c r="G1694" s="49">
        <v>31733</v>
      </c>
      <c r="H1694" s="49">
        <v>29702</v>
      </c>
      <c r="J1694" s="49">
        <v>1405</v>
      </c>
      <c r="K1694" s="49">
        <v>7064</v>
      </c>
      <c r="L1694" s="49">
        <v>97592</v>
      </c>
    </row>
    <row r="1695" spans="3:12" x14ac:dyDescent="0.25">
      <c r="C1695" t="s">
        <v>78</v>
      </c>
      <c r="D1695" s="53">
        <v>5.0000000000000001E-3</v>
      </c>
      <c r="E1695" s="53">
        <v>0.17599999999999999</v>
      </c>
      <c r="F1695" s="53">
        <v>0.10199999999999999</v>
      </c>
      <c r="G1695" s="53">
        <v>0.32500000000000001</v>
      </c>
      <c r="H1695" s="53">
        <v>0.30399999999999999</v>
      </c>
      <c r="J1695" s="53">
        <v>1.4E-2</v>
      </c>
      <c r="K1695" s="53">
        <v>7.1999999999999995E-2</v>
      </c>
      <c r="L1695" s="54">
        <v>1</v>
      </c>
    </row>
    <row r="1696" spans="3:12" x14ac:dyDescent="0.25">
      <c r="C1696">
        <v>10</v>
      </c>
      <c r="D1696" s="49">
        <v>1180</v>
      </c>
      <c r="E1696" s="49">
        <v>12937</v>
      </c>
      <c r="F1696" s="49">
        <v>12341</v>
      </c>
      <c r="G1696" s="49">
        <v>5107</v>
      </c>
      <c r="H1696" s="49">
        <v>33963</v>
      </c>
      <c r="J1696" s="49">
        <v>6826</v>
      </c>
      <c r="K1696" s="49">
        <v>21466</v>
      </c>
      <c r="L1696" s="49">
        <v>93819</v>
      </c>
    </row>
    <row r="1697" spans="1:12" x14ac:dyDescent="0.25">
      <c r="C1697" t="s">
        <v>78</v>
      </c>
      <c r="D1697" s="53">
        <v>1.2999999999999999E-2</v>
      </c>
      <c r="E1697" s="53">
        <v>0.13800000000000001</v>
      </c>
      <c r="F1697" s="53">
        <v>0.13200000000000001</v>
      </c>
      <c r="G1697" s="53">
        <v>5.3999999999999999E-2</v>
      </c>
      <c r="H1697" s="53">
        <v>0.36199999999999999</v>
      </c>
      <c r="J1697" s="53">
        <v>7.2999999999999995E-2</v>
      </c>
      <c r="K1697" s="53">
        <v>0.22900000000000001</v>
      </c>
      <c r="L1697" s="54">
        <v>1</v>
      </c>
    </row>
    <row r="1698" spans="1:12" x14ac:dyDescent="0.25">
      <c r="C1698">
        <v>11</v>
      </c>
      <c r="D1698">
        <v>164</v>
      </c>
      <c r="E1698" s="49">
        <v>6909</v>
      </c>
      <c r="F1698" s="49">
        <v>1212</v>
      </c>
      <c r="G1698" s="49">
        <v>14969</v>
      </c>
      <c r="H1698" s="49">
        <v>4136</v>
      </c>
      <c r="J1698">
        <v>397</v>
      </c>
      <c r="K1698" s="49">
        <v>1380</v>
      </c>
      <c r="L1698" s="49">
        <v>29167</v>
      </c>
    </row>
    <row r="1699" spans="1:12" x14ac:dyDescent="0.25">
      <c r="C1699" t="s">
        <v>78</v>
      </c>
      <c r="D1699" s="53">
        <v>6.0000000000000001E-3</v>
      </c>
      <c r="E1699" s="53">
        <v>0.23699999999999999</v>
      </c>
      <c r="F1699" s="53">
        <v>4.2000000000000003E-2</v>
      </c>
      <c r="G1699" s="53">
        <v>0.51300000000000001</v>
      </c>
      <c r="H1699" s="53">
        <v>0.14199999999999999</v>
      </c>
      <c r="J1699" s="53">
        <v>1.4E-2</v>
      </c>
      <c r="K1699" s="53">
        <v>4.7E-2</v>
      </c>
      <c r="L1699" s="54">
        <v>1</v>
      </c>
    </row>
    <row r="1700" spans="1:12" x14ac:dyDescent="0.25">
      <c r="C1700">
        <v>12</v>
      </c>
      <c r="D1700" s="49">
        <v>5863</v>
      </c>
      <c r="E1700" s="49">
        <v>11192</v>
      </c>
      <c r="F1700" s="49">
        <v>15423</v>
      </c>
      <c r="G1700" s="49">
        <v>14228</v>
      </c>
      <c r="H1700" s="49">
        <v>80792</v>
      </c>
      <c r="J1700" s="49">
        <v>1318</v>
      </c>
      <c r="K1700" s="49">
        <v>1743</v>
      </c>
      <c r="L1700" s="49">
        <v>130559</v>
      </c>
    </row>
    <row r="1701" spans="1:12" x14ac:dyDescent="0.25">
      <c r="C1701" t="s">
        <v>78</v>
      </c>
      <c r="D1701" s="53">
        <v>4.4999999999999998E-2</v>
      </c>
      <c r="E1701" s="53">
        <v>8.5999999999999993E-2</v>
      </c>
      <c r="F1701" s="53">
        <v>0.11799999999999999</v>
      </c>
      <c r="G1701" s="53">
        <v>0.109</v>
      </c>
      <c r="H1701" s="53">
        <v>0.61899999999999999</v>
      </c>
      <c r="J1701" s="53">
        <v>0.01</v>
      </c>
      <c r="K1701" s="53">
        <v>1.2999999999999999E-2</v>
      </c>
      <c r="L1701" s="54">
        <v>1</v>
      </c>
    </row>
    <row r="1702" spans="1:12" x14ac:dyDescent="0.25">
      <c r="C1702">
        <v>13</v>
      </c>
      <c r="D1702">
        <v>569</v>
      </c>
      <c r="E1702" s="49">
        <v>7207</v>
      </c>
      <c r="F1702" s="49">
        <v>25403</v>
      </c>
      <c r="G1702" s="49">
        <v>20054</v>
      </c>
      <c r="H1702" s="49">
        <v>36746</v>
      </c>
      <c r="J1702">
        <v>795</v>
      </c>
      <c r="K1702">
        <v>887</v>
      </c>
      <c r="L1702" s="49">
        <v>91661</v>
      </c>
    </row>
    <row r="1703" spans="1:12" x14ac:dyDescent="0.25">
      <c r="C1703" t="s">
        <v>78</v>
      </c>
      <c r="D1703" s="53">
        <v>6.0000000000000001E-3</v>
      </c>
      <c r="E1703" s="53">
        <v>7.9000000000000001E-2</v>
      </c>
      <c r="F1703" s="53">
        <v>0.27700000000000002</v>
      </c>
      <c r="G1703" s="53">
        <v>0.219</v>
      </c>
      <c r="H1703" s="53">
        <v>0.40100000000000002</v>
      </c>
      <c r="J1703" s="53">
        <v>8.9999999999999993E-3</v>
      </c>
      <c r="K1703" s="53">
        <v>0.01</v>
      </c>
      <c r="L1703" s="54">
        <v>1</v>
      </c>
    </row>
    <row r="1704" spans="1:12" x14ac:dyDescent="0.25">
      <c r="C1704">
        <v>14</v>
      </c>
      <c r="D1704" s="49">
        <v>4682</v>
      </c>
      <c r="E1704" s="49">
        <v>2951</v>
      </c>
      <c r="F1704" s="49">
        <v>8792</v>
      </c>
      <c r="G1704">
        <v>719</v>
      </c>
      <c r="H1704" s="49">
        <v>16033</v>
      </c>
      <c r="J1704">
        <v>205</v>
      </c>
      <c r="K1704" s="49">
        <v>3416</v>
      </c>
      <c r="L1704" s="49">
        <v>36797</v>
      </c>
    </row>
    <row r="1705" spans="1:12" x14ac:dyDescent="0.25">
      <c r="C1705" t="s">
        <v>78</v>
      </c>
      <c r="D1705" s="53">
        <v>0.127</v>
      </c>
      <c r="E1705" s="53">
        <v>0.08</v>
      </c>
      <c r="F1705" s="53">
        <v>0.23899999999999999</v>
      </c>
      <c r="G1705" s="53">
        <v>0.02</v>
      </c>
      <c r="H1705" s="53">
        <v>0.436</v>
      </c>
      <c r="J1705" s="53">
        <v>6.0000000000000001E-3</v>
      </c>
      <c r="K1705" s="53">
        <v>9.2999999999999999E-2</v>
      </c>
      <c r="L1705" s="54">
        <v>1</v>
      </c>
    </row>
    <row r="1706" spans="1:12" x14ac:dyDescent="0.25">
      <c r="C1706">
        <v>15</v>
      </c>
      <c r="D1706">
        <v>92</v>
      </c>
      <c r="E1706" s="49">
        <v>1870</v>
      </c>
      <c r="F1706" s="49">
        <v>1405</v>
      </c>
      <c r="G1706">
        <v>545</v>
      </c>
      <c r="H1706" s="49">
        <v>10055</v>
      </c>
      <c r="J1706">
        <v>319</v>
      </c>
      <c r="L1706" s="49">
        <v>14285</v>
      </c>
    </row>
    <row r="1707" spans="1:12" x14ac:dyDescent="0.25">
      <c r="C1707" t="s">
        <v>78</v>
      </c>
      <c r="D1707" s="53">
        <v>6.0000000000000001E-3</v>
      </c>
      <c r="E1707" s="53">
        <v>0.13100000000000001</v>
      </c>
      <c r="F1707" s="53">
        <v>9.8000000000000004E-2</v>
      </c>
      <c r="G1707" s="53">
        <v>3.7999999999999999E-2</v>
      </c>
      <c r="H1707" s="53">
        <v>0.70399999999999996</v>
      </c>
      <c r="J1707" s="53">
        <v>2.1999999999999999E-2</v>
      </c>
      <c r="L1707" s="54">
        <v>1</v>
      </c>
    </row>
    <row r="1708" spans="1:12" x14ac:dyDescent="0.25">
      <c r="C1708">
        <v>16</v>
      </c>
      <c r="D1708">
        <v>71</v>
      </c>
      <c r="E1708">
        <v>61</v>
      </c>
      <c r="F1708" s="49">
        <v>1793</v>
      </c>
      <c r="G1708">
        <v>467</v>
      </c>
      <c r="H1708" s="49">
        <v>2947</v>
      </c>
      <c r="K1708" s="49">
        <v>2487</v>
      </c>
      <c r="L1708" s="49">
        <v>7826</v>
      </c>
    </row>
    <row r="1709" spans="1:12" x14ac:dyDescent="0.25">
      <c r="C1709" t="s">
        <v>78</v>
      </c>
      <c r="D1709" s="53">
        <v>8.9999999999999993E-3</v>
      </c>
      <c r="E1709" s="53">
        <v>8.0000000000000002E-3</v>
      </c>
      <c r="F1709" s="53">
        <v>0.22900000000000001</v>
      </c>
      <c r="G1709" s="53">
        <v>0.06</v>
      </c>
      <c r="H1709" s="53">
        <v>0.377</v>
      </c>
      <c r="K1709" s="53">
        <v>0.318</v>
      </c>
      <c r="L1709" s="54">
        <v>1</v>
      </c>
    </row>
    <row r="1710" spans="1:12" x14ac:dyDescent="0.25">
      <c r="A1710" t="s">
        <v>56</v>
      </c>
      <c r="B1710" t="s">
        <v>47</v>
      </c>
      <c r="C1710">
        <v>1</v>
      </c>
      <c r="D1710">
        <v>17</v>
      </c>
      <c r="H1710">
        <v>473</v>
      </c>
      <c r="J1710">
        <v>117</v>
      </c>
      <c r="K1710" s="49">
        <v>1431</v>
      </c>
      <c r="L1710" s="49">
        <v>2038</v>
      </c>
    </row>
    <row r="1711" spans="1:12" x14ac:dyDescent="0.25">
      <c r="C1711" t="s">
        <v>78</v>
      </c>
      <c r="D1711" s="53">
        <v>8.0000000000000002E-3</v>
      </c>
      <c r="H1711" s="53">
        <v>0.23200000000000001</v>
      </c>
      <c r="J1711" s="53">
        <v>5.7000000000000002E-2</v>
      </c>
      <c r="K1711" s="53">
        <v>0.70199999999999996</v>
      </c>
      <c r="L1711" s="54">
        <v>1</v>
      </c>
    </row>
    <row r="1712" spans="1:12" x14ac:dyDescent="0.25">
      <c r="C1712">
        <v>2</v>
      </c>
      <c r="D1712">
        <v>552</v>
      </c>
      <c r="F1712">
        <v>286</v>
      </c>
      <c r="G1712">
        <v>971</v>
      </c>
      <c r="H1712" s="49">
        <v>5491</v>
      </c>
      <c r="J1712">
        <v>85</v>
      </c>
      <c r="K1712" s="49">
        <v>1312</v>
      </c>
      <c r="L1712" s="49">
        <v>8697</v>
      </c>
    </row>
    <row r="1713" spans="3:12" x14ac:dyDescent="0.25">
      <c r="C1713" t="s">
        <v>78</v>
      </c>
      <c r="D1713" s="53">
        <v>6.3E-2</v>
      </c>
      <c r="F1713" s="53">
        <v>3.3000000000000002E-2</v>
      </c>
      <c r="G1713" s="53">
        <v>0.112</v>
      </c>
      <c r="H1713" s="53">
        <v>0.63100000000000001</v>
      </c>
      <c r="J1713" s="53">
        <v>0.01</v>
      </c>
      <c r="K1713" s="53">
        <v>0.151</v>
      </c>
      <c r="L1713" s="54">
        <v>1</v>
      </c>
    </row>
    <row r="1714" spans="3:12" x14ac:dyDescent="0.25">
      <c r="C1714">
        <v>3</v>
      </c>
      <c r="D1714">
        <v>194</v>
      </c>
      <c r="E1714">
        <v>153</v>
      </c>
      <c r="F1714" s="49">
        <v>4250</v>
      </c>
      <c r="G1714" s="49">
        <v>20964</v>
      </c>
      <c r="H1714" s="49">
        <v>24671</v>
      </c>
      <c r="J1714">
        <v>236</v>
      </c>
      <c r="K1714" s="49">
        <v>22526</v>
      </c>
      <c r="L1714" s="49">
        <v>72994</v>
      </c>
    </row>
    <row r="1715" spans="3:12" x14ac:dyDescent="0.25">
      <c r="C1715" t="s">
        <v>78</v>
      </c>
      <c r="D1715" s="53">
        <v>3.0000000000000001E-3</v>
      </c>
      <c r="E1715" s="53">
        <v>2E-3</v>
      </c>
      <c r="F1715" s="53">
        <v>5.8000000000000003E-2</v>
      </c>
      <c r="G1715" s="53">
        <v>0.28699999999999998</v>
      </c>
      <c r="H1715" s="53">
        <v>0.33800000000000002</v>
      </c>
      <c r="J1715" s="53">
        <v>3.0000000000000001E-3</v>
      </c>
      <c r="K1715" s="53">
        <v>0.309</v>
      </c>
      <c r="L1715" s="54">
        <v>1</v>
      </c>
    </row>
    <row r="1716" spans="3:12" x14ac:dyDescent="0.25">
      <c r="C1716">
        <v>4</v>
      </c>
      <c r="D1716">
        <v>113</v>
      </c>
      <c r="E1716" s="49">
        <v>3299</v>
      </c>
      <c r="F1716" s="49">
        <v>12895</v>
      </c>
      <c r="G1716" s="49">
        <v>4975</v>
      </c>
      <c r="H1716" s="49">
        <v>21206</v>
      </c>
      <c r="J1716" s="49">
        <v>2908</v>
      </c>
      <c r="K1716" s="49">
        <v>7351</v>
      </c>
      <c r="L1716" s="49">
        <v>52747</v>
      </c>
    </row>
    <row r="1717" spans="3:12" x14ac:dyDescent="0.25">
      <c r="C1717" t="s">
        <v>78</v>
      </c>
      <c r="D1717" s="53">
        <v>2E-3</v>
      </c>
      <c r="E1717" s="53">
        <v>6.3E-2</v>
      </c>
      <c r="F1717" s="53">
        <v>0.24399999999999999</v>
      </c>
      <c r="G1717" s="53">
        <v>9.4E-2</v>
      </c>
      <c r="H1717" s="53">
        <v>0.40200000000000002</v>
      </c>
      <c r="J1717" s="53">
        <v>5.5E-2</v>
      </c>
      <c r="K1717" s="53">
        <v>0.13900000000000001</v>
      </c>
      <c r="L1717" s="54">
        <v>1</v>
      </c>
    </row>
    <row r="1718" spans="3:12" x14ac:dyDescent="0.25">
      <c r="C1718">
        <v>5</v>
      </c>
      <c r="E1718">
        <v>227</v>
      </c>
      <c r="F1718">
        <v>258</v>
      </c>
      <c r="H1718" s="49">
        <v>4578</v>
      </c>
      <c r="K1718" s="49">
        <v>4744</v>
      </c>
      <c r="L1718" s="49">
        <v>9807</v>
      </c>
    </row>
    <row r="1719" spans="3:12" x14ac:dyDescent="0.25">
      <c r="C1719" t="s">
        <v>78</v>
      </c>
      <c r="E1719" s="53">
        <v>2.3E-2</v>
      </c>
      <c r="F1719" s="53">
        <v>2.5999999999999999E-2</v>
      </c>
      <c r="H1719" s="53">
        <v>0.46700000000000003</v>
      </c>
      <c r="K1719" s="53">
        <v>0.48399999999999999</v>
      </c>
      <c r="L1719" s="54">
        <v>1</v>
      </c>
    </row>
    <row r="1720" spans="3:12" x14ac:dyDescent="0.25">
      <c r="C1720">
        <v>6</v>
      </c>
      <c r="D1720" s="49">
        <v>4322</v>
      </c>
      <c r="E1720" s="49">
        <v>6835</v>
      </c>
      <c r="F1720" s="49">
        <v>1137</v>
      </c>
      <c r="G1720" s="49">
        <v>3580</v>
      </c>
      <c r="H1720" s="49">
        <v>18318</v>
      </c>
      <c r="J1720" s="49">
        <v>3364</v>
      </c>
      <c r="K1720" s="49">
        <v>16332</v>
      </c>
      <c r="L1720" s="49">
        <v>53888</v>
      </c>
    </row>
    <row r="1721" spans="3:12" x14ac:dyDescent="0.25">
      <c r="C1721" t="s">
        <v>78</v>
      </c>
      <c r="D1721" s="53">
        <v>0.08</v>
      </c>
      <c r="E1721" s="53">
        <v>0.127</v>
      </c>
      <c r="F1721" s="53">
        <v>2.1000000000000001E-2</v>
      </c>
      <c r="G1721" s="53">
        <v>6.6000000000000003E-2</v>
      </c>
      <c r="H1721" s="53">
        <v>0.34</v>
      </c>
      <c r="J1721" s="53">
        <v>6.2E-2</v>
      </c>
      <c r="K1721" s="53">
        <v>0.30299999999999999</v>
      </c>
      <c r="L1721" s="54">
        <v>1</v>
      </c>
    </row>
    <row r="1722" spans="3:12" x14ac:dyDescent="0.25">
      <c r="C1722">
        <v>7</v>
      </c>
      <c r="D1722">
        <v>428</v>
      </c>
      <c r="E1722">
        <v>947</v>
      </c>
      <c r="F1722" s="49">
        <v>5253</v>
      </c>
      <c r="G1722" s="49">
        <v>9832</v>
      </c>
      <c r="H1722" s="49">
        <v>31981</v>
      </c>
      <c r="J1722">
        <v>615</v>
      </c>
      <c r="K1722" s="49">
        <v>14175</v>
      </c>
      <c r="L1722" s="49">
        <v>63231</v>
      </c>
    </row>
    <row r="1723" spans="3:12" x14ac:dyDescent="0.25">
      <c r="C1723" t="s">
        <v>78</v>
      </c>
      <c r="D1723" s="53">
        <v>7.0000000000000001E-3</v>
      </c>
      <c r="E1723" s="53">
        <v>1.4999999999999999E-2</v>
      </c>
      <c r="F1723" s="53">
        <v>8.3000000000000004E-2</v>
      </c>
      <c r="G1723" s="53">
        <v>0.155</v>
      </c>
      <c r="H1723" s="53">
        <v>0.50600000000000001</v>
      </c>
      <c r="J1723" s="53">
        <v>0.01</v>
      </c>
      <c r="K1723" s="53">
        <v>0.224</v>
      </c>
      <c r="L1723" s="54">
        <v>1</v>
      </c>
    </row>
    <row r="1724" spans="3:12" x14ac:dyDescent="0.25">
      <c r="C1724">
        <v>8</v>
      </c>
      <c r="D1724">
        <v>79</v>
      </c>
      <c r="E1724" s="49">
        <v>9779</v>
      </c>
      <c r="F1724" s="49">
        <v>10366</v>
      </c>
      <c r="G1724" s="49">
        <v>20698</v>
      </c>
      <c r="H1724" s="49">
        <v>21777</v>
      </c>
      <c r="J1724">
        <v>520</v>
      </c>
      <c r="K1724" s="49">
        <v>18964</v>
      </c>
      <c r="L1724" s="49">
        <v>82183</v>
      </c>
    </row>
    <row r="1725" spans="3:12" x14ac:dyDescent="0.25">
      <c r="C1725" t="s">
        <v>78</v>
      </c>
      <c r="D1725" s="53">
        <v>1E-3</v>
      </c>
      <c r="E1725" s="53">
        <v>0.11899999999999999</v>
      </c>
      <c r="F1725" s="53">
        <v>0.126</v>
      </c>
      <c r="G1725" s="53">
        <v>0.252</v>
      </c>
      <c r="H1725" s="53">
        <v>0.26500000000000001</v>
      </c>
      <c r="J1725" s="53">
        <v>6.0000000000000001E-3</v>
      </c>
      <c r="K1725" s="53">
        <v>0.23100000000000001</v>
      </c>
      <c r="L1725" s="54">
        <v>1</v>
      </c>
    </row>
    <row r="1726" spans="3:12" x14ac:dyDescent="0.25">
      <c r="C1726">
        <v>9</v>
      </c>
      <c r="D1726">
        <v>576</v>
      </c>
      <c r="E1726">
        <v>854</v>
      </c>
      <c r="F1726" s="49">
        <v>1675</v>
      </c>
      <c r="G1726" s="49">
        <v>23012</v>
      </c>
      <c r="H1726" s="49">
        <v>37520</v>
      </c>
      <c r="J1726">
        <v>889</v>
      </c>
      <c r="K1726" s="49">
        <v>13610</v>
      </c>
      <c r="L1726" s="49">
        <v>78136</v>
      </c>
    </row>
    <row r="1727" spans="3:12" x14ac:dyDescent="0.25">
      <c r="C1727" t="s">
        <v>78</v>
      </c>
      <c r="D1727" s="53">
        <v>7.0000000000000001E-3</v>
      </c>
      <c r="E1727" s="53">
        <v>1.0999999999999999E-2</v>
      </c>
      <c r="F1727" s="53">
        <v>2.1000000000000001E-2</v>
      </c>
      <c r="G1727" s="53">
        <v>0.29499999999999998</v>
      </c>
      <c r="H1727" s="53">
        <v>0.48</v>
      </c>
      <c r="J1727" s="53">
        <v>1.0999999999999999E-2</v>
      </c>
      <c r="K1727" s="53">
        <v>0.17399999999999999</v>
      </c>
      <c r="L1727" s="54">
        <v>1</v>
      </c>
    </row>
    <row r="1728" spans="3:12" x14ac:dyDescent="0.25">
      <c r="C1728">
        <v>10</v>
      </c>
      <c r="D1728">
        <v>760</v>
      </c>
      <c r="E1728" s="49">
        <v>10313</v>
      </c>
      <c r="F1728" s="49">
        <v>9153</v>
      </c>
      <c r="G1728" s="49">
        <v>14985</v>
      </c>
      <c r="H1728" s="49">
        <v>82232</v>
      </c>
      <c r="J1728" s="49">
        <v>6190</v>
      </c>
      <c r="K1728" s="49">
        <v>1795</v>
      </c>
      <c r="L1728" s="49">
        <v>125428</v>
      </c>
    </row>
    <row r="1729" spans="1:12" x14ac:dyDescent="0.25">
      <c r="C1729" t="s">
        <v>78</v>
      </c>
      <c r="D1729" s="53">
        <v>6.0000000000000001E-3</v>
      </c>
      <c r="E1729" s="53">
        <v>8.2000000000000003E-2</v>
      </c>
      <c r="F1729" s="53">
        <v>7.2999999999999995E-2</v>
      </c>
      <c r="G1729" s="53">
        <v>0.11899999999999999</v>
      </c>
      <c r="H1729" s="53">
        <v>0.65600000000000003</v>
      </c>
      <c r="J1729" s="53">
        <v>4.9000000000000002E-2</v>
      </c>
      <c r="K1729" s="53">
        <v>1.4E-2</v>
      </c>
      <c r="L1729" s="54">
        <v>1</v>
      </c>
    </row>
    <row r="1730" spans="1:12" x14ac:dyDescent="0.25">
      <c r="C1730">
        <v>11</v>
      </c>
      <c r="D1730" s="49">
        <v>1035</v>
      </c>
      <c r="E1730">
        <v>890</v>
      </c>
      <c r="F1730" s="49">
        <v>5226</v>
      </c>
      <c r="G1730" s="49">
        <v>6155</v>
      </c>
      <c r="H1730" s="49">
        <v>12993</v>
      </c>
      <c r="J1730" s="49">
        <v>5316</v>
      </c>
      <c r="K1730">
        <v>309</v>
      </c>
      <c r="L1730" s="49">
        <v>31924</v>
      </c>
    </row>
    <row r="1731" spans="1:12" x14ac:dyDescent="0.25">
      <c r="C1731" t="s">
        <v>78</v>
      </c>
      <c r="D1731" s="53">
        <v>3.2000000000000001E-2</v>
      </c>
      <c r="E1731" s="53">
        <v>2.8000000000000001E-2</v>
      </c>
      <c r="F1731" s="53">
        <v>0.16400000000000001</v>
      </c>
      <c r="G1731" s="53">
        <v>0.193</v>
      </c>
      <c r="H1731" s="53">
        <v>0.40699999999999997</v>
      </c>
      <c r="J1731" s="53">
        <v>0.16700000000000001</v>
      </c>
      <c r="K1731" s="53">
        <v>0.01</v>
      </c>
      <c r="L1731" s="54">
        <v>1</v>
      </c>
    </row>
    <row r="1732" spans="1:12" x14ac:dyDescent="0.25">
      <c r="C1732">
        <v>12</v>
      </c>
      <c r="D1732" s="49">
        <v>4821</v>
      </c>
      <c r="E1732" s="49">
        <v>11880</v>
      </c>
      <c r="F1732" s="49">
        <v>9008</v>
      </c>
      <c r="G1732" s="49">
        <v>12698</v>
      </c>
      <c r="H1732" s="49">
        <v>96076</v>
      </c>
      <c r="J1732" s="49">
        <v>4167</v>
      </c>
      <c r="K1732" s="49">
        <v>5257</v>
      </c>
      <c r="L1732" s="49">
        <v>143907</v>
      </c>
    </row>
    <row r="1733" spans="1:12" x14ac:dyDescent="0.25">
      <c r="C1733" t="s">
        <v>78</v>
      </c>
      <c r="D1733" s="53">
        <v>3.3000000000000002E-2</v>
      </c>
      <c r="E1733" s="53">
        <v>8.3000000000000004E-2</v>
      </c>
      <c r="F1733" s="53">
        <v>6.3E-2</v>
      </c>
      <c r="G1733" s="53">
        <v>8.7999999999999995E-2</v>
      </c>
      <c r="H1733" s="53">
        <v>0.66800000000000004</v>
      </c>
      <c r="J1733" s="53">
        <v>2.9000000000000001E-2</v>
      </c>
      <c r="K1733" s="53">
        <v>3.6999999999999998E-2</v>
      </c>
      <c r="L1733" s="54">
        <v>1</v>
      </c>
    </row>
    <row r="1734" spans="1:12" x14ac:dyDescent="0.25">
      <c r="C1734">
        <v>13</v>
      </c>
      <c r="D1734">
        <v>531</v>
      </c>
      <c r="E1734" s="49">
        <v>3633</v>
      </c>
      <c r="F1734" s="49">
        <v>5814</v>
      </c>
      <c r="G1734" s="49">
        <v>8425</v>
      </c>
      <c r="H1734" s="49">
        <v>30270</v>
      </c>
      <c r="J1734">
        <v>651</v>
      </c>
      <c r="K1734" s="49">
        <v>2928</v>
      </c>
      <c r="L1734" s="49">
        <v>52252</v>
      </c>
    </row>
    <row r="1735" spans="1:12" x14ac:dyDescent="0.25">
      <c r="C1735" t="s">
        <v>78</v>
      </c>
      <c r="D1735" s="53">
        <v>0.01</v>
      </c>
      <c r="E1735" s="53">
        <v>7.0000000000000007E-2</v>
      </c>
      <c r="F1735" s="53">
        <v>0.111</v>
      </c>
      <c r="G1735" s="53">
        <v>0.161</v>
      </c>
      <c r="H1735" s="53">
        <v>0.57899999999999996</v>
      </c>
      <c r="J1735" s="53">
        <v>1.2E-2</v>
      </c>
      <c r="K1735" s="53">
        <v>5.6000000000000001E-2</v>
      </c>
      <c r="L1735" s="54">
        <v>1</v>
      </c>
    </row>
    <row r="1736" spans="1:12" x14ac:dyDescent="0.25">
      <c r="C1736">
        <v>14</v>
      </c>
      <c r="D1736">
        <v>159</v>
      </c>
      <c r="E1736">
        <v>921</v>
      </c>
      <c r="F1736" s="49">
        <v>3504</v>
      </c>
      <c r="G1736" s="49">
        <v>7928</v>
      </c>
      <c r="H1736" s="49">
        <v>12076</v>
      </c>
      <c r="J1736">
        <v>271</v>
      </c>
      <c r="K1736">
        <v>501</v>
      </c>
      <c r="L1736" s="49">
        <v>25360</v>
      </c>
    </row>
    <row r="1737" spans="1:12" x14ac:dyDescent="0.25">
      <c r="C1737" t="s">
        <v>78</v>
      </c>
      <c r="D1737" s="53">
        <v>6.0000000000000001E-3</v>
      </c>
      <c r="E1737" s="53">
        <v>3.5999999999999997E-2</v>
      </c>
      <c r="F1737" s="53">
        <v>0.13800000000000001</v>
      </c>
      <c r="G1737" s="53">
        <v>0.313</v>
      </c>
      <c r="H1737" s="53">
        <v>0.47599999999999998</v>
      </c>
      <c r="J1737" s="53">
        <v>1.0999999999999999E-2</v>
      </c>
      <c r="K1737" s="53">
        <v>0.02</v>
      </c>
      <c r="L1737" s="54">
        <v>1</v>
      </c>
    </row>
    <row r="1738" spans="1:12" x14ac:dyDescent="0.25">
      <c r="C1738">
        <v>15</v>
      </c>
      <c r="E1738">
        <v>936</v>
      </c>
      <c r="F1738" s="49">
        <v>1961</v>
      </c>
      <c r="G1738" s="49">
        <v>1890</v>
      </c>
      <c r="H1738" s="49">
        <v>4830</v>
      </c>
      <c r="J1738">
        <v>378</v>
      </c>
      <c r="K1738">
        <v>213</v>
      </c>
      <c r="L1738" s="49">
        <v>10207</v>
      </c>
    </row>
    <row r="1739" spans="1:12" x14ac:dyDescent="0.25">
      <c r="C1739" t="s">
        <v>78</v>
      </c>
      <c r="E1739" s="53">
        <v>9.1999999999999998E-2</v>
      </c>
      <c r="F1739" s="53">
        <v>0.192</v>
      </c>
      <c r="G1739" s="53">
        <v>0.185</v>
      </c>
      <c r="H1739" s="53">
        <v>0.47299999999999998</v>
      </c>
      <c r="J1739" s="53">
        <v>3.6999999999999998E-2</v>
      </c>
      <c r="K1739" s="53">
        <v>2.1000000000000001E-2</v>
      </c>
      <c r="L1739" s="54">
        <v>1</v>
      </c>
    </row>
    <row r="1740" spans="1:12" x14ac:dyDescent="0.25">
      <c r="C1740">
        <v>16</v>
      </c>
      <c r="E1740">
        <v>121</v>
      </c>
      <c r="F1740">
        <v>186</v>
      </c>
      <c r="G1740">
        <v>304</v>
      </c>
      <c r="H1740" s="49">
        <v>1195</v>
      </c>
      <c r="J1740">
        <v>102</v>
      </c>
      <c r="K1740" s="49">
        <v>1012</v>
      </c>
      <c r="L1740" s="49">
        <v>2920</v>
      </c>
    </row>
    <row r="1741" spans="1:12" x14ac:dyDescent="0.25">
      <c r="C1741" t="s">
        <v>78</v>
      </c>
      <c r="E1741" s="53">
        <v>4.1000000000000002E-2</v>
      </c>
      <c r="F1741" s="53">
        <v>6.4000000000000001E-2</v>
      </c>
      <c r="G1741" s="53">
        <v>0.104</v>
      </c>
      <c r="H1741" s="53">
        <v>0.40899999999999997</v>
      </c>
      <c r="J1741" s="53">
        <v>3.5000000000000003E-2</v>
      </c>
      <c r="K1741" s="53">
        <v>0.34699999999999998</v>
      </c>
      <c r="L1741" s="54">
        <v>1</v>
      </c>
    </row>
    <row r="1742" spans="1:12" x14ac:dyDescent="0.25">
      <c r="A1742" t="s">
        <v>56</v>
      </c>
      <c r="B1742" t="s">
        <v>48</v>
      </c>
      <c r="C1742">
        <v>1</v>
      </c>
      <c r="F1742">
        <v>370</v>
      </c>
      <c r="K1742" s="49">
        <v>3035</v>
      </c>
      <c r="L1742" s="49">
        <v>3405</v>
      </c>
    </row>
    <row r="1743" spans="1:12" x14ac:dyDescent="0.25">
      <c r="C1743" t="s">
        <v>78</v>
      </c>
      <c r="F1743" s="53">
        <v>0.109</v>
      </c>
      <c r="K1743" s="53">
        <v>0.89100000000000001</v>
      </c>
      <c r="L1743" s="54">
        <v>1</v>
      </c>
    </row>
    <row r="1744" spans="1:12" x14ac:dyDescent="0.25">
      <c r="C1744">
        <v>2</v>
      </c>
      <c r="D1744">
        <v>35</v>
      </c>
      <c r="E1744">
        <v>79</v>
      </c>
      <c r="F1744">
        <v>264</v>
      </c>
      <c r="G1744" s="49">
        <v>2368</v>
      </c>
      <c r="J1744">
        <v>63</v>
      </c>
      <c r="K1744" s="49">
        <v>2721</v>
      </c>
      <c r="L1744" s="49">
        <v>5529</v>
      </c>
    </row>
    <row r="1745" spans="3:12" x14ac:dyDescent="0.25">
      <c r="C1745" t="s">
        <v>78</v>
      </c>
      <c r="D1745" s="53">
        <v>6.0000000000000001E-3</v>
      </c>
      <c r="E1745" s="53">
        <v>1.4E-2</v>
      </c>
      <c r="F1745" s="53">
        <v>4.8000000000000001E-2</v>
      </c>
      <c r="G1745" s="53">
        <v>0.42799999999999999</v>
      </c>
      <c r="J1745" s="53">
        <v>1.0999999999999999E-2</v>
      </c>
      <c r="K1745" s="53">
        <v>0.49199999999999999</v>
      </c>
      <c r="L1745" s="54">
        <v>1</v>
      </c>
    </row>
    <row r="1746" spans="3:12" x14ac:dyDescent="0.25">
      <c r="C1746">
        <v>3</v>
      </c>
      <c r="F1746">
        <v>676</v>
      </c>
      <c r="G1746" s="49">
        <v>20121</v>
      </c>
      <c r="J1746">
        <v>109</v>
      </c>
      <c r="K1746" s="49">
        <v>40014</v>
      </c>
      <c r="L1746" s="49">
        <v>60920</v>
      </c>
    </row>
    <row r="1747" spans="3:12" x14ac:dyDescent="0.25">
      <c r="C1747" t="s">
        <v>78</v>
      </c>
      <c r="F1747" s="53">
        <v>1.0999999999999999E-2</v>
      </c>
      <c r="G1747" s="53">
        <v>0.33</v>
      </c>
      <c r="J1747" s="53">
        <v>2E-3</v>
      </c>
      <c r="K1747" s="53">
        <v>0.65700000000000003</v>
      </c>
      <c r="L1747" s="54">
        <v>1</v>
      </c>
    </row>
    <row r="1748" spans="3:12" x14ac:dyDescent="0.25">
      <c r="C1748">
        <v>4</v>
      </c>
      <c r="D1748">
        <v>153</v>
      </c>
      <c r="E1748" s="49">
        <v>3984</v>
      </c>
      <c r="F1748" s="49">
        <v>4423</v>
      </c>
      <c r="G1748" s="49">
        <v>17080</v>
      </c>
      <c r="J1748">
        <v>521</v>
      </c>
      <c r="K1748">
        <v>915</v>
      </c>
      <c r="L1748" s="49">
        <v>27076</v>
      </c>
    </row>
    <row r="1749" spans="3:12" x14ac:dyDescent="0.25">
      <c r="C1749" t="s">
        <v>78</v>
      </c>
      <c r="D1749" s="53">
        <v>6.0000000000000001E-3</v>
      </c>
      <c r="E1749" s="53">
        <v>0.14699999999999999</v>
      </c>
      <c r="F1749" s="53">
        <v>0.16300000000000001</v>
      </c>
      <c r="G1749" s="53">
        <v>0.63100000000000001</v>
      </c>
      <c r="J1749" s="53">
        <v>1.9E-2</v>
      </c>
      <c r="K1749" s="53">
        <v>3.4000000000000002E-2</v>
      </c>
      <c r="L1749" s="54">
        <v>1</v>
      </c>
    </row>
    <row r="1750" spans="3:12" x14ac:dyDescent="0.25">
      <c r="C1750">
        <v>5</v>
      </c>
      <c r="F1750">
        <v>91</v>
      </c>
      <c r="K1750" s="49">
        <v>1609</v>
      </c>
      <c r="L1750" s="49">
        <v>1700</v>
      </c>
    </row>
    <row r="1751" spans="3:12" x14ac:dyDescent="0.25">
      <c r="C1751" t="s">
        <v>78</v>
      </c>
      <c r="F1751" s="53">
        <v>5.2999999999999999E-2</v>
      </c>
      <c r="K1751" s="53">
        <v>0.94699999999999995</v>
      </c>
      <c r="L1751" s="54">
        <v>1</v>
      </c>
    </row>
    <row r="1752" spans="3:12" x14ac:dyDescent="0.25">
      <c r="C1752">
        <v>6</v>
      </c>
      <c r="E1752">
        <v>94</v>
      </c>
      <c r="F1752" s="49">
        <v>7964</v>
      </c>
      <c r="G1752" s="49">
        <v>6193</v>
      </c>
      <c r="J1752">
        <v>231</v>
      </c>
      <c r="K1752" s="49">
        <v>1050</v>
      </c>
      <c r="L1752" s="49">
        <v>15532</v>
      </c>
    </row>
    <row r="1753" spans="3:12" x14ac:dyDescent="0.25">
      <c r="C1753" t="s">
        <v>78</v>
      </c>
      <c r="E1753" s="53">
        <v>6.0000000000000001E-3</v>
      </c>
      <c r="F1753" s="53">
        <v>0.51300000000000001</v>
      </c>
      <c r="G1753" s="53">
        <v>0.39900000000000002</v>
      </c>
      <c r="J1753" s="53">
        <v>1.4999999999999999E-2</v>
      </c>
      <c r="K1753" s="53">
        <v>6.8000000000000005E-2</v>
      </c>
      <c r="L1753" s="54">
        <v>1</v>
      </c>
    </row>
    <row r="1754" spans="3:12" x14ac:dyDescent="0.25">
      <c r="C1754">
        <v>7</v>
      </c>
      <c r="D1754">
        <v>145</v>
      </c>
      <c r="E1754" s="49">
        <v>2928</v>
      </c>
      <c r="F1754" s="49">
        <v>5111</v>
      </c>
      <c r="G1754" s="49">
        <v>5268</v>
      </c>
      <c r="J1754">
        <v>257</v>
      </c>
      <c r="K1754" s="49">
        <v>5750</v>
      </c>
      <c r="L1754" s="49">
        <v>19459</v>
      </c>
    </row>
    <row r="1755" spans="3:12" x14ac:dyDescent="0.25">
      <c r="C1755" t="s">
        <v>78</v>
      </c>
      <c r="D1755" s="53">
        <v>7.0000000000000001E-3</v>
      </c>
      <c r="E1755" s="53">
        <v>0.15</v>
      </c>
      <c r="F1755" s="53">
        <v>0.26300000000000001</v>
      </c>
      <c r="G1755" s="53">
        <v>0.27100000000000002</v>
      </c>
      <c r="J1755" s="53">
        <v>1.2999999999999999E-2</v>
      </c>
      <c r="K1755" s="53">
        <v>0.29499999999999998</v>
      </c>
      <c r="L1755" s="54">
        <v>1</v>
      </c>
    </row>
    <row r="1756" spans="3:12" x14ac:dyDescent="0.25">
      <c r="C1756">
        <v>8</v>
      </c>
      <c r="D1756">
        <v>227</v>
      </c>
      <c r="E1756" s="49">
        <v>1367</v>
      </c>
      <c r="F1756" s="49">
        <v>6434</v>
      </c>
      <c r="G1756" s="49">
        <v>18615</v>
      </c>
      <c r="J1756">
        <v>251</v>
      </c>
      <c r="K1756">
        <v>503</v>
      </c>
      <c r="L1756" s="49">
        <v>27395</v>
      </c>
    </row>
    <row r="1757" spans="3:12" x14ac:dyDescent="0.25">
      <c r="C1757" t="s">
        <v>78</v>
      </c>
      <c r="D1757" s="53">
        <v>8.0000000000000002E-3</v>
      </c>
      <c r="E1757" s="53">
        <v>0.05</v>
      </c>
      <c r="F1757" s="53">
        <v>0.23499999999999999</v>
      </c>
      <c r="G1757" s="53">
        <v>0.67900000000000005</v>
      </c>
      <c r="J1757" s="53">
        <v>8.9999999999999993E-3</v>
      </c>
      <c r="K1757" s="53">
        <v>1.7999999999999999E-2</v>
      </c>
      <c r="L1757" s="54">
        <v>1</v>
      </c>
    </row>
    <row r="1758" spans="3:12" x14ac:dyDescent="0.25">
      <c r="C1758">
        <v>9</v>
      </c>
      <c r="D1758" s="49">
        <v>6202</v>
      </c>
      <c r="E1758">
        <v>196</v>
      </c>
      <c r="F1758" s="49">
        <v>2351</v>
      </c>
      <c r="G1758" s="49">
        <v>20285</v>
      </c>
      <c r="J1758" s="49">
        <v>6248</v>
      </c>
      <c r="K1758" s="49">
        <v>7589</v>
      </c>
      <c r="L1758" s="49">
        <v>42870</v>
      </c>
    </row>
    <row r="1759" spans="3:12" x14ac:dyDescent="0.25">
      <c r="C1759" t="s">
        <v>78</v>
      </c>
      <c r="D1759" s="53">
        <v>0.14499999999999999</v>
      </c>
      <c r="E1759" s="53">
        <v>5.0000000000000001E-3</v>
      </c>
      <c r="F1759" s="53">
        <v>5.5E-2</v>
      </c>
      <c r="G1759" s="53">
        <v>0.47299999999999998</v>
      </c>
      <c r="J1759" s="53">
        <v>0.14599999999999999</v>
      </c>
      <c r="K1759" s="53">
        <v>0.17699999999999999</v>
      </c>
      <c r="L1759" s="54">
        <v>1</v>
      </c>
    </row>
    <row r="1760" spans="3:12" x14ac:dyDescent="0.25">
      <c r="C1760">
        <v>10</v>
      </c>
      <c r="D1760">
        <v>201</v>
      </c>
      <c r="E1760" s="49">
        <v>1950</v>
      </c>
      <c r="F1760" s="49">
        <v>4718</v>
      </c>
      <c r="G1760" s="49">
        <v>50229</v>
      </c>
      <c r="J1760">
        <v>497</v>
      </c>
      <c r="K1760">
        <v>190</v>
      </c>
      <c r="L1760" s="49">
        <v>57785</v>
      </c>
    </row>
    <row r="1761" spans="1:12" x14ac:dyDescent="0.25">
      <c r="C1761" t="s">
        <v>78</v>
      </c>
      <c r="D1761" s="53">
        <v>3.0000000000000001E-3</v>
      </c>
      <c r="E1761" s="53">
        <v>3.4000000000000002E-2</v>
      </c>
      <c r="F1761" s="53">
        <v>8.2000000000000003E-2</v>
      </c>
      <c r="G1761" s="53">
        <v>0.86899999999999999</v>
      </c>
      <c r="J1761" s="53">
        <v>8.9999999999999993E-3</v>
      </c>
      <c r="K1761" s="53">
        <v>3.0000000000000001E-3</v>
      </c>
      <c r="L1761" s="54">
        <v>1</v>
      </c>
    </row>
    <row r="1762" spans="1:12" x14ac:dyDescent="0.25">
      <c r="C1762">
        <v>11</v>
      </c>
      <c r="D1762">
        <v>64</v>
      </c>
      <c r="E1762">
        <v>481</v>
      </c>
      <c r="F1762" s="49">
        <v>7890</v>
      </c>
      <c r="G1762" s="49">
        <v>7728</v>
      </c>
      <c r="J1762">
        <v>116</v>
      </c>
      <c r="K1762">
        <v>240</v>
      </c>
      <c r="L1762" s="49">
        <v>16519</v>
      </c>
    </row>
    <row r="1763" spans="1:12" x14ac:dyDescent="0.25">
      <c r="C1763" t="s">
        <v>78</v>
      </c>
      <c r="D1763" s="53">
        <v>4.0000000000000001E-3</v>
      </c>
      <c r="E1763" s="53">
        <v>2.9000000000000001E-2</v>
      </c>
      <c r="F1763" s="53">
        <v>0.47799999999999998</v>
      </c>
      <c r="G1763" s="53">
        <v>0.46800000000000003</v>
      </c>
      <c r="J1763" s="53">
        <v>7.0000000000000001E-3</v>
      </c>
      <c r="K1763" s="53">
        <v>1.4999999999999999E-2</v>
      </c>
      <c r="L1763" s="54">
        <v>1</v>
      </c>
    </row>
    <row r="1764" spans="1:12" x14ac:dyDescent="0.25">
      <c r="C1764">
        <v>12</v>
      </c>
      <c r="D1764">
        <v>515</v>
      </c>
      <c r="E1764">
        <v>317</v>
      </c>
      <c r="F1764" s="49">
        <v>4376</v>
      </c>
      <c r="G1764" s="49">
        <v>34208</v>
      </c>
      <c r="J1764">
        <v>596</v>
      </c>
      <c r="K1764" s="49">
        <v>3906</v>
      </c>
      <c r="L1764" s="49">
        <v>43918</v>
      </c>
    </row>
    <row r="1765" spans="1:12" x14ac:dyDescent="0.25">
      <c r="C1765" t="s">
        <v>78</v>
      </c>
      <c r="D1765" s="53">
        <v>1.2E-2</v>
      </c>
      <c r="E1765" s="53">
        <v>7.0000000000000001E-3</v>
      </c>
      <c r="F1765" s="53">
        <v>0.1</v>
      </c>
      <c r="G1765" s="53">
        <v>0.77900000000000003</v>
      </c>
      <c r="J1765" s="53">
        <v>1.4E-2</v>
      </c>
      <c r="K1765" s="53">
        <v>8.8999999999999996E-2</v>
      </c>
      <c r="L1765" s="54">
        <v>1</v>
      </c>
    </row>
    <row r="1766" spans="1:12" x14ac:dyDescent="0.25">
      <c r="C1766">
        <v>13</v>
      </c>
      <c r="E1766">
        <v>966</v>
      </c>
      <c r="F1766" s="49">
        <v>16322</v>
      </c>
      <c r="G1766" s="49">
        <v>20701</v>
      </c>
      <c r="J1766">
        <v>217</v>
      </c>
      <c r="K1766" s="49">
        <v>2452</v>
      </c>
      <c r="L1766" s="49">
        <v>40657</v>
      </c>
    </row>
    <row r="1767" spans="1:12" x14ac:dyDescent="0.25">
      <c r="C1767" t="s">
        <v>78</v>
      </c>
      <c r="E1767" s="53">
        <v>2.4E-2</v>
      </c>
      <c r="F1767" s="53">
        <v>0.40100000000000002</v>
      </c>
      <c r="G1767" s="53">
        <v>0.50900000000000001</v>
      </c>
      <c r="J1767" s="53">
        <v>5.0000000000000001E-3</v>
      </c>
      <c r="K1767" s="53">
        <v>0.06</v>
      </c>
      <c r="L1767" s="54">
        <v>1</v>
      </c>
    </row>
    <row r="1768" spans="1:12" x14ac:dyDescent="0.25">
      <c r="C1768">
        <v>14</v>
      </c>
      <c r="D1768">
        <v>402</v>
      </c>
      <c r="E1768" s="49">
        <v>5027</v>
      </c>
      <c r="F1768">
        <v>622</v>
      </c>
      <c r="G1768" s="49">
        <v>9468</v>
      </c>
      <c r="J1768">
        <v>76</v>
      </c>
      <c r="K1768">
        <v>374</v>
      </c>
      <c r="L1768" s="49">
        <v>15969</v>
      </c>
    </row>
    <row r="1769" spans="1:12" x14ac:dyDescent="0.25">
      <c r="C1769" t="s">
        <v>78</v>
      </c>
      <c r="D1769" s="53">
        <v>2.5000000000000001E-2</v>
      </c>
      <c r="E1769" s="53">
        <v>0.315</v>
      </c>
      <c r="F1769" s="53">
        <v>3.9E-2</v>
      </c>
      <c r="G1769" s="53">
        <v>0.59299999999999997</v>
      </c>
      <c r="J1769" s="53">
        <v>5.0000000000000001E-3</v>
      </c>
      <c r="K1769" s="53">
        <v>2.3E-2</v>
      </c>
      <c r="L1769" s="54">
        <v>1</v>
      </c>
    </row>
    <row r="1770" spans="1:12" x14ac:dyDescent="0.25">
      <c r="C1770">
        <v>15</v>
      </c>
      <c r="D1770">
        <v>522</v>
      </c>
      <c r="E1770">
        <v>493</v>
      </c>
      <c r="F1770">
        <v>942</v>
      </c>
      <c r="G1770" s="49">
        <v>2182</v>
      </c>
      <c r="K1770">
        <v>298</v>
      </c>
      <c r="L1770" s="49">
        <v>4437</v>
      </c>
    </row>
    <row r="1771" spans="1:12" x14ac:dyDescent="0.25">
      <c r="C1771" t="s">
        <v>78</v>
      </c>
      <c r="D1771" s="53">
        <v>0.11799999999999999</v>
      </c>
      <c r="E1771" s="53">
        <v>0.111</v>
      </c>
      <c r="F1771" s="53">
        <v>0.21199999999999999</v>
      </c>
      <c r="G1771" s="53">
        <v>0.49199999999999999</v>
      </c>
      <c r="K1771" s="53">
        <v>6.7000000000000004E-2</v>
      </c>
      <c r="L1771" s="54">
        <v>1</v>
      </c>
    </row>
    <row r="1772" spans="1:12" x14ac:dyDescent="0.25">
      <c r="C1772">
        <v>16</v>
      </c>
      <c r="D1772">
        <v>72</v>
      </c>
      <c r="E1772">
        <v>56</v>
      </c>
      <c r="F1772">
        <v>216</v>
      </c>
      <c r="G1772">
        <v>857</v>
      </c>
      <c r="J1772">
        <v>220</v>
      </c>
      <c r="K1772">
        <v>745</v>
      </c>
      <c r="L1772" s="49">
        <v>2166</v>
      </c>
    </row>
    <row r="1773" spans="1:12" x14ac:dyDescent="0.25">
      <c r="C1773" t="s">
        <v>78</v>
      </c>
      <c r="D1773" s="53">
        <v>3.3000000000000002E-2</v>
      </c>
      <c r="E1773" s="53">
        <v>2.5999999999999999E-2</v>
      </c>
      <c r="F1773" s="53">
        <v>0.1</v>
      </c>
      <c r="G1773" s="53">
        <v>0.39600000000000002</v>
      </c>
      <c r="J1773" s="53">
        <v>0.10100000000000001</v>
      </c>
      <c r="K1773" s="53">
        <v>0.34399999999999997</v>
      </c>
      <c r="L1773" s="54">
        <v>1</v>
      </c>
    </row>
    <row r="1774" spans="1:12" x14ac:dyDescent="0.25">
      <c r="A1774" t="s">
        <v>56</v>
      </c>
      <c r="B1774" t="s">
        <v>79</v>
      </c>
      <c r="C1774">
        <v>1</v>
      </c>
      <c r="K1774">
        <v>345</v>
      </c>
      <c r="L1774">
        <v>345</v>
      </c>
    </row>
    <row r="1775" spans="1:12" x14ac:dyDescent="0.25">
      <c r="C1775" t="s">
        <v>78</v>
      </c>
      <c r="K1775" s="53">
        <v>1</v>
      </c>
      <c r="L1775" s="54">
        <v>1</v>
      </c>
    </row>
    <row r="1776" spans="1:12" x14ac:dyDescent="0.25">
      <c r="C1776">
        <v>2</v>
      </c>
      <c r="D1776" s="49">
        <v>6570</v>
      </c>
      <c r="E1776">
        <v>476</v>
      </c>
      <c r="F1776" s="49">
        <v>1728</v>
      </c>
      <c r="J1776">
        <v>17</v>
      </c>
      <c r="K1776">
        <v>454</v>
      </c>
      <c r="L1776" s="49">
        <v>9245</v>
      </c>
    </row>
    <row r="1777" spans="3:12" x14ac:dyDescent="0.25">
      <c r="C1777" t="s">
        <v>78</v>
      </c>
      <c r="D1777" s="53">
        <v>0.71099999999999997</v>
      </c>
      <c r="E1777" s="53">
        <v>5.0999999999999997E-2</v>
      </c>
      <c r="F1777" s="53">
        <v>0.187</v>
      </c>
      <c r="J1777" s="53">
        <v>2E-3</v>
      </c>
      <c r="K1777" s="53">
        <v>4.9000000000000002E-2</v>
      </c>
      <c r="L1777" s="54">
        <v>1</v>
      </c>
    </row>
    <row r="1778" spans="3:12" x14ac:dyDescent="0.25">
      <c r="C1778">
        <v>3</v>
      </c>
      <c r="D1778">
        <v>107</v>
      </c>
      <c r="E1778" s="49">
        <v>7771</v>
      </c>
      <c r="F1778" s="49">
        <v>1075</v>
      </c>
      <c r="K1778" s="49">
        <v>12927</v>
      </c>
      <c r="L1778" s="49">
        <v>21878</v>
      </c>
    </row>
    <row r="1779" spans="3:12" x14ac:dyDescent="0.25">
      <c r="C1779" t="s">
        <v>78</v>
      </c>
      <c r="D1779" s="53">
        <v>5.0000000000000001E-3</v>
      </c>
      <c r="E1779" s="53">
        <v>0.35499999999999998</v>
      </c>
      <c r="F1779" s="53">
        <v>4.9000000000000002E-2</v>
      </c>
      <c r="K1779" s="53">
        <v>0.59099999999999997</v>
      </c>
      <c r="L1779" s="54">
        <v>1</v>
      </c>
    </row>
    <row r="1780" spans="3:12" x14ac:dyDescent="0.25">
      <c r="C1780">
        <v>4</v>
      </c>
      <c r="D1780">
        <v>330</v>
      </c>
      <c r="E1780" s="49">
        <v>13254</v>
      </c>
      <c r="F1780" s="49">
        <v>14384</v>
      </c>
      <c r="J1780">
        <v>79</v>
      </c>
      <c r="K1780">
        <v>653</v>
      </c>
      <c r="L1780" s="49">
        <v>28700</v>
      </c>
    </row>
    <row r="1781" spans="3:12" x14ac:dyDescent="0.25">
      <c r="C1781" t="s">
        <v>78</v>
      </c>
      <c r="D1781" s="53">
        <v>1.0999999999999999E-2</v>
      </c>
      <c r="E1781" s="53">
        <v>0.46200000000000002</v>
      </c>
      <c r="F1781" s="53">
        <v>0.501</v>
      </c>
      <c r="J1781" s="53">
        <v>3.0000000000000001E-3</v>
      </c>
      <c r="K1781" s="53">
        <v>2.3E-2</v>
      </c>
      <c r="L1781" s="54">
        <v>1</v>
      </c>
    </row>
    <row r="1782" spans="3:12" x14ac:dyDescent="0.25">
      <c r="C1782">
        <v>5</v>
      </c>
      <c r="D1782">
        <v>39</v>
      </c>
      <c r="E1782">
        <v>147</v>
      </c>
      <c r="F1782">
        <v>198</v>
      </c>
      <c r="K1782" s="49">
        <v>1007</v>
      </c>
      <c r="L1782" s="49">
        <v>1391</v>
      </c>
    </row>
    <row r="1783" spans="3:12" x14ac:dyDescent="0.25">
      <c r="C1783" t="s">
        <v>78</v>
      </c>
      <c r="D1783" s="53">
        <v>2.8000000000000001E-2</v>
      </c>
      <c r="E1783" s="53">
        <v>0.106</v>
      </c>
      <c r="F1783" s="53">
        <v>0.14199999999999999</v>
      </c>
      <c r="K1783" s="53">
        <v>0.72399999999999998</v>
      </c>
      <c r="L1783" s="54">
        <v>1</v>
      </c>
    </row>
    <row r="1784" spans="3:12" x14ac:dyDescent="0.25">
      <c r="C1784">
        <v>6</v>
      </c>
      <c r="D1784">
        <v>65</v>
      </c>
      <c r="E1784" s="49">
        <v>8004</v>
      </c>
      <c r="F1784" s="49">
        <v>4175</v>
      </c>
      <c r="J1784">
        <v>121</v>
      </c>
      <c r="K1784">
        <v>880</v>
      </c>
      <c r="L1784" s="49">
        <v>13244</v>
      </c>
    </row>
    <row r="1785" spans="3:12" x14ac:dyDescent="0.25">
      <c r="C1785" t="s">
        <v>78</v>
      </c>
      <c r="D1785" s="53">
        <v>5.0000000000000001E-3</v>
      </c>
      <c r="E1785" s="53">
        <v>0.60399999999999998</v>
      </c>
      <c r="F1785" s="53">
        <v>0.315</v>
      </c>
      <c r="J1785" s="53">
        <v>8.9999999999999993E-3</v>
      </c>
      <c r="K1785" s="53">
        <v>6.6000000000000003E-2</v>
      </c>
      <c r="L1785" s="54">
        <v>1</v>
      </c>
    </row>
    <row r="1786" spans="3:12" x14ac:dyDescent="0.25">
      <c r="C1786">
        <v>7</v>
      </c>
      <c r="D1786">
        <v>304</v>
      </c>
      <c r="E1786" s="49">
        <v>5099</v>
      </c>
      <c r="F1786" s="49">
        <v>23703</v>
      </c>
      <c r="J1786">
        <v>93</v>
      </c>
      <c r="K1786" s="49">
        <v>6780</v>
      </c>
      <c r="L1786" s="49">
        <v>35979</v>
      </c>
    </row>
    <row r="1787" spans="3:12" x14ac:dyDescent="0.25">
      <c r="C1787" t="s">
        <v>78</v>
      </c>
      <c r="D1787" s="53">
        <v>8.0000000000000002E-3</v>
      </c>
      <c r="E1787" s="53">
        <v>0.14199999999999999</v>
      </c>
      <c r="F1787" s="53">
        <v>0.65900000000000003</v>
      </c>
      <c r="J1787" s="53">
        <v>3.0000000000000001E-3</v>
      </c>
      <c r="K1787" s="53">
        <v>0.188</v>
      </c>
      <c r="L1787" s="54">
        <v>1</v>
      </c>
    </row>
    <row r="1788" spans="3:12" x14ac:dyDescent="0.25">
      <c r="C1788">
        <v>8</v>
      </c>
      <c r="D1788">
        <v>413</v>
      </c>
      <c r="E1788" s="49">
        <v>15154</v>
      </c>
      <c r="F1788" s="49">
        <v>13952</v>
      </c>
      <c r="J1788">
        <v>303</v>
      </c>
      <c r="K1788">
        <v>997</v>
      </c>
      <c r="L1788" s="49">
        <v>30819</v>
      </c>
    </row>
    <row r="1789" spans="3:12" x14ac:dyDescent="0.25">
      <c r="C1789" t="s">
        <v>78</v>
      </c>
      <c r="D1789" s="53">
        <v>1.2999999999999999E-2</v>
      </c>
      <c r="E1789" s="53">
        <v>0.49199999999999999</v>
      </c>
      <c r="F1789" s="53">
        <v>0.45300000000000001</v>
      </c>
      <c r="J1789" s="53">
        <v>0.01</v>
      </c>
      <c r="K1789" s="53">
        <v>3.2000000000000001E-2</v>
      </c>
      <c r="L1789" s="54">
        <v>1</v>
      </c>
    </row>
    <row r="1790" spans="3:12" x14ac:dyDescent="0.25">
      <c r="C1790">
        <v>9</v>
      </c>
      <c r="D1790" s="49">
        <v>4514</v>
      </c>
      <c r="E1790" s="49">
        <v>7597</v>
      </c>
      <c r="F1790" s="49">
        <v>21688</v>
      </c>
      <c r="J1790">
        <v>463</v>
      </c>
      <c r="K1790" s="49">
        <v>1367</v>
      </c>
      <c r="L1790" s="49">
        <v>35628</v>
      </c>
    </row>
    <row r="1791" spans="3:12" x14ac:dyDescent="0.25">
      <c r="C1791" t="s">
        <v>78</v>
      </c>
      <c r="D1791" s="53">
        <v>0.127</v>
      </c>
      <c r="E1791" s="53">
        <v>0.21299999999999999</v>
      </c>
      <c r="F1791" s="53">
        <v>0.60899999999999999</v>
      </c>
      <c r="J1791" s="53">
        <v>1.2999999999999999E-2</v>
      </c>
      <c r="K1791" s="53">
        <v>3.7999999999999999E-2</v>
      </c>
      <c r="L1791" s="54">
        <v>1</v>
      </c>
    </row>
    <row r="1792" spans="3:12" x14ac:dyDescent="0.25">
      <c r="C1792">
        <v>10</v>
      </c>
      <c r="D1792">
        <v>318</v>
      </c>
      <c r="E1792" s="49">
        <v>18280</v>
      </c>
      <c r="F1792" s="49">
        <v>23064</v>
      </c>
      <c r="J1792">
        <v>291</v>
      </c>
      <c r="K1792">
        <v>407</v>
      </c>
      <c r="L1792" s="49">
        <v>42360</v>
      </c>
    </row>
    <row r="1793" spans="1:12" x14ac:dyDescent="0.25">
      <c r="C1793" t="s">
        <v>78</v>
      </c>
      <c r="D1793" s="53">
        <v>8.0000000000000002E-3</v>
      </c>
      <c r="E1793" s="53">
        <v>0.432</v>
      </c>
      <c r="F1793" s="53">
        <v>0.54400000000000004</v>
      </c>
      <c r="J1793" s="53">
        <v>7.0000000000000001E-3</v>
      </c>
      <c r="K1793" s="53">
        <v>0.01</v>
      </c>
      <c r="L1793" s="54">
        <v>1</v>
      </c>
    </row>
    <row r="1794" spans="1:12" x14ac:dyDescent="0.25">
      <c r="C1794">
        <v>11</v>
      </c>
      <c r="E1794" s="49">
        <v>6474</v>
      </c>
      <c r="F1794" s="49">
        <v>1954</v>
      </c>
      <c r="J1794" s="49">
        <v>10550</v>
      </c>
      <c r="L1794" s="49">
        <v>18978</v>
      </c>
    </row>
    <row r="1795" spans="1:12" x14ac:dyDescent="0.25">
      <c r="C1795" t="s">
        <v>78</v>
      </c>
      <c r="E1795" s="53">
        <v>0.34100000000000003</v>
      </c>
      <c r="F1795" s="53">
        <v>0.10299999999999999</v>
      </c>
      <c r="J1795" s="53">
        <v>0.55600000000000005</v>
      </c>
      <c r="L1795" s="54">
        <v>1</v>
      </c>
    </row>
    <row r="1796" spans="1:12" x14ac:dyDescent="0.25">
      <c r="C1796">
        <v>12</v>
      </c>
      <c r="D1796">
        <v>252</v>
      </c>
      <c r="E1796" s="49">
        <v>22428</v>
      </c>
      <c r="F1796" s="49">
        <v>28884</v>
      </c>
      <c r="J1796">
        <v>425</v>
      </c>
      <c r="K1796">
        <v>690</v>
      </c>
      <c r="L1796" s="49">
        <v>52679</v>
      </c>
    </row>
    <row r="1797" spans="1:12" x14ac:dyDescent="0.25">
      <c r="C1797" t="s">
        <v>78</v>
      </c>
      <c r="D1797" s="53">
        <v>5.0000000000000001E-3</v>
      </c>
      <c r="E1797" s="53">
        <v>0.42599999999999999</v>
      </c>
      <c r="F1797" s="53">
        <v>0.54800000000000004</v>
      </c>
      <c r="J1797" s="53">
        <v>8.0000000000000002E-3</v>
      </c>
      <c r="K1797" s="53">
        <v>1.2999999999999999E-2</v>
      </c>
      <c r="L1797" s="54">
        <v>1</v>
      </c>
    </row>
    <row r="1798" spans="1:12" x14ac:dyDescent="0.25">
      <c r="C1798">
        <v>13</v>
      </c>
      <c r="D1798">
        <v>201</v>
      </c>
      <c r="E1798" s="49">
        <v>6178</v>
      </c>
      <c r="F1798" s="49">
        <v>4610</v>
      </c>
      <c r="J1798">
        <v>176</v>
      </c>
      <c r="K1798">
        <v>443</v>
      </c>
      <c r="L1798" s="49">
        <v>11608</v>
      </c>
    </row>
    <row r="1799" spans="1:12" x14ac:dyDescent="0.25">
      <c r="C1799" t="s">
        <v>78</v>
      </c>
      <c r="D1799" s="53">
        <v>1.7000000000000001E-2</v>
      </c>
      <c r="E1799" s="53">
        <v>0.53200000000000003</v>
      </c>
      <c r="F1799" s="53">
        <v>0.39700000000000002</v>
      </c>
      <c r="J1799" s="53">
        <v>1.4999999999999999E-2</v>
      </c>
      <c r="K1799" s="53">
        <v>3.7999999999999999E-2</v>
      </c>
      <c r="L1799" s="54">
        <v>1</v>
      </c>
    </row>
    <row r="1800" spans="1:12" x14ac:dyDescent="0.25">
      <c r="C1800">
        <v>14</v>
      </c>
      <c r="D1800">
        <v>243</v>
      </c>
      <c r="E1800">
        <v>516</v>
      </c>
      <c r="F1800" s="49">
        <v>10686</v>
      </c>
      <c r="L1800" s="49">
        <v>11445</v>
      </c>
    </row>
    <row r="1801" spans="1:12" x14ac:dyDescent="0.25">
      <c r="C1801" t="s">
        <v>78</v>
      </c>
      <c r="D1801" s="53">
        <v>2.1000000000000001E-2</v>
      </c>
      <c r="E1801" s="53">
        <v>4.4999999999999998E-2</v>
      </c>
      <c r="F1801" s="53">
        <v>0.93400000000000005</v>
      </c>
      <c r="L1801" s="54">
        <v>1</v>
      </c>
    </row>
    <row r="1802" spans="1:12" x14ac:dyDescent="0.25">
      <c r="C1802">
        <v>15</v>
      </c>
      <c r="E1802">
        <v>185</v>
      </c>
      <c r="F1802" s="49">
        <v>1465</v>
      </c>
      <c r="L1802" s="49">
        <v>1650</v>
      </c>
    </row>
    <row r="1803" spans="1:12" x14ac:dyDescent="0.25">
      <c r="C1803" t="s">
        <v>78</v>
      </c>
      <c r="E1803" s="53">
        <v>0.112</v>
      </c>
      <c r="F1803" s="53">
        <v>0.88800000000000001</v>
      </c>
      <c r="L1803" s="54">
        <v>1</v>
      </c>
    </row>
    <row r="1804" spans="1:12" x14ac:dyDescent="0.25">
      <c r="C1804">
        <v>16</v>
      </c>
      <c r="D1804">
        <v>13</v>
      </c>
      <c r="E1804">
        <v>183</v>
      </c>
      <c r="K1804">
        <v>111</v>
      </c>
      <c r="L1804">
        <v>307</v>
      </c>
    </row>
    <row r="1805" spans="1:12" x14ac:dyDescent="0.25">
      <c r="C1805" t="s">
        <v>78</v>
      </c>
      <c r="D1805" s="53">
        <v>4.2000000000000003E-2</v>
      </c>
      <c r="E1805" s="53">
        <v>0.59599999999999997</v>
      </c>
      <c r="K1805" s="53">
        <v>0.36199999999999999</v>
      </c>
      <c r="L1805" s="54">
        <v>1</v>
      </c>
    </row>
    <row r="1806" spans="1:12" x14ac:dyDescent="0.25">
      <c r="A1806" t="s">
        <v>83</v>
      </c>
      <c r="D1806" s="49">
        <v>311008</v>
      </c>
      <c r="E1806" s="49">
        <v>953144</v>
      </c>
      <c r="F1806" s="49">
        <v>1381892</v>
      </c>
      <c r="G1806" s="49">
        <v>1398735</v>
      </c>
      <c r="H1806" s="49">
        <v>2032002</v>
      </c>
      <c r="I1806" s="49">
        <v>334536</v>
      </c>
      <c r="J1806" s="49">
        <v>351975</v>
      </c>
      <c r="K1806" s="49">
        <v>3767184</v>
      </c>
      <c r="L1806" s="49">
        <v>10530476</v>
      </c>
    </row>
    <row r="1807" spans="1:12" x14ac:dyDescent="0.25">
      <c r="D1807" s="54">
        <v>1</v>
      </c>
      <c r="E1807" s="54">
        <v>1</v>
      </c>
      <c r="F1807" s="54">
        <v>1</v>
      </c>
      <c r="G1807" s="54">
        <v>1</v>
      </c>
      <c r="H1807" s="54">
        <v>1</v>
      </c>
      <c r="I1807" s="54">
        <v>1</v>
      </c>
      <c r="J1807" s="54">
        <v>1</v>
      </c>
      <c r="K1807" s="54">
        <v>1</v>
      </c>
      <c r="L1807" s="54">
        <v>1</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7952-A5CC-40E6-98FF-5F501ED3CA14}">
  <sheetPr>
    <tabColor rgb="FFC00000"/>
  </sheetPr>
  <dimension ref="A1:S116"/>
  <sheetViews>
    <sheetView zoomScale="145" zoomScaleNormal="145" workbookViewId="0">
      <selection activeCell="M3" sqref="M3"/>
    </sheetView>
  </sheetViews>
  <sheetFormatPr defaultRowHeight="15.75" x14ac:dyDescent="0.25"/>
  <cols>
    <col min="1" max="1" width="19.75" customWidth="1"/>
    <col min="2" max="2" width="27.375" bestFit="1" customWidth="1"/>
    <col min="5" max="5" width="14.875" bestFit="1" customWidth="1"/>
    <col min="11" max="11" width="13.875" bestFit="1" customWidth="1"/>
    <col min="12" max="13" width="8.875" bestFit="1" customWidth="1"/>
    <col min="14" max="14" width="13.875" bestFit="1" customWidth="1"/>
    <col min="17" max="17" width="13.875" bestFit="1" customWidth="1"/>
  </cols>
  <sheetData>
    <row r="1" spans="1:19" x14ac:dyDescent="0.25">
      <c r="A1" t="s">
        <v>61</v>
      </c>
      <c r="J1" s="55" t="s">
        <v>84</v>
      </c>
      <c r="K1" s="97" t="s">
        <v>85</v>
      </c>
      <c r="L1" s="98"/>
      <c r="M1" s="99"/>
      <c r="N1" s="97" t="s">
        <v>86</v>
      </c>
      <c r="O1" s="98"/>
      <c r="P1" s="99"/>
      <c r="Q1" s="97" t="s">
        <v>87</v>
      </c>
      <c r="R1" s="98"/>
      <c r="S1" s="99"/>
    </row>
    <row r="2" spans="1:19" ht="16.5" thickBot="1" x14ac:dyDescent="0.3">
      <c r="J2" s="56" t="s">
        <v>88</v>
      </c>
      <c r="K2" s="57" t="s">
        <v>89</v>
      </c>
      <c r="L2" s="58" t="s">
        <v>90</v>
      </c>
      <c r="M2" s="59" t="s">
        <v>91</v>
      </c>
      <c r="N2" s="57" t="s">
        <v>89</v>
      </c>
      <c r="O2" s="58" t="s">
        <v>90</v>
      </c>
      <c r="P2" s="59" t="s">
        <v>91</v>
      </c>
      <c r="Q2" s="57" t="s">
        <v>89</v>
      </c>
      <c r="R2" s="58" t="s">
        <v>90</v>
      </c>
      <c r="S2" s="59" t="s">
        <v>91</v>
      </c>
    </row>
    <row r="3" spans="1:19" x14ac:dyDescent="0.25">
      <c r="A3" t="s">
        <v>62</v>
      </c>
      <c r="J3" s="60">
        <v>1</v>
      </c>
      <c r="K3" s="61">
        <f>SUMIFS($E$14:$E$109,$A$14:$A$109,$J3,$B$14:$B$109,"Single Family")
+SUMIFS($E$14:$E$109,$A$14:$A$109,$J3,$B$14:$B$109,"Townhouse, Duplex, Row House")
+SUMIFS($E$14:$E$109,$A$14:$A$109,$J3,$B$14:$B$109,"Apt Condo 2-4 Units")</f>
        <v>82692264</v>
      </c>
      <c r="L3" s="62">
        <f>SUMIFS($D$14:$D$109,$A$14:$A$109,$J3,$B$14:$B$109,"Single Family")
+SUMIFS($D$14:$D$109,$A$14:$A$109,$J3,$B$14:$B$109,"Townhouse, Duplex, Row House")
+SUMIFS($D$14:$D$109,$A$14:$A$109,$J3,$B$14:$B$109,"Apt Condo 2-4 Units")</f>
        <v>54169</v>
      </c>
      <c r="M3" s="63">
        <f>ROUND(K3/L3,0)</f>
        <v>1527</v>
      </c>
      <c r="N3" s="61">
        <f>SUMIFS($E$14:$E$109,$A$14:$A$109,$J3,$B$14:$B$109,"Apt Condo 5+ Units")</f>
        <v>8263430</v>
      </c>
      <c r="O3" s="62">
        <f>SUMIFS($D$14:$D$109,$A$14:$A$109,$J3,$B$14:$B$109,"Apt Condo 5+ Units")</f>
        <v>8519</v>
      </c>
      <c r="P3" s="63">
        <f>ROUND(N3/O3,0)</f>
        <v>970</v>
      </c>
      <c r="Q3" s="61">
        <f>SUMIFS($E$14:$E$109,$A$14:$A$109,$J3,$B$14:$B$109,"Mobile Home")</f>
        <v>866129</v>
      </c>
      <c r="R3" s="62">
        <f>SUMIFS($D$14:$D$109,$A$14:$A$109,$J3,$B$14:$B$109,"Mobile Home")</f>
        <v>781</v>
      </c>
      <c r="S3" s="63">
        <f>ROUND(Q3/R3,0)</f>
        <v>1109</v>
      </c>
    </row>
    <row r="4" spans="1:19" x14ac:dyDescent="0.25">
      <c r="A4" t="s">
        <v>92</v>
      </c>
      <c r="J4" s="64">
        <v>2</v>
      </c>
      <c r="K4" s="65">
        <f t="shared" ref="K4:K18" si="0">SUMIFS($E$14:$E$109,$A$14:$A$109,$J4,$B$14:$B$109,"Single Family")
+SUMIFS($E$14:$E$109,$A$14:$A$109,$J4,$B$14:$B$109,"Townhouse, Duplex, Row House")
+SUMIFS($E$14:$E$109,$A$14:$A$109,$J4,$B$14:$B$109,"Apt Condo 2-4 Units")</f>
        <v>539076198</v>
      </c>
      <c r="L4" s="66">
        <f t="shared" ref="L4:L18" si="1">SUMIFS($D$14:$D$109,$A$14:$A$109,$J4,$B$14:$B$109,"Single Family")
+SUMIFS($D$14:$D$109,$A$14:$A$109,$J4,$B$14:$B$109,"Townhouse, Duplex, Row House")
+SUMIFS($D$14:$D$109,$A$14:$A$109,$J4,$B$14:$B$109,"Apt Condo 2-4 Units")</f>
        <v>302826</v>
      </c>
      <c r="M4" s="67">
        <f t="shared" ref="M4:M19" si="2">ROUND(K4/L4,0)</f>
        <v>1780</v>
      </c>
      <c r="N4" s="61">
        <f t="shared" ref="N4:N18" si="3">SUMIFS($E$14:$E$109,$A$14:$A$109,$J4,$B$14:$B$109,"Apt Condo 5+ Units")</f>
        <v>44451944</v>
      </c>
      <c r="O4" s="62">
        <f t="shared" ref="O4:O18" si="4">SUMIFS($D$14:$D$109,$A$14:$A$109,$J4,$B$14:$B$109,"Apt Condo 5+ Units")</f>
        <v>50977</v>
      </c>
      <c r="P4" s="67">
        <f t="shared" ref="P4:P19" si="5">ROUND(N4/O4,0)</f>
        <v>872</v>
      </c>
      <c r="Q4" s="61">
        <f t="shared" ref="Q4:Q18" si="6">SUMIFS($E$14:$E$109,$A$14:$A$109,$J4,$B$14:$B$109,"Mobile Home")</f>
        <v>7517808</v>
      </c>
      <c r="R4" s="62">
        <f t="shared" ref="R4:R18" si="7">SUMIFS($D$14:$D$109,$A$14:$A$109,$J4,$B$14:$B$109,"Mobile Home")</f>
        <v>6142</v>
      </c>
      <c r="S4" s="67">
        <f t="shared" ref="S4:S19" si="8">ROUND(Q4/R4,0)</f>
        <v>1224</v>
      </c>
    </row>
    <row r="5" spans="1:19" x14ac:dyDescent="0.25">
      <c r="A5" t="s">
        <v>93</v>
      </c>
      <c r="J5" s="64">
        <v>3</v>
      </c>
      <c r="K5" s="65">
        <f t="shared" si="0"/>
        <v>1674921470</v>
      </c>
      <c r="L5" s="66">
        <f t="shared" si="1"/>
        <v>1038915</v>
      </c>
      <c r="M5" s="67">
        <f t="shared" si="2"/>
        <v>1612</v>
      </c>
      <c r="N5" s="61">
        <f t="shared" si="3"/>
        <v>292075212</v>
      </c>
      <c r="O5" s="62">
        <f t="shared" si="4"/>
        <v>340414</v>
      </c>
      <c r="P5" s="67">
        <f t="shared" si="5"/>
        <v>858</v>
      </c>
      <c r="Q5" s="61">
        <f t="shared" si="6"/>
        <v>30331800</v>
      </c>
      <c r="R5" s="62">
        <f t="shared" si="7"/>
        <v>22140</v>
      </c>
      <c r="S5" s="67">
        <f t="shared" si="8"/>
        <v>1370</v>
      </c>
    </row>
    <row r="6" spans="1:19" x14ac:dyDescent="0.25">
      <c r="A6" t="s">
        <v>94</v>
      </c>
      <c r="J6" s="64">
        <v>4</v>
      </c>
      <c r="K6" s="65">
        <f t="shared" si="0"/>
        <v>803072607</v>
      </c>
      <c r="L6" s="66">
        <f t="shared" si="1"/>
        <v>446645</v>
      </c>
      <c r="M6" s="67">
        <f t="shared" si="2"/>
        <v>1798</v>
      </c>
      <c r="N6" s="61">
        <f t="shared" si="3"/>
        <v>94369821</v>
      </c>
      <c r="O6" s="62">
        <f t="shared" si="4"/>
        <v>104507</v>
      </c>
      <c r="P6" s="67">
        <f t="shared" si="5"/>
        <v>903</v>
      </c>
      <c r="Q6" s="61">
        <f t="shared" si="6"/>
        <v>6703470</v>
      </c>
      <c r="R6" s="62">
        <f t="shared" si="7"/>
        <v>5295</v>
      </c>
      <c r="S6" s="67">
        <f t="shared" si="8"/>
        <v>1266</v>
      </c>
    </row>
    <row r="7" spans="1:19" x14ac:dyDescent="0.25">
      <c r="A7" t="s">
        <v>66</v>
      </c>
      <c r="J7" s="64">
        <v>5</v>
      </c>
      <c r="K7" s="65">
        <f t="shared" si="0"/>
        <v>151683700</v>
      </c>
      <c r="L7" s="66">
        <f t="shared" si="1"/>
        <v>78727</v>
      </c>
      <c r="M7" s="67">
        <f t="shared" si="2"/>
        <v>1927</v>
      </c>
      <c r="N7" s="61">
        <f t="shared" si="3"/>
        <v>36595780</v>
      </c>
      <c r="O7" s="62">
        <f t="shared" si="4"/>
        <v>13732</v>
      </c>
      <c r="P7" s="67">
        <f t="shared" si="5"/>
        <v>2665</v>
      </c>
      <c r="Q7" s="61">
        <f t="shared" si="6"/>
        <v>1218033</v>
      </c>
      <c r="R7" s="62">
        <f t="shared" si="7"/>
        <v>969</v>
      </c>
      <c r="S7" s="67">
        <f t="shared" si="8"/>
        <v>1257</v>
      </c>
    </row>
    <row r="8" spans="1:19" x14ac:dyDescent="0.25">
      <c r="A8" t="s">
        <v>67</v>
      </c>
      <c r="J8" s="64">
        <v>6</v>
      </c>
      <c r="K8" s="65">
        <f t="shared" si="0"/>
        <v>1295809558</v>
      </c>
      <c r="L8" s="66">
        <f t="shared" si="1"/>
        <v>726802</v>
      </c>
      <c r="M8" s="67">
        <f t="shared" si="2"/>
        <v>1783</v>
      </c>
      <c r="N8" s="61">
        <f t="shared" si="3"/>
        <v>281622043</v>
      </c>
      <c r="O8" s="62">
        <f t="shared" si="4"/>
        <v>290033</v>
      </c>
      <c r="P8" s="67">
        <f t="shared" si="5"/>
        <v>971</v>
      </c>
      <c r="Q8" s="61">
        <f t="shared" si="6"/>
        <v>3093036</v>
      </c>
      <c r="R8" s="62">
        <f t="shared" si="7"/>
        <v>2281</v>
      </c>
      <c r="S8" s="67">
        <f t="shared" si="8"/>
        <v>1356</v>
      </c>
    </row>
    <row r="9" spans="1:19" x14ac:dyDescent="0.25">
      <c r="J9" s="64">
        <v>7</v>
      </c>
      <c r="K9" s="65">
        <f t="shared" si="0"/>
        <v>893232931</v>
      </c>
      <c r="L9" s="66">
        <f t="shared" si="1"/>
        <v>552581</v>
      </c>
      <c r="M9" s="67">
        <f t="shared" si="2"/>
        <v>1616</v>
      </c>
      <c r="N9" s="61">
        <f t="shared" si="3"/>
        <v>205511078</v>
      </c>
      <c r="O9" s="62">
        <f t="shared" si="4"/>
        <v>210997</v>
      </c>
      <c r="P9" s="67">
        <f t="shared" si="5"/>
        <v>974</v>
      </c>
      <c r="Q9" s="61">
        <f t="shared" si="6"/>
        <v>2506614</v>
      </c>
      <c r="R9" s="62">
        <f t="shared" si="7"/>
        <v>1793</v>
      </c>
      <c r="S9" s="67">
        <f t="shared" si="8"/>
        <v>1398</v>
      </c>
    </row>
    <row r="10" spans="1:19" x14ac:dyDescent="0.25">
      <c r="A10" t="s">
        <v>68</v>
      </c>
      <c r="J10" s="64">
        <v>8</v>
      </c>
      <c r="K10" s="65">
        <f t="shared" si="0"/>
        <v>1373837931</v>
      </c>
      <c r="L10" s="66">
        <f t="shared" si="1"/>
        <v>853045</v>
      </c>
      <c r="M10" s="67">
        <f t="shared" si="2"/>
        <v>1611</v>
      </c>
      <c r="N10" s="61">
        <f t="shared" si="3"/>
        <v>272152472</v>
      </c>
      <c r="O10" s="62">
        <f t="shared" si="4"/>
        <v>302728</v>
      </c>
      <c r="P10" s="67">
        <f t="shared" si="5"/>
        <v>899</v>
      </c>
      <c r="Q10" s="61">
        <f t="shared" si="6"/>
        <v>17224704</v>
      </c>
      <c r="R10" s="62">
        <f t="shared" si="7"/>
        <v>13824</v>
      </c>
      <c r="S10" s="67">
        <f t="shared" si="8"/>
        <v>1246</v>
      </c>
    </row>
    <row r="11" spans="1:19" x14ac:dyDescent="0.25">
      <c r="J11" s="64">
        <v>9</v>
      </c>
      <c r="K11" s="65">
        <f t="shared" si="0"/>
        <v>2138704566</v>
      </c>
      <c r="L11" s="66">
        <f t="shared" si="1"/>
        <v>1237647</v>
      </c>
      <c r="M11" s="67">
        <f t="shared" si="2"/>
        <v>1728</v>
      </c>
      <c r="N11" s="61">
        <f t="shared" si="3"/>
        <v>460661850</v>
      </c>
      <c r="O11" s="62">
        <f t="shared" si="4"/>
        <v>497475</v>
      </c>
      <c r="P11" s="67">
        <f t="shared" si="5"/>
        <v>926</v>
      </c>
      <c r="Q11" s="61">
        <f t="shared" si="6"/>
        <v>27462864</v>
      </c>
      <c r="R11" s="62">
        <f t="shared" si="7"/>
        <v>24006</v>
      </c>
      <c r="S11" s="67">
        <f t="shared" si="8"/>
        <v>1144</v>
      </c>
    </row>
    <row r="12" spans="1:19" x14ac:dyDescent="0.25">
      <c r="A12" t="s">
        <v>95</v>
      </c>
      <c r="J12" s="64">
        <v>10</v>
      </c>
      <c r="K12" s="65">
        <f t="shared" si="0"/>
        <v>1877742851</v>
      </c>
      <c r="L12" s="66">
        <f t="shared" si="1"/>
        <v>900988</v>
      </c>
      <c r="M12" s="67">
        <f t="shared" si="2"/>
        <v>2084</v>
      </c>
      <c r="N12" s="61">
        <f t="shared" si="3"/>
        <v>135904000</v>
      </c>
      <c r="O12" s="62">
        <f t="shared" si="4"/>
        <v>137000</v>
      </c>
      <c r="P12" s="67">
        <f t="shared" si="5"/>
        <v>992</v>
      </c>
      <c r="Q12" s="61">
        <f t="shared" si="6"/>
        <v>56887824</v>
      </c>
      <c r="R12" s="62">
        <f t="shared" si="7"/>
        <v>40432</v>
      </c>
      <c r="S12" s="67">
        <f t="shared" si="8"/>
        <v>1407</v>
      </c>
    </row>
    <row r="13" spans="1:19" x14ac:dyDescent="0.25">
      <c r="A13" t="s">
        <v>72</v>
      </c>
      <c r="B13" t="s">
        <v>70</v>
      </c>
      <c r="C13" t="s">
        <v>96</v>
      </c>
      <c r="D13" s="68" t="s">
        <v>97</v>
      </c>
      <c r="E13" s="68" t="s">
        <v>98</v>
      </c>
      <c r="J13" s="64">
        <v>11</v>
      </c>
      <c r="K13" s="65">
        <f t="shared" si="0"/>
        <v>599285272</v>
      </c>
      <c r="L13" s="66">
        <f t="shared" si="1"/>
        <v>352989</v>
      </c>
      <c r="M13" s="67">
        <f t="shared" si="2"/>
        <v>1698</v>
      </c>
      <c r="N13" s="61">
        <f t="shared" si="3"/>
        <v>16744728</v>
      </c>
      <c r="O13" s="62">
        <f t="shared" si="4"/>
        <v>18564</v>
      </c>
      <c r="P13" s="67">
        <f t="shared" si="5"/>
        <v>902</v>
      </c>
      <c r="Q13" s="61">
        <f t="shared" si="6"/>
        <v>27281608</v>
      </c>
      <c r="R13" s="62">
        <f t="shared" si="7"/>
        <v>24424</v>
      </c>
      <c r="S13" s="67">
        <f t="shared" si="8"/>
        <v>1117</v>
      </c>
    </row>
    <row r="14" spans="1:19" x14ac:dyDescent="0.25">
      <c r="A14">
        <v>1</v>
      </c>
      <c r="B14" t="s">
        <v>54</v>
      </c>
      <c r="C14" s="49">
        <v>1784</v>
      </c>
      <c r="D14" s="49">
        <v>40929</v>
      </c>
      <c r="E14" s="49">
        <f>D14*C14</f>
        <v>73017336</v>
      </c>
      <c r="J14" s="64">
        <v>12</v>
      </c>
      <c r="K14" s="65">
        <f t="shared" si="0"/>
        <v>2192543944</v>
      </c>
      <c r="L14" s="66">
        <f t="shared" si="1"/>
        <v>1198948</v>
      </c>
      <c r="M14" s="67">
        <f t="shared" si="2"/>
        <v>1829</v>
      </c>
      <c r="N14" s="61">
        <f t="shared" si="3"/>
        <v>146471500</v>
      </c>
      <c r="O14" s="62">
        <f t="shared" si="4"/>
        <v>167396</v>
      </c>
      <c r="P14" s="67">
        <f t="shared" si="5"/>
        <v>875</v>
      </c>
      <c r="Q14" s="61">
        <f t="shared" si="6"/>
        <v>23695980</v>
      </c>
      <c r="R14" s="62">
        <f t="shared" si="7"/>
        <v>18732</v>
      </c>
      <c r="S14" s="67">
        <f t="shared" si="8"/>
        <v>1265</v>
      </c>
    </row>
    <row r="15" spans="1:19" x14ac:dyDescent="0.25">
      <c r="A15">
        <v>1</v>
      </c>
      <c r="B15" t="s">
        <v>55</v>
      </c>
      <c r="C15">
        <v>674</v>
      </c>
      <c r="D15" s="49">
        <v>11304</v>
      </c>
      <c r="E15" s="49">
        <f t="shared" ref="E15:E78" si="9">D15*C15</f>
        <v>7618896</v>
      </c>
      <c r="J15" s="64">
        <v>13</v>
      </c>
      <c r="K15" s="65">
        <f t="shared" si="0"/>
        <v>949632185</v>
      </c>
      <c r="L15" s="66">
        <f t="shared" si="1"/>
        <v>605258</v>
      </c>
      <c r="M15" s="67">
        <f t="shared" si="2"/>
        <v>1569</v>
      </c>
      <c r="N15" s="61">
        <f t="shared" si="3"/>
        <v>56996784</v>
      </c>
      <c r="O15" s="62">
        <f t="shared" si="4"/>
        <v>64476</v>
      </c>
      <c r="P15" s="67">
        <f t="shared" si="5"/>
        <v>884</v>
      </c>
      <c r="Q15" s="61">
        <f t="shared" si="6"/>
        <v>53592575</v>
      </c>
      <c r="R15" s="62">
        <f t="shared" si="7"/>
        <v>38695</v>
      </c>
      <c r="S15" s="67">
        <f t="shared" si="8"/>
        <v>1385</v>
      </c>
    </row>
    <row r="16" spans="1:19" x14ac:dyDescent="0.25">
      <c r="A16">
        <v>1</v>
      </c>
      <c r="B16" t="s">
        <v>60</v>
      </c>
      <c r="C16" s="49">
        <v>1062</v>
      </c>
      <c r="D16" s="49">
        <v>1936</v>
      </c>
      <c r="E16" s="49">
        <f t="shared" si="9"/>
        <v>2056032</v>
      </c>
      <c r="J16" s="64">
        <v>14</v>
      </c>
      <c r="K16" s="65">
        <f t="shared" si="0"/>
        <v>406138259</v>
      </c>
      <c r="L16" s="66">
        <f t="shared" si="1"/>
        <v>245689</v>
      </c>
      <c r="M16" s="67">
        <f t="shared" si="2"/>
        <v>1653</v>
      </c>
      <c r="N16" s="61">
        <f t="shared" si="3"/>
        <v>10156731</v>
      </c>
      <c r="O16" s="62">
        <f t="shared" si="4"/>
        <v>11661</v>
      </c>
      <c r="P16" s="67">
        <f t="shared" si="5"/>
        <v>871</v>
      </c>
      <c r="Q16" s="61">
        <f t="shared" si="6"/>
        <v>28707822</v>
      </c>
      <c r="R16" s="62">
        <f t="shared" si="7"/>
        <v>22893</v>
      </c>
      <c r="S16" s="67">
        <f t="shared" si="8"/>
        <v>1254</v>
      </c>
    </row>
    <row r="17" spans="1:19" x14ac:dyDescent="0.25">
      <c r="A17">
        <v>1</v>
      </c>
      <c r="B17" t="s">
        <v>80</v>
      </c>
      <c r="C17">
        <v>970</v>
      </c>
      <c r="D17" s="49">
        <v>8519</v>
      </c>
      <c r="E17" s="49">
        <f t="shared" si="9"/>
        <v>8263430</v>
      </c>
      <c r="J17" s="64">
        <v>15</v>
      </c>
      <c r="K17" s="65">
        <f t="shared" si="0"/>
        <v>201390396</v>
      </c>
      <c r="L17" s="66">
        <f t="shared" si="1"/>
        <v>99453</v>
      </c>
      <c r="M17" s="67">
        <f t="shared" si="2"/>
        <v>2025</v>
      </c>
      <c r="N17" s="61">
        <f t="shared" si="3"/>
        <v>17673006</v>
      </c>
      <c r="O17" s="62">
        <f t="shared" si="4"/>
        <v>15626</v>
      </c>
      <c r="P17" s="67">
        <f t="shared" si="5"/>
        <v>1131</v>
      </c>
      <c r="Q17" s="61">
        <f t="shared" si="6"/>
        <v>15428750</v>
      </c>
      <c r="R17" s="62">
        <f t="shared" si="7"/>
        <v>12343</v>
      </c>
      <c r="S17" s="67">
        <f t="shared" si="8"/>
        <v>1250</v>
      </c>
    </row>
    <row r="18" spans="1:19" ht="16.5" thickBot="1" x14ac:dyDescent="0.3">
      <c r="A18">
        <v>1</v>
      </c>
      <c r="B18" t="s">
        <v>81</v>
      </c>
      <c r="C18" s="49">
        <v>1109</v>
      </c>
      <c r="D18">
        <v>781</v>
      </c>
      <c r="E18" s="49">
        <f t="shared" si="9"/>
        <v>866129</v>
      </c>
      <c r="J18" s="69">
        <v>16</v>
      </c>
      <c r="K18" s="70">
        <f t="shared" si="0"/>
        <v>170040125</v>
      </c>
      <c r="L18" s="71">
        <f t="shared" si="1"/>
        <v>113723</v>
      </c>
      <c r="M18" s="72">
        <f t="shared" si="2"/>
        <v>1495</v>
      </c>
      <c r="N18" s="61">
        <f t="shared" si="3"/>
        <v>7064628</v>
      </c>
      <c r="O18" s="62">
        <f t="shared" si="4"/>
        <v>10209</v>
      </c>
      <c r="P18" s="72">
        <f t="shared" si="5"/>
        <v>692</v>
      </c>
      <c r="Q18" s="61">
        <f t="shared" si="6"/>
        <v>16114035</v>
      </c>
      <c r="R18" s="62">
        <f t="shared" si="7"/>
        <v>8715</v>
      </c>
      <c r="S18" s="72">
        <f t="shared" si="8"/>
        <v>1849</v>
      </c>
    </row>
    <row r="19" spans="1:19" ht="16.5" thickBot="1" x14ac:dyDescent="0.3">
      <c r="A19">
        <v>1</v>
      </c>
      <c r="B19" t="s">
        <v>82</v>
      </c>
      <c r="C19">
        <v>977</v>
      </c>
      <c r="D19">
        <v>554</v>
      </c>
      <c r="E19" s="49">
        <f t="shared" si="9"/>
        <v>541258</v>
      </c>
      <c r="J19" s="73" t="s">
        <v>99</v>
      </c>
      <c r="K19" s="74">
        <f>SUM(K3:K18)</f>
        <v>15349804257</v>
      </c>
      <c r="L19" s="75">
        <f>SUM(L3:L18)</f>
        <v>8808405</v>
      </c>
      <c r="M19" s="76">
        <f t="shared" si="2"/>
        <v>1743</v>
      </c>
      <c r="N19" s="74">
        <f>SUM(N3:N18)</f>
        <v>2086715007</v>
      </c>
      <c r="O19" s="75">
        <f>SUM(O3:O18)</f>
        <v>2244314</v>
      </c>
      <c r="P19" s="76">
        <f t="shared" si="5"/>
        <v>930</v>
      </c>
      <c r="Q19" s="74">
        <f>SUM(Q3:Q18)</f>
        <v>318633052</v>
      </c>
      <c r="R19" s="75">
        <f>SUM(R3:R18)</f>
        <v>243465</v>
      </c>
      <c r="S19" s="76">
        <f t="shared" si="8"/>
        <v>1309</v>
      </c>
    </row>
    <row r="20" spans="1:19" x14ac:dyDescent="0.25">
      <c r="A20">
        <v>2</v>
      </c>
      <c r="B20" t="s">
        <v>54</v>
      </c>
      <c r="C20" s="49">
        <v>1887</v>
      </c>
      <c r="D20" s="49">
        <v>255897</v>
      </c>
      <c r="E20" s="49">
        <f t="shared" si="9"/>
        <v>482877639</v>
      </c>
    </row>
    <row r="21" spans="1:19" x14ac:dyDescent="0.25">
      <c r="A21">
        <v>2</v>
      </c>
      <c r="B21" t="s">
        <v>55</v>
      </c>
      <c r="C21" s="49">
        <v>1243</v>
      </c>
      <c r="D21" s="49">
        <v>29991</v>
      </c>
      <c r="E21" s="49">
        <f t="shared" si="9"/>
        <v>37278813</v>
      </c>
    </row>
    <row r="22" spans="1:19" x14ac:dyDescent="0.25">
      <c r="A22">
        <v>2</v>
      </c>
      <c r="B22" t="s">
        <v>60</v>
      </c>
      <c r="C22" s="49">
        <v>1117</v>
      </c>
      <c r="D22" s="49">
        <v>16938</v>
      </c>
      <c r="E22" s="49">
        <f t="shared" si="9"/>
        <v>18919746</v>
      </c>
    </row>
    <row r="23" spans="1:19" x14ac:dyDescent="0.25">
      <c r="A23">
        <v>2</v>
      </c>
      <c r="B23" t="s">
        <v>80</v>
      </c>
      <c r="C23">
        <v>872</v>
      </c>
      <c r="D23" s="49">
        <v>50977</v>
      </c>
      <c r="E23" s="49">
        <f t="shared" si="9"/>
        <v>44451944</v>
      </c>
    </row>
    <row r="24" spans="1:19" x14ac:dyDescent="0.25">
      <c r="A24">
        <v>2</v>
      </c>
      <c r="B24" t="s">
        <v>81</v>
      </c>
      <c r="C24" s="49">
        <v>1224</v>
      </c>
      <c r="D24" s="49">
        <v>6142</v>
      </c>
      <c r="E24" s="49">
        <f t="shared" si="9"/>
        <v>7517808</v>
      </c>
    </row>
    <row r="25" spans="1:19" x14ac:dyDescent="0.25">
      <c r="A25">
        <v>2</v>
      </c>
      <c r="B25" t="s">
        <v>82</v>
      </c>
      <c r="C25" s="49">
        <v>1906</v>
      </c>
      <c r="D25" s="49">
        <v>2650</v>
      </c>
      <c r="E25" s="49">
        <f t="shared" si="9"/>
        <v>5050900</v>
      </c>
    </row>
    <row r="26" spans="1:19" x14ac:dyDescent="0.25">
      <c r="A26">
        <v>3</v>
      </c>
      <c r="B26" t="s">
        <v>54</v>
      </c>
      <c r="C26" s="49">
        <v>1756</v>
      </c>
      <c r="D26" s="49">
        <v>713146</v>
      </c>
      <c r="E26" s="49">
        <f t="shared" si="9"/>
        <v>1252284376</v>
      </c>
    </row>
    <row r="27" spans="1:19" x14ac:dyDescent="0.25">
      <c r="A27">
        <v>3</v>
      </c>
      <c r="B27" t="s">
        <v>55</v>
      </c>
      <c r="C27" s="49">
        <v>1586</v>
      </c>
      <c r="D27" s="49">
        <v>156341</v>
      </c>
      <c r="E27" s="49">
        <f t="shared" si="9"/>
        <v>247956826</v>
      </c>
    </row>
    <row r="28" spans="1:19" x14ac:dyDescent="0.25">
      <c r="A28">
        <v>3</v>
      </c>
      <c r="B28" t="s">
        <v>60</v>
      </c>
      <c r="C28" s="49">
        <v>1031</v>
      </c>
      <c r="D28" s="49">
        <v>169428</v>
      </c>
      <c r="E28" s="49">
        <f t="shared" si="9"/>
        <v>174680268</v>
      </c>
    </row>
    <row r="29" spans="1:19" x14ac:dyDescent="0.25">
      <c r="A29">
        <v>3</v>
      </c>
      <c r="B29" t="s">
        <v>80</v>
      </c>
      <c r="C29">
        <v>858</v>
      </c>
      <c r="D29" s="49">
        <v>340414</v>
      </c>
      <c r="E29" s="49">
        <f t="shared" si="9"/>
        <v>292075212</v>
      </c>
    </row>
    <row r="30" spans="1:19" x14ac:dyDescent="0.25">
      <c r="A30">
        <v>3</v>
      </c>
      <c r="B30" t="s">
        <v>81</v>
      </c>
      <c r="C30" s="49">
        <v>1370</v>
      </c>
      <c r="D30" s="49">
        <v>22140</v>
      </c>
      <c r="E30" s="49">
        <f t="shared" si="9"/>
        <v>30331800</v>
      </c>
    </row>
    <row r="31" spans="1:19" x14ac:dyDescent="0.25">
      <c r="A31">
        <v>3</v>
      </c>
      <c r="B31" t="s">
        <v>82</v>
      </c>
      <c r="C31">
        <v>935</v>
      </c>
      <c r="D31" s="49">
        <v>45078</v>
      </c>
      <c r="E31" s="49">
        <f t="shared" si="9"/>
        <v>42147930</v>
      </c>
    </row>
    <row r="32" spans="1:19" x14ac:dyDescent="0.25">
      <c r="A32">
        <v>4</v>
      </c>
      <c r="B32" t="s">
        <v>54</v>
      </c>
      <c r="C32" s="49">
        <v>1975</v>
      </c>
      <c r="D32" s="49">
        <v>303277</v>
      </c>
      <c r="E32" s="49">
        <f t="shared" si="9"/>
        <v>598972075</v>
      </c>
    </row>
    <row r="33" spans="1:5" x14ac:dyDescent="0.25">
      <c r="A33">
        <v>4</v>
      </c>
      <c r="B33" t="s">
        <v>55</v>
      </c>
      <c r="C33" s="49">
        <v>1380</v>
      </c>
      <c r="D33" s="49">
        <v>76850</v>
      </c>
      <c r="E33" s="49">
        <f t="shared" si="9"/>
        <v>106053000</v>
      </c>
    </row>
    <row r="34" spans="1:5" x14ac:dyDescent="0.25">
      <c r="A34">
        <v>4</v>
      </c>
      <c r="B34" t="s">
        <v>60</v>
      </c>
      <c r="C34" s="49">
        <v>1474</v>
      </c>
      <c r="D34" s="49">
        <v>66518</v>
      </c>
      <c r="E34" s="49">
        <f t="shared" si="9"/>
        <v>98047532</v>
      </c>
    </row>
    <row r="35" spans="1:5" x14ac:dyDescent="0.25">
      <c r="A35">
        <v>4</v>
      </c>
      <c r="B35" t="s">
        <v>80</v>
      </c>
      <c r="C35">
        <v>903</v>
      </c>
      <c r="D35" s="49">
        <v>104507</v>
      </c>
      <c r="E35" s="49">
        <f t="shared" si="9"/>
        <v>94369821</v>
      </c>
    </row>
    <row r="36" spans="1:5" x14ac:dyDescent="0.25">
      <c r="A36">
        <v>4</v>
      </c>
      <c r="B36" t="s">
        <v>81</v>
      </c>
      <c r="C36" s="49">
        <v>1266</v>
      </c>
      <c r="D36" s="49">
        <v>5295</v>
      </c>
      <c r="E36" s="49">
        <f t="shared" si="9"/>
        <v>6703470</v>
      </c>
    </row>
    <row r="37" spans="1:5" x14ac:dyDescent="0.25">
      <c r="A37">
        <v>4</v>
      </c>
      <c r="B37" t="s">
        <v>82</v>
      </c>
      <c r="C37" s="49">
        <v>1619</v>
      </c>
      <c r="D37" s="49">
        <v>2227</v>
      </c>
      <c r="E37" s="49">
        <f t="shared" si="9"/>
        <v>3605513</v>
      </c>
    </row>
    <row r="38" spans="1:5" x14ac:dyDescent="0.25">
      <c r="A38">
        <v>5</v>
      </c>
      <c r="B38" t="s">
        <v>54</v>
      </c>
      <c r="C38" s="49">
        <v>2143</v>
      </c>
      <c r="D38" s="49">
        <v>61467</v>
      </c>
      <c r="E38" s="49">
        <f t="shared" si="9"/>
        <v>131723781</v>
      </c>
    </row>
    <row r="39" spans="1:5" x14ac:dyDescent="0.25">
      <c r="A39">
        <v>5</v>
      </c>
      <c r="B39" t="s">
        <v>55</v>
      </c>
      <c r="C39">
        <v>999</v>
      </c>
      <c r="D39" s="49">
        <v>9051</v>
      </c>
      <c r="E39" s="49">
        <f t="shared" si="9"/>
        <v>9041949</v>
      </c>
    </row>
    <row r="40" spans="1:5" x14ac:dyDescent="0.25">
      <c r="A40">
        <v>5</v>
      </c>
      <c r="B40" t="s">
        <v>60</v>
      </c>
      <c r="C40" s="49">
        <v>1330</v>
      </c>
      <c r="D40" s="49">
        <v>8209</v>
      </c>
      <c r="E40" s="49">
        <f t="shared" si="9"/>
        <v>10917970</v>
      </c>
    </row>
    <row r="41" spans="1:5" x14ac:dyDescent="0.25">
      <c r="A41">
        <v>5</v>
      </c>
      <c r="B41" t="s">
        <v>80</v>
      </c>
      <c r="C41" s="49">
        <v>2665</v>
      </c>
      <c r="D41" s="49">
        <v>13732</v>
      </c>
      <c r="E41" s="49">
        <f t="shared" si="9"/>
        <v>36595780</v>
      </c>
    </row>
    <row r="42" spans="1:5" x14ac:dyDescent="0.25">
      <c r="A42">
        <v>5</v>
      </c>
      <c r="B42" t="s">
        <v>81</v>
      </c>
      <c r="C42" s="49">
        <v>1257</v>
      </c>
      <c r="D42">
        <v>969</v>
      </c>
      <c r="E42" s="49">
        <f t="shared" si="9"/>
        <v>1218033</v>
      </c>
    </row>
    <row r="43" spans="1:5" x14ac:dyDescent="0.25">
      <c r="A43">
        <v>5</v>
      </c>
      <c r="B43" t="s">
        <v>82</v>
      </c>
      <c r="C43" s="49">
        <v>1402</v>
      </c>
      <c r="D43">
        <v>348</v>
      </c>
      <c r="E43" s="49">
        <f t="shared" si="9"/>
        <v>487896</v>
      </c>
    </row>
    <row r="44" spans="1:5" x14ac:dyDescent="0.25">
      <c r="A44">
        <v>6</v>
      </c>
      <c r="B44" t="s">
        <v>54</v>
      </c>
      <c r="C44" s="49">
        <v>1987</v>
      </c>
      <c r="D44" s="49">
        <v>496673</v>
      </c>
      <c r="E44" s="49">
        <f t="shared" si="9"/>
        <v>986889251</v>
      </c>
    </row>
    <row r="45" spans="1:5" x14ac:dyDescent="0.25">
      <c r="A45">
        <v>6</v>
      </c>
      <c r="B45" t="s">
        <v>55</v>
      </c>
      <c r="C45" s="49">
        <v>1479</v>
      </c>
      <c r="D45" s="49">
        <v>127717</v>
      </c>
      <c r="E45" s="49">
        <f t="shared" si="9"/>
        <v>188893443</v>
      </c>
    </row>
    <row r="46" spans="1:5" x14ac:dyDescent="0.25">
      <c r="A46">
        <v>6</v>
      </c>
      <c r="B46" t="s">
        <v>60</v>
      </c>
      <c r="C46" s="49">
        <v>1172</v>
      </c>
      <c r="D46" s="49">
        <v>102412</v>
      </c>
      <c r="E46" s="49">
        <f t="shared" si="9"/>
        <v>120026864</v>
      </c>
    </row>
    <row r="47" spans="1:5" x14ac:dyDescent="0.25">
      <c r="A47">
        <v>6</v>
      </c>
      <c r="B47" t="s">
        <v>80</v>
      </c>
      <c r="C47">
        <v>971</v>
      </c>
      <c r="D47" s="49">
        <v>290033</v>
      </c>
      <c r="E47" s="49">
        <f t="shared" si="9"/>
        <v>281622043</v>
      </c>
    </row>
    <row r="48" spans="1:5" x14ac:dyDescent="0.25">
      <c r="A48">
        <v>6</v>
      </c>
      <c r="B48" t="s">
        <v>81</v>
      </c>
      <c r="C48" s="49">
        <v>1356</v>
      </c>
      <c r="D48" s="49">
        <v>2281</v>
      </c>
      <c r="E48" s="49">
        <f t="shared" si="9"/>
        <v>3093036</v>
      </c>
    </row>
    <row r="49" spans="1:5" x14ac:dyDescent="0.25">
      <c r="A49">
        <v>6</v>
      </c>
      <c r="B49" t="s">
        <v>82</v>
      </c>
      <c r="C49" s="49">
        <v>1262</v>
      </c>
      <c r="D49" s="49">
        <v>37152</v>
      </c>
      <c r="E49" s="49">
        <f t="shared" si="9"/>
        <v>46885824</v>
      </c>
    </row>
    <row r="50" spans="1:5" x14ac:dyDescent="0.25">
      <c r="A50">
        <v>7</v>
      </c>
      <c r="B50" t="s">
        <v>54</v>
      </c>
      <c r="C50" s="49">
        <v>1906</v>
      </c>
      <c r="D50" s="49">
        <v>356711</v>
      </c>
      <c r="E50" s="49">
        <f t="shared" si="9"/>
        <v>679891166</v>
      </c>
    </row>
    <row r="51" spans="1:5" x14ac:dyDescent="0.25">
      <c r="A51">
        <v>7</v>
      </c>
      <c r="B51" t="s">
        <v>55</v>
      </c>
      <c r="C51" s="49">
        <v>1232</v>
      </c>
      <c r="D51" s="49">
        <v>94895</v>
      </c>
      <c r="E51" s="49">
        <f t="shared" si="9"/>
        <v>116910640</v>
      </c>
    </row>
    <row r="52" spans="1:5" x14ac:dyDescent="0.25">
      <c r="A52">
        <v>7</v>
      </c>
      <c r="B52" t="s">
        <v>60</v>
      </c>
      <c r="C52">
        <v>955</v>
      </c>
      <c r="D52" s="49">
        <v>100975</v>
      </c>
      <c r="E52" s="49">
        <f t="shared" si="9"/>
        <v>96431125</v>
      </c>
    </row>
    <row r="53" spans="1:5" x14ac:dyDescent="0.25">
      <c r="A53">
        <v>7</v>
      </c>
      <c r="B53" t="s">
        <v>80</v>
      </c>
      <c r="C53">
        <v>974</v>
      </c>
      <c r="D53" s="49">
        <v>210997</v>
      </c>
      <c r="E53" s="49">
        <f t="shared" si="9"/>
        <v>205511078</v>
      </c>
    </row>
    <row r="54" spans="1:5" x14ac:dyDescent="0.25">
      <c r="A54">
        <v>7</v>
      </c>
      <c r="B54" t="s">
        <v>81</v>
      </c>
      <c r="C54" s="49">
        <v>1398</v>
      </c>
      <c r="D54" s="49">
        <v>1793</v>
      </c>
      <c r="E54" s="49">
        <f t="shared" si="9"/>
        <v>2506614</v>
      </c>
    </row>
    <row r="55" spans="1:5" x14ac:dyDescent="0.25">
      <c r="A55">
        <v>7</v>
      </c>
      <c r="B55" t="s">
        <v>82</v>
      </c>
      <c r="C55" s="49">
        <v>1231</v>
      </c>
      <c r="D55" s="49">
        <v>10752</v>
      </c>
      <c r="E55" s="49">
        <f t="shared" si="9"/>
        <v>13235712</v>
      </c>
    </row>
    <row r="56" spans="1:5" x14ac:dyDescent="0.25">
      <c r="A56">
        <v>8</v>
      </c>
      <c r="B56" t="s">
        <v>54</v>
      </c>
      <c r="C56" s="49">
        <v>1713</v>
      </c>
      <c r="D56" s="49">
        <v>657387</v>
      </c>
      <c r="E56" s="49">
        <f t="shared" si="9"/>
        <v>1126103931</v>
      </c>
    </row>
    <row r="57" spans="1:5" x14ac:dyDescent="0.25">
      <c r="A57">
        <v>8</v>
      </c>
      <c r="B57" t="s">
        <v>55</v>
      </c>
      <c r="C57" s="49">
        <v>1474</v>
      </c>
      <c r="D57" s="49">
        <v>90849</v>
      </c>
      <c r="E57" s="49">
        <f t="shared" si="9"/>
        <v>133911426</v>
      </c>
    </row>
    <row r="58" spans="1:5" x14ac:dyDescent="0.25">
      <c r="A58">
        <v>8</v>
      </c>
      <c r="B58" t="s">
        <v>60</v>
      </c>
      <c r="C58" s="49">
        <v>1086</v>
      </c>
      <c r="D58" s="49">
        <v>104809</v>
      </c>
      <c r="E58" s="49">
        <f t="shared" si="9"/>
        <v>113822574</v>
      </c>
    </row>
    <row r="59" spans="1:5" x14ac:dyDescent="0.25">
      <c r="A59">
        <v>8</v>
      </c>
      <c r="B59" t="s">
        <v>80</v>
      </c>
      <c r="C59">
        <v>899</v>
      </c>
      <c r="D59" s="49">
        <v>302728</v>
      </c>
      <c r="E59" s="49">
        <f t="shared" si="9"/>
        <v>272152472</v>
      </c>
    </row>
    <row r="60" spans="1:5" x14ac:dyDescent="0.25">
      <c r="A60">
        <v>8</v>
      </c>
      <c r="B60" t="s">
        <v>81</v>
      </c>
      <c r="C60" s="49">
        <v>1246</v>
      </c>
      <c r="D60" s="49">
        <v>13824</v>
      </c>
      <c r="E60" s="49">
        <f t="shared" si="9"/>
        <v>17224704</v>
      </c>
    </row>
    <row r="61" spans="1:5" x14ac:dyDescent="0.25">
      <c r="A61">
        <v>8</v>
      </c>
      <c r="B61" t="s">
        <v>82</v>
      </c>
      <c r="C61" s="49">
        <v>1721</v>
      </c>
      <c r="D61" s="49">
        <v>7704</v>
      </c>
      <c r="E61" s="49">
        <f t="shared" si="9"/>
        <v>13258584</v>
      </c>
    </row>
    <row r="62" spans="1:5" x14ac:dyDescent="0.25">
      <c r="A62">
        <v>9</v>
      </c>
      <c r="B62" t="s">
        <v>54</v>
      </c>
      <c r="C62" s="49">
        <v>1954</v>
      </c>
      <c r="D62" s="49">
        <v>854985</v>
      </c>
      <c r="E62" s="49">
        <f t="shared" si="9"/>
        <v>1670640690</v>
      </c>
    </row>
    <row r="63" spans="1:5" x14ac:dyDescent="0.25">
      <c r="A63">
        <v>9</v>
      </c>
      <c r="B63" t="s">
        <v>55</v>
      </c>
      <c r="C63" s="49">
        <v>1372</v>
      </c>
      <c r="D63" s="49">
        <v>188960</v>
      </c>
      <c r="E63" s="49">
        <f t="shared" si="9"/>
        <v>259253120</v>
      </c>
    </row>
    <row r="64" spans="1:5" x14ac:dyDescent="0.25">
      <c r="A64">
        <v>9</v>
      </c>
      <c r="B64" t="s">
        <v>60</v>
      </c>
      <c r="C64" s="49">
        <v>1078</v>
      </c>
      <c r="D64" s="49">
        <v>193702</v>
      </c>
      <c r="E64" s="49">
        <f t="shared" si="9"/>
        <v>208810756</v>
      </c>
    </row>
    <row r="65" spans="1:5" x14ac:dyDescent="0.25">
      <c r="A65">
        <v>9</v>
      </c>
      <c r="B65" t="s">
        <v>80</v>
      </c>
      <c r="C65">
        <v>926</v>
      </c>
      <c r="D65" s="49">
        <v>497475</v>
      </c>
      <c r="E65" s="49">
        <f t="shared" si="9"/>
        <v>460661850</v>
      </c>
    </row>
    <row r="66" spans="1:5" x14ac:dyDescent="0.25">
      <c r="A66">
        <v>9</v>
      </c>
      <c r="B66" t="s">
        <v>81</v>
      </c>
      <c r="C66" s="49">
        <v>1144</v>
      </c>
      <c r="D66" s="49">
        <v>24006</v>
      </c>
      <c r="E66" s="49">
        <f t="shared" si="9"/>
        <v>27462864</v>
      </c>
    </row>
    <row r="67" spans="1:5" x14ac:dyDescent="0.25">
      <c r="A67">
        <v>9</v>
      </c>
      <c r="B67" t="s">
        <v>82</v>
      </c>
      <c r="C67">
        <v>962</v>
      </c>
      <c r="D67" s="49">
        <v>27520</v>
      </c>
      <c r="E67" s="49">
        <f t="shared" si="9"/>
        <v>26474240</v>
      </c>
    </row>
    <row r="68" spans="1:5" x14ac:dyDescent="0.25">
      <c r="A68">
        <v>10</v>
      </c>
      <c r="B68" t="s">
        <v>54</v>
      </c>
      <c r="C68" s="49">
        <v>2172</v>
      </c>
      <c r="D68" s="49">
        <v>798750</v>
      </c>
      <c r="E68" s="49">
        <f t="shared" si="9"/>
        <v>1734885000</v>
      </c>
    </row>
    <row r="69" spans="1:5" x14ac:dyDescent="0.25">
      <c r="A69">
        <v>10</v>
      </c>
      <c r="B69" t="s">
        <v>55</v>
      </c>
      <c r="C69" s="49">
        <v>1277</v>
      </c>
      <c r="D69" s="49">
        <v>54003</v>
      </c>
      <c r="E69" s="49">
        <f t="shared" si="9"/>
        <v>68961831</v>
      </c>
    </row>
    <row r="70" spans="1:5" x14ac:dyDescent="0.25">
      <c r="A70">
        <v>10</v>
      </c>
      <c r="B70" t="s">
        <v>60</v>
      </c>
      <c r="C70" s="49">
        <v>1532</v>
      </c>
      <c r="D70" s="49">
        <v>48235</v>
      </c>
      <c r="E70" s="49">
        <f t="shared" si="9"/>
        <v>73896020</v>
      </c>
    </row>
    <row r="71" spans="1:5" x14ac:dyDescent="0.25">
      <c r="A71">
        <v>10</v>
      </c>
      <c r="B71" t="s">
        <v>80</v>
      </c>
      <c r="C71">
        <v>992</v>
      </c>
      <c r="D71" s="49">
        <v>137000</v>
      </c>
      <c r="E71" s="49">
        <f t="shared" si="9"/>
        <v>135904000</v>
      </c>
    </row>
    <row r="72" spans="1:5" x14ac:dyDescent="0.25">
      <c r="A72">
        <v>10</v>
      </c>
      <c r="B72" t="s">
        <v>81</v>
      </c>
      <c r="C72" s="49">
        <v>1407</v>
      </c>
      <c r="D72" s="49">
        <v>40432</v>
      </c>
      <c r="E72" s="49">
        <f t="shared" si="9"/>
        <v>56887824</v>
      </c>
    </row>
    <row r="73" spans="1:5" x14ac:dyDescent="0.25">
      <c r="A73">
        <v>10</v>
      </c>
      <c r="B73" t="s">
        <v>82</v>
      </c>
      <c r="C73" s="49">
        <v>1390</v>
      </c>
      <c r="D73" s="49">
        <v>23689</v>
      </c>
      <c r="E73" s="49">
        <f t="shared" si="9"/>
        <v>32927710</v>
      </c>
    </row>
    <row r="74" spans="1:5" x14ac:dyDescent="0.25">
      <c r="A74">
        <v>11</v>
      </c>
      <c r="B74" t="s">
        <v>54</v>
      </c>
      <c r="C74" s="49">
        <v>1794</v>
      </c>
      <c r="D74" s="49">
        <v>311443</v>
      </c>
      <c r="E74" s="49">
        <f t="shared" si="9"/>
        <v>558728742</v>
      </c>
    </row>
    <row r="75" spans="1:5" x14ac:dyDescent="0.25">
      <c r="A75">
        <v>11</v>
      </c>
      <c r="B75" t="s">
        <v>55</v>
      </c>
      <c r="C75" s="49">
        <v>1085</v>
      </c>
      <c r="D75" s="49">
        <v>9254</v>
      </c>
      <c r="E75" s="49">
        <f t="shared" si="9"/>
        <v>10040590</v>
      </c>
    </row>
    <row r="76" spans="1:5" x14ac:dyDescent="0.25">
      <c r="A76">
        <v>11</v>
      </c>
      <c r="B76" t="s">
        <v>60</v>
      </c>
      <c r="C76">
        <v>945</v>
      </c>
      <c r="D76" s="49">
        <v>32292</v>
      </c>
      <c r="E76" s="49">
        <f t="shared" si="9"/>
        <v>30515940</v>
      </c>
    </row>
    <row r="77" spans="1:5" x14ac:dyDescent="0.25">
      <c r="A77">
        <v>11</v>
      </c>
      <c r="B77" t="s">
        <v>80</v>
      </c>
      <c r="C77">
        <v>902</v>
      </c>
      <c r="D77" s="49">
        <v>18564</v>
      </c>
      <c r="E77" s="49">
        <f t="shared" si="9"/>
        <v>16744728</v>
      </c>
    </row>
    <row r="78" spans="1:5" x14ac:dyDescent="0.25">
      <c r="A78">
        <v>11</v>
      </c>
      <c r="B78" t="s">
        <v>81</v>
      </c>
      <c r="C78" s="49">
        <v>1117</v>
      </c>
      <c r="D78" s="49">
        <v>24424</v>
      </c>
      <c r="E78" s="49">
        <f t="shared" si="9"/>
        <v>27281608</v>
      </c>
    </row>
    <row r="79" spans="1:5" x14ac:dyDescent="0.25">
      <c r="A79">
        <v>11</v>
      </c>
      <c r="B79" t="s">
        <v>82</v>
      </c>
      <c r="C79" s="49">
        <v>1786</v>
      </c>
      <c r="D79" s="49">
        <v>4845</v>
      </c>
      <c r="E79" s="49">
        <f t="shared" ref="E79:E109" si="10">D79*C79</f>
        <v>8653170</v>
      </c>
    </row>
    <row r="80" spans="1:5" x14ac:dyDescent="0.25">
      <c r="A80">
        <v>12</v>
      </c>
      <c r="B80" t="s">
        <v>54</v>
      </c>
      <c r="C80" s="49">
        <v>1942</v>
      </c>
      <c r="D80" s="49">
        <v>1045203</v>
      </c>
      <c r="E80" s="49">
        <f t="shared" si="10"/>
        <v>2029784226</v>
      </c>
    </row>
    <row r="81" spans="1:5" x14ac:dyDescent="0.25">
      <c r="A81">
        <v>12</v>
      </c>
      <c r="B81" t="s">
        <v>55</v>
      </c>
      <c r="C81" s="49">
        <v>1142</v>
      </c>
      <c r="D81" s="49">
        <v>84087</v>
      </c>
      <c r="E81" s="49">
        <f t="shared" si="10"/>
        <v>96027354</v>
      </c>
    </row>
    <row r="82" spans="1:5" x14ac:dyDescent="0.25">
      <c r="A82">
        <v>12</v>
      </c>
      <c r="B82" t="s">
        <v>60</v>
      </c>
      <c r="C82">
        <v>958</v>
      </c>
      <c r="D82" s="49">
        <v>69658</v>
      </c>
      <c r="E82" s="49">
        <f t="shared" si="10"/>
        <v>66732364</v>
      </c>
    </row>
    <row r="83" spans="1:5" x14ac:dyDescent="0.25">
      <c r="A83">
        <v>12</v>
      </c>
      <c r="B83" t="s">
        <v>80</v>
      </c>
      <c r="C83">
        <v>875</v>
      </c>
      <c r="D83" s="49">
        <v>167396</v>
      </c>
      <c r="E83" s="49">
        <f t="shared" si="10"/>
        <v>146471500</v>
      </c>
    </row>
    <row r="84" spans="1:5" x14ac:dyDescent="0.25">
      <c r="A84">
        <v>12</v>
      </c>
      <c r="B84" t="s">
        <v>81</v>
      </c>
      <c r="C84" s="49">
        <v>1265</v>
      </c>
      <c r="D84" s="49">
        <v>18732</v>
      </c>
      <c r="E84" s="49">
        <f t="shared" si="10"/>
        <v>23695980</v>
      </c>
    </row>
    <row r="85" spans="1:5" x14ac:dyDescent="0.25">
      <c r="A85">
        <v>12</v>
      </c>
      <c r="B85" t="s">
        <v>82</v>
      </c>
      <c r="C85" s="49">
        <v>1288</v>
      </c>
      <c r="D85" s="49">
        <v>24347</v>
      </c>
      <c r="E85" s="49">
        <f t="shared" si="10"/>
        <v>31358936</v>
      </c>
    </row>
    <row r="86" spans="1:5" x14ac:dyDescent="0.25">
      <c r="A86">
        <v>13</v>
      </c>
      <c r="B86" t="s">
        <v>54</v>
      </c>
      <c r="C86" s="49">
        <v>1659</v>
      </c>
      <c r="D86" s="49">
        <v>522478</v>
      </c>
      <c r="E86" s="49">
        <f t="shared" si="10"/>
        <v>866791002</v>
      </c>
    </row>
    <row r="87" spans="1:5" x14ac:dyDescent="0.25">
      <c r="A87">
        <v>13</v>
      </c>
      <c r="B87" t="s">
        <v>55</v>
      </c>
      <c r="C87" s="49">
        <v>1009</v>
      </c>
      <c r="D87" s="49">
        <v>20613</v>
      </c>
      <c r="E87" s="49">
        <f t="shared" si="10"/>
        <v>20798517</v>
      </c>
    </row>
    <row r="88" spans="1:5" x14ac:dyDescent="0.25">
      <c r="A88">
        <v>13</v>
      </c>
      <c r="B88" t="s">
        <v>60</v>
      </c>
      <c r="C88">
        <v>998</v>
      </c>
      <c r="D88" s="49">
        <v>62167</v>
      </c>
      <c r="E88" s="49">
        <f t="shared" si="10"/>
        <v>62042666</v>
      </c>
    </row>
    <row r="89" spans="1:5" x14ac:dyDescent="0.25">
      <c r="A89">
        <v>13</v>
      </c>
      <c r="B89" t="s">
        <v>80</v>
      </c>
      <c r="C89">
        <v>884</v>
      </c>
      <c r="D89" s="49">
        <v>64476</v>
      </c>
      <c r="E89" s="49">
        <f t="shared" si="10"/>
        <v>56996784</v>
      </c>
    </row>
    <row r="90" spans="1:5" x14ac:dyDescent="0.25">
      <c r="A90">
        <v>13</v>
      </c>
      <c r="B90" t="s">
        <v>81</v>
      </c>
      <c r="C90" s="49">
        <v>1385</v>
      </c>
      <c r="D90" s="49">
        <v>38695</v>
      </c>
      <c r="E90" s="49">
        <f t="shared" si="10"/>
        <v>53592575</v>
      </c>
    </row>
    <row r="91" spans="1:5" x14ac:dyDescent="0.25">
      <c r="A91">
        <v>13</v>
      </c>
      <c r="B91" t="s">
        <v>82</v>
      </c>
      <c r="C91" s="49">
        <v>1425</v>
      </c>
      <c r="D91" s="49">
        <v>7266</v>
      </c>
      <c r="E91" s="49">
        <f t="shared" si="10"/>
        <v>10354050</v>
      </c>
    </row>
    <row r="92" spans="1:5" x14ac:dyDescent="0.25">
      <c r="A92">
        <v>14</v>
      </c>
      <c r="B92" t="s">
        <v>54</v>
      </c>
      <c r="C92" s="49">
        <v>1708</v>
      </c>
      <c r="D92" s="49">
        <v>227377</v>
      </c>
      <c r="E92" s="49">
        <f t="shared" si="10"/>
        <v>388359916</v>
      </c>
    </row>
    <row r="93" spans="1:5" x14ac:dyDescent="0.25">
      <c r="A93">
        <v>14</v>
      </c>
      <c r="B93" t="s">
        <v>55</v>
      </c>
      <c r="C93" s="49">
        <v>1089</v>
      </c>
      <c r="D93" s="49">
        <v>10445</v>
      </c>
      <c r="E93" s="49">
        <f t="shared" si="10"/>
        <v>11374605</v>
      </c>
    </row>
    <row r="94" spans="1:5" x14ac:dyDescent="0.25">
      <c r="A94">
        <v>14</v>
      </c>
      <c r="B94" t="s">
        <v>60</v>
      </c>
      <c r="C94">
        <v>814</v>
      </c>
      <c r="D94" s="49">
        <v>7867</v>
      </c>
      <c r="E94" s="49">
        <f t="shared" si="10"/>
        <v>6403738</v>
      </c>
    </row>
    <row r="95" spans="1:5" x14ac:dyDescent="0.25">
      <c r="A95">
        <v>14</v>
      </c>
      <c r="B95" t="s">
        <v>80</v>
      </c>
      <c r="C95">
        <v>871</v>
      </c>
      <c r="D95" s="49">
        <v>11661</v>
      </c>
      <c r="E95" s="49">
        <f t="shared" si="10"/>
        <v>10156731</v>
      </c>
    </row>
    <row r="96" spans="1:5" x14ac:dyDescent="0.25">
      <c r="A96">
        <v>14</v>
      </c>
      <c r="B96" t="s">
        <v>81</v>
      </c>
      <c r="C96" s="49">
        <v>1254</v>
      </c>
      <c r="D96" s="49">
        <v>22893</v>
      </c>
      <c r="E96" s="49">
        <f t="shared" si="10"/>
        <v>28707822</v>
      </c>
    </row>
    <row r="97" spans="1:5" x14ac:dyDescent="0.25">
      <c r="A97">
        <v>14</v>
      </c>
      <c r="B97" t="s">
        <v>82</v>
      </c>
      <c r="C97" s="49">
        <v>1730</v>
      </c>
      <c r="D97" s="49">
        <v>1381</v>
      </c>
      <c r="E97" s="49">
        <f t="shared" si="10"/>
        <v>2389130</v>
      </c>
    </row>
    <row r="98" spans="1:5" x14ac:dyDescent="0.25">
      <c r="A98">
        <v>15</v>
      </c>
      <c r="B98" t="s">
        <v>54</v>
      </c>
      <c r="C98" s="49">
        <v>2192</v>
      </c>
      <c r="D98" s="49">
        <v>72823</v>
      </c>
      <c r="E98" s="49">
        <f t="shared" si="10"/>
        <v>159628016</v>
      </c>
    </row>
    <row r="99" spans="1:5" x14ac:dyDescent="0.25">
      <c r="A99">
        <v>15</v>
      </c>
      <c r="B99" t="s">
        <v>55</v>
      </c>
      <c r="C99" s="49">
        <v>1706</v>
      </c>
      <c r="D99" s="49">
        <v>10326</v>
      </c>
      <c r="E99" s="49">
        <f t="shared" si="10"/>
        <v>17616156</v>
      </c>
    </row>
    <row r="100" spans="1:5" x14ac:dyDescent="0.25">
      <c r="A100">
        <v>15</v>
      </c>
      <c r="B100" t="s">
        <v>60</v>
      </c>
      <c r="C100" s="49">
        <v>1481</v>
      </c>
      <c r="D100" s="49">
        <v>16304</v>
      </c>
      <c r="E100" s="49">
        <f t="shared" si="10"/>
        <v>24146224</v>
      </c>
    </row>
    <row r="101" spans="1:5" x14ac:dyDescent="0.25">
      <c r="A101">
        <v>15</v>
      </c>
      <c r="B101" t="s">
        <v>80</v>
      </c>
      <c r="C101" s="49">
        <v>1131</v>
      </c>
      <c r="D101" s="49">
        <v>15626</v>
      </c>
      <c r="E101" s="49">
        <f t="shared" si="10"/>
        <v>17673006</v>
      </c>
    </row>
    <row r="102" spans="1:5" x14ac:dyDescent="0.25">
      <c r="A102">
        <v>15</v>
      </c>
      <c r="B102" t="s">
        <v>81</v>
      </c>
      <c r="C102" s="49">
        <v>1250</v>
      </c>
      <c r="D102" s="49">
        <v>12343</v>
      </c>
      <c r="E102" s="49">
        <f t="shared" si="10"/>
        <v>15428750</v>
      </c>
    </row>
    <row r="103" spans="1:5" x14ac:dyDescent="0.25">
      <c r="A103">
        <v>15</v>
      </c>
      <c r="B103" t="s">
        <v>82</v>
      </c>
      <c r="C103" s="49">
        <v>1993</v>
      </c>
      <c r="D103" s="49">
        <v>2142</v>
      </c>
      <c r="E103" s="49">
        <f t="shared" si="10"/>
        <v>4269006</v>
      </c>
    </row>
    <row r="104" spans="1:5" x14ac:dyDescent="0.25">
      <c r="A104">
        <v>16</v>
      </c>
      <c r="B104" t="s">
        <v>54</v>
      </c>
      <c r="C104" s="49">
        <v>1527</v>
      </c>
      <c r="D104" s="49">
        <v>106311</v>
      </c>
      <c r="E104" s="49">
        <f t="shared" si="10"/>
        <v>162336897</v>
      </c>
    </row>
    <row r="105" spans="1:5" x14ac:dyDescent="0.25">
      <c r="A105">
        <v>16</v>
      </c>
      <c r="B105" t="s">
        <v>55</v>
      </c>
      <c r="C105" s="49">
        <v>1226</v>
      </c>
      <c r="D105" s="49">
        <v>2130</v>
      </c>
      <c r="E105" s="49">
        <f t="shared" si="10"/>
        <v>2611380</v>
      </c>
    </row>
    <row r="106" spans="1:5" x14ac:dyDescent="0.25">
      <c r="A106">
        <v>16</v>
      </c>
      <c r="B106" t="s">
        <v>60</v>
      </c>
      <c r="C106">
        <v>964</v>
      </c>
      <c r="D106" s="49">
        <v>5282</v>
      </c>
      <c r="E106" s="49">
        <f t="shared" si="10"/>
        <v>5091848</v>
      </c>
    </row>
    <row r="107" spans="1:5" x14ac:dyDescent="0.25">
      <c r="A107">
        <v>16</v>
      </c>
      <c r="B107" t="s">
        <v>80</v>
      </c>
      <c r="C107">
        <v>692</v>
      </c>
      <c r="D107" s="49">
        <v>10209</v>
      </c>
      <c r="E107" s="49">
        <f t="shared" si="10"/>
        <v>7064628</v>
      </c>
    </row>
    <row r="108" spans="1:5" x14ac:dyDescent="0.25">
      <c r="A108">
        <v>16</v>
      </c>
      <c r="B108" t="s">
        <v>81</v>
      </c>
      <c r="C108" s="49">
        <v>1849</v>
      </c>
      <c r="D108" s="49">
        <v>8715</v>
      </c>
      <c r="E108" s="49">
        <f t="shared" si="10"/>
        <v>16114035</v>
      </c>
    </row>
    <row r="109" spans="1:5" x14ac:dyDescent="0.25">
      <c r="A109">
        <v>16</v>
      </c>
      <c r="B109" t="s">
        <v>82</v>
      </c>
      <c r="C109" s="49">
        <v>2338</v>
      </c>
      <c r="D109" s="49">
        <v>5938</v>
      </c>
      <c r="E109" s="49">
        <f t="shared" si="10"/>
        <v>13883044</v>
      </c>
    </row>
    <row r="110" spans="1:5" x14ac:dyDescent="0.25">
      <c r="A110" t="s">
        <v>56</v>
      </c>
      <c r="B110" t="s">
        <v>54</v>
      </c>
      <c r="C110" s="49">
        <v>1891</v>
      </c>
      <c r="E110" s="49"/>
    </row>
    <row r="111" spans="1:5" x14ac:dyDescent="0.25">
      <c r="B111" t="s">
        <v>55</v>
      </c>
      <c r="C111" s="49">
        <v>1366</v>
      </c>
      <c r="E111" s="49"/>
    </row>
    <row r="112" spans="1:5" x14ac:dyDescent="0.25">
      <c r="B112" t="s">
        <v>60</v>
      </c>
      <c r="C112" s="49">
        <v>1105</v>
      </c>
      <c r="E112" s="49"/>
    </row>
    <row r="113" spans="1:5" x14ac:dyDescent="0.25">
      <c r="B113" t="s">
        <v>80</v>
      </c>
      <c r="C113">
        <v>930</v>
      </c>
      <c r="E113" s="49"/>
    </row>
    <row r="114" spans="1:5" x14ac:dyDescent="0.25">
      <c r="B114" t="s">
        <v>81</v>
      </c>
      <c r="C114" s="49">
        <v>1309</v>
      </c>
      <c r="E114" s="49"/>
    </row>
    <row r="115" spans="1:5" x14ac:dyDescent="0.25">
      <c r="B115" t="s">
        <v>82</v>
      </c>
      <c r="C115" s="49">
        <v>1255</v>
      </c>
      <c r="E115" s="49"/>
    </row>
    <row r="116" spans="1:5" x14ac:dyDescent="0.25">
      <c r="A116" t="s">
        <v>83</v>
      </c>
      <c r="B116" t="s">
        <v>100</v>
      </c>
      <c r="C116" s="49">
        <v>1566</v>
      </c>
      <c r="E116" s="49"/>
    </row>
  </sheetData>
  <mergeCells count="3">
    <mergeCell ref="K1:M1"/>
    <mergeCell ref="N1:P1"/>
    <mergeCell ref="Q1:S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Weighted Avg EUL</vt:lpstr>
      <vt:lpstr>MMBTUs</vt:lpstr>
      <vt:lpstr>Lookups</vt:lpstr>
      <vt:lpstr>RASS CAC SurveyReport</vt:lpstr>
      <vt:lpstr>RASS SQFT SurveyReport</vt:lpstr>
      <vt:lpstr>Area__ft2</vt:lpstr>
      <vt:lpstr>Heat_Rate__BTU_kWh</vt:lpstr>
      <vt:lpstr>Infiltration_through_the_attic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Leonel Campoy</dc:creator>
  <cp:keywords/>
  <dc:description/>
  <cp:lastModifiedBy>McWilliams, Jennifer</cp:lastModifiedBy>
  <cp:revision/>
  <dcterms:created xsi:type="dcterms:W3CDTF">2022-02-16T20:42:40Z</dcterms:created>
  <dcterms:modified xsi:type="dcterms:W3CDTF">2022-03-11T00:45:54Z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fbb032-08bf-4f1e-af46-2528cd3f96ca_Enabled">
    <vt:lpwstr>true</vt:lpwstr>
  </property>
  <property fmtid="{D5CDD505-2E9C-101B-9397-08002B2CF9AE}" pid="3" name="MSIP_Label_22fbb032-08bf-4f1e-af46-2528cd3f96ca_SetDate">
    <vt:lpwstr>2022-02-24T17:15:17Z</vt:lpwstr>
  </property>
  <property fmtid="{D5CDD505-2E9C-101B-9397-08002B2CF9AE}" pid="4" name="MSIP_Label_22fbb032-08bf-4f1e-af46-2528cd3f96ca_Method">
    <vt:lpwstr>Privileged</vt:lpwstr>
  </property>
  <property fmtid="{D5CDD505-2E9C-101B-9397-08002B2CF9AE}" pid="5" name="MSIP_Label_22fbb032-08bf-4f1e-af46-2528cd3f96ca_Name">
    <vt:lpwstr>22fbb032-08bf-4f1e-af46-2528cd3f96ca</vt:lpwstr>
  </property>
  <property fmtid="{D5CDD505-2E9C-101B-9397-08002B2CF9AE}" pid="6" name="MSIP_Label_22fbb032-08bf-4f1e-af46-2528cd3f96ca_SiteId">
    <vt:lpwstr>adf10e2b-b6e9-41d6-be2f-c12bb566019c</vt:lpwstr>
  </property>
  <property fmtid="{D5CDD505-2E9C-101B-9397-08002B2CF9AE}" pid="7" name="MSIP_Label_22fbb032-08bf-4f1e-af46-2528cd3f96ca_ActionId">
    <vt:lpwstr>c98bb205-194d-4e11-891e-53b148cfd958</vt:lpwstr>
  </property>
  <property fmtid="{D5CDD505-2E9C-101B-9397-08002B2CF9AE}" pid="8" name="MSIP_Label_22fbb032-08bf-4f1e-af46-2528cd3f96ca_ContentBits">
    <vt:lpwstr>0</vt:lpwstr>
  </property>
</Properties>
</file>