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updateLinks="never" codeName="ThisWorkbook" defaultThemeVersion="166925"/>
  <mc:AlternateContent xmlns:mc="http://schemas.openxmlformats.org/markup-compatibility/2006">
    <mc:Choice Requires="x15">
      <x15ac:absPath xmlns:x15ac="http://schemas.microsoft.com/office/spreadsheetml/2010/11/ac" url="https://sempra-my.sharepoint.com/personal/amarquez3_semprautilities_com/Documents/documents/Projects/2021/SWAP017-02 Res Oven/SWAP017-02 Residential Oven/Submitted_3_26_2021/SWAP017-02 Residential Gas Oven_04012021/"/>
    </mc:Choice>
  </mc:AlternateContent>
  <xr:revisionPtr revIDLastSave="617" documentId="13_ncr:1_{24623C4F-5D4C-43EA-9CEC-BA3317E9DFF2}" xr6:coauthVersionLast="46" xr6:coauthVersionMax="46" xr10:uidLastSave="{AEA0D09F-847A-4D24-95A7-89696F1BD4E8}"/>
  <bookViews>
    <workbookView xWindow="-110" yWindow="-110" windowWidth="25820" windowHeight="14020" tabRatio="897" activeTab="6" xr2:uid="{246DDF6B-697C-475D-A7FF-061B77BC6428}"/>
  </bookViews>
  <sheets>
    <sheet name="Information" sheetId="16" r:id="rId1"/>
    <sheet name="Change Log" sheetId="19" r:id="rId2"/>
    <sheet name="Combination" sheetId="1" state="hidden" r:id="rId3"/>
    <sheet name="Notable Observations" sheetId="26" state="hidden" r:id="rId4"/>
    <sheet name="Data Spec" sheetId="39" r:id="rId5"/>
    <sheet name="Measure Support Table" sheetId="6" r:id="rId6"/>
    <sheet name="ResOven Energy Model &amp; Price" sheetId="52" r:id="rId7"/>
    <sheet name="Duration of usage" sheetId="50" r:id="rId8"/>
    <sheet name="Key Measurement and Calculation" sheetId="51" r:id="rId9"/>
    <sheet name="Energy Efficiency Plot" sheetId="49" r:id="rId10"/>
    <sheet name="Lookup" sheetId="4" state="hidden" r:id="rId11"/>
    <sheet name="Lookup_Unit" sheetId="5" state="hidden" r:id="rId12"/>
    <sheet name="ElecImpProfiles" sheetId="13" state="hidden" r:id="rId13"/>
    <sheet name="deliverytype" sheetId="20" state="hidden" r:id="rId14"/>
    <sheet name="sector" sheetId="21" state="hidden" r:id="rId15"/>
    <sheet name="Lookup_BT" sheetId="2" state="hidden" r:id="rId16"/>
    <sheet name="READI_EUL" sheetId="7" state="hidden" r:id="rId17"/>
    <sheet name="READI_NTG" sheetId="8" state="hidden" r:id="rId18"/>
    <sheet name="READI_BldgHVAC" sheetId="11" state="hidden" r:id="rId19"/>
    <sheet name="Lookup_DIM" sheetId="12" state="hidden" r:id="rId20"/>
    <sheet name="PGE - Support Tables" sheetId="14" state="hidden" r:id="rId21"/>
  </sheets>
  <externalReferences>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xlnm._FilterDatabase" localSheetId="4" hidden="1">'Data Spec'!$D$2:$M$2</definedName>
    <definedName name="_xlnm._FilterDatabase" localSheetId="12" hidden="1">ElecImpProfiles!$A$5:$E$752</definedName>
    <definedName name="_xlnm._FilterDatabase" localSheetId="19" hidden="1">Lookup_DIM!$A$1:$G$17</definedName>
    <definedName name="_xlnm._FilterDatabase" localSheetId="5" hidden="1">'Measure Support Table'!$A$2:$AN$187</definedName>
    <definedName name="_xlnm._FilterDatabase" localSheetId="3" hidden="1">'Notable Observations'!$A$1:$F$22</definedName>
    <definedName name="_xlnm._FilterDatabase" localSheetId="20" hidden="1">'PGE - Support Tables'!$B$522:$D$522</definedName>
    <definedName name="_xlnm._FilterDatabase" localSheetId="16" hidden="1">READI_EUL!$A$5:$U$897</definedName>
    <definedName name="_xlnm._FilterDatabase" localSheetId="17" hidden="1">READI_NTG!$A$5:$Y$88</definedName>
    <definedName name="Baseline">[1]Lookups!$H$91:$I$93</definedName>
    <definedName name="BldgList">[1]Lookups!$B$18:$B$41</definedName>
    <definedName name="BldgTypes">[2]MeasureList!$B$36</definedName>
    <definedName name="BldSysArray" localSheetId="4">#REF!</definedName>
    <definedName name="BldSysArray" localSheetId="3">#REF!</definedName>
    <definedName name="BldSysArray" localSheetId="20">#REF!</definedName>
    <definedName name="BldSysArray">#REF!</definedName>
    <definedName name="BuildingType">[1]Lookups!$A$18:$P$41</definedName>
    <definedName name="BuildingType2">[1]Lookups!$B$18:$P$41</definedName>
    <definedName name="BuildingType2Cols">[1]Lookups!$B$16:$M$16</definedName>
    <definedName name="BuildingTypeDD">[1]Lookups!$A$18:$A$41</definedName>
    <definedName name="BuildingTypes">'[3]Lookup Info'!$F$2:$F$34</definedName>
    <definedName name="ClimateZone">[1]Lookups!$B$70:$G$86</definedName>
    <definedName name="CoincidentDiversity">'[3]Lookup Info'!$R$2:$R$4</definedName>
    <definedName name="CZWtsCol">'[1]Weighting Factors'!$AK$6:$BA$6</definedName>
    <definedName name="DetailMeasure" localSheetId="4">'[3]Lookup Info'!#REF!</definedName>
    <definedName name="DetailMeasure">'[3]Lookup Info'!#REF!</definedName>
    <definedName name="DIM">'[3]Lookup Info'!$V$2:$V$25</definedName>
    <definedName name="DmdModCZArray">[1]DmdModTable!$B$5:$R$5</definedName>
    <definedName name="DmdModTable">[1]DmdModTable!$B$7:$R$29</definedName>
    <definedName name="EndUse">'[3]CPUC End Use'!$B$3:$B$17</definedName>
    <definedName name="EULID">'[3]Lookup Info'!$AK$2:$AK$204</definedName>
    <definedName name="HVAC_Type">'[3]Lookup Info'!$AH$2:$AH$31</definedName>
    <definedName name="IE_Tech">'[3]Lookup Info'!$T$2:$T$4</definedName>
    <definedName name="IETable" localSheetId="4">#REF!</definedName>
    <definedName name="IETable" localSheetId="3">#REF!</definedName>
    <definedName name="IETable" localSheetId="20">#REF!</definedName>
    <definedName name="IETable">#REF!</definedName>
    <definedName name="InteractiveEffects">'[3]Lookup Info'!$N$2:$N$4</definedName>
    <definedName name="L_UtilityHVACWtsTbl">[4]Lookups!$F$20:$G$29</definedName>
    <definedName name="Loadshapes">'[3]Lookup Info'!$A$2:$A$62</definedName>
    <definedName name="lt.GSAType">'PGE - Support Tables'!$B$795:$E$800</definedName>
    <definedName name="lt.MajorVersion">'PGE - Support Tables'!$B$231:$E$247</definedName>
    <definedName name="lt.ProgDeliv">'PGE - Support Tables'!$B$770:$E$781</definedName>
    <definedName name="lt.VersionSource">'PGE - Support Tables'!$B$251:$E$268</definedName>
    <definedName name="Measure">[1]Lookups!$B$57:$F$62</definedName>
    <definedName name="MeasureStatus">'[3]Lookup Info'!$AA$2:$AA$4</definedName>
    <definedName name="MeasureSummary">'[3]Lookup Info'!$AC$2:$AC$4</definedName>
    <definedName name="OLE_LINK1" localSheetId="4">'[5]Cost Data'!#REF!</definedName>
    <definedName name="OLE_LINK1" localSheetId="3">'[6]Cost Data'!#REF!</definedName>
    <definedName name="OLE_LINK1">#REF!</definedName>
    <definedName name="OperatingHours">'[3]Lookup Info'!$P$2:$P$14</definedName>
    <definedName name="ProgramType">'[3]Lookup Info'!$C$2:$C$5</definedName>
    <definedName name="ResultType2">[1]Lookups!$A$110:$B$112</definedName>
    <definedName name="superrange" localSheetId="4">#REF!</definedName>
    <definedName name="superrange" localSheetId="3">#REF!</definedName>
    <definedName name="superrange" localSheetId="20">#REF!</definedName>
    <definedName name="superrange">#REF!</definedName>
    <definedName name="SystemType">[1]Lookups!$A$116:$C$126</definedName>
    <definedName name="SystemTypeDD">[1]Lookups!$A$116:$A$125</definedName>
    <definedName name="SysWtsCol">'[1]Weighting Factors'!$D$7:$P$7</definedName>
    <definedName name="t.BldgHVAC">'PGE - Support Tables'!$B$178</definedName>
    <definedName name="t.BldgVintage">'PGE - Support Tables'!$B$155</definedName>
    <definedName name="t.ClaimType">'PGE - Support Tables'!$B$1613</definedName>
    <definedName name="t.CodeVersion">'PGE - Support Tables'!$B$406</definedName>
    <definedName name="t.CostQual">'PGE - Support Tables'!$B$329</definedName>
    <definedName name="t.CostType">'PGE - Support Tables'!$B$322</definedName>
    <definedName name="t.Cycles">'PGE - Support Tables'!$B$1562</definedName>
    <definedName name="t.ElecImpProfile">'PGE - Support Tables'!$B$801</definedName>
    <definedName name="t.EnergyImpactCalc">'PGE - Support Tables'!$B$293</definedName>
    <definedName name="t.GasProfiles">'PGE - Support Tables'!$B$1553</definedName>
    <definedName name="t.GSAType">'PGE - Support Tables'!$B$789</definedName>
    <definedName name="t.IETables">'PGE - Support Tables'!$B$303</definedName>
    <definedName name="t.ImpactType">'PGE - Support Tables'!$B$313</definedName>
    <definedName name="t.IOU">'PGE - Support Tables'!$B$215</definedName>
    <definedName name="t.LaborRates">'PGE - Support Tables'!$B$1810</definedName>
    <definedName name="t.Location">'PGE - Support Tables'!$B$122</definedName>
    <definedName name="t.LocCostAdjust">'PGE - Support Tables'!$B$1643</definedName>
    <definedName name="t.LocCostAdjustTables">'PGE - Support Tables'!$B$350</definedName>
    <definedName name="t.MajorVersion">'PGE - Support Tables'!$B$229</definedName>
    <definedName name="t.MeasAppType">'PGE - Support Tables'!$B$270</definedName>
    <definedName name="t.NormUnits">'PGE - Support Tables'!$B$366</definedName>
    <definedName name="t.NTGQual">'PGE - Support Tables'!$B$781</definedName>
    <definedName name="t.ProgDeliv">'PGE - Support Tables'!$B$763</definedName>
    <definedName name="t.RecordStatus">'PGE - Support Tables'!$B$1632</definedName>
    <definedName name="t.ReportPeriod">'PGE - Support Tables'!$B$1572</definedName>
    <definedName name="t.ScaleBasis">'PGE - Support Tables'!$B$398</definedName>
    <definedName name="t.Sector">'PGE - Support Tables'!$B$46</definedName>
    <definedName name="t.Status">'PGE - Support Tables'!$B$1592</definedName>
    <definedName name="t.SubSector">'PGE - Support Tables'!$B$57</definedName>
    <definedName name="t.SupportedApps">'PGE - Support Tables'!$B$282</definedName>
    <definedName name="t.TechGrps">'PGE - Support Tables'!$B$520</definedName>
    <definedName name="t.TechType">'PGE - Support Tables'!$B$567</definedName>
    <definedName name="t.UseCat">'PGE - Support Tables'!$B$416</definedName>
    <definedName name="t.UseSubCat">'PGE - Support Tables'!$B$437</definedName>
    <definedName name="t.VersionSrc">'PGE - Support Tables'!$B$249</definedName>
    <definedName name="t.WeightType">'PGE - Support Tables'!$B$1624</definedName>
    <definedName name="TableResults">[1]Results!$B$22:$M$72</definedName>
    <definedName name="Test" localSheetId="4">[7]WP!#REF!</definedName>
    <definedName name="Test" localSheetId="3">[7]WP!#REF!</definedName>
    <definedName name="Test" localSheetId="20">[7]WP!#REF!</definedName>
    <definedName name="Test">[7]WP!#REF!</definedName>
    <definedName name="TestRange" localSheetId="4">[7]WP!#REF!</definedName>
    <definedName name="TestRange" localSheetId="3">[7]WP!#REF!</definedName>
    <definedName name="TestRange" localSheetId="20">[7]WP!#REF!</definedName>
    <definedName name="TestRange">[7]WP!#REF!</definedName>
    <definedName name="UseSubCats">'PGE - Support Tables'!$D$440:$G$514</definedName>
    <definedName name="Utility">[1]Lookups!$A$3:$C$6</definedName>
    <definedName name="Vintage">[1]Lookups!$A$47:$G$48</definedName>
    <definedName name="VintageDD">[1]Lookups!$A$47:$A$48</definedName>
    <definedName name="YesNo">'[3]Lookup Info'!$Y$2:$Y$3</definedName>
    <definedName name="Z_40308BCA_813C_4BAA_AE9E_F22F7053F2C0_.wvu.FilterData" localSheetId="19" hidden="1">Lookup_DIM!$A$1:$G$17</definedName>
    <definedName name="Z_7285B6A2_8E1F_4756_A624_EC76198AD6FF_.wvu.FilterData" localSheetId="19" hidden="1">Lookup_DIM!$A$1:$G$17</definedName>
  </definedNames>
  <calcPr calcId="191029"/>
  <fileRecoveryPr autoRecover="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43" i="52" l="1"/>
  <c r="B43" i="52"/>
  <c r="B4" i="52"/>
  <c r="C19" i="50"/>
  <c r="C42" i="52"/>
  <c r="B42" i="52"/>
  <c r="C41" i="52"/>
  <c r="B41" i="52"/>
  <c r="D30" i="52"/>
  <c r="AF5" i="6" s="1"/>
  <c r="AF4" i="6" l="1"/>
  <c r="AF3" i="6"/>
  <c r="I23" i="52" l="1"/>
  <c r="H23" i="52"/>
  <c r="G23" i="52"/>
  <c r="F23" i="52"/>
  <c r="E23" i="52"/>
  <c r="D23" i="52"/>
  <c r="C23" i="52"/>
  <c r="B23" i="52"/>
  <c r="I22" i="52"/>
  <c r="H22" i="52"/>
  <c r="G22" i="52"/>
  <c r="F22" i="52"/>
  <c r="I18" i="52"/>
  <c r="I20" i="52" s="1"/>
  <c r="H18" i="52"/>
  <c r="H20" i="52" s="1"/>
  <c r="G18" i="52"/>
  <c r="G20" i="52" s="1"/>
  <c r="F18" i="52"/>
  <c r="F20" i="52" s="1"/>
  <c r="E18" i="52"/>
  <c r="E20" i="52" s="1"/>
  <c r="D18" i="52"/>
  <c r="D20" i="52" s="1"/>
  <c r="C18" i="52"/>
  <c r="C20" i="52" s="1"/>
  <c r="B18" i="52"/>
  <c r="B20" i="52" s="1"/>
  <c r="S18" i="52"/>
  <c r="S20" i="52" s="1"/>
  <c r="R18" i="52"/>
  <c r="R20" i="52" s="1"/>
  <c r="Q18" i="52"/>
  <c r="Q20" i="52" s="1"/>
  <c r="P18" i="52"/>
  <c r="P20" i="52" s="1"/>
  <c r="O18" i="52"/>
  <c r="O20" i="52" s="1"/>
  <c r="N18" i="52"/>
  <c r="N20" i="52" s="1"/>
  <c r="M18" i="52"/>
  <c r="M20" i="52" s="1"/>
  <c r="L18" i="52"/>
  <c r="L20" i="52" s="1"/>
  <c r="B17" i="52"/>
  <c r="B19" i="52" s="1"/>
  <c r="S11" i="52"/>
  <c r="O11" i="52"/>
  <c r="M11" i="52"/>
  <c r="I15" i="52"/>
  <c r="H15" i="52"/>
  <c r="G15" i="52"/>
  <c r="F15" i="52"/>
  <c r="E15" i="52"/>
  <c r="D15" i="52"/>
  <c r="C15" i="52"/>
  <c r="B15" i="52"/>
  <c r="S15" i="52"/>
  <c r="R15" i="52"/>
  <c r="Q15" i="52"/>
  <c r="P15" i="52"/>
  <c r="O15" i="52"/>
  <c r="N15" i="52"/>
  <c r="M15" i="52"/>
  <c r="L15" i="52"/>
  <c r="I14" i="52"/>
  <c r="H14" i="52"/>
  <c r="L14" i="52"/>
  <c r="S10" i="52"/>
  <c r="R10" i="52"/>
  <c r="Q10" i="52"/>
  <c r="P10" i="52"/>
  <c r="O10" i="52"/>
  <c r="N10" i="52"/>
  <c r="M10" i="52"/>
  <c r="L10" i="52"/>
  <c r="B37" i="52" s="1"/>
  <c r="AC28" i="52"/>
  <c r="AB28" i="52"/>
  <c r="AA28" i="52"/>
  <c r="Y28" i="52"/>
  <c r="X28" i="52"/>
  <c r="W28" i="52"/>
  <c r="V28" i="52"/>
  <c r="AC25" i="52"/>
  <c r="AB25" i="52"/>
  <c r="AA25" i="52"/>
  <c r="Y25" i="52"/>
  <c r="X25" i="52"/>
  <c r="W25" i="52"/>
  <c r="V25" i="52"/>
  <c r="E22" i="52"/>
  <c r="D22" i="52"/>
  <c r="C22" i="52"/>
  <c r="B22" i="52"/>
  <c r="AC20" i="52"/>
  <c r="AB20" i="52"/>
  <c r="AA20" i="52"/>
  <c r="Y20" i="52"/>
  <c r="X20" i="52"/>
  <c r="W20" i="52"/>
  <c r="V20" i="52"/>
  <c r="I17" i="52"/>
  <c r="I19" i="52" s="1"/>
  <c r="H17" i="52"/>
  <c r="H19" i="52" s="1"/>
  <c r="G17" i="52"/>
  <c r="G19" i="52" s="1"/>
  <c r="F17" i="52"/>
  <c r="F19" i="52" s="1"/>
  <c r="E17" i="52"/>
  <c r="E19" i="52" s="1"/>
  <c r="D17" i="52"/>
  <c r="D19" i="52" s="1"/>
  <c r="C17" i="52"/>
  <c r="C19" i="52" s="1"/>
  <c r="S17" i="52"/>
  <c r="S19" i="52" s="1"/>
  <c r="R17" i="52"/>
  <c r="R19" i="52" s="1"/>
  <c r="Q17" i="52"/>
  <c r="Q19" i="52" s="1"/>
  <c r="P17" i="52"/>
  <c r="P19" i="52" s="1"/>
  <c r="O17" i="52"/>
  <c r="O19" i="52" s="1"/>
  <c r="N17" i="52"/>
  <c r="N19" i="52" s="1"/>
  <c r="M17" i="52"/>
  <c r="M19" i="52" s="1"/>
  <c r="L17" i="52"/>
  <c r="L19" i="52" s="1"/>
  <c r="AA15" i="52"/>
  <c r="Y15" i="52"/>
  <c r="X15" i="52"/>
  <c r="W15" i="52"/>
  <c r="G14" i="52"/>
  <c r="F14" i="52"/>
  <c r="E14" i="52"/>
  <c r="D14" i="52"/>
  <c r="C14" i="52"/>
  <c r="B14" i="52"/>
  <c r="S14" i="52"/>
  <c r="R14" i="52"/>
  <c r="Q14" i="52"/>
  <c r="P14" i="52"/>
  <c r="O14" i="52"/>
  <c r="N14" i="52"/>
  <c r="M14" i="52"/>
  <c r="S9" i="52"/>
  <c r="E30" i="52" s="1"/>
  <c r="B3" i="52"/>
  <c r="AE4" i="6" l="1"/>
  <c r="AE3" i="6"/>
  <c r="AE5" i="6"/>
  <c r="C37" i="52"/>
  <c r="D24" i="52"/>
  <c r="D27" i="52" s="1"/>
  <c r="E24" i="52"/>
  <c r="E27" i="52" s="1"/>
  <c r="B25" i="52"/>
  <c r="B28" i="52" s="1"/>
  <c r="C25" i="52"/>
  <c r="C28" i="52" s="1"/>
  <c r="D25" i="52"/>
  <c r="D28" i="52" s="1"/>
  <c r="E25" i="52"/>
  <c r="E28" i="52" s="1"/>
  <c r="F24" i="52"/>
  <c r="F27" i="52" s="1"/>
  <c r="F25" i="52"/>
  <c r="F28" i="52" s="1"/>
  <c r="G24" i="52"/>
  <c r="G27" i="52" s="1"/>
  <c r="G25" i="52"/>
  <c r="G28" i="52" s="1"/>
  <c r="B24" i="52"/>
  <c r="B27" i="52" s="1"/>
  <c r="H24" i="52"/>
  <c r="H27" i="52" s="1"/>
  <c r="H25" i="52"/>
  <c r="H28" i="52" s="1"/>
  <c r="C24" i="52"/>
  <c r="C27" i="52" s="1"/>
  <c r="I24" i="52"/>
  <c r="I27" i="52" s="1"/>
  <c r="I25" i="52"/>
  <c r="I28" i="52" s="1"/>
  <c r="B38" i="52" l="1"/>
  <c r="C38" i="52"/>
  <c r="B36" i="52"/>
  <c r="C36" i="52"/>
  <c r="A1814" i="14"/>
  <c r="A1815" i="14" s="1"/>
  <c r="A1816" i="14" s="1"/>
  <c r="A1817" i="14" s="1"/>
  <c r="A1818" i="14" s="1"/>
  <c r="A1819" i="14" s="1"/>
  <c r="A1820" i="14" s="1"/>
  <c r="A1821" i="14" s="1"/>
  <c r="A1822" i="14" s="1"/>
  <c r="A1823" i="14" s="1"/>
  <c r="A1824" i="14" s="1"/>
  <c r="A1825" i="14" s="1"/>
  <c r="A1826" i="14" s="1"/>
  <c r="A1827" i="14" s="1"/>
  <c r="A1828" i="14" s="1"/>
  <c r="A1829" i="14" s="1"/>
  <c r="A1830" i="14" s="1"/>
  <c r="A1831" i="14" s="1"/>
  <c r="A1832" i="14" s="1"/>
  <c r="A1833" i="14" s="1"/>
  <c r="A1834" i="14" s="1"/>
  <c r="A1835" i="14" s="1"/>
  <c r="A1836" i="14" s="1"/>
  <c r="A1837" i="14" s="1"/>
  <c r="A1838" i="14" s="1"/>
  <c r="A1839" i="14" s="1"/>
  <c r="A1840" i="14" s="1"/>
  <c r="B1811" i="14"/>
  <c r="A1648" i="14"/>
  <c r="A1649" i="14" s="1"/>
  <c r="A1650" i="14" s="1"/>
  <c r="A1651" i="14" s="1"/>
  <c r="A1652" i="14" s="1"/>
  <c r="A1653" i="14" s="1"/>
  <c r="A1654" i="14" s="1"/>
  <c r="A1655" i="14" s="1"/>
  <c r="A1656" i="14" s="1"/>
  <c r="A1657" i="14" s="1"/>
  <c r="A1658" i="14" s="1"/>
  <c r="A1659" i="14" s="1"/>
  <c r="A1660" i="14" s="1"/>
  <c r="A1661" i="14" s="1"/>
  <c r="A1662" i="14" s="1"/>
  <c r="A1663" i="14" s="1"/>
  <c r="A1664" i="14" s="1"/>
  <c r="A1665" i="14" s="1"/>
  <c r="A1666" i="14" s="1"/>
  <c r="A1667" i="14" s="1"/>
  <c r="A1668" i="14" s="1"/>
  <c r="A1669" i="14" s="1"/>
  <c r="A1670" i="14" s="1"/>
  <c r="A1671" i="14" s="1"/>
  <c r="A1672" i="14" s="1"/>
  <c r="A1673" i="14" s="1"/>
  <c r="A1674" i="14" s="1"/>
  <c r="A1675" i="14" s="1"/>
  <c r="A1676" i="14" s="1"/>
  <c r="A1677" i="14" s="1"/>
  <c r="A1678" i="14" s="1"/>
  <c r="A1679" i="14" s="1"/>
  <c r="A1680" i="14" s="1"/>
  <c r="A1681" i="14" s="1"/>
  <c r="A1682" i="14" s="1"/>
  <c r="A1683" i="14" s="1"/>
  <c r="A1684" i="14" s="1"/>
  <c r="A1685" i="14" s="1"/>
  <c r="A1686" i="14" s="1"/>
  <c r="A1687" i="14" s="1"/>
  <c r="A1688" i="14" s="1"/>
  <c r="A1689" i="14" s="1"/>
  <c r="A1690" i="14" s="1"/>
  <c r="A1691" i="14" s="1"/>
  <c r="A1692" i="14" s="1"/>
  <c r="A1693" i="14" s="1"/>
  <c r="A1694" i="14" s="1"/>
  <c r="A1695" i="14" s="1"/>
  <c r="A1696" i="14" s="1"/>
  <c r="A1697" i="14" s="1"/>
  <c r="A1698" i="14" s="1"/>
  <c r="A1699" i="14" s="1"/>
  <c r="A1700" i="14" s="1"/>
  <c r="A1701" i="14" s="1"/>
  <c r="A1702" i="14" s="1"/>
  <c r="A1703" i="14" s="1"/>
  <c r="A1704" i="14" s="1"/>
  <c r="A1705" i="14" s="1"/>
  <c r="A1706" i="14" s="1"/>
  <c r="A1707" i="14" s="1"/>
  <c r="A1708" i="14" s="1"/>
  <c r="A1709" i="14" s="1"/>
  <c r="A1710" i="14" s="1"/>
  <c r="A1711" i="14" s="1"/>
  <c r="A1712" i="14" s="1"/>
  <c r="A1713" i="14" s="1"/>
  <c r="A1714" i="14" s="1"/>
  <c r="A1715" i="14" s="1"/>
  <c r="A1716" i="14" s="1"/>
  <c r="A1717" i="14" s="1"/>
  <c r="A1718" i="14" s="1"/>
  <c r="A1719" i="14" s="1"/>
  <c r="A1720" i="14" s="1"/>
  <c r="A1721" i="14" s="1"/>
  <c r="A1722" i="14" s="1"/>
  <c r="A1723" i="14" s="1"/>
  <c r="A1724" i="14" s="1"/>
  <c r="A1725" i="14" s="1"/>
  <c r="A1726" i="14" s="1"/>
  <c r="A1727" i="14" s="1"/>
  <c r="A1728" i="14" s="1"/>
  <c r="A1729" i="14" s="1"/>
  <c r="A1730" i="14" s="1"/>
  <c r="A1731" i="14" s="1"/>
  <c r="A1732" i="14" s="1"/>
  <c r="A1733" i="14" s="1"/>
  <c r="A1734" i="14" s="1"/>
  <c r="A1735" i="14" s="1"/>
  <c r="A1736" i="14" s="1"/>
  <c r="A1737" i="14" s="1"/>
  <c r="A1738" i="14" s="1"/>
  <c r="A1739" i="14" s="1"/>
  <c r="A1740" i="14" s="1"/>
  <c r="A1741" i="14" s="1"/>
  <c r="A1742" i="14" s="1"/>
  <c r="A1743" i="14" s="1"/>
  <c r="A1744" i="14" s="1"/>
  <c r="A1745" i="14" s="1"/>
  <c r="A1746" i="14" s="1"/>
  <c r="A1747" i="14" s="1"/>
  <c r="A1748" i="14" s="1"/>
  <c r="A1749" i="14" s="1"/>
  <c r="A1750" i="14" s="1"/>
  <c r="A1751" i="14" s="1"/>
  <c r="A1752" i="14" s="1"/>
  <c r="A1753" i="14" s="1"/>
  <c r="A1754" i="14" s="1"/>
  <c r="A1755" i="14" s="1"/>
  <c r="A1756" i="14" s="1"/>
  <c r="A1757" i="14" s="1"/>
  <c r="A1758" i="14" s="1"/>
  <c r="A1759" i="14" s="1"/>
  <c r="A1760" i="14" s="1"/>
  <c r="A1761" i="14" s="1"/>
  <c r="A1762" i="14" s="1"/>
  <c r="A1763" i="14" s="1"/>
  <c r="A1764" i="14" s="1"/>
  <c r="A1765" i="14" s="1"/>
  <c r="A1766" i="14" s="1"/>
  <c r="A1767" i="14" s="1"/>
  <c r="A1768" i="14" s="1"/>
  <c r="A1769" i="14" s="1"/>
  <c r="A1770" i="14" s="1"/>
  <c r="A1771" i="14" s="1"/>
  <c r="A1772" i="14" s="1"/>
  <c r="A1773" i="14" s="1"/>
  <c r="A1774" i="14" s="1"/>
  <c r="A1775" i="14" s="1"/>
  <c r="A1776" i="14" s="1"/>
  <c r="A1777" i="14" s="1"/>
  <c r="A1778" i="14" s="1"/>
  <c r="A1779" i="14" s="1"/>
  <c r="A1780" i="14" s="1"/>
  <c r="A1781" i="14" s="1"/>
  <c r="A1782" i="14" s="1"/>
  <c r="A1783" i="14" s="1"/>
  <c r="A1784" i="14" s="1"/>
  <c r="A1785" i="14" s="1"/>
  <c r="A1786" i="14" s="1"/>
  <c r="A1787" i="14" s="1"/>
  <c r="A1788" i="14" s="1"/>
  <c r="A1789" i="14" s="1"/>
  <c r="A1790" i="14" s="1"/>
  <c r="A1791" i="14" s="1"/>
  <c r="A1792" i="14" s="1"/>
  <c r="A1793" i="14" s="1"/>
  <c r="A1794" i="14" s="1"/>
  <c r="A1795" i="14" s="1"/>
  <c r="A1796" i="14" s="1"/>
  <c r="A1797" i="14" s="1"/>
  <c r="A1798" i="14" s="1"/>
  <c r="A1799" i="14" s="1"/>
  <c r="A1800" i="14" s="1"/>
  <c r="A1801" i="14" s="1"/>
  <c r="A1802" i="14" s="1"/>
  <c r="A1803" i="14" s="1"/>
  <c r="A1804" i="14" s="1"/>
  <c r="A1805" i="14" s="1"/>
  <c r="A1806" i="14" s="1"/>
  <c r="A1647" i="14"/>
  <c r="B1644" i="14"/>
  <c r="A1636" i="14"/>
  <c r="A1637" i="14" s="1"/>
  <c r="A1638" i="14" s="1"/>
  <c r="A1639" i="14" s="1"/>
  <c r="A1640" i="14" s="1"/>
  <c r="B1633" i="14"/>
  <c r="B1625" i="14"/>
  <c r="A1621" i="14"/>
  <c r="A1620" i="14"/>
  <c r="B1614" i="14"/>
  <c r="A1604" i="14"/>
  <c r="A1605" i="14" s="1"/>
  <c r="A1606" i="14" s="1"/>
  <c r="A1607" i="14" s="1"/>
  <c r="A1608" i="14" s="1"/>
  <c r="A1609" i="14" s="1"/>
  <c r="A1610" i="14" s="1"/>
  <c r="A1600" i="14"/>
  <c r="A1601" i="14" s="1"/>
  <c r="A1602" i="14" s="1"/>
  <c r="A1603" i="14" s="1"/>
  <c r="A1599" i="14"/>
  <c r="B1593" i="14"/>
  <c r="C1589" i="14"/>
  <c r="C1587" i="14"/>
  <c r="C1586" i="14"/>
  <c r="C1585" i="14"/>
  <c r="C1584" i="14"/>
  <c r="C1583" i="14"/>
  <c r="C1588" i="14" s="1"/>
  <c r="C1582" i="14"/>
  <c r="C1581" i="14"/>
  <c r="A1581" i="14"/>
  <c r="A1582" i="14" s="1"/>
  <c r="A1583" i="14" s="1"/>
  <c r="A1584" i="14" s="1"/>
  <c r="A1585" i="14" s="1"/>
  <c r="A1586" i="14" s="1"/>
  <c r="A1587" i="14" s="1"/>
  <c r="A1588" i="14" s="1"/>
  <c r="A1589" i="14" s="1"/>
  <c r="C1580" i="14"/>
  <c r="A1579" i="14"/>
  <c r="A1580" i="14" s="1"/>
  <c r="B1573" i="14"/>
  <c r="B1563" i="14"/>
  <c r="B1554" i="14"/>
  <c r="A806" i="14"/>
  <c r="A807" i="14" s="1"/>
  <c r="A808" i="14" s="1"/>
  <c r="A809" i="14" s="1"/>
  <c r="A810" i="14" s="1"/>
  <c r="A811" i="14" s="1"/>
  <c r="A812" i="14" s="1"/>
  <c r="A813" i="14" s="1"/>
  <c r="A814" i="14" s="1"/>
  <c r="A815" i="14" s="1"/>
  <c r="A816" i="14" s="1"/>
  <c r="A817" i="14" s="1"/>
  <c r="A818" i="14" s="1"/>
  <c r="A819" i="14" s="1"/>
  <c r="A820" i="14" s="1"/>
  <c r="A821" i="14" s="1"/>
  <c r="A822" i="14" s="1"/>
  <c r="A823" i="14" s="1"/>
  <c r="A824" i="14" s="1"/>
  <c r="A825" i="14" s="1"/>
  <c r="A826" i="14" s="1"/>
  <c r="A827" i="14" s="1"/>
  <c r="A828" i="14" s="1"/>
  <c r="A829" i="14" s="1"/>
  <c r="A830" i="14" s="1"/>
  <c r="A831" i="14" s="1"/>
  <c r="A832" i="14" s="1"/>
  <c r="A833" i="14" s="1"/>
  <c r="A834" i="14" s="1"/>
  <c r="A835" i="14" s="1"/>
  <c r="A836" i="14" s="1"/>
  <c r="A837" i="14" s="1"/>
  <c r="A838" i="14" s="1"/>
  <c r="A839" i="14" s="1"/>
  <c r="A840" i="14" s="1"/>
  <c r="A841" i="14" s="1"/>
  <c r="A842" i="14" s="1"/>
  <c r="A843" i="14" s="1"/>
  <c r="A844" i="14" s="1"/>
  <c r="A845" i="14" s="1"/>
  <c r="A846" i="14" s="1"/>
  <c r="A847" i="14" s="1"/>
  <c r="A848" i="14" s="1"/>
  <c r="A849" i="14" s="1"/>
  <c r="A850" i="14" s="1"/>
  <c r="A851" i="14" s="1"/>
  <c r="A852" i="14" s="1"/>
  <c r="A853" i="14" s="1"/>
  <c r="A854" i="14" s="1"/>
  <c r="A855" i="14" s="1"/>
  <c r="A856" i="14" s="1"/>
  <c r="A857" i="14" s="1"/>
  <c r="A858" i="14" s="1"/>
  <c r="A859" i="14" s="1"/>
  <c r="A860" i="14" s="1"/>
  <c r="A861" i="14" s="1"/>
  <c r="A862" i="14" s="1"/>
  <c r="A863" i="14" s="1"/>
  <c r="A864" i="14" s="1"/>
  <c r="A865" i="14" s="1"/>
  <c r="A866" i="14" s="1"/>
  <c r="A867" i="14" s="1"/>
  <c r="A868" i="14" s="1"/>
  <c r="A869" i="14" s="1"/>
  <c r="A870" i="14" s="1"/>
  <c r="A871" i="14" s="1"/>
  <c r="A872" i="14" s="1"/>
  <c r="A873" i="14" s="1"/>
  <c r="A874" i="14" s="1"/>
  <c r="A875" i="14" s="1"/>
  <c r="A876" i="14" s="1"/>
  <c r="A877" i="14" s="1"/>
  <c r="A878" i="14" s="1"/>
  <c r="A879" i="14" s="1"/>
  <c r="A880" i="14" s="1"/>
  <c r="A881" i="14" s="1"/>
  <c r="A882" i="14" s="1"/>
  <c r="A883" i="14" s="1"/>
  <c r="A884" i="14" s="1"/>
  <c r="A885" i="14" s="1"/>
  <c r="A886" i="14" s="1"/>
  <c r="A887" i="14" s="1"/>
  <c r="A888" i="14" s="1"/>
  <c r="A889" i="14" s="1"/>
  <c r="A890" i="14" s="1"/>
  <c r="A891" i="14" s="1"/>
  <c r="A892" i="14" s="1"/>
  <c r="A893" i="14" s="1"/>
  <c r="A894" i="14" s="1"/>
  <c r="A895" i="14" s="1"/>
  <c r="A896" i="14" s="1"/>
  <c r="A897" i="14" s="1"/>
  <c r="A898" i="14" s="1"/>
  <c r="A899" i="14" s="1"/>
  <c r="A900" i="14" s="1"/>
  <c r="A901" i="14" s="1"/>
  <c r="A902" i="14" s="1"/>
  <c r="A903" i="14" s="1"/>
  <c r="A904" i="14" s="1"/>
  <c r="A905" i="14" s="1"/>
  <c r="A906" i="14" s="1"/>
  <c r="A907" i="14" s="1"/>
  <c r="A908" i="14" s="1"/>
  <c r="A909" i="14" s="1"/>
  <c r="A910" i="14" s="1"/>
  <c r="A911" i="14" s="1"/>
  <c r="A912" i="14" s="1"/>
  <c r="A913" i="14" s="1"/>
  <c r="A914" i="14" s="1"/>
  <c r="A915" i="14" s="1"/>
  <c r="A916" i="14" s="1"/>
  <c r="A917" i="14" s="1"/>
  <c r="A918" i="14" s="1"/>
  <c r="A919" i="14" s="1"/>
  <c r="A920" i="14" s="1"/>
  <c r="A921" i="14" s="1"/>
  <c r="A922" i="14" s="1"/>
  <c r="A923" i="14" s="1"/>
  <c r="A924" i="14" s="1"/>
  <c r="A925" i="14" s="1"/>
  <c r="A926" i="14" s="1"/>
  <c r="A927" i="14" s="1"/>
  <c r="A928" i="14" s="1"/>
  <c r="A929" i="14" s="1"/>
  <c r="A930" i="14" s="1"/>
  <c r="A931" i="14" s="1"/>
  <c r="A932" i="14" s="1"/>
  <c r="A933" i="14" s="1"/>
  <c r="A934" i="14" s="1"/>
  <c r="A935" i="14" s="1"/>
  <c r="A936" i="14" s="1"/>
  <c r="A937" i="14" s="1"/>
  <c r="A938" i="14" s="1"/>
  <c r="A939" i="14" s="1"/>
  <c r="A940" i="14" s="1"/>
  <c r="A941" i="14" s="1"/>
  <c r="A942" i="14" s="1"/>
  <c r="A943" i="14" s="1"/>
  <c r="A944" i="14" s="1"/>
  <c r="A945" i="14" s="1"/>
  <c r="A946" i="14" s="1"/>
  <c r="A947" i="14" s="1"/>
  <c r="A948" i="14" s="1"/>
  <c r="A949" i="14" s="1"/>
  <c r="A950" i="14" s="1"/>
  <c r="A951" i="14" s="1"/>
  <c r="A952" i="14" s="1"/>
  <c r="A953" i="14" s="1"/>
  <c r="A954" i="14" s="1"/>
  <c r="A955" i="14" s="1"/>
  <c r="A956" i="14" s="1"/>
  <c r="A957" i="14" s="1"/>
  <c r="A958" i="14" s="1"/>
  <c r="A959" i="14" s="1"/>
  <c r="A960" i="14" s="1"/>
  <c r="A961" i="14" s="1"/>
  <c r="A962" i="14" s="1"/>
  <c r="A963" i="14" s="1"/>
  <c r="A964" i="14" s="1"/>
  <c r="A965" i="14" s="1"/>
  <c r="A966" i="14" s="1"/>
  <c r="A967" i="14" s="1"/>
  <c r="A968" i="14" s="1"/>
  <c r="A969" i="14" s="1"/>
  <c r="A970" i="14" s="1"/>
  <c r="A971" i="14" s="1"/>
  <c r="A972" i="14" s="1"/>
  <c r="A973" i="14" s="1"/>
  <c r="A974" i="14" s="1"/>
  <c r="A975" i="14" s="1"/>
  <c r="A976" i="14" s="1"/>
  <c r="A977" i="14" s="1"/>
  <c r="A978" i="14" s="1"/>
  <c r="A979" i="14" s="1"/>
  <c r="A980" i="14" s="1"/>
  <c r="A981" i="14" s="1"/>
  <c r="A982" i="14" s="1"/>
  <c r="A983" i="14" s="1"/>
  <c r="A984" i="14" s="1"/>
  <c r="A985" i="14" s="1"/>
  <c r="A986" i="14" s="1"/>
  <c r="A987" i="14" s="1"/>
  <c r="A988" i="14" s="1"/>
  <c r="A989" i="14" s="1"/>
  <c r="A990" i="14" s="1"/>
  <c r="A991" i="14" s="1"/>
  <c r="A992" i="14" s="1"/>
  <c r="A993" i="14" s="1"/>
  <c r="A994" i="14" s="1"/>
  <c r="A995" i="14" s="1"/>
  <c r="A996" i="14" s="1"/>
  <c r="A997" i="14" s="1"/>
  <c r="A998" i="14" s="1"/>
  <c r="A999" i="14" s="1"/>
  <c r="A1000" i="14" s="1"/>
  <c r="A1001" i="14" s="1"/>
  <c r="A1002" i="14" s="1"/>
  <c r="A1003" i="14" s="1"/>
  <c r="A1004" i="14" s="1"/>
  <c r="A1005" i="14" s="1"/>
  <c r="A1006" i="14" s="1"/>
  <c r="A1007" i="14" s="1"/>
  <c r="A1008" i="14" s="1"/>
  <c r="A1009" i="14" s="1"/>
  <c r="A1010" i="14" s="1"/>
  <c r="A1011" i="14" s="1"/>
  <c r="A1012" i="14" s="1"/>
  <c r="A1013" i="14" s="1"/>
  <c r="A1014" i="14" s="1"/>
  <c r="A1015" i="14" s="1"/>
  <c r="A1016" i="14" s="1"/>
  <c r="A1017" i="14" s="1"/>
  <c r="A1018" i="14" s="1"/>
  <c r="A1019" i="14" s="1"/>
  <c r="A1020" i="14" s="1"/>
  <c r="A1021" i="14" s="1"/>
  <c r="A1022" i="14" s="1"/>
  <c r="A1023" i="14" s="1"/>
  <c r="A1024" i="14" s="1"/>
  <c r="A1025" i="14" s="1"/>
  <c r="A1026" i="14" s="1"/>
  <c r="A1027" i="14" s="1"/>
  <c r="A1028" i="14" s="1"/>
  <c r="A1029" i="14" s="1"/>
  <c r="A1030" i="14" s="1"/>
  <c r="A1031" i="14" s="1"/>
  <c r="A1032" i="14" s="1"/>
  <c r="A1033" i="14" s="1"/>
  <c r="A1034" i="14" s="1"/>
  <c r="A1035" i="14" s="1"/>
  <c r="A1036" i="14" s="1"/>
  <c r="A1037" i="14" s="1"/>
  <c r="A1038" i="14" s="1"/>
  <c r="A1039" i="14" s="1"/>
  <c r="A1040" i="14" s="1"/>
  <c r="A1041" i="14" s="1"/>
  <c r="A1042" i="14" s="1"/>
  <c r="A1043" i="14" s="1"/>
  <c r="A1044" i="14" s="1"/>
  <c r="A1045" i="14" s="1"/>
  <c r="A1046" i="14" s="1"/>
  <c r="A1047" i="14" s="1"/>
  <c r="A1048" i="14" s="1"/>
  <c r="A1049" i="14" s="1"/>
  <c r="A1050" i="14" s="1"/>
  <c r="A1051" i="14" s="1"/>
  <c r="A1052" i="14" s="1"/>
  <c r="A1053" i="14" s="1"/>
  <c r="A1054" i="14" s="1"/>
  <c r="A1055" i="14" s="1"/>
  <c r="A1056" i="14" s="1"/>
  <c r="A1057" i="14" s="1"/>
  <c r="A1058" i="14" s="1"/>
  <c r="A1059" i="14" s="1"/>
  <c r="A1060" i="14" s="1"/>
  <c r="A1061" i="14" s="1"/>
  <c r="A1062" i="14" s="1"/>
  <c r="A1063" i="14" s="1"/>
  <c r="A1064" i="14" s="1"/>
  <c r="A1065" i="14" s="1"/>
  <c r="A1066" i="14" s="1"/>
  <c r="A1067" i="14" s="1"/>
  <c r="A1068" i="14" s="1"/>
  <c r="A1069" i="14" s="1"/>
  <c r="A1070" i="14" s="1"/>
  <c r="A1071" i="14" s="1"/>
  <c r="A1072" i="14" s="1"/>
  <c r="A1073" i="14" s="1"/>
  <c r="A1074" i="14" s="1"/>
  <c r="A1075" i="14" s="1"/>
  <c r="A1076" i="14" s="1"/>
  <c r="A1077" i="14" s="1"/>
  <c r="A1078" i="14" s="1"/>
  <c r="A1079" i="14" s="1"/>
  <c r="A1080" i="14" s="1"/>
  <c r="A1081" i="14" s="1"/>
  <c r="A1082" i="14" s="1"/>
  <c r="A1083" i="14" s="1"/>
  <c r="A1084" i="14" s="1"/>
  <c r="A1085" i="14" s="1"/>
  <c r="A1086" i="14" s="1"/>
  <c r="A1087" i="14" s="1"/>
  <c r="A1088" i="14" s="1"/>
  <c r="A1089" i="14" s="1"/>
  <c r="A1090" i="14" s="1"/>
  <c r="A1091" i="14" s="1"/>
  <c r="A1092" i="14" s="1"/>
  <c r="A1093" i="14" s="1"/>
  <c r="A1094" i="14" s="1"/>
  <c r="A1095" i="14" s="1"/>
  <c r="A1096" i="14" s="1"/>
  <c r="A1097" i="14" s="1"/>
  <c r="A1098" i="14" s="1"/>
  <c r="A1099" i="14" s="1"/>
  <c r="A1100" i="14" s="1"/>
  <c r="A1101" i="14" s="1"/>
  <c r="A1102" i="14" s="1"/>
  <c r="A1103" i="14" s="1"/>
  <c r="A1104" i="14" s="1"/>
  <c r="A1105" i="14" s="1"/>
  <c r="A1106" i="14" s="1"/>
  <c r="A1107" i="14" s="1"/>
  <c r="A1108" i="14" s="1"/>
  <c r="A1109" i="14" s="1"/>
  <c r="A1110" i="14" s="1"/>
  <c r="A1111" i="14" s="1"/>
  <c r="A1112" i="14" s="1"/>
  <c r="A1113" i="14" s="1"/>
  <c r="A1114" i="14" s="1"/>
  <c r="A1115" i="14" s="1"/>
  <c r="A1116" i="14" s="1"/>
  <c r="A1117" i="14" s="1"/>
  <c r="A1118" i="14" s="1"/>
  <c r="A1119" i="14" s="1"/>
  <c r="A1120" i="14" s="1"/>
  <c r="A1121" i="14" s="1"/>
  <c r="A1122" i="14" s="1"/>
  <c r="A1123" i="14" s="1"/>
  <c r="A1124" i="14" s="1"/>
  <c r="A1125" i="14" s="1"/>
  <c r="A1126" i="14" s="1"/>
  <c r="A1127" i="14" s="1"/>
  <c r="A1128" i="14" s="1"/>
  <c r="A1129" i="14" s="1"/>
  <c r="A1130" i="14" s="1"/>
  <c r="A1131" i="14" s="1"/>
  <c r="A1132" i="14" s="1"/>
  <c r="A1133" i="14" s="1"/>
  <c r="A1134" i="14" s="1"/>
  <c r="A1135" i="14" s="1"/>
  <c r="A1136" i="14" s="1"/>
  <c r="A1137" i="14" s="1"/>
  <c r="A1138" i="14" s="1"/>
  <c r="A1139" i="14" s="1"/>
  <c r="A1140" i="14" s="1"/>
  <c r="A1141" i="14" s="1"/>
  <c r="A1142" i="14" s="1"/>
  <c r="A1143" i="14" s="1"/>
  <c r="A1144" i="14" s="1"/>
  <c r="A1145" i="14" s="1"/>
  <c r="A1146" i="14" s="1"/>
  <c r="A1147" i="14" s="1"/>
  <c r="A1148" i="14" s="1"/>
  <c r="A1149" i="14" s="1"/>
  <c r="A1150" i="14" s="1"/>
  <c r="A1151" i="14" s="1"/>
  <c r="A1152" i="14" s="1"/>
  <c r="A1153" i="14" s="1"/>
  <c r="A1154" i="14" s="1"/>
  <c r="A1155" i="14" s="1"/>
  <c r="A1156" i="14" s="1"/>
  <c r="A1157" i="14" s="1"/>
  <c r="A1158" i="14" s="1"/>
  <c r="A1159" i="14" s="1"/>
  <c r="A1160" i="14" s="1"/>
  <c r="A1161" i="14" s="1"/>
  <c r="A1162" i="14" s="1"/>
  <c r="A1163" i="14" s="1"/>
  <c r="A1164" i="14" s="1"/>
  <c r="A1165" i="14" s="1"/>
  <c r="A1166" i="14" s="1"/>
  <c r="A1167" i="14" s="1"/>
  <c r="A1168" i="14" s="1"/>
  <c r="A1169" i="14" s="1"/>
  <c r="A1170" i="14" s="1"/>
  <c r="A1171" i="14" s="1"/>
  <c r="A1172" i="14" s="1"/>
  <c r="A1173" i="14" s="1"/>
  <c r="A1174" i="14" s="1"/>
  <c r="A1175" i="14" s="1"/>
  <c r="A1176" i="14" s="1"/>
  <c r="A1177" i="14" s="1"/>
  <c r="A1178" i="14" s="1"/>
  <c r="A1179" i="14" s="1"/>
  <c r="A1180" i="14" s="1"/>
  <c r="A1181" i="14" s="1"/>
  <c r="A1182" i="14" s="1"/>
  <c r="A1183" i="14" s="1"/>
  <c r="A1184" i="14" s="1"/>
  <c r="A1185" i="14" s="1"/>
  <c r="A1186" i="14" s="1"/>
  <c r="A1187" i="14" s="1"/>
  <c r="A1188" i="14" s="1"/>
  <c r="A1189" i="14" s="1"/>
  <c r="A1190" i="14" s="1"/>
  <c r="A1191" i="14" s="1"/>
  <c r="A1192" i="14" s="1"/>
  <c r="A1193" i="14" s="1"/>
  <c r="A1194" i="14" s="1"/>
  <c r="A1195" i="14" s="1"/>
  <c r="A1196" i="14" s="1"/>
  <c r="A1197" i="14" s="1"/>
  <c r="A1198" i="14" s="1"/>
  <c r="A1199" i="14" s="1"/>
  <c r="A1200" i="14" s="1"/>
  <c r="A1201" i="14" s="1"/>
  <c r="A1202" i="14" s="1"/>
  <c r="A1203" i="14" s="1"/>
  <c r="A1204" i="14" s="1"/>
  <c r="A1205" i="14" s="1"/>
  <c r="A1206" i="14" s="1"/>
  <c r="A1207" i="14" s="1"/>
  <c r="A1208" i="14" s="1"/>
  <c r="A1209" i="14" s="1"/>
  <c r="A1210" i="14" s="1"/>
  <c r="A1211" i="14" s="1"/>
  <c r="A1212" i="14" s="1"/>
  <c r="A1213" i="14" s="1"/>
  <c r="A1214" i="14" s="1"/>
  <c r="A1215" i="14" s="1"/>
  <c r="A1216" i="14" s="1"/>
  <c r="A1217" i="14" s="1"/>
  <c r="A1218" i="14" s="1"/>
  <c r="A1219" i="14" s="1"/>
  <c r="A1220" i="14" s="1"/>
  <c r="A1221" i="14" s="1"/>
  <c r="A1222" i="14" s="1"/>
  <c r="A1223" i="14" s="1"/>
  <c r="A1224" i="14" s="1"/>
  <c r="A1225" i="14" s="1"/>
  <c r="A1226" i="14" s="1"/>
  <c r="A1227" i="14" s="1"/>
  <c r="A1228" i="14" s="1"/>
  <c r="A1229" i="14" s="1"/>
  <c r="A1230" i="14" s="1"/>
  <c r="A1231" i="14" s="1"/>
  <c r="A1232" i="14" s="1"/>
  <c r="A1233" i="14" s="1"/>
  <c r="A1234" i="14" s="1"/>
  <c r="A1235" i="14" s="1"/>
  <c r="A1236" i="14" s="1"/>
  <c r="A1237" i="14" s="1"/>
  <c r="A1238" i="14" s="1"/>
  <c r="A1239" i="14" s="1"/>
  <c r="A1240" i="14" s="1"/>
  <c r="A1241" i="14" s="1"/>
  <c r="A1242" i="14" s="1"/>
  <c r="A1243" i="14" s="1"/>
  <c r="A1244" i="14" s="1"/>
  <c r="A1245" i="14" s="1"/>
  <c r="A1246" i="14" s="1"/>
  <c r="A1247" i="14" s="1"/>
  <c r="A1248" i="14" s="1"/>
  <c r="A1249" i="14" s="1"/>
  <c r="A1250" i="14" s="1"/>
  <c r="A1251" i="14" s="1"/>
  <c r="A1252" i="14" s="1"/>
  <c r="A1253" i="14" s="1"/>
  <c r="A1254" i="14" s="1"/>
  <c r="A1255" i="14" s="1"/>
  <c r="A1256" i="14" s="1"/>
  <c r="A1257" i="14" s="1"/>
  <c r="A1258" i="14" s="1"/>
  <c r="A1259" i="14" s="1"/>
  <c r="A1260" i="14" s="1"/>
  <c r="A1261" i="14" s="1"/>
  <c r="A1262" i="14" s="1"/>
  <c r="A1263" i="14" s="1"/>
  <c r="A1264" i="14" s="1"/>
  <c r="A1265" i="14" s="1"/>
  <c r="A1266" i="14" s="1"/>
  <c r="A1267" i="14" s="1"/>
  <c r="A1268" i="14" s="1"/>
  <c r="A1269" i="14" s="1"/>
  <c r="A1270" i="14" s="1"/>
  <c r="A1271" i="14" s="1"/>
  <c r="A1272" i="14" s="1"/>
  <c r="A1273" i="14" s="1"/>
  <c r="A1274" i="14" s="1"/>
  <c r="A1275" i="14" s="1"/>
  <c r="A1276" i="14" s="1"/>
  <c r="A1277" i="14" s="1"/>
  <c r="A1278" i="14" s="1"/>
  <c r="A1279" i="14" s="1"/>
  <c r="A1280" i="14" s="1"/>
  <c r="A1281" i="14" s="1"/>
  <c r="A1282" i="14" s="1"/>
  <c r="A1283" i="14" s="1"/>
  <c r="A1284" i="14" s="1"/>
  <c r="A1285" i="14" s="1"/>
  <c r="A1286" i="14" s="1"/>
  <c r="A1287" i="14" s="1"/>
  <c r="A1288" i="14" s="1"/>
  <c r="A1289" i="14" s="1"/>
  <c r="A1290" i="14" s="1"/>
  <c r="A1291" i="14" s="1"/>
  <c r="A1292" i="14" s="1"/>
  <c r="A1293" i="14" s="1"/>
  <c r="A1294" i="14" s="1"/>
  <c r="A1295" i="14" s="1"/>
  <c r="A1296" i="14" s="1"/>
  <c r="A1297" i="14" s="1"/>
  <c r="A1298" i="14" s="1"/>
  <c r="A1299" i="14" s="1"/>
  <c r="A1300" i="14" s="1"/>
  <c r="A1301" i="14" s="1"/>
  <c r="A1302" i="14" s="1"/>
  <c r="A1303" i="14" s="1"/>
  <c r="A1304" i="14" s="1"/>
  <c r="A1305" i="14" s="1"/>
  <c r="A1306" i="14" s="1"/>
  <c r="A1307" i="14" s="1"/>
  <c r="A1308" i="14" s="1"/>
  <c r="A1309" i="14" s="1"/>
  <c r="A1310" i="14" s="1"/>
  <c r="A1311" i="14" s="1"/>
  <c r="A1312" i="14" s="1"/>
  <c r="A1313" i="14" s="1"/>
  <c r="A1314" i="14" s="1"/>
  <c r="A1315" i="14" s="1"/>
  <c r="A1316" i="14" s="1"/>
  <c r="A1317" i="14" s="1"/>
  <c r="A1318" i="14" s="1"/>
  <c r="A1319" i="14" s="1"/>
  <c r="A1320" i="14" s="1"/>
  <c r="A1321" i="14" s="1"/>
  <c r="A1322" i="14" s="1"/>
  <c r="A1323" i="14" s="1"/>
  <c r="A1324" i="14" s="1"/>
  <c r="A1325" i="14" s="1"/>
  <c r="A1326" i="14" s="1"/>
  <c r="A1327" i="14" s="1"/>
  <c r="A1328" i="14" s="1"/>
  <c r="A1329" i="14" s="1"/>
  <c r="A1330" i="14" s="1"/>
  <c r="A1331" i="14" s="1"/>
  <c r="A1332" i="14" s="1"/>
  <c r="A1333" i="14" s="1"/>
  <c r="A1334" i="14" s="1"/>
  <c r="A1335" i="14" s="1"/>
  <c r="A1336" i="14" s="1"/>
  <c r="A1337" i="14" s="1"/>
  <c r="A1338" i="14" s="1"/>
  <c r="A1339" i="14" s="1"/>
  <c r="A1340" i="14" s="1"/>
  <c r="A1341" i="14" s="1"/>
  <c r="A1342" i="14" s="1"/>
  <c r="A1343" i="14" s="1"/>
  <c r="A1344" i="14" s="1"/>
  <c r="A1345" i="14" s="1"/>
  <c r="A1346" i="14" s="1"/>
  <c r="A1347" i="14" s="1"/>
  <c r="A1348" i="14" s="1"/>
  <c r="A1349" i="14" s="1"/>
  <c r="A1350" i="14" s="1"/>
  <c r="A1351" i="14" s="1"/>
  <c r="A1352" i="14" s="1"/>
  <c r="A1353" i="14" s="1"/>
  <c r="A1354" i="14" s="1"/>
  <c r="A1355" i="14" s="1"/>
  <c r="A1356" i="14" s="1"/>
  <c r="A1357" i="14" s="1"/>
  <c r="A1358" i="14" s="1"/>
  <c r="A1359" i="14" s="1"/>
  <c r="A1360" i="14" s="1"/>
  <c r="A1361" i="14" s="1"/>
  <c r="A1362" i="14" s="1"/>
  <c r="A1363" i="14" s="1"/>
  <c r="A1364" i="14" s="1"/>
  <c r="A1365" i="14" s="1"/>
  <c r="A1366" i="14" s="1"/>
  <c r="A1367" i="14" s="1"/>
  <c r="A1368" i="14" s="1"/>
  <c r="A1369" i="14" s="1"/>
  <c r="A1370" i="14" s="1"/>
  <c r="A1371" i="14" s="1"/>
  <c r="A1372" i="14" s="1"/>
  <c r="A1373" i="14" s="1"/>
  <c r="A1374" i="14" s="1"/>
  <c r="A1375" i="14" s="1"/>
  <c r="A1376" i="14" s="1"/>
  <c r="A1377" i="14" s="1"/>
  <c r="A1378" i="14" s="1"/>
  <c r="A1379" i="14" s="1"/>
  <c r="A1380" i="14" s="1"/>
  <c r="A1381" i="14" s="1"/>
  <c r="A1382" i="14" s="1"/>
  <c r="A1383" i="14" s="1"/>
  <c r="A1384" i="14" s="1"/>
  <c r="A1385" i="14" s="1"/>
  <c r="A1386" i="14" s="1"/>
  <c r="A1387" i="14" s="1"/>
  <c r="A1388" i="14" s="1"/>
  <c r="A1389" i="14" s="1"/>
  <c r="A1390" i="14" s="1"/>
  <c r="A1391" i="14" s="1"/>
  <c r="A1392" i="14" s="1"/>
  <c r="A1393" i="14" s="1"/>
  <c r="A1394" i="14" s="1"/>
  <c r="A1395" i="14" s="1"/>
  <c r="A1396" i="14" s="1"/>
  <c r="A1397" i="14" s="1"/>
  <c r="A1398" i="14" s="1"/>
  <c r="A1399" i="14" s="1"/>
  <c r="A1400" i="14" s="1"/>
  <c r="A1401" i="14" s="1"/>
  <c r="A1402" i="14" s="1"/>
  <c r="A1403" i="14" s="1"/>
  <c r="A1404" i="14" s="1"/>
  <c r="A1405" i="14" s="1"/>
  <c r="A1406" i="14" s="1"/>
  <c r="A1407" i="14" s="1"/>
  <c r="A1408" i="14" s="1"/>
  <c r="A1409" i="14" s="1"/>
  <c r="A1410" i="14" s="1"/>
  <c r="A1411" i="14" s="1"/>
  <c r="A1412" i="14" s="1"/>
  <c r="A1413" i="14" s="1"/>
  <c r="A1414" i="14" s="1"/>
  <c r="A1415" i="14" s="1"/>
  <c r="A1416" i="14" s="1"/>
  <c r="A1417" i="14" s="1"/>
  <c r="A1418" i="14" s="1"/>
  <c r="A1419" i="14" s="1"/>
  <c r="A1420" i="14" s="1"/>
  <c r="A1421" i="14" s="1"/>
  <c r="A1422" i="14" s="1"/>
  <c r="A1423" i="14" s="1"/>
  <c r="A1424" i="14" s="1"/>
  <c r="A1425" i="14" s="1"/>
  <c r="A1426" i="14" s="1"/>
  <c r="A1427" i="14" s="1"/>
  <c r="A1428" i="14" s="1"/>
  <c r="A1429" i="14" s="1"/>
  <c r="A1430" i="14" s="1"/>
  <c r="A1431" i="14" s="1"/>
  <c r="A1432" i="14" s="1"/>
  <c r="A1433" i="14" s="1"/>
  <c r="A1434" i="14" s="1"/>
  <c r="A1435" i="14" s="1"/>
  <c r="A1436" i="14" s="1"/>
  <c r="A1437" i="14" s="1"/>
  <c r="A1438" i="14" s="1"/>
  <c r="A1439" i="14" s="1"/>
  <c r="A1440" i="14" s="1"/>
  <c r="A1441" i="14" s="1"/>
  <c r="A1442" i="14" s="1"/>
  <c r="A1443" i="14" s="1"/>
  <c r="A1444" i="14" s="1"/>
  <c r="A1445" i="14" s="1"/>
  <c r="A1446" i="14" s="1"/>
  <c r="A1447" i="14" s="1"/>
  <c r="A1448" i="14" s="1"/>
  <c r="A1449" i="14" s="1"/>
  <c r="A1450" i="14" s="1"/>
  <c r="A1451" i="14" s="1"/>
  <c r="A1452" i="14" s="1"/>
  <c r="A1453" i="14" s="1"/>
  <c r="A1454" i="14" s="1"/>
  <c r="A1455" i="14" s="1"/>
  <c r="A1456" i="14" s="1"/>
  <c r="A1457" i="14" s="1"/>
  <c r="A1458" i="14" s="1"/>
  <c r="A1459" i="14" s="1"/>
  <c r="A1460" i="14" s="1"/>
  <c r="A1461" i="14" s="1"/>
  <c r="A1462" i="14" s="1"/>
  <c r="A1463" i="14" s="1"/>
  <c r="A1464" i="14" s="1"/>
  <c r="A1465" i="14" s="1"/>
  <c r="A1466" i="14" s="1"/>
  <c r="A1467" i="14" s="1"/>
  <c r="A1468" i="14" s="1"/>
  <c r="A1469" i="14" s="1"/>
  <c r="A1470" i="14" s="1"/>
  <c r="A1471" i="14" s="1"/>
  <c r="A1472" i="14" s="1"/>
  <c r="A1473" i="14" s="1"/>
  <c r="A1474" i="14" s="1"/>
  <c r="A1475" i="14" s="1"/>
  <c r="A1476" i="14" s="1"/>
  <c r="A1477" i="14" s="1"/>
  <c r="A1478" i="14" s="1"/>
  <c r="A1479" i="14" s="1"/>
  <c r="A1480" i="14" s="1"/>
  <c r="A1481" i="14" s="1"/>
  <c r="A1482" i="14" s="1"/>
  <c r="A1483" i="14" s="1"/>
  <c r="A1484" i="14" s="1"/>
  <c r="A1485" i="14" s="1"/>
  <c r="A1486" i="14" s="1"/>
  <c r="A1487" i="14" s="1"/>
  <c r="A1488" i="14" s="1"/>
  <c r="A1489" i="14" s="1"/>
  <c r="A1490" i="14" s="1"/>
  <c r="A1491" i="14" s="1"/>
  <c r="A1492" i="14" s="1"/>
  <c r="A1493" i="14" s="1"/>
  <c r="A1494" i="14" s="1"/>
  <c r="A1495" i="14" s="1"/>
  <c r="A1496" i="14" s="1"/>
  <c r="A1497" i="14" s="1"/>
  <c r="A1498" i="14" s="1"/>
  <c r="A1499" i="14" s="1"/>
  <c r="A1500" i="14" s="1"/>
  <c r="A1501" i="14" s="1"/>
  <c r="A1502" i="14" s="1"/>
  <c r="A1503" i="14" s="1"/>
  <c r="A1504" i="14" s="1"/>
  <c r="A1505" i="14" s="1"/>
  <c r="A1506" i="14" s="1"/>
  <c r="A1507" i="14" s="1"/>
  <c r="A1508" i="14" s="1"/>
  <c r="A1509" i="14" s="1"/>
  <c r="A1510" i="14" s="1"/>
  <c r="A1511" i="14" s="1"/>
  <c r="A1512" i="14" s="1"/>
  <c r="A1513" i="14" s="1"/>
  <c r="A1514" i="14" s="1"/>
  <c r="A1515" i="14" s="1"/>
  <c r="A1516" i="14" s="1"/>
  <c r="A1517" i="14" s="1"/>
  <c r="A1518" i="14" s="1"/>
  <c r="A1519" i="14" s="1"/>
  <c r="A1520" i="14" s="1"/>
  <c r="A1521" i="14" s="1"/>
  <c r="A1522" i="14" s="1"/>
  <c r="A1523" i="14" s="1"/>
  <c r="A1524" i="14" s="1"/>
  <c r="A1525" i="14" s="1"/>
  <c r="A1526" i="14" s="1"/>
  <c r="A1527" i="14" s="1"/>
  <c r="A1528" i="14" s="1"/>
  <c r="A1529" i="14" s="1"/>
  <c r="A1530" i="14" s="1"/>
  <c r="A1531" i="14" s="1"/>
  <c r="A1532" i="14" s="1"/>
  <c r="A1533" i="14" s="1"/>
  <c r="A1534" i="14" s="1"/>
  <c r="A1535" i="14" s="1"/>
  <c r="A1536" i="14" s="1"/>
  <c r="A1537" i="14" s="1"/>
  <c r="A1538" i="14" s="1"/>
  <c r="A1539" i="14" s="1"/>
  <c r="A1540" i="14" s="1"/>
  <c r="A1541" i="14" s="1"/>
  <c r="A1542" i="14" s="1"/>
  <c r="A1543" i="14" s="1"/>
  <c r="A1544" i="14" s="1"/>
  <c r="A1545" i="14" s="1"/>
  <c r="A1546" i="14" s="1"/>
  <c r="A1547" i="14" s="1"/>
  <c r="A1548" i="14" s="1"/>
  <c r="A1549" i="14" s="1"/>
  <c r="A1550" i="14" s="1"/>
  <c r="A805" i="14"/>
  <c r="B802" i="14"/>
  <c r="A796" i="14"/>
  <c r="A792" i="14" s="1"/>
  <c r="A795" i="14"/>
  <c r="A793" i="14"/>
  <c r="A797" i="14" s="1"/>
  <c r="B790" i="14"/>
  <c r="A786" i="14"/>
  <c r="A785" i="14"/>
  <c r="B782" i="14"/>
  <c r="A773" i="14"/>
  <c r="A774" i="14" s="1"/>
  <c r="A775" i="14" s="1"/>
  <c r="A767" i="14" s="1"/>
  <c r="A768" i="14" s="1"/>
  <c r="A776" i="14" s="1"/>
  <c r="A777" i="14" s="1"/>
  <c r="A770" i="14"/>
  <c r="A771" i="14" s="1"/>
  <c r="A772" i="14" s="1"/>
  <c r="A766" i="14" s="1"/>
  <c r="B764" i="14"/>
  <c r="A571" i="14"/>
  <c r="A572" i="14" s="1"/>
  <c r="A573" i="14" s="1"/>
  <c r="A578" i="14" s="1"/>
  <c r="A580" i="14" s="1"/>
  <c r="A581" i="14" s="1"/>
  <c r="A582" i="14" s="1"/>
  <c r="A583" i="14" s="1"/>
  <c r="A584" i="14" s="1"/>
  <c r="A585" i="14" s="1"/>
  <c r="A586" i="14" s="1"/>
  <c r="A587" i="14" s="1"/>
  <c r="A588" i="14" s="1"/>
  <c r="A589" i="14" s="1"/>
  <c r="A590" i="14" s="1"/>
  <c r="A591" i="14" s="1"/>
  <c r="A592" i="14" s="1"/>
  <c r="A593" i="14" s="1"/>
  <c r="A594" i="14" s="1"/>
  <c r="A595" i="14" s="1"/>
  <c r="A596" i="14" s="1"/>
  <c r="A597" i="14" s="1"/>
  <c r="A598" i="14" s="1"/>
  <c r="A599" i="14" s="1"/>
  <c r="A600" i="14" s="1"/>
  <c r="A601" i="14" s="1"/>
  <c r="A602" i="14" s="1"/>
  <c r="A603" i="14" s="1"/>
  <c r="A604" i="14" s="1"/>
  <c r="A605" i="14" s="1"/>
  <c r="A606" i="14" s="1"/>
  <c r="A607" i="14" s="1"/>
  <c r="A608" i="14" s="1"/>
  <c r="A609" i="14" s="1"/>
  <c r="A610" i="14" s="1"/>
  <c r="A611" i="14" s="1"/>
  <c r="A612" i="14" s="1"/>
  <c r="A613" i="14" s="1"/>
  <c r="A614" i="14" s="1"/>
  <c r="A615" i="14" s="1"/>
  <c r="A616" i="14" s="1"/>
  <c r="A617" i="14" s="1"/>
  <c r="A618" i="14" s="1"/>
  <c r="A619" i="14" s="1"/>
  <c r="A620" i="14" s="1"/>
  <c r="A621" i="14" s="1"/>
  <c r="A622" i="14" s="1"/>
  <c r="A623" i="14" s="1"/>
  <c r="A624" i="14" s="1"/>
  <c r="A625" i="14" s="1"/>
  <c r="A626" i="14" s="1"/>
  <c r="A627" i="14" s="1"/>
  <c r="A628" i="14" s="1"/>
  <c r="A629" i="14" s="1"/>
  <c r="A630" i="14" s="1"/>
  <c r="A631" i="14" s="1"/>
  <c r="A632" i="14" s="1"/>
  <c r="A633" i="14" s="1"/>
  <c r="A634" i="14" s="1"/>
  <c r="A635" i="14" s="1"/>
  <c r="A636" i="14" s="1"/>
  <c r="A637" i="14" s="1"/>
  <c r="A638" i="14" s="1"/>
  <c r="A639" i="14" s="1"/>
  <c r="A640" i="14" s="1"/>
  <c r="A641" i="14" s="1"/>
  <c r="A642" i="14" s="1"/>
  <c r="A643" i="14" s="1"/>
  <c r="A644" i="14" s="1"/>
  <c r="A645" i="14" s="1"/>
  <c r="A646" i="14" s="1"/>
  <c r="A647" i="14" s="1"/>
  <c r="A648" i="14" s="1"/>
  <c r="A650" i="14" s="1"/>
  <c r="A651" i="14" s="1"/>
  <c r="A652" i="14" s="1"/>
  <c r="A653" i="14" s="1"/>
  <c r="A654" i="14" s="1"/>
  <c r="A655" i="14" s="1"/>
  <c r="A656" i="14" s="1"/>
  <c r="A657" i="14" s="1"/>
  <c r="A658" i="14" s="1"/>
  <c r="A659" i="14" s="1"/>
  <c r="A660" i="14" s="1"/>
  <c r="A661" i="14" s="1"/>
  <c r="A662" i="14" s="1"/>
  <c r="A663" i="14" s="1"/>
  <c r="A664" i="14" s="1"/>
  <c r="A665" i="14" s="1"/>
  <c r="A666" i="14" s="1"/>
  <c r="A667" i="14" s="1"/>
  <c r="A668" i="14" s="1"/>
  <c r="A669" i="14" s="1"/>
  <c r="A670" i="14" s="1"/>
  <c r="A671" i="14" s="1"/>
  <c r="A672" i="14" s="1"/>
  <c r="A673" i="14" s="1"/>
  <c r="A674" i="14" s="1"/>
  <c r="A675" i="14" s="1"/>
  <c r="A676" i="14" s="1"/>
  <c r="A677" i="14" s="1"/>
  <c r="A679" i="14" s="1"/>
  <c r="A680" i="14" s="1"/>
  <c r="A681" i="14" s="1"/>
  <c r="A682" i="14" s="1"/>
  <c r="A683" i="14" s="1"/>
  <c r="A684" i="14" s="1"/>
  <c r="A685" i="14" s="1"/>
  <c r="A686" i="14" s="1"/>
  <c r="A687" i="14" s="1"/>
  <c r="A688" i="14" s="1"/>
  <c r="A690" i="14" s="1"/>
  <c r="A691" i="14" s="1"/>
  <c r="A692" i="14" s="1"/>
  <c r="A693" i="14" s="1"/>
  <c r="A694" i="14" s="1"/>
  <c r="A695" i="14" s="1"/>
  <c r="A696" i="14" s="1"/>
  <c r="A697" i="14" s="1"/>
  <c r="A700" i="14" s="1"/>
  <c r="A701" i="14" s="1"/>
  <c r="A702" i="14" s="1"/>
  <c r="A703" i="14" s="1"/>
  <c r="A704" i="14" s="1"/>
  <c r="A705" i="14" s="1"/>
  <c r="A706" i="14" s="1"/>
  <c r="A707" i="14" s="1"/>
  <c r="A708" i="14" s="1"/>
  <c r="A709" i="14" s="1"/>
  <c r="A710" i="14" s="1"/>
  <c r="A711" i="14" s="1"/>
  <c r="A712" i="14" s="1"/>
  <c r="A713" i="14" s="1"/>
  <c r="A714" i="14" s="1"/>
  <c r="A715" i="14" s="1"/>
  <c r="A718" i="14" s="1"/>
  <c r="A719" i="14" s="1"/>
  <c r="A720" i="14" s="1"/>
  <c r="A726" i="14" s="1"/>
  <c r="A727" i="14" s="1"/>
  <c r="A728" i="14" s="1"/>
  <c r="A729" i="14" s="1"/>
  <c r="A730" i="14" s="1"/>
  <c r="A731" i="14" s="1"/>
  <c r="A732" i="14" s="1"/>
  <c r="A733" i="14" s="1"/>
  <c r="A734" i="14" s="1"/>
  <c r="A735" i="14" s="1"/>
  <c r="A736" i="14" s="1"/>
  <c r="A737" i="14" s="1"/>
  <c r="A738" i="14" s="1"/>
  <c r="A739" i="14" s="1"/>
  <c r="A741" i="14" s="1"/>
  <c r="A742" i="14" s="1"/>
  <c r="A743" i="14" s="1"/>
  <c r="A744" i="14" s="1"/>
  <c r="A745" i="14" s="1"/>
  <c r="A746" i="14" s="1"/>
  <c r="A747" i="14" s="1"/>
  <c r="A748" i="14" s="1"/>
  <c r="A749" i="14" s="1"/>
  <c r="A750" i="14" s="1"/>
  <c r="A751" i="14" s="1"/>
  <c r="A752" i="14" s="1"/>
  <c r="A753" i="14" s="1"/>
  <c r="A754" i="14" s="1"/>
  <c r="A755" i="14" s="1"/>
  <c r="A756" i="14" s="1"/>
  <c r="A757" i="14" s="1"/>
  <c r="A758" i="14" s="1"/>
  <c r="B568" i="14"/>
  <c r="A533" i="14"/>
  <c r="A534" i="14" s="1"/>
  <c r="A535" i="14" s="1"/>
  <c r="A536" i="14" s="1"/>
  <c r="A537" i="14" s="1"/>
  <c r="A538" i="14" s="1"/>
  <c r="A539" i="14" s="1"/>
  <c r="A540" i="14" s="1"/>
  <c r="A541" i="14" s="1"/>
  <c r="A542" i="14" s="1"/>
  <c r="A543" i="14" s="1"/>
  <c r="A546" i="14" s="1"/>
  <c r="A547" i="14" s="1"/>
  <c r="A549" i="14" s="1"/>
  <c r="A550" i="14" s="1"/>
  <c r="A551" i="14" s="1"/>
  <c r="A552" i="14" s="1"/>
  <c r="A553" i="14" s="1"/>
  <c r="A554" i="14" s="1"/>
  <c r="A555" i="14" s="1"/>
  <c r="A556" i="14" s="1"/>
  <c r="A557" i="14" s="1"/>
  <c r="A558" i="14" s="1"/>
  <c r="A559" i="14" s="1"/>
  <c r="A560" i="14" s="1"/>
  <c r="A561" i="14" s="1"/>
  <c r="A564" i="14" s="1"/>
  <c r="A526" i="14"/>
  <c r="A527" i="14" s="1"/>
  <c r="A528" i="14" s="1"/>
  <c r="A529" i="14" s="1"/>
  <c r="A530" i="14" s="1"/>
  <c r="A531" i="14" s="1"/>
  <c r="A532" i="14" s="1"/>
  <c r="A524" i="14"/>
  <c r="B521" i="14"/>
  <c r="A512" i="14"/>
  <c r="A513" i="14" s="1"/>
  <c r="A514" i="14" s="1"/>
  <c r="A507" i="14"/>
  <c r="A508" i="14" s="1"/>
  <c r="A484" i="14"/>
  <c r="A486" i="14" s="1"/>
  <c r="A487" i="14" s="1"/>
  <c r="A488" i="14" s="1"/>
  <c r="A490" i="14" s="1"/>
  <c r="A491" i="14" s="1"/>
  <c r="A492" i="14" s="1"/>
  <c r="A493" i="14" s="1"/>
  <c r="A494" i="14" s="1"/>
  <c r="A496" i="14" s="1"/>
  <c r="A497" i="14" s="1"/>
  <c r="A498" i="14" s="1"/>
  <c r="A499" i="14" s="1"/>
  <c r="A500" i="14" s="1"/>
  <c r="A501" i="14" s="1"/>
  <c r="A502" i="14" s="1"/>
  <c r="A503" i="14" s="1"/>
  <c r="A504" i="14" s="1"/>
  <c r="A505" i="14" s="1"/>
  <c r="A506" i="14" s="1"/>
  <c r="A479" i="14"/>
  <c r="A516" i="14" s="1"/>
  <c r="A517" i="14" s="1"/>
  <c r="A480" i="14" s="1"/>
  <c r="A482" i="14" s="1"/>
  <c r="A469" i="14"/>
  <c r="A472" i="14" s="1"/>
  <c r="A474" i="14" s="1"/>
  <c r="A475" i="14" s="1"/>
  <c r="A477" i="14" s="1"/>
  <c r="A463" i="14"/>
  <c r="A464" i="14" s="1"/>
  <c r="A466" i="14" s="1"/>
  <c r="A467" i="14" s="1"/>
  <c r="A461" i="14"/>
  <c r="A462" i="14" s="1"/>
  <c r="A460" i="14"/>
  <c r="M457" i="14"/>
  <c r="M456" i="14"/>
  <c r="M455" i="14"/>
  <c r="M454" i="14"/>
  <c r="M453" i="14"/>
  <c r="M452" i="14"/>
  <c r="A441" i="14"/>
  <c r="A442" i="14" s="1"/>
  <c r="A443" i="14" s="1"/>
  <c r="A444" i="14" s="1"/>
  <c r="A445" i="14" s="1"/>
  <c r="A446" i="14" s="1"/>
  <c r="A447" i="14" s="1"/>
  <c r="A448" i="14" s="1"/>
  <c r="A449" i="14" s="1"/>
  <c r="A450" i="14" s="1"/>
  <c r="A451" i="14" s="1"/>
  <c r="A452" i="14" s="1"/>
  <c r="A453" i="14" s="1"/>
  <c r="A454" i="14" s="1"/>
  <c r="A455" i="14" s="1"/>
  <c r="A456" i="14" s="1"/>
  <c r="A457" i="14" s="1"/>
  <c r="A458" i="14" s="1"/>
  <c r="B438" i="14"/>
  <c r="A430" i="14"/>
  <c r="A431" i="14" s="1"/>
  <c r="A432" i="14" s="1"/>
  <c r="A433" i="14" s="1"/>
  <c r="A421" i="14"/>
  <c r="A422" i="14" s="1"/>
  <c r="A423" i="14" s="1"/>
  <c r="A424" i="14" s="1"/>
  <c r="A425" i="14" s="1"/>
  <c r="A426" i="14" s="1"/>
  <c r="A427" i="14" s="1"/>
  <c r="A428" i="14" s="1"/>
  <c r="A429" i="14" s="1"/>
  <c r="A420" i="14"/>
  <c r="B417" i="14"/>
  <c r="A410" i="14"/>
  <c r="A411" i="14" s="1"/>
  <c r="A412" i="14" s="1"/>
  <c r="A413" i="14" s="1"/>
  <c r="A402" i="14"/>
  <c r="B399" i="14"/>
  <c r="A385" i="14"/>
  <c r="A386" i="14" s="1"/>
  <c r="A387" i="14" s="1"/>
  <c r="A381" i="14"/>
  <c r="A382" i="14" s="1"/>
  <c r="A383" i="14" s="1"/>
  <c r="A384" i="14" s="1"/>
  <c r="A372" i="14"/>
  <c r="A373" i="14" s="1"/>
  <c r="A374" i="14" s="1"/>
  <c r="A375" i="14" s="1"/>
  <c r="A376" i="14" s="1"/>
  <c r="A377" i="14" s="1"/>
  <c r="A378" i="14" s="1"/>
  <c r="A379" i="14" s="1"/>
  <c r="A380" i="14" s="1"/>
  <c r="A370" i="14"/>
  <c r="A371" i="14" s="1"/>
  <c r="B367" i="14"/>
  <c r="A356" i="14"/>
  <c r="A357" i="14" s="1"/>
  <c r="A358" i="14" s="1"/>
  <c r="A359" i="14" s="1"/>
  <c r="A360" i="14" s="1"/>
  <c r="A361" i="14" s="1"/>
  <c r="A362" i="14" s="1"/>
  <c r="A363" i="14" s="1"/>
  <c r="A355" i="14"/>
  <c r="A354" i="14"/>
  <c r="B351" i="14"/>
  <c r="A339" i="14"/>
  <c r="A340" i="14" s="1"/>
  <c r="A341" i="14" s="1"/>
  <c r="A342" i="14" s="1"/>
  <c r="A343" i="14" s="1"/>
  <c r="A344" i="14" s="1"/>
  <c r="A345" i="14" s="1"/>
  <c r="A346" i="14" s="1"/>
  <c r="A347" i="14" s="1"/>
  <c r="B330" i="14"/>
  <c r="B323" i="14"/>
  <c r="A320" i="14"/>
  <c r="B314" i="14"/>
  <c r="A307" i="14"/>
  <c r="A308" i="14" s="1"/>
  <c r="A309" i="14" s="1"/>
  <c r="A310" i="14" s="1"/>
  <c r="B304" i="14"/>
  <c r="A300" i="14"/>
  <c r="A298" i="14"/>
  <c r="A299" i="14" s="1"/>
  <c r="A297" i="14"/>
  <c r="B294" i="14"/>
  <c r="A285" i="14"/>
  <c r="A286" i="14" s="1"/>
  <c r="A287" i="14" s="1"/>
  <c r="B283" i="14"/>
  <c r="A274" i="14"/>
  <c r="A275" i="14" s="1"/>
  <c r="A276" i="14" s="1"/>
  <c r="A277" i="14" s="1"/>
  <c r="A278" i="14" s="1"/>
  <c r="A279" i="14" s="1"/>
  <c r="B271" i="14"/>
  <c r="A253" i="14"/>
  <c r="A254" i="14" s="1"/>
  <c r="A255" i="14" s="1"/>
  <c r="A257" i="14" s="1"/>
  <c r="A259" i="14" s="1"/>
  <c r="A260" i="14" s="1"/>
  <c r="B250" i="14"/>
  <c r="A247" i="14"/>
  <c r="A244" i="14" s="1"/>
  <c r="A245" i="14"/>
  <c r="A246" i="14" s="1"/>
  <c r="A235" i="14"/>
  <c r="A233" i="14"/>
  <c r="B230" i="14"/>
  <c r="A223" i="14"/>
  <c r="A222" i="14"/>
  <c r="A220" i="14"/>
  <c r="A221" i="14" s="1"/>
  <c r="A219" i="14"/>
  <c r="B216" i="14"/>
  <c r="A185" i="14"/>
  <c r="A184" i="14"/>
  <c r="A183" i="14"/>
  <c r="A182" i="14"/>
  <c r="B179" i="14"/>
  <c r="A171" i="14"/>
  <c r="A159" i="14"/>
  <c r="A160" i="14" s="1"/>
  <c r="A161" i="14" s="1"/>
  <c r="A162" i="14" s="1"/>
  <c r="A163" i="14" s="1"/>
  <c r="A164" i="14" s="1"/>
  <c r="A165" i="14" s="1"/>
  <c r="A166" i="14" s="1"/>
  <c r="A167" i="14" s="1"/>
  <c r="A168" i="14" s="1"/>
  <c r="A169" i="14" s="1"/>
  <c r="A170" i="14" s="1"/>
  <c r="B156" i="14"/>
  <c r="B123" i="14"/>
  <c r="G118" i="14"/>
  <c r="G117" i="14"/>
  <c r="G116" i="14"/>
  <c r="G115" i="14"/>
  <c r="G114" i="14"/>
  <c r="G113" i="14"/>
  <c r="G112" i="14"/>
  <c r="G110" i="14"/>
  <c r="G109" i="14"/>
  <c r="G108" i="14"/>
  <c r="G107" i="14"/>
  <c r="G106" i="14"/>
  <c r="G105" i="14"/>
  <c r="G104" i="14"/>
  <c r="G102" i="14"/>
  <c r="G101" i="14"/>
  <c r="G100" i="14"/>
  <c r="G99" i="14"/>
  <c r="G98" i="14"/>
  <c r="G97" i="14"/>
  <c r="G96" i="14"/>
  <c r="G95" i="14"/>
  <c r="G94" i="14"/>
  <c r="G93" i="14"/>
  <c r="G92" i="14"/>
  <c r="G91" i="14"/>
  <c r="G90" i="14"/>
  <c r="A90" i="14"/>
  <c r="A91" i="14" s="1"/>
  <c r="A60" i="14" s="1"/>
  <c r="A92" i="14" s="1"/>
  <c r="A61" i="14" s="1"/>
  <c r="A62" i="14" s="1"/>
  <c r="G89" i="14"/>
  <c r="G87" i="14"/>
  <c r="G86" i="14"/>
  <c r="G85" i="14"/>
  <c r="G84" i="14"/>
  <c r="G83" i="14"/>
  <c r="G82" i="14"/>
  <c r="G81" i="14"/>
  <c r="G80" i="14"/>
  <c r="G79" i="14"/>
  <c r="G78" i="14"/>
  <c r="G77" i="14"/>
  <c r="G76" i="14"/>
  <c r="G75" i="14"/>
  <c r="G74" i="14"/>
  <c r="G73" i="14"/>
  <c r="G72" i="14"/>
  <c r="G71" i="14"/>
  <c r="G70" i="14"/>
  <c r="G69" i="14"/>
  <c r="G68" i="14"/>
  <c r="G67" i="14"/>
  <c r="G66" i="14"/>
  <c r="G65" i="14"/>
  <c r="G64" i="14"/>
  <c r="G63" i="14"/>
  <c r="A63" i="14"/>
  <c r="A64" i="14" s="1"/>
  <c r="A65" i="14" s="1"/>
  <c r="A66" i="14" s="1"/>
  <c r="A93" i="14" s="1"/>
  <c r="A67" i="14" s="1"/>
  <c r="A68" i="14" s="1"/>
  <c r="A69" i="14" s="1"/>
  <c r="A70" i="14" s="1"/>
  <c r="A71" i="14" s="1"/>
  <c r="A72" i="14" s="1"/>
  <c r="A73" i="14" s="1"/>
  <c r="A74" i="14" s="1"/>
  <c r="A75" i="14" s="1"/>
  <c r="A76" i="14" s="1"/>
  <c r="A77" i="14" s="1"/>
  <c r="A78" i="14" s="1"/>
  <c r="A79" i="14" s="1"/>
  <c r="A94" i="14" s="1"/>
  <c r="A80" i="14" s="1"/>
  <c r="A95" i="14" s="1"/>
  <c r="A96" i="14" s="1"/>
  <c r="A81" i="14" s="1"/>
  <c r="A97" i="14" s="1"/>
  <c r="A98" i="14" s="1"/>
  <c r="A99" i="14" s="1"/>
  <c r="A100" i="14" s="1"/>
  <c r="A101" i="14" s="1"/>
  <c r="A102" i="14" s="1"/>
  <c r="A82" i="14" s="1"/>
  <c r="A105" i="14" s="1"/>
  <c r="A106" i="14" s="1"/>
  <c r="A107" i="14" s="1"/>
  <c r="A108" i="14" s="1"/>
  <c r="A109" i="14" s="1"/>
  <c r="A84" i="14" s="1"/>
  <c r="A85" i="14" s="1"/>
  <c r="A86" i="14" s="1"/>
  <c r="A104" i="14" s="1"/>
  <c r="A110" i="14" s="1"/>
  <c r="A87" i="14" s="1"/>
  <c r="A83" i="14" s="1"/>
  <c r="A112" i="14" s="1"/>
  <c r="A113" i="14" s="1"/>
  <c r="A114" i="14" s="1"/>
  <c r="A115" i="14" s="1"/>
  <c r="A116" i="14" s="1"/>
  <c r="A117" i="14" s="1"/>
  <c r="A118" i="14" s="1"/>
  <c r="G62" i="14"/>
  <c r="G61" i="14"/>
  <c r="G60" i="14"/>
  <c r="E58" i="14"/>
  <c r="B58" i="14"/>
  <c r="B47" i="14"/>
  <c r="G17" i="12"/>
  <c r="F17" i="12"/>
  <c r="E17" i="12"/>
  <c r="G16" i="12"/>
  <c r="F16" i="12"/>
  <c r="E16" i="12"/>
  <c r="G15" i="12"/>
  <c r="F15" i="12"/>
  <c r="E15" i="12"/>
  <c r="G14" i="12"/>
  <c r="F14" i="12"/>
  <c r="E14" i="12"/>
  <c r="G13" i="12"/>
  <c r="F13" i="12"/>
  <c r="E13" i="12"/>
  <c r="G12" i="12"/>
  <c r="F12" i="12"/>
  <c r="E12" i="12"/>
  <c r="G11" i="12"/>
  <c r="F11" i="12"/>
  <c r="E11" i="12"/>
  <c r="G10" i="12"/>
  <c r="F10" i="12"/>
  <c r="E10" i="12"/>
  <c r="G9" i="12"/>
  <c r="F9" i="12"/>
  <c r="E9" i="12"/>
  <c r="G8" i="12"/>
  <c r="F8" i="12"/>
  <c r="E8" i="12"/>
  <c r="G7" i="12"/>
  <c r="F7" i="12"/>
  <c r="E7" i="12"/>
  <c r="G6" i="12"/>
  <c r="F6" i="12"/>
  <c r="E6" i="12"/>
  <c r="G5" i="12"/>
  <c r="F5" i="12"/>
  <c r="E5" i="12"/>
  <c r="G4" i="12"/>
  <c r="F4" i="12"/>
  <c r="E4" i="12"/>
  <c r="G3" i="12"/>
  <c r="F3" i="12"/>
  <c r="E3" i="12"/>
  <c r="G2" i="12"/>
  <c r="F2" i="12"/>
  <c r="E2" i="12"/>
  <c r="G13" i="20"/>
  <c r="G12" i="20"/>
  <c r="G11" i="20"/>
  <c r="H11" i="1" s="1"/>
  <c r="G10" i="20"/>
  <c r="G9" i="20"/>
  <c r="G8" i="20"/>
  <c r="G7" i="20"/>
  <c r="G6" i="20"/>
  <c r="H6" i="1" s="1"/>
  <c r="G5" i="20"/>
  <c r="H5" i="1" s="1"/>
  <c r="G4" i="20"/>
  <c r="G3" i="20"/>
  <c r="H3" i="1" s="1"/>
  <c r="G2" i="20"/>
  <c r="AG95" i="51"/>
  <c r="I12" i="52" s="1"/>
  <c r="AD95" i="51"/>
  <c r="H12" i="52" s="1"/>
  <c r="AA95" i="51"/>
  <c r="G12" i="52" s="1"/>
  <c r="X95" i="51"/>
  <c r="F12" i="52" s="1"/>
  <c r="U95" i="51"/>
  <c r="E12" i="52" s="1"/>
  <c r="R95" i="51"/>
  <c r="D12" i="52" s="1"/>
  <c r="O95" i="51"/>
  <c r="C12" i="52" s="1"/>
  <c r="L95" i="51"/>
  <c r="B12" i="52" s="1"/>
  <c r="AG92" i="51"/>
  <c r="I11" i="52" s="1"/>
  <c r="AD92" i="51"/>
  <c r="H11" i="52" s="1"/>
  <c r="AA92" i="51"/>
  <c r="G11" i="52" s="1"/>
  <c r="X92" i="51"/>
  <c r="F11" i="52" s="1"/>
  <c r="U92" i="51"/>
  <c r="E11" i="52" s="1"/>
  <c r="R92" i="51"/>
  <c r="D11" i="52" s="1"/>
  <c r="O92" i="51"/>
  <c r="C11" i="52" s="1"/>
  <c r="L92" i="51"/>
  <c r="B11" i="52" s="1"/>
  <c r="AG76" i="51"/>
  <c r="AD76" i="51"/>
  <c r="AA76" i="51"/>
  <c r="X76" i="51"/>
  <c r="U76" i="51"/>
  <c r="R76" i="51"/>
  <c r="O76" i="51"/>
  <c r="L76" i="51"/>
  <c r="AG73" i="51"/>
  <c r="AD73" i="51"/>
  <c r="AA73" i="51"/>
  <c r="X73" i="51"/>
  <c r="U73" i="51"/>
  <c r="R73" i="51"/>
  <c r="O73" i="51"/>
  <c r="L73" i="51"/>
  <c r="AH56" i="51"/>
  <c r="AG56" i="51"/>
  <c r="AG57" i="51" s="1"/>
  <c r="AD56" i="51"/>
  <c r="AD57" i="51" s="1"/>
  <c r="AB56" i="51"/>
  <c r="AA56" i="51"/>
  <c r="Y56" i="51"/>
  <c r="X56" i="51"/>
  <c r="V56" i="51"/>
  <c r="U56" i="51"/>
  <c r="S56" i="51"/>
  <c r="R57" i="51" s="1"/>
  <c r="R56" i="51"/>
  <c r="O56" i="51"/>
  <c r="O57" i="51" s="1"/>
  <c r="L56" i="51"/>
  <c r="L57" i="51" s="1"/>
  <c r="L53" i="51"/>
  <c r="AH52" i="51"/>
  <c r="AG52" i="51"/>
  <c r="AD52" i="51"/>
  <c r="AD53" i="51" s="1"/>
  <c r="AB52" i="51"/>
  <c r="AA53" i="51" s="1"/>
  <c r="AA52" i="51"/>
  <c r="Y52" i="51"/>
  <c r="X52" i="51"/>
  <c r="V52" i="51"/>
  <c r="U52" i="51"/>
  <c r="S52" i="51"/>
  <c r="R52" i="51"/>
  <c r="R53" i="51" s="1"/>
  <c r="O52" i="51"/>
  <c r="O53" i="51" s="1"/>
  <c r="L52" i="51"/>
  <c r="AI34" i="51"/>
  <c r="AH34" i="51"/>
  <c r="AG34" i="51"/>
  <c r="AG35" i="51" s="1"/>
  <c r="AG7" i="51" s="1"/>
  <c r="AF34" i="51"/>
  <c r="AE34" i="51"/>
  <c r="AD34" i="51"/>
  <c r="AC34" i="51"/>
  <c r="AA35" i="51" s="1"/>
  <c r="AA7" i="51" s="1"/>
  <c r="AB34" i="51"/>
  <c r="AA34" i="51"/>
  <c r="Z34" i="51"/>
  <c r="Y34" i="51"/>
  <c r="X34" i="51"/>
  <c r="X35" i="51" s="1"/>
  <c r="X7" i="51" s="1"/>
  <c r="W34" i="51"/>
  <c r="V34" i="51"/>
  <c r="U34" i="51"/>
  <c r="U35" i="51" s="1"/>
  <c r="U7" i="51" s="1"/>
  <c r="T34" i="51"/>
  <c r="S34" i="51"/>
  <c r="R34" i="51"/>
  <c r="R35" i="51" s="1"/>
  <c r="R7" i="51" s="1"/>
  <c r="Q34" i="51"/>
  <c r="P34" i="51"/>
  <c r="O34" i="51"/>
  <c r="O35" i="51" s="1"/>
  <c r="O7" i="51" s="1"/>
  <c r="N34" i="51"/>
  <c r="M34" i="51"/>
  <c r="L34" i="51"/>
  <c r="I34" i="51"/>
  <c r="H34" i="51"/>
  <c r="H7" i="51" s="1"/>
  <c r="Q12" i="52" s="1"/>
  <c r="G34" i="51"/>
  <c r="G7" i="51" s="1"/>
  <c r="P12" i="52" s="1"/>
  <c r="E34" i="51"/>
  <c r="E7" i="51" s="1"/>
  <c r="N12" i="52" s="1"/>
  <c r="C34" i="51"/>
  <c r="AI30" i="51"/>
  <c r="AH30" i="51"/>
  <c r="AG30" i="51"/>
  <c r="AF30" i="51"/>
  <c r="AE30" i="51"/>
  <c r="AD30" i="51"/>
  <c r="AD31" i="51" s="1"/>
  <c r="AD6" i="51" s="1"/>
  <c r="AC30" i="51"/>
  <c r="AB30" i="51"/>
  <c r="AA30" i="51"/>
  <c r="Z30" i="51"/>
  <c r="Y30" i="51"/>
  <c r="X30" i="51"/>
  <c r="W30" i="51"/>
  <c r="V30" i="51"/>
  <c r="U30" i="51"/>
  <c r="T30" i="51"/>
  <c r="S30" i="51"/>
  <c r="R30" i="51"/>
  <c r="Q30" i="51"/>
  <c r="P30" i="51"/>
  <c r="O31" i="51" s="1"/>
  <c r="O6" i="51" s="1"/>
  <c r="O30" i="51"/>
  <c r="N30" i="51"/>
  <c r="M30" i="51"/>
  <c r="L30" i="51"/>
  <c r="L31" i="51" s="1"/>
  <c r="L6" i="51" s="1"/>
  <c r="I30" i="51"/>
  <c r="H30" i="51"/>
  <c r="G30" i="51"/>
  <c r="P11" i="52" s="1"/>
  <c r="E30" i="51"/>
  <c r="N11" i="52" s="1"/>
  <c r="C30" i="51"/>
  <c r="L11" i="52" s="1"/>
  <c r="AG8" i="51"/>
  <c r="AD8" i="51"/>
  <c r="AA8" i="51"/>
  <c r="X8" i="51"/>
  <c r="U8" i="51"/>
  <c r="R8" i="51"/>
  <c r="O8" i="51"/>
  <c r="L8" i="51"/>
  <c r="I8" i="51"/>
  <c r="H8" i="51"/>
  <c r="G8" i="51"/>
  <c r="E8" i="51"/>
  <c r="C8" i="51"/>
  <c r="J7" i="51"/>
  <c r="S12" i="52" s="1"/>
  <c r="I7" i="51"/>
  <c r="R12" i="52" s="1"/>
  <c r="F7" i="51"/>
  <c r="O12" i="52" s="1"/>
  <c r="D7" i="51"/>
  <c r="M12" i="52" s="1"/>
  <c r="C7" i="51"/>
  <c r="L12" i="52" s="1"/>
  <c r="J6" i="51"/>
  <c r="F6" i="51"/>
  <c r="D6" i="51"/>
  <c r="C6" i="51"/>
  <c r="AG5" i="51"/>
  <c r="AD5" i="51"/>
  <c r="AA5" i="51"/>
  <c r="X5" i="51"/>
  <c r="U5" i="51"/>
  <c r="R5" i="51"/>
  <c r="O5" i="51"/>
  <c r="L5" i="51"/>
  <c r="I5" i="51"/>
  <c r="H5" i="51"/>
  <c r="G5" i="51"/>
  <c r="E5" i="51"/>
  <c r="C5" i="51"/>
  <c r="E17" i="50"/>
  <c r="D17" i="50"/>
  <c r="C17" i="50"/>
  <c r="B17" i="50"/>
  <c r="M6" i="39"/>
  <c r="L6" i="39"/>
  <c r="M5" i="39"/>
  <c r="L5" i="39"/>
  <c r="M4" i="39"/>
  <c r="L4" i="39"/>
  <c r="M3" i="39"/>
  <c r="L3" i="39"/>
  <c r="H13" i="1"/>
  <c r="H12" i="1"/>
  <c r="H10" i="1"/>
  <c r="H9" i="1"/>
  <c r="H8" i="1"/>
  <c r="H7" i="1"/>
  <c r="H4" i="1"/>
  <c r="H2" i="1"/>
  <c r="O1" i="1"/>
  <c r="H6" i="51" l="1"/>
  <c r="Q11" i="52"/>
  <c r="R31" i="51"/>
  <c r="R6" i="51" s="1"/>
  <c r="AG31" i="51"/>
  <c r="AG6" i="51" s="1"/>
  <c r="AG53" i="51"/>
  <c r="U57" i="51"/>
  <c r="E6" i="51"/>
  <c r="I6" i="51"/>
  <c r="R11" i="52"/>
  <c r="L35" i="51"/>
  <c r="L7" i="51" s="1"/>
  <c r="U53" i="51"/>
  <c r="X57" i="51"/>
  <c r="G6" i="51"/>
  <c r="U31" i="51"/>
  <c r="U6" i="51" s="1"/>
  <c r="AD35" i="51"/>
  <c r="AD7" i="51" s="1"/>
  <c r="X53" i="51"/>
  <c r="AA57" i="51"/>
  <c r="B39" i="52"/>
  <c r="B44" i="52"/>
  <c r="E31" i="52"/>
  <c r="X31" i="51"/>
  <c r="X6" i="51" s="1"/>
  <c r="AA31" i="51"/>
  <c r="AA6" i="51" s="1"/>
  <c r="A186" i="14"/>
  <c r="A187" i="14"/>
  <c r="A188" i="14" s="1"/>
  <c r="A189" i="14" s="1"/>
  <c r="A190" i="14" s="1"/>
  <c r="A191" i="14" s="1"/>
  <c r="A192" i="14" s="1"/>
  <c r="A193" i="14" s="1"/>
  <c r="A194" i="14" s="1"/>
  <c r="A195" i="14" s="1"/>
  <c r="A196" i="14" s="1"/>
  <c r="A197" i="14" s="1"/>
  <c r="A198" i="14" s="1"/>
  <c r="A199" i="14" s="1"/>
  <c r="A200" i="14" s="1"/>
  <c r="A201" i="14" s="1"/>
  <c r="A202" i="14" s="1"/>
  <c r="A204" i="14" s="1"/>
  <c r="A205" i="14" s="1"/>
  <c r="A203" i="14" s="1"/>
  <c r="A206" i="14" s="1"/>
  <c r="AA4" i="6" l="1"/>
  <c r="AA5" i="6"/>
  <c r="AA3" i="6"/>
  <c r="AI4" i="6"/>
  <c r="AI5" i="6"/>
  <c r="AI3" i="6"/>
  <c r="AH3" i="6"/>
  <c r="AH5" i="6"/>
  <c r="AH4" i="6"/>
  <c r="AJ3" i="6" l="1"/>
  <c r="AJ5" i="6"/>
  <c r="AJ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Yamasaki, Brandon</author>
  </authors>
  <commentList>
    <comment ref="G2" authorId="0" shapeId="0" xr:uid="{31B414A0-F4B3-4FDD-9391-5C6DE919F5D9}">
      <text>
        <r>
          <rPr>
            <b/>
            <sz val="9"/>
            <color indexed="81"/>
            <rFont val="Tahoma"/>
            <family val="2"/>
          </rPr>
          <t>Yamasaki, Brandon:</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CalTF-1</author>
  </authors>
  <commentList>
    <comment ref="A26" authorId="0" shapeId="0" xr:uid="{DB75FF6A-576B-4DD1-91C5-1CFC519E6943}">
      <text>
        <r>
          <rPr>
            <b/>
            <sz val="9"/>
            <color indexed="81"/>
            <rFont val="Tahoma"/>
            <family val="2"/>
          </rPr>
          <t>CalTF-1:</t>
        </r>
        <r>
          <rPr>
            <sz val="9"/>
            <color indexed="81"/>
            <rFont val="Tahoma"/>
            <family val="2"/>
          </rPr>
          <t xml:space="preserve">
CrossMeasWtd
DirectIE
Scaled
ScaledDirectIE
Standard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Casco, Lake</author>
  </authors>
  <commentList>
    <comment ref="K2" authorId="0" shapeId="0" xr:uid="{913361E4-F1EA-4140-9B72-2B167756FF6B}">
      <text>
        <r>
          <rPr>
            <b/>
            <sz val="9"/>
            <color indexed="81"/>
            <rFont val="Tahoma"/>
            <family val="2"/>
          </rPr>
          <t>Casco, Lake:</t>
        </r>
        <r>
          <rPr>
            <sz val="9"/>
            <color indexed="81"/>
            <rFont val="Tahoma"/>
            <family val="2"/>
          </rPr>
          <t xml:space="preserve">
Match Calc template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Ayad Al-Shaikh</author>
  </authors>
  <commentList>
    <comment ref="D1" authorId="0" shapeId="0" xr:uid="{00000000-0006-0000-1900-000001000000}">
      <text>
        <r>
          <rPr>
            <b/>
            <sz val="9"/>
            <color indexed="81"/>
            <rFont val="Tahoma"/>
            <family val="2"/>
          </rPr>
          <t>Ayad Al-Shaikh:</t>
        </r>
        <r>
          <rPr>
            <sz val="9"/>
            <color indexed="81"/>
            <rFont val="Tahoma"/>
            <family val="2"/>
          </rPr>
          <t xml:space="preserve">
Purpose is to match with NTGR values</t>
        </r>
      </text>
    </comment>
    <comment ref="E1" authorId="0" shapeId="0" xr:uid="{00000000-0006-0000-1900-000002000000}">
      <text>
        <r>
          <rPr>
            <b/>
            <sz val="9"/>
            <color indexed="81"/>
            <rFont val="Tahoma"/>
            <family val="2"/>
          </rPr>
          <t>Ayad Al-Shaikh:</t>
        </r>
        <r>
          <rPr>
            <sz val="9"/>
            <color indexed="81"/>
            <rFont val="Tahoma"/>
            <family val="2"/>
          </rPr>
          <t xml:space="preserve">
match with WG2 POE requirements (Tiers?)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Paul Reeves</author>
  </authors>
  <commentList>
    <comment ref="C5" authorId="0" shapeId="0" xr:uid="{00000000-0006-0000-1B00-000001000000}">
      <text>
        <r>
          <rPr>
            <sz val="9"/>
            <color indexed="81"/>
            <rFont val="Tahoma"/>
            <family val="2"/>
          </rPr>
          <t>new field added for DEER2016</t>
        </r>
      </text>
    </comment>
    <comment ref="D5" authorId="0" shapeId="0" xr:uid="{00000000-0006-0000-1B00-000002000000}">
      <text>
        <r>
          <rPr>
            <sz val="9"/>
            <color indexed="81"/>
            <rFont val="Tahoma"/>
            <family val="2"/>
          </rPr>
          <t>new field added for DEER2016</t>
        </r>
      </text>
    </comment>
  </commentList>
</comments>
</file>

<file path=xl/sharedStrings.xml><?xml version="1.0" encoding="utf-8"?>
<sst xmlns="http://schemas.openxmlformats.org/spreadsheetml/2006/main" count="26323" uniqueCount="4185">
  <si>
    <t>Legend</t>
  </si>
  <si>
    <t>Input Cell</t>
  </si>
  <si>
    <t>Direct input to the equation</t>
  </si>
  <si>
    <t>Calculated Cell</t>
  </si>
  <si>
    <t>Calculated value based upon inputs</t>
  </si>
  <si>
    <t>Pasted Value Cell</t>
  </si>
  <si>
    <t>Value pasted from other source (ie, eQUEST output, Excel calc, AirMaster output, etc)</t>
  </si>
  <si>
    <t>User Input Worksheets:</t>
  </si>
  <si>
    <t>Data Spec</t>
  </si>
  <si>
    <t>List of various parameters to describe the Measure and all of its permutations that includes:</t>
  </si>
  <si>
    <t>Fields that could have multiple values</t>
  </si>
  <si>
    <t>Fields that have only one value</t>
  </si>
  <si>
    <t>Measure Support Table</t>
  </si>
  <si>
    <t>Link to calculations and cost.</t>
  </si>
  <si>
    <t>Measure Specific Constants</t>
  </si>
  <si>
    <t>Calculation methodology that includes inputs.</t>
  </si>
  <si>
    <t>Cost Data</t>
  </si>
  <si>
    <t>Existing cost information and the methodology for averaging a final value.</t>
  </si>
  <si>
    <t>Technology QPL</t>
  </si>
  <si>
    <t>Copied worksheet take from "https://fishnick.com/saveenergy/rebates/".</t>
  </si>
  <si>
    <t>CET Paste</t>
  </si>
  <si>
    <t>Output sheet designed to support the transfer of information to the CET (cost-effectiveness tool); also includes the CET results so that differences can be quantified in a consistent way.</t>
  </si>
  <si>
    <t>Slide info</t>
  </si>
  <si>
    <t>Output sheet designed to convey information for an audience to check critical parameters</t>
  </si>
  <si>
    <r>
      <t>Collapsed Table</t>
    </r>
    <r>
      <rPr>
        <b/>
        <i/>
        <sz val="11"/>
        <color rgb="FF0000CC"/>
        <rFont val="Calibri Light"/>
        <family val="2"/>
        <scheme val="major"/>
      </rPr>
      <t xml:space="preserve"> (optional)</t>
    </r>
  </si>
  <si>
    <t>Update of the "Measure Support Table" worksheet that showed collapsed permutation sets; sheet only included when needed</t>
  </si>
  <si>
    <t>Savings Difference</t>
  </si>
  <si>
    <t>Documents the difference in savings between the final values in 2016 and the savings that would be claimed with eTRM values (and the same quantities documented in 2016).</t>
  </si>
  <si>
    <t>Back-up Tables</t>
  </si>
  <si>
    <t>Lookup</t>
  </si>
  <si>
    <t>Used for PA, UseCategory, GasLoadShapes - taken from PG&amp;E list</t>
  </si>
  <si>
    <t>Lookup_Unit</t>
  </si>
  <si>
    <t>Norm Unit - taken from PG&amp;E list</t>
  </si>
  <si>
    <t>ElecImpProfiles</t>
  </si>
  <si>
    <t>Electric Load Shape ID - taken from PG&amp;E list</t>
  </si>
  <si>
    <t>deliverytype</t>
  </si>
  <si>
    <t>Delivery type list - taken from CEDARS</t>
  </si>
  <si>
    <t>sector</t>
  </si>
  <si>
    <t>Sector list - taken from CEDARS</t>
  </si>
  <si>
    <t>Lookup_BT</t>
  </si>
  <si>
    <t>Building Type ID - taken from SCE list and supplemented</t>
  </si>
  <si>
    <t>READI_EUL</t>
  </si>
  <si>
    <t>EUL ID - taken from SCE list but originally downloaded from READI</t>
  </si>
  <si>
    <t>READI_NTG</t>
  </si>
  <si>
    <t>NTG ID - taken from SCE list but originally downloaded from READI</t>
  </si>
  <si>
    <t>READI_GSIA</t>
  </si>
  <si>
    <t>GSIA ID - taken from SCE list but originally downloaded from READI</t>
  </si>
  <si>
    <t>DEER2016_HOU</t>
  </si>
  <si>
    <t>Hours of Use Table (with Interactive Effects and CDF values included)  - taken from SCE list but originally downloaded from DEER</t>
  </si>
  <si>
    <t>READI_BldgHVAC</t>
  </si>
  <si>
    <t>Building HVAC  - taken from SCE list but originally downloaded from READI</t>
  </si>
  <si>
    <t>Lookup_DIM</t>
  </si>
  <si>
    <t xml:space="preserve">Delivery Incentive Mechanism table, used for Delivery Type  - taken from SCE list </t>
  </si>
  <si>
    <t>PGE - Support Tables</t>
  </si>
  <si>
    <t>Informational purpose only - taken from PG&amp;E list</t>
  </si>
  <si>
    <t>Revision Number</t>
  </si>
  <si>
    <t>Date</t>
  </si>
  <si>
    <t>Changed by</t>
  </si>
  <si>
    <t>Description</t>
  </si>
  <si>
    <t>QC by</t>
  </si>
  <si>
    <t>Orignal Source Information:</t>
  </si>
  <si>
    <t>SCG</t>
  </si>
  <si>
    <t>Original revision for workpaper</t>
  </si>
  <si>
    <t>AM</t>
  </si>
  <si>
    <t>Workpaper Number</t>
  </si>
  <si>
    <t>Revision</t>
  </si>
  <si>
    <t>Add additional oven test to workpaper energy savings and measure cost calculations</t>
  </si>
  <si>
    <t>SWAP017</t>
  </si>
  <si>
    <t>Rev 01</t>
  </si>
  <si>
    <t>23 to &lt;24W</t>
  </si>
  <si>
    <t>24 to &lt;25W</t>
  </si>
  <si>
    <t>SelectIT</t>
  </si>
  <si>
    <t>MeasureAppType</t>
  </si>
  <si>
    <t>SelectBT</t>
  </si>
  <si>
    <t>BuildingType</t>
  </si>
  <si>
    <t>SelectBL</t>
  </si>
  <si>
    <t>BldgLoc</t>
  </si>
  <si>
    <t>SelectDIM</t>
  </si>
  <si>
    <t>DeliveryIncentiveMechanism</t>
  </si>
  <si>
    <t>SelectBV</t>
  </si>
  <si>
    <t>BldgVint</t>
  </si>
  <si>
    <t>SelectPA</t>
  </si>
  <si>
    <t>PA/POU</t>
  </si>
  <si>
    <t>ImpactCombos</t>
  </si>
  <si>
    <t>Number of Base Cases</t>
  </si>
  <si>
    <t>ROB</t>
  </si>
  <si>
    <t>Agricultural</t>
  </si>
  <si>
    <t>01</t>
  </si>
  <si>
    <t>Any</t>
  </si>
  <si>
    <t>PGE</t>
  </si>
  <si>
    <t>RET</t>
  </si>
  <si>
    <t>Assembly</t>
  </si>
  <si>
    <t>02</t>
  </si>
  <si>
    <t>SCE</t>
  </si>
  <si>
    <t>REF</t>
  </si>
  <si>
    <t>Com</t>
  </si>
  <si>
    <t>03</t>
  </si>
  <si>
    <t>SDGE</t>
  </si>
  <si>
    <t>Electric Load Shape</t>
  </si>
  <si>
    <t>--------------------&gt;</t>
  </si>
  <si>
    <t>PG&amp;E</t>
  </si>
  <si>
    <t>PGE:5 = Commercial Food Service</t>
  </si>
  <si>
    <t>REA</t>
  </si>
  <si>
    <t>Education - Community College</t>
  </si>
  <si>
    <t>04</t>
  </si>
  <si>
    <t>SCE:NON_RES:DEER:Com:Indoor_Non-CFL_Ltg</t>
  </si>
  <si>
    <t>NEW</t>
  </si>
  <si>
    <t>Education - Primary School</t>
  </si>
  <si>
    <t>05</t>
  </si>
  <si>
    <t>BAY</t>
  </si>
  <si>
    <t>SDG&amp;E</t>
  </si>
  <si>
    <t>SDGE:35-OTI-OtherIndustrial-PROC_OTH</t>
  </si>
  <si>
    <t>ROBNC</t>
  </si>
  <si>
    <t>Education - Relocatable Classroom</t>
  </si>
  <si>
    <t>06</t>
  </si>
  <si>
    <t>All non-upstream delivery types for deemed measures (NonUpStrm)</t>
  </si>
  <si>
    <t>SCR</t>
  </si>
  <si>
    <t>SCG:Misc._Commercial:DHW HtPmp</t>
  </si>
  <si>
    <t>NR</t>
  </si>
  <si>
    <t>Education - Secondary School</t>
  </si>
  <si>
    <t>07</t>
  </si>
  <si>
    <t>All</t>
  </si>
  <si>
    <t>Gas Load Shape</t>
  </si>
  <si>
    <t>Annual</t>
  </si>
  <si>
    <t>BRO</t>
  </si>
  <si>
    <t>Education - University</t>
  </si>
  <si>
    <t>08</t>
  </si>
  <si>
    <t>MCE</t>
  </si>
  <si>
    <t>Building HVAC</t>
  </si>
  <si>
    <t>AOE</t>
  </si>
  <si>
    <t>Food Store</t>
  </si>
  <si>
    <t>09</t>
  </si>
  <si>
    <t>Norm Unit</t>
  </si>
  <si>
    <t>Each</t>
  </si>
  <si>
    <t>Weatherization</t>
  </si>
  <si>
    <t>Grocery</t>
  </si>
  <si>
    <t>10</t>
  </si>
  <si>
    <t>MH72</t>
  </si>
  <si>
    <t>Any IOU</t>
  </si>
  <si>
    <t>Is IE Factor</t>
  </si>
  <si>
    <t>No</t>
  </si>
  <si>
    <t>AR</t>
  </si>
  <si>
    <t>Health/Medical - Clinic</t>
  </si>
  <si>
    <t>11</t>
  </si>
  <si>
    <t>MH85</t>
  </si>
  <si>
    <t>Downstream Prescriptive Rebate (PreRebDown)</t>
  </si>
  <si>
    <t>LADWP</t>
  </si>
  <si>
    <t>Use Category</t>
  </si>
  <si>
    <t>FoodServ</t>
  </si>
  <si>
    <t>AR-ER</t>
  </si>
  <si>
    <t>Health/Medical - Hospital</t>
  </si>
  <si>
    <t>12</t>
  </si>
  <si>
    <t>MH00</t>
  </si>
  <si>
    <t>SMUD</t>
  </si>
  <si>
    <t>Sector</t>
  </si>
  <si>
    <t>AR-RE</t>
  </si>
  <si>
    <t>Health/Medical - Nursing Home</t>
  </si>
  <si>
    <t>13</t>
  </si>
  <si>
    <t>MH06</t>
  </si>
  <si>
    <t>Any POU</t>
  </si>
  <si>
    <t>EUL ID</t>
  </si>
  <si>
    <t>Electric</t>
  </si>
  <si>
    <t>Cook-ElecCombOven</t>
  </si>
  <si>
    <t>AR-RI</t>
  </si>
  <si>
    <t>Industrial</t>
  </si>
  <si>
    <t>14</t>
  </si>
  <si>
    <t>New</t>
  </si>
  <si>
    <t>Gas</t>
  </si>
  <si>
    <t>Cook-GasCombOVen</t>
  </si>
  <si>
    <t>Lodging - Guest Rooms</t>
  </si>
  <si>
    <t>15</t>
  </si>
  <si>
    <t>Ex</t>
  </si>
  <si>
    <t>GSIA ID</t>
  </si>
  <si>
    <t>Def-GSIA</t>
  </si>
  <si>
    <t>Lodging - Hotel</t>
  </si>
  <si>
    <t>16</t>
  </si>
  <si>
    <t>PGx</t>
  </si>
  <si>
    <t>NTG ID</t>
  </si>
  <si>
    <t>NTR ID - 1</t>
  </si>
  <si>
    <t>Com-Default&gt;2yrs</t>
  </si>
  <si>
    <t>Can this be a function of other variables?</t>
  </si>
  <si>
    <t>Lodging - Motel</t>
  </si>
  <si>
    <t>IOU</t>
  </si>
  <si>
    <t>SCx</t>
  </si>
  <si>
    <t>NTR ID - 2</t>
  </si>
  <si>
    <t>Ind-Default&gt;2yrs</t>
  </si>
  <si>
    <t>Note that certain IDs are tied to BT values.</t>
  </si>
  <si>
    <t>Manufacturing - Bio/Tech</t>
  </si>
  <si>
    <t>SDx</t>
  </si>
  <si>
    <t>NTR ID - 3</t>
  </si>
  <si>
    <t>Agric-Default&gt;2yrs</t>
  </si>
  <si>
    <t>Recommend by: Sector, ProgDelivID</t>
  </si>
  <si>
    <t>Manufacturing - Light Industrial</t>
  </si>
  <si>
    <t>SGx</t>
  </si>
  <si>
    <t>NTR ID - 4</t>
  </si>
  <si>
    <t>Sector given by BT</t>
  </si>
  <si>
    <t>Misc - Commercial</t>
  </si>
  <si>
    <t>ProgDelivID given by DIM</t>
  </si>
  <si>
    <t>Office - Large</t>
  </si>
  <si>
    <t>Office - Small</t>
  </si>
  <si>
    <t>Res</t>
  </si>
  <si>
    <t>Residential Mobile Home - Double-Wide</t>
  </si>
  <si>
    <t>Residential Multi-family</t>
  </si>
  <si>
    <t>Residential Single Family</t>
  </si>
  <si>
    <t>Restaurant - Fast-Food</t>
  </si>
  <si>
    <t>Restaurant - Sit-Down</t>
  </si>
  <si>
    <t>Retail - Multistory Large</t>
  </si>
  <si>
    <t>Retail - Single-Story Large</t>
  </si>
  <si>
    <t>Retail - Small</t>
  </si>
  <si>
    <t>Storage - Conditioned</t>
  </si>
  <si>
    <t>Storage - Unconditioned</t>
  </si>
  <si>
    <t>Transportation - Communication - Utilities</t>
  </si>
  <si>
    <t>Warehouse - Refrigerated</t>
  </si>
  <si>
    <t>Item Number</t>
  </si>
  <si>
    <t>Noted by</t>
  </si>
  <si>
    <t>Effects</t>
  </si>
  <si>
    <t>Issue Type</t>
  </si>
  <si>
    <t>Reference</t>
  </si>
  <si>
    <t>Affirmation By</t>
  </si>
  <si>
    <t>Ref</t>
  </si>
  <si>
    <t>Issue Type List</t>
  </si>
  <si>
    <t>Text Specification</t>
  </si>
  <si>
    <t>EUL</t>
  </si>
  <si>
    <t>Impl Values</t>
  </si>
  <si>
    <t>Data Spec Worksheet</t>
  </si>
  <si>
    <t>POU</t>
  </si>
  <si>
    <t>Savings</t>
  </si>
  <si>
    <t>Error</t>
  </si>
  <si>
    <t>Measure Support Table Worksheet</t>
  </si>
  <si>
    <t>IOU/POU</t>
  </si>
  <si>
    <t>Cost</t>
  </si>
  <si>
    <t>Consistency</t>
  </si>
  <si>
    <t>Measure Specific Constant Worksheet</t>
  </si>
  <si>
    <t>CalTF Members</t>
  </si>
  <si>
    <t>Implementation</t>
  </si>
  <si>
    <t>POU Value/Change</t>
  </si>
  <si>
    <t>Cost Data Worksheet</t>
  </si>
  <si>
    <t>Various</t>
  </si>
  <si>
    <t>Collapsed Values</t>
  </si>
  <si>
    <t>Savings Difference Worksheet</t>
  </si>
  <si>
    <t>Future Update</t>
  </si>
  <si>
    <t>Informational</t>
  </si>
  <si>
    <t>Info Only</t>
  </si>
  <si>
    <t>Measure Data Field</t>
  </si>
  <si>
    <t>Column</t>
  </si>
  <si>
    <t>Additional Processing</t>
  </si>
  <si>
    <t>Measure Value</t>
  </si>
  <si>
    <t>G</t>
  </si>
  <si>
    <t>n/a</t>
  </si>
  <si>
    <t>NR, NC</t>
  </si>
  <si>
    <t>Cook-ElecConvOven</t>
  </si>
  <si>
    <t>NonUpStrm</t>
  </si>
  <si>
    <t>(use existing)</t>
  </si>
  <si>
    <t>OvenConv</t>
  </si>
  <si>
    <t>BldgType</t>
  </si>
  <si>
    <t>H</t>
  </si>
  <si>
    <t>DMo, MFm, SFm</t>
  </si>
  <si>
    <t>Cook-GasConvOven</t>
  </si>
  <si>
    <t>PreRebDown</t>
  </si>
  <si>
    <t>Ag</t>
  </si>
  <si>
    <t>BldgVintage</t>
  </si>
  <si>
    <t>I</t>
  </si>
  <si>
    <t>Ex, New</t>
  </si>
  <si>
    <t>Ind</t>
  </si>
  <si>
    <t>J</t>
  </si>
  <si>
    <t>System</t>
  </si>
  <si>
    <t>NormUnit</t>
  </si>
  <si>
    <t>K</t>
  </si>
  <si>
    <t>Agric-Default&gt;2yrs
Com-Default&gt;2yrs
Ind-Default&gt;2yrs</t>
  </si>
  <si>
    <t>NonUpStrm
PreRebDown</t>
  </si>
  <si>
    <t>Ag
Com
Ind</t>
  </si>
  <si>
    <t>O, W</t>
  </si>
  <si>
    <t>Lookup on READI_EUL table</t>
  </si>
  <si>
    <t>Appl-Gas_Cooking</t>
  </si>
  <si>
    <t>RUL ID</t>
  </si>
  <si>
    <t>NTGR</t>
  </si>
  <si>
    <t>AB, AC, AD</t>
  </si>
  <si>
    <t>Lookup on READI_NTG table</t>
  </si>
  <si>
    <t xml:space="preserve">All-Default&lt;=2yrs </t>
  </si>
  <si>
    <t>DeliveryType</t>
  </si>
  <si>
    <t>AE</t>
  </si>
  <si>
    <t>DnDeemDI
DnDeemed
UpDeemed</t>
  </si>
  <si>
    <t>GSIA</t>
  </si>
  <si>
    <t>AF</t>
  </si>
  <si>
    <t>Lookup on READI_GSIA table</t>
  </si>
  <si>
    <t xml:space="preserve">
Def-GSIA</t>
  </si>
  <si>
    <t>AG</t>
  </si>
  <si>
    <t>DEER:Res_ClothesDishWasher</t>
  </si>
  <si>
    <t>AH</t>
  </si>
  <si>
    <t>AI</t>
  </si>
  <si>
    <t>AJ</t>
  </si>
  <si>
    <t>BldgHVAC</t>
  </si>
  <si>
    <t>AK</t>
  </si>
  <si>
    <t>rWtd</t>
  </si>
  <si>
    <t>HOU</t>
  </si>
  <si>
    <t>AL</t>
  </si>
  <si>
    <t>N/A</t>
  </si>
  <si>
    <t>IE Factor</t>
  </si>
  <si>
    <t>IETableName</t>
  </si>
  <si>
    <t>AN</t>
  </si>
  <si>
    <t>AppPlug</t>
  </si>
  <si>
    <t>SubUseCategory</t>
  </si>
  <si>
    <t>KitchenApp</t>
  </si>
  <si>
    <t>TechGroup</t>
  </si>
  <si>
    <t>Cook_equip</t>
  </si>
  <si>
    <t>TechType</t>
  </si>
  <si>
    <t>Cooking</t>
  </si>
  <si>
    <t>Cost Adjustment Type</t>
  </si>
  <si>
    <t>None</t>
  </si>
  <si>
    <t>EnImpCalcType</t>
  </si>
  <si>
    <t>Standard</t>
  </si>
  <si>
    <t>MeasImpactType</t>
  </si>
  <si>
    <t>Deem-WP</t>
  </si>
  <si>
    <t>MeasQualifierGroup</t>
  </si>
  <si>
    <t>Upstream Flag</t>
  </si>
  <si>
    <t>Source date of Ex Ante data tables:</t>
  </si>
  <si>
    <t>PG&amp;E (1/2020)</t>
  </si>
  <si>
    <t>SCE (1/2020)</t>
  </si>
  <si>
    <t>SCG (1/2020)</t>
  </si>
  <si>
    <t>SDG&amp;E (1/2020)</t>
  </si>
  <si>
    <t>Average Uses Per Week</t>
  </si>
  <si>
    <t>Idle Time</t>
  </si>
  <si>
    <t>min</t>
  </si>
  <si>
    <t>Cook Time</t>
  </si>
  <si>
    <t>Model Designation</t>
  </si>
  <si>
    <t>F</t>
  </si>
  <si>
    <t>B</t>
  </si>
  <si>
    <t>C</t>
  </si>
  <si>
    <t>D</t>
  </si>
  <si>
    <t>Q</t>
  </si>
  <si>
    <t>R</t>
  </si>
  <si>
    <t>S</t>
  </si>
  <si>
    <t>T</t>
  </si>
  <si>
    <t>U</t>
  </si>
  <si>
    <t>V</t>
  </si>
  <si>
    <t>X</t>
  </si>
  <si>
    <t>Y</t>
  </si>
  <si>
    <t>E</t>
  </si>
  <si>
    <t>N</t>
  </si>
  <si>
    <t>O</t>
  </si>
  <si>
    <t>P</t>
  </si>
  <si>
    <t>M</t>
  </si>
  <si>
    <t>L</t>
  </si>
  <si>
    <t>EE</t>
  </si>
  <si>
    <t>Baseline</t>
  </si>
  <si>
    <t>high end 36"</t>
  </si>
  <si>
    <t>wallmount</t>
  </si>
  <si>
    <t>dual cavity</t>
  </si>
  <si>
    <t>bottom</t>
  </si>
  <si>
    <t>top</t>
  </si>
  <si>
    <t>Appliance Cost</t>
  </si>
  <si>
    <t>Cavity Size (cuft)</t>
  </si>
  <si>
    <t>Preheat Energy Per Use (Btu)</t>
  </si>
  <si>
    <t>Potato Cooking Efficiency (%)</t>
  </si>
  <si>
    <t>Production Capacity (lb/h)</t>
  </si>
  <si>
    <t>Idle Energy Rate (Btu/h)</t>
  </si>
  <si>
    <t>Cooking Energy Per Use (Btu)</t>
  </si>
  <si>
    <t>Total Energy Per Use (Btu/day)</t>
  </si>
  <si>
    <t>Base</t>
  </si>
  <si>
    <t>IMC</t>
  </si>
  <si>
    <t>Electric Cooking Appliances</t>
  </si>
  <si>
    <t>Existing Conditions</t>
  </si>
  <si>
    <t>Base Case</t>
  </si>
  <si>
    <t>Measure Case</t>
  </si>
  <si>
    <t>1st Baseline</t>
  </si>
  <si>
    <t>2nd Baseline</t>
  </si>
  <si>
    <t>Statewide Measure ID</t>
  </si>
  <si>
    <t>Statewide Measure Offering ID</t>
  </si>
  <si>
    <t>Version</t>
  </si>
  <si>
    <t>PA</t>
  </si>
  <si>
    <t>Measure Case Bin</t>
  </si>
  <si>
    <t>Building Type</t>
  </si>
  <si>
    <t>Building Vintage</t>
  </si>
  <si>
    <t>Climate Zone</t>
  </si>
  <si>
    <t>Res Area</t>
  </si>
  <si>
    <t>Delivery Type</t>
  </si>
  <si>
    <t>Measure Application Type</t>
  </si>
  <si>
    <t>Demand 
(kW)</t>
  </si>
  <si>
    <t>Energy 
(kWh/yr)</t>
  </si>
  <si>
    <t>Energy 
(th/yr)</t>
  </si>
  <si>
    <t>Base Case Material Cost
($)</t>
  </si>
  <si>
    <t>Measure Case Material Cost
($)</t>
  </si>
  <si>
    <t>Measure Case Labor Cost
($)</t>
  </si>
  <si>
    <t>Base Case 
Cost
($)</t>
  </si>
  <si>
    <t>Measure Case Cost
($)</t>
  </si>
  <si>
    <t>Incremental Cost ($)</t>
  </si>
  <si>
    <t>Incremental Cost
($)</t>
  </si>
  <si>
    <t>Water Savings (gal/yr)</t>
  </si>
  <si>
    <t>A</t>
  </si>
  <si>
    <t>DEER2020</t>
  </si>
  <si>
    <t>DMo</t>
  </si>
  <si>
    <t>Direct Install, Downstream, Upstream Incentive</t>
  </si>
  <si>
    <t>Inefficient Residential Gas Oven</t>
  </si>
  <si>
    <t>Efficient Residential Gas Oven</t>
  </si>
  <si>
    <t>DEER2021</t>
  </si>
  <si>
    <t>MFm</t>
  </si>
  <si>
    <t>DEER2022</t>
  </si>
  <si>
    <t>SFm</t>
  </si>
  <si>
    <t>Duration (min)</t>
  </si>
  <si>
    <t>breakfast</t>
  </si>
  <si>
    <t>lunch</t>
  </si>
  <si>
    <t>dinner</t>
  </si>
  <si>
    <t>other</t>
  </si>
  <si>
    <t>Middle value</t>
  </si>
  <si>
    <t>1 to 5</t>
  </si>
  <si>
    <t>6 to 11</t>
  </si>
  <si>
    <t>11 to 15</t>
  </si>
  <si>
    <t>16 to 30</t>
  </si>
  <si>
    <t>31 to 45</t>
  </si>
  <si>
    <t xml:space="preserve">46 to 60 </t>
  </si>
  <si>
    <t>61 to 90</t>
  </si>
  <si>
    <t>91 to 120</t>
  </si>
  <si>
    <t>greater than 120</t>
  </si>
  <si>
    <t xml:space="preserve">don’t know </t>
  </si>
  <si>
    <t>blank</t>
  </si>
  <si>
    <t>Average per use</t>
  </si>
  <si>
    <t>Average Usage</t>
  </si>
  <si>
    <t>Assumption: 2 dinner uses, 1 other use</t>
  </si>
  <si>
    <t>Source: COOKING APPLIANCE USE IN CALIFORNIA HOMES—DATA COLLECTED FROM A WEB-BASED SURVEY (August 2011)</t>
  </si>
  <si>
    <t>2016- DOE tested model not all data was available</t>
  </si>
  <si>
    <t>15 lb load</t>
  </si>
  <si>
    <t>Pre-heat Energy</t>
  </si>
  <si>
    <t>Test #1</t>
  </si>
  <si>
    <t>Test #2</t>
  </si>
  <si>
    <t>Test #3</t>
  </si>
  <si>
    <t>Gas Energy Consumption (Btu)</t>
  </si>
  <si>
    <t>Electric Energy Consumption (Wh)</t>
  </si>
  <si>
    <t>Idle Energy Rate</t>
  </si>
  <si>
    <t>Gas Energy Consumption (Btu/h)</t>
  </si>
  <si>
    <t>Electric Energy Consumption (W)</t>
  </si>
  <si>
    <t>Heavy load Cooking Rate</t>
  </si>
  <si>
    <t>Cooking Efficiency (%) Calculation</t>
  </si>
  <si>
    <t>Initial Potato Weight (lb)</t>
  </si>
  <si>
    <t>Not Available</t>
  </si>
  <si>
    <t>Final Potato Weight (lb)</t>
  </si>
  <si>
    <t>Specific Heat of Pot (btu/lb *F)</t>
  </si>
  <si>
    <t>Initial Temp of Pot (F)</t>
  </si>
  <si>
    <t>Final Temp of Pot (F)</t>
  </si>
  <si>
    <t>Heat of vaporization (btu/lb)</t>
  </si>
  <si>
    <t>Total Weight of sheet pans (lb)</t>
  </si>
  <si>
    <t>Specific of aluminum (btu/lb*F)</t>
  </si>
  <si>
    <t>Total oven energy consumption  (btu)</t>
  </si>
  <si>
    <t>Cooking Efficiency (%)</t>
  </si>
  <si>
    <t>Cooking Efficiency</t>
  </si>
  <si>
    <t xml:space="preserve">Average Cook Efficiency </t>
  </si>
  <si>
    <t>Production Rate (lb/h) Calculation</t>
  </si>
  <si>
    <t>Test time (min)</t>
  </si>
  <si>
    <t>Production Rate (lb/h)</t>
  </si>
  <si>
    <t>Average Production Rate (lb/h)</t>
  </si>
  <si>
    <t>Reference Material</t>
  </si>
  <si>
    <t>10 lb load</t>
  </si>
  <si>
    <t>Cooking Energy Efficiency</t>
  </si>
  <si>
    <t>Source: ASTM F1496-13 (Eq. 9)</t>
  </si>
  <si>
    <t>Total Oven Energy Consumption (BTU)</t>
  </si>
  <si>
    <t>Source: ASTM F1496-13</t>
  </si>
  <si>
    <t>Source: ASTM F1496-13 (Eq. 11)</t>
  </si>
  <si>
    <t>5 lb load</t>
  </si>
  <si>
    <t>2.5 lb load</t>
  </si>
  <si>
    <t>Preheat Energy per Use (btu)</t>
  </si>
  <si>
    <t>Cooking Energy Efficiency (%)</t>
  </si>
  <si>
    <t>&lt;=2200</t>
  </si>
  <si>
    <t>&gt;=30%</t>
  </si>
  <si>
    <t>Yes</t>
  </si>
  <si>
    <t>inDB</t>
  </si>
  <si>
    <t>identifies the IOU, used as an applicability field in the Energy Impacts and Measure Costs tables</t>
  </si>
  <si>
    <t>Index</t>
  </si>
  <si>
    <t>Code</t>
  </si>
  <si>
    <t>Comment</t>
  </si>
  <si>
    <t>Pacific Gas and Electric</t>
  </si>
  <si>
    <t>Southern California Edison</t>
  </si>
  <si>
    <t>San Diego Gas and Electric</t>
  </si>
  <si>
    <t>Southern California Gas</t>
  </si>
  <si>
    <t>BayREN</t>
  </si>
  <si>
    <t>Bay Area Regional Energy Network</t>
  </si>
  <si>
    <t>SoCal REN</t>
  </si>
  <si>
    <t>Souther California Regional Energy Network</t>
  </si>
  <si>
    <t>All IOUs</t>
  </si>
  <si>
    <t>Marin Clean Energy</t>
  </si>
  <si>
    <t>UseCategory</t>
  </si>
  <si>
    <t>Use categories describe How or Where technologies are used.</t>
  </si>
  <si>
    <t>Applicances and Plug Loads</t>
  </si>
  <si>
    <t>BldgEnv</t>
  </si>
  <si>
    <t>Building Envelope</t>
  </si>
  <si>
    <t>CompAir</t>
  </si>
  <si>
    <t>Compressed Air</t>
  </si>
  <si>
    <t>ComRefrig</t>
  </si>
  <si>
    <t>Commercial Refrigeration</t>
  </si>
  <si>
    <t>Food Service</t>
  </si>
  <si>
    <t>HVAC</t>
  </si>
  <si>
    <t>Irrigate</t>
  </si>
  <si>
    <t>Irrigation</t>
  </si>
  <si>
    <t>Lighting</t>
  </si>
  <si>
    <t>ProcDist</t>
  </si>
  <si>
    <t>Process Distribution</t>
  </si>
  <si>
    <t>ProcDry</t>
  </si>
  <si>
    <t>Process Drying</t>
  </si>
  <si>
    <t>ProcHeat</t>
  </si>
  <si>
    <t>Process Heat</t>
  </si>
  <si>
    <t>ProcRefrig</t>
  </si>
  <si>
    <t>Process refrigeration</t>
  </si>
  <si>
    <t>Recreate</t>
  </si>
  <si>
    <t>Recreation</t>
  </si>
  <si>
    <t>SHW</t>
  </si>
  <si>
    <t>Service and Domestic Hot Water</t>
  </si>
  <si>
    <t>Service</t>
  </si>
  <si>
    <t>Service (Non-Technology )</t>
  </si>
  <si>
    <t>WhlBldg</t>
  </si>
  <si>
    <t>Whole Building Upgrade</t>
  </si>
  <si>
    <t>GasLoadshapes</t>
  </si>
  <si>
    <t>Gas Impact profiles in the current E3 calculators</t>
  </si>
  <si>
    <t>Category</t>
  </si>
  <si>
    <t>Source</t>
  </si>
  <si>
    <t>SummerOnly</t>
  </si>
  <si>
    <t>WinterOnly</t>
  </si>
  <si>
    <t>Area-Acre</t>
  </si>
  <si>
    <t>per Acre</t>
  </si>
  <si>
    <t>used for some Irrigation Systems measures</t>
  </si>
  <si>
    <t>Area-ft2</t>
  </si>
  <si>
    <t>area (ft2)</t>
  </si>
  <si>
    <t>shell measures (windows, wall insulation, etc)</t>
  </si>
  <si>
    <t>Area-ft2-BA</t>
  </si>
  <si>
    <t>Building Area (ft2)</t>
  </si>
  <si>
    <t>greenhouse thermal curtain</t>
  </si>
  <si>
    <t>SurfArea-ft2</t>
  </si>
  <si>
    <t>surface area (ft2)</t>
  </si>
  <si>
    <t>example measures: pipe insulation, duct insulation</t>
  </si>
  <si>
    <t>Building</t>
  </si>
  <si>
    <t>building</t>
  </si>
  <si>
    <t>per building (non-residential)</t>
  </si>
  <si>
    <t>Cap-kBTUh</t>
  </si>
  <si>
    <t>input capacity (kBTUh)</t>
  </si>
  <si>
    <t>per 1000 BTU per hour rated input capacity (heating equipment, smaller capacity, such as residential furnaces)</t>
  </si>
  <si>
    <t>Cap-kW</t>
  </si>
  <si>
    <t>input capacity (kW)</t>
  </si>
  <si>
    <t>per kilowatt capacity (electric heating equipment)</t>
  </si>
  <si>
    <t>Cap-MBTUh</t>
  </si>
  <si>
    <t>input capacity (MBTUh)</t>
  </si>
  <si>
    <t>per 1 Million BTU per hour rated input capacity (large capacity heating equipment, such as commercial boilers)</t>
  </si>
  <si>
    <t>Cap-Tons</t>
  </si>
  <si>
    <t>tons cooling capacity</t>
  </si>
  <si>
    <t>per ton of rated cooling equipment (large and small)</t>
  </si>
  <si>
    <t>Ctrl-kW</t>
  </si>
  <si>
    <t>kW Controlled</t>
  </si>
  <si>
    <t>example measures: occupancy sensors, daylighting measures</t>
  </si>
  <si>
    <t>integral component</t>
  </si>
  <si>
    <t>example measures: appliance measures (refrigerator, dishwasher, etc.)</t>
  </si>
  <si>
    <t>Fixture</t>
  </si>
  <si>
    <t>fixture</t>
  </si>
  <si>
    <t>lighting fixture,refrigeration display case fixture, plumbing fixture</t>
  </si>
  <si>
    <t>Flow-CFM</t>
  </si>
  <si>
    <t>CFM air flow</t>
  </si>
  <si>
    <t>applies to some air flow measures</t>
  </si>
  <si>
    <t>Flow-GPM</t>
  </si>
  <si>
    <t>gallons per minute flow</t>
  </si>
  <si>
    <t>applies to some water flow measures</t>
  </si>
  <si>
    <t>Household</t>
  </si>
  <si>
    <t>house or household</t>
  </si>
  <si>
    <t>savings are per dwelling unit (residential)</t>
  </si>
  <si>
    <t>Installation</t>
  </si>
  <si>
    <t>equipment count</t>
  </si>
  <si>
    <t>Legacy: used in DEER2005 only</t>
  </si>
  <si>
    <t>Lamp</t>
  </si>
  <si>
    <t>lamp</t>
  </si>
  <si>
    <t>per lamp or per lighting fixture lamp replacement</t>
  </si>
  <si>
    <t>Len-ft</t>
  </si>
  <si>
    <t>length (feet)</t>
  </si>
  <si>
    <t>example measures: pipe insulation, refrig case fixture length</t>
  </si>
  <si>
    <t>Rated-HP</t>
  </si>
  <si>
    <t>nameplate HP</t>
  </si>
  <si>
    <t>motor measures</t>
  </si>
  <si>
    <t>Proc-lbs</t>
  </si>
  <si>
    <t>Pounds of material processed</t>
  </si>
  <si>
    <t>kWh</t>
  </si>
  <si>
    <t>annual kWh consumption</t>
  </si>
  <si>
    <t>custom measures only</t>
  </si>
  <si>
    <t>therm</t>
  </si>
  <si>
    <t>annual therm consumption</t>
  </si>
  <si>
    <t>Area-1kFP</t>
  </si>
  <si>
    <t>1,000 sqft footprint</t>
  </si>
  <si>
    <t>Area-1kH</t>
  </si>
  <si>
    <t>1,000 sqft house</t>
  </si>
  <si>
    <t>Area-1kR</t>
  </si>
  <si>
    <t>1,000 sqft roof</t>
  </si>
  <si>
    <t>Area-1kW</t>
  </si>
  <si>
    <t>1,000 sqft wall (exc. windows)</t>
  </si>
  <si>
    <t>Area-100Win</t>
  </si>
  <si>
    <t>100 sqft window</t>
  </si>
  <si>
    <t>KiloLumen</t>
  </si>
  <si>
    <t>kiloLumens of light output</t>
  </si>
  <si>
    <t>Used for some LED fixture measures</t>
  </si>
  <si>
    <t>exante1314 database tables: ElecImpProfiles</t>
  </si>
  <si>
    <t>This file created on 9/4/2015 7:55:43 AM while connected to deeresources.net as sptviewer.</t>
  </si>
  <si>
    <t>Program/Database Description: READI v.2.3.0 (Current Ex Ante  Data) options: include Non-DEER and Proposed data; 1/1/2013 - 1/1/2020</t>
  </si>
  <si>
    <t>ElecImpactProfile</t>
  </si>
  <si>
    <t>E3TargetSector</t>
  </si>
  <si>
    <t>E3ElecImpactProfile</t>
  </si>
  <si>
    <t>PGE:1 = Commercial Indoor Lighting</t>
  </si>
  <si>
    <t>COMMERCIAL</t>
  </si>
  <si>
    <t>1 = Commercial Indoor Lighting</t>
  </si>
  <si>
    <t>PGE:10 = Industrial HVAC</t>
  </si>
  <si>
    <t>INDUSTRIAL</t>
  </si>
  <si>
    <t>10 = Industrial HVAC</t>
  </si>
  <si>
    <t>PGE:11 = Industrial Process</t>
  </si>
  <si>
    <t>11 = Industrial Process</t>
  </si>
  <si>
    <t>PGE:12 = Industrial Motors</t>
  </si>
  <si>
    <t>12 = Industrial Motors</t>
  </si>
  <si>
    <t>PGE:13 = Industrial Refrigeration</t>
  </si>
  <si>
    <t>13 = Industrial Refrigeration</t>
  </si>
  <si>
    <t>PGE:14 = Agricultural</t>
  </si>
  <si>
    <t>AGRICULTURAL</t>
  </si>
  <si>
    <t>14 = Agricultural</t>
  </si>
  <si>
    <t>PGE:17 = Commercial EMS</t>
  </si>
  <si>
    <t>17 = Commercial EMS</t>
  </si>
  <si>
    <t>PGE:18 = Industrial EMS</t>
  </si>
  <si>
    <t>18 = Industrial EMS</t>
  </si>
  <si>
    <t>PGE:19= Agricultural EMS</t>
  </si>
  <si>
    <t>19= Agricultural EMS</t>
  </si>
  <si>
    <t>PGE:2 = Commercial Outdoor Lighting</t>
  </si>
  <si>
    <t>2 = Commercial Outdoor Lighting</t>
  </si>
  <si>
    <t>PGE:21 = Res. Wtr. Heating</t>
  </si>
  <si>
    <t>Res_New_Construction</t>
  </si>
  <si>
    <t>21 = Res. Wtr. Heating</t>
  </si>
  <si>
    <t>Residential</t>
  </si>
  <si>
    <t>PGE:22 = Res. Ht. Pump Cooling</t>
  </si>
  <si>
    <t>22 = Res. Ht. Pump Cooling</t>
  </si>
  <si>
    <t>PGE:23 = Res. Ele. &amp; Ht. Pump Heating</t>
  </si>
  <si>
    <t>23 = Res. Ele. &amp; Ht. Pump Heating</t>
  </si>
  <si>
    <t>PGE:24 = Res. Refrigeration</t>
  </si>
  <si>
    <t>24 = Res. Refrigeration</t>
  </si>
  <si>
    <t>PGE:25 = Res. Lighting</t>
  </si>
  <si>
    <t>25 = Res. Lighting</t>
  </si>
  <si>
    <t>PGE:26 = Res. Central Air Conditioning</t>
  </si>
  <si>
    <t>26 = Res. Central Air Conditioning</t>
  </si>
  <si>
    <t>PGE:28 = Res. New Const. Lighting</t>
  </si>
  <si>
    <t>28 = Res. New Const. Lighting</t>
  </si>
  <si>
    <t>PGE:29 = Res. New Const. Cooling</t>
  </si>
  <si>
    <t>29 = Res. New Const. Cooling</t>
  </si>
  <si>
    <t>PGE:3 = Commercial HVAC</t>
  </si>
  <si>
    <t>3 = Commercial HVAC</t>
  </si>
  <si>
    <t>PGE:31 = Res. Cooking</t>
  </si>
  <si>
    <t>31 = Res. Cooking</t>
  </si>
  <si>
    <t>PGE:32 = Res. Clothes Dry</t>
  </si>
  <si>
    <t>32 = Res. Clothes Dry</t>
  </si>
  <si>
    <t>PGE:33 = Res. Insul. Cen. A/C</t>
  </si>
  <si>
    <t>33 = Res. Insul. Cen. A/C</t>
  </si>
  <si>
    <t>PGE:34 = Res. Insul. Elect. Heat</t>
  </si>
  <si>
    <t>34 = Res. Insul. Elect. Heat</t>
  </si>
  <si>
    <t>PGE:35 = Res. Ceil. Insul. HP Cooling</t>
  </si>
  <si>
    <t>35 = Res. Ceil. Insul. HP Cooling</t>
  </si>
  <si>
    <t>PGE:36 = Res. Ceil. Insul. HP Heating</t>
  </si>
  <si>
    <t>36 = Res. Ceil. Insul. HP Heating</t>
  </si>
  <si>
    <t>PGE:37 = Res. Wall Insul. HP Cooling</t>
  </si>
  <si>
    <t>37 = Res. Wall Insul. HP Cooling</t>
  </si>
  <si>
    <t>PGE:38 = Res. Wall Insul. HP Heating</t>
  </si>
  <si>
    <t>38 = Res. Wall Insul. HP Heating</t>
  </si>
  <si>
    <t>PGE:39 = Res. Flr. Insul. HP Cooling</t>
  </si>
  <si>
    <t>39 = Res. Flr. Insul. HP Cooling</t>
  </si>
  <si>
    <t>PGE:4 = Commercial Refrigeration</t>
  </si>
  <si>
    <t>4 = Commercial Refrigeration</t>
  </si>
  <si>
    <t>PGE:40 = Res. Flr. Insul. HP Heating</t>
  </si>
  <si>
    <t>40 = Res. Flr. Insul. HP Heating</t>
  </si>
  <si>
    <t>PGE:41 = Res. EMS</t>
  </si>
  <si>
    <t>41 = Res. EMS</t>
  </si>
  <si>
    <t>PGE:42 = Res. Dir. Assist. Weatherization</t>
  </si>
  <si>
    <t>42 = Res. Dir. Assist. Weatherization</t>
  </si>
  <si>
    <t>PGE:43 = Res. Dir. Assist. Refrigeration</t>
  </si>
  <si>
    <t>43 = Res. Dir. Assist. Refrigeration</t>
  </si>
  <si>
    <t>PGE:44 = Res. Dir. Assist. Lighting</t>
  </si>
  <si>
    <t>44 = Res. Dir. Assist. Lighting</t>
  </si>
  <si>
    <t>PGE:45 = Res. Dir. Assist. Evap. Cooler</t>
  </si>
  <si>
    <t>45 = Res. Dir. Assist. Evap. Cooler</t>
  </si>
  <si>
    <t>5 = Commercial Food Service</t>
  </si>
  <si>
    <t>PGE:6 = Commercial Motors</t>
  </si>
  <si>
    <t>6 = Commercial Motors</t>
  </si>
  <si>
    <t>PGE:7 = Commercial Process</t>
  </si>
  <si>
    <t>7 = Commercial Process</t>
  </si>
  <si>
    <t>PGE:8 = Industrial Indoor Lighting</t>
  </si>
  <si>
    <t>8 = Industrial Indoor Lighting</t>
  </si>
  <si>
    <t>PGE:9 = Industrial Outdoor Lighting</t>
  </si>
  <si>
    <t>9 = Industrial Outdoor Lighting</t>
  </si>
  <si>
    <t>PGE:DEER:Com:HVAC_Chillers</t>
  </si>
  <si>
    <t>NON_RES</t>
  </si>
  <si>
    <t>DEER:Com:HVAC_Chillers</t>
  </si>
  <si>
    <t>PGE:DEER:Com:HVAC_Duct_Sealing</t>
  </si>
  <si>
    <t>DEER:Com:HVAC_Duct_Sealing</t>
  </si>
  <si>
    <t>PGE:DEER:Com:HVAC_Refrig_Charge</t>
  </si>
  <si>
    <t>DEER:Com:HVAC_Refrig_Charge</t>
  </si>
  <si>
    <t>PGE:DEER:Com:HVAC_Split-Package_AC</t>
  </si>
  <si>
    <t>DEER:Com:HVAC_Split-Package_AC</t>
  </si>
  <si>
    <t>PGE:DEER:Com:Indoor_CFL_Ltg</t>
  </si>
  <si>
    <t>DEER:Com:Indoor_CFL_Ltg</t>
  </si>
  <si>
    <t>PGE:DEER:Com:Indoor_Non-CFL_Ltg</t>
  </si>
  <si>
    <t>DEER:Com:Indoor_Non-CFL_Ltg</t>
  </si>
  <si>
    <t>PGE:DEER:HVAC_Duct_Sealing</t>
  </si>
  <si>
    <t>RES</t>
  </si>
  <si>
    <t>DEER:HVAC_Duct_Sealing</t>
  </si>
  <si>
    <t>PGE:DEER:HVAC_Eff_AC</t>
  </si>
  <si>
    <t>DEER:HVAC_Eff_AC</t>
  </si>
  <si>
    <t>PGE:DEER:HVAC_Refrig_Charge</t>
  </si>
  <si>
    <t>DEER:HVAC_Refrig_Charge</t>
  </si>
  <si>
    <t>PGE:DEER:Indoor_CFL_Ltg</t>
  </si>
  <si>
    <t>DEER:Indoor_CFL_Ltg</t>
  </si>
  <si>
    <t>PGE:DEER:Refg_Chrg_Duct_Seal</t>
  </si>
  <si>
    <t>DEER:Refg_Chrg_Duct_Seal</t>
  </si>
  <si>
    <t>PGE:DEER:RefgFrzr_HighEff</t>
  </si>
  <si>
    <t>DEER:RefgFrzr_HighEff</t>
  </si>
  <si>
    <t>PGE:DEER:RefgFrzr_Recyc-Conditioned</t>
  </si>
  <si>
    <t>DEER:RefgFrzr_Recyc-Conditioned</t>
  </si>
  <si>
    <t>PGE:DEER:RefgFrzr_Recyc-UnConditioned</t>
  </si>
  <si>
    <t>DEER:RefgFrzr_Recyc-UnConditioned</t>
  </si>
  <si>
    <t>PGE:DEER:RefgFrzr_Recycling</t>
  </si>
  <si>
    <t>DEER:RefgFrzr_Recycling</t>
  </si>
  <si>
    <t>SCE:Agricultural:Ag &amp; Water Pumping</t>
  </si>
  <si>
    <t>Ag &amp; Water Pumping</t>
  </si>
  <si>
    <t>SCE:Agricultural:DayLt &amp; Controls</t>
  </si>
  <si>
    <t>DayLt &amp; Controls</t>
  </si>
  <si>
    <t>SCE:Agricultural:DHW HtPmp</t>
  </si>
  <si>
    <t>DHW HtPmp</t>
  </si>
  <si>
    <t>SCE:Agricultural:IndoorLt</t>
  </si>
  <si>
    <t>IndoorLt</t>
  </si>
  <si>
    <t>SCE:Agricultural:New_AC-Ret</t>
  </si>
  <si>
    <t>New_AC-Ret</t>
  </si>
  <si>
    <t>SCE:Agricultural:New_HtPmp-Ret</t>
  </si>
  <si>
    <t>New_HtPmp-Ret</t>
  </si>
  <si>
    <t>SCE:Agricultural:Occupancy Sensor</t>
  </si>
  <si>
    <t>Occupancy Sensor</t>
  </si>
  <si>
    <t>SCE:Agricultural:Perimter Lt Control</t>
  </si>
  <si>
    <t>Perimter Lt Control</t>
  </si>
  <si>
    <t>SCE:Agricultural:Pool HtPmp</t>
  </si>
  <si>
    <t>Pool HtPmp</t>
  </si>
  <si>
    <t>SCE:Agricultural:Reduce_Cooling_Load-Ret</t>
  </si>
  <si>
    <t>Reduce_Cooling_Load-Ret</t>
  </si>
  <si>
    <t>SCE:Agricultural:Refrigeration</t>
  </si>
  <si>
    <t>Refrigeration</t>
  </si>
  <si>
    <t>SCE:Agricultural:Replace_Chiller-Ret</t>
  </si>
  <si>
    <t>Replace_Chiller-Ret</t>
  </si>
  <si>
    <t>SCE:Agricultural:Roof_insul-Ret</t>
  </si>
  <si>
    <t>Roof_insul-Ret</t>
  </si>
  <si>
    <t>SCE:Agricultural:Wall_insul-Ret</t>
  </si>
  <si>
    <t>Wall_insul-Ret</t>
  </si>
  <si>
    <t>SCE:Assembly:&gt;135K_Air_AC-NC</t>
  </si>
  <si>
    <t>&gt;135K_Air_AC-NC</t>
  </si>
  <si>
    <t>SCE:Assembly:&gt;135K_Wtr_AC-NC</t>
  </si>
  <si>
    <t>&gt;135K_Wtr_AC-NC</t>
  </si>
  <si>
    <t>SCE:Assembly:DayLt &amp; Controls</t>
  </si>
  <si>
    <t>SCE:Assembly:DayLt_Cntrl-NC</t>
  </si>
  <si>
    <t>DayLt_Cntrl-NC</t>
  </si>
  <si>
    <t>SCE:Assembly:DHW HtPmp</t>
  </si>
  <si>
    <t>SCE:Assembly:Hi_Eff_AC_Mtr-NC</t>
  </si>
  <si>
    <t>Hi_Eff_AC_Mtr-NC</t>
  </si>
  <si>
    <t>SCE:Assembly:Hi_Perf_Glass-NC</t>
  </si>
  <si>
    <t>Hi_Perf_Glass-NC</t>
  </si>
  <si>
    <t>SCE:Assembly:Lighting-NC</t>
  </si>
  <si>
    <t>Lighting-NC</t>
  </si>
  <si>
    <t>SCE:Assembly:Lo_Gain_Wndw-NC</t>
  </si>
  <si>
    <t>Lo_Gain_Wndw-NC</t>
  </si>
  <si>
    <t>SCE:Assembly:Perimter Lt Control</t>
  </si>
  <si>
    <t>SCE:Assembly:Pool HtPmp</t>
  </si>
  <si>
    <t>SCE:Assembly:Refrigeration</t>
  </si>
  <si>
    <t>SCE:Assembly:Var_Spd_AC_Mtr-NC</t>
  </si>
  <si>
    <t>Var_Spd_AC_Mtr-NC</t>
  </si>
  <si>
    <t>SCE:Assembly:Wtr_Cool_Chiller-NC</t>
  </si>
  <si>
    <t>Wtr_Cool_Chiller-NC</t>
  </si>
  <si>
    <t>SCE:College_University:&gt;135K_Air_AC-NC</t>
  </si>
  <si>
    <t>College_University</t>
  </si>
  <si>
    <t>SCE:College_University:&gt;135K_Wtr_AC-NC</t>
  </si>
  <si>
    <t>SCE:College_University:65K-135_Wtr_AC-NC</t>
  </si>
  <si>
    <t>65K-135_Wtr_AC-NC</t>
  </si>
  <si>
    <t>SCE:College_University:65K-135K_Air_AC-NC</t>
  </si>
  <si>
    <t>65K-135K_Air_AC-NC</t>
  </si>
  <si>
    <t>SCE:College_University:DayLt &amp; Controls</t>
  </si>
  <si>
    <t>SCE:College_University:DayLt_Cntrl-NC</t>
  </si>
  <si>
    <t>SCE:College_University:DHW HtPmp</t>
  </si>
  <si>
    <t>SCE:College_University:Economy_cycle-Ret</t>
  </si>
  <si>
    <t>Economy_cycle-Ret</t>
  </si>
  <si>
    <t>SCE:College_University:Evap_Cooling-Ret</t>
  </si>
  <si>
    <t>Evap_Cooling-Ret</t>
  </si>
  <si>
    <t>SCE:College_University:Hi_Eff_AC_Mtr-NC</t>
  </si>
  <si>
    <t>SCE:College_University:Hi_Perf_Glass-NC</t>
  </si>
  <si>
    <t>SCE:College_University:IndoorLt</t>
  </si>
  <si>
    <t>SCE:College_University:Lighting-NC</t>
  </si>
  <si>
    <t>SCE:College_University:Lo_Gain_Wndw-NC</t>
  </si>
  <si>
    <t>SCE:College_University:New_AC-Ret</t>
  </si>
  <si>
    <t>SCE:College_University:New_HtPmp-Ret</t>
  </si>
  <si>
    <t>SCE:College_University:Perimter Lt Control</t>
  </si>
  <si>
    <t>SCE:College_University:Pool HtPmp</t>
  </si>
  <si>
    <t>SCE:College_University:Reduce_Cooling_Load-Ret</t>
  </si>
  <si>
    <t>SCE:College_University:Refrigeration</t>
  </si>
  <si>
    <t>SCE:College_University:Roof_insul-Ret</t>
  </si>
  <si>
    <t>SCE:College_University:Var_Spd_AC_Mtr-NC</t>
  </si>
  <si>
    <t>SCE:College_University:Wall_insul-Ret</t>
  </si>
  <si>
    <t>SCE:College_University:Wtr_Cool_Chiller-NC</t>
  </si>
  <si>
    <t>SCE:Fast_Food_Restaurant:&lt;65K_AC_Pckg-NC</t>
  </si>
  <si>
    <t>Fast_Food_Restaurant</t>
  </si>
  <si>
    <t>&lt;65K_AC_Pckg-NC</t>
  </si>
  <si>
    <t>SCE:Fast_Food_Restaurant:&lt;65K_AC_Split-NC</t>
  </si>
  <si>
    <t>&lt;65K_AC_Split-NC</t>
  </si>
  <si>
    <t>SCE:Fast_Food_Restaurant:&lt;65K_EvapCool-NC</t>
  </si>
  <si>
    <t>&lt;65K_EvapCool-NC</t>
  </si>
  <si>
    <t>SCE:Fast_Food_Restaurant:65K-135_Wtr_AC-NC</t>
  </si>
  <si>
    <t>SCE:Fast_Food_Restaurant:65K-135K_Air_AC-NC</t>
  </si>
  <si>
    <t>SCE:Fast_Food_Restaurant:DayLt &amp; Controls</t>
  </si>
  <si>
    <t>SCE:Fast_Food_Restaurant:DayLt_Cntrl-NC</t>
  </si>
  <si>
    <t>SCE:Fast_Food_Restaurant:DHW HtPmp</t>
  </si>
  <si>
    <t>SCE:Fast_Food_Restaurant:Hi_Perf_Glass-NC</t>
  </si>
  <si>
    <t>SCE:Fast_Food_Restaurant:Lighting-NC</t>
  </si>
  <si>
    <t>SCE:Fast_Food_Restaurant:Lo_Gain_Wndw-NC</t>
  </si>
  <si>
    <t>SCE:Fast_Food_Restaurant:Package_AC-NC</t>
  </si>
  <si>
    <t>Package_AC-NC</t>
  </si>
  <si>
    <t>SCE:Fast_Food_Restaurant:Perimter Lt Control</t>
  </si>
  <si>
    <t>SCE:Fast_Food_Restaurant:Pool HtPmp</t>
  </si>
  <si>
    <t>SCE:Fast_Food_Restaurant:Refrigeration</t>
  </si>
  <si>
    <t>SCE:Food_Store:DayLt &amp; Controls</t>
  </si>
  <si>
    <t>Food_Store</t>
  </si>
  <si>
    <t>SCE:Food_Store:DHW HtPmp</t>
  </si>
  <si>
    <t>SCE:Food_Store:IndoorLt</t>
  </si>
  <si>
    <t>SCE:Food_Store:Lower_Cond_temp-Ret</t>
  </si>
  <si>
    <t>Lower_Cond_temp-Ret</t>
  </si>
  <si>
    <t>SCE:Food_Store:New_AC-Ret</t>
  </si>
  <si>
    <t>SCE:Food_Store:New_HtPmp-Ret</t>
  </si>
  <si>
    <t>SCE:Food_Store:Perimter Lt Control</t>
  </si>
  <si>
    <t>SCE:Food_Store:Pool HtPmp</t>
  </si>
  <si>
    <t>SCE:Food_Store:Reduce_Cooling_Load-Ret</t>
  </si>
  <si>
    <t>SCE:Food_Store:Refrigeration</t>
  </si>
  <si>
    <t>SCE:Food_Store:Roof_insul-Ret</t>
  </si>
  <si>
    <t>SCE:Food_Store:Wall_insul-Ret</t>
  </si>
  <si>
    <t>SCE:Grocery_Store:&gt;135K_Air_AC-NC</t>
  </si>
  <si>
    <t>Grocery_Store</t>
  </si>
  <si>
    <t>SCE:Grocery_Store:&gt;135K_Wtr_AC-NC</t>
  </si>
  <si>
    <t>SCE:Grocery_Store:65K-135_Wtr_AC-NC</t>
  </si>
  <si>
    <t>SCE:Grocery_Store:DayLt &amp; Controls</t>
  </si>
  <si>
    <t>SCE:Grocery_Store:DayLt_Cntrl-NC</t>
  </si>
  <si>
    <t>SCE:Grocery_Store:DHW HtPmp</t>
  </si>
  <si>
    <t>SCE:Grocery_Store:Hi_Eff_AC_Mtr-NC</t>
  </si>
  <si>
    <t>SCE:Grocery_Store:Hi_Perf_Glass-NC</t>
  </si>
  <si>
    <t>SCE:Grocery_Store:Lighting-NC</t>
  </si>
  <si>
    <t>SCE:Grocery_Store:Lo_Gain_Wndw-NC</t>
  </si>
  <si>
    <t>SCE:Grocery_Store:Perimter Lt Control</t>
  </si>
  <si>
    <t>SCE:Grocery_Store:Pool HtPmp</t>
  </si>
  <si>
    <t>SCE:Grocery_Store:Refrigeration</t>
  </si>
  <si>
    <t>SCE:Grocery_Store:Var_Spd_AC_Mtr-NC</t>
  </si>
  <si>
    <t>SCE:Grocery_Store:Wtr_Cool_Chiller-NC</t>
  </si>
  <si>
    <t>SCE:Hospital:&gt;135K_Air_AC-NC</t>
  </si>
  <si>
    <t>Hospital</t>
  </si>
  <si>
    <t>SCE:Hospital:&gt;135K_Wtr_AC-NC</t>
  </si>
  <si>
    <t>SCE:Hospital:DayLt &amp; Controls</t>
  </si>
  <si>
    <t>SCE:Hospital:DayLt_Cntrl-NC</t>
  </si>
  <si>
    <t>SCE:Hospital:DHW HtPmp</t>
  </si>
  <si>
    <t>SCE:Hospital:Hi_Eff_AC_Mtr-NC</t>
  </si>
  <si>
    <t>SCE:Hospital:Hi_Perf_Glass-NC</t>
  </si>
  <si>
    <t>SCE:Hospital:IndoorLt</t>
  </si>
  <si>
    <t>SCE:Hospital:Lighting-NC</t>
  </si>
  <si>
    <t>SCE:Hospital:Lo_Gain_Wndw-NC</t>
  </si>
  <si>
    <t>SCE:Hospital:New_AC-Ret</t>
  </si>
  <si>
    <t>SCE:Hospital:New_HtPmp-Ret</t>
  </si>
  <si>
    <t>SCE:Hospital:Perimter Lt Control</t>
  </si>
  <si>
    <t>SCE:Hospital:Pool HtPmp</t>
  </si>
  <si>
    <t>SCE:Hospital:Refrigeration</t>
  </si>
  <si>
    <t>SCE:Hospital:Replace_Chiller-Ret</t>
  </si>
  <si>
    <t>SCE:Hospital:Roof_insul-Ret</t>
  </si>
  <si>
    <t>SCE:Hospital:Var_Spd_AC_Mtr-NC</t>
  </si>
  <si>
    <t>SCE:Hospital:Wall_insul-Ret</t>
  </si>
  <si>
    <t>SCE:Hospital:Wtr_Cool_Chiller-NC</t>
  </si>
  <si>
    <t>SCE:Hotel_Motel:&gt;135K_Air_AC-NC</t>
  </si>
  <si>
    <t>Hotel_Motel</t>
  </si>
  <si>
    <t>SCE:Hotel_Motel:&gt;135K_Wtr_AC-NC</t>
  </si>
  <si>
    <t>SCE:Hotel_Motel:DayLt &amp; Controls</t>
  </si>
  <si>
    <t>SCE:Hotel_Motel:DHW HtPmp</t>
  </si>
  <si>
    <t>SCE:Hotel_Motel:IndoorLt</t>
  </si>
  <si>
    <t>SCE:Hotel_Motel:Lighting-NC</t>
  </si>
  <si>
    <t>SCE:Hotel_Motel:New_AC-Ret</t>
  </si>
  <si>
    <t>SCE:Hotel_Motel:New_HtPmp-Ret</t>
  </si>
  <si>
    <t>SCE:Hotel_Motel:Occupancy Sensor</t>
  </si>
  <si>
    <t>SCE:Hotel_Motel:Package_AC-NC</t>
  </si>
  <si>
    <t>SCE:Hotel_Motel:Perimter Lt Control</t>
  </si>
  <si>
    <t>SCE:Hotel_Motel:Pool HtPmp</t>
  </si>
  <si>
    <t>SCE:Hotel_Motel:Reduce_Cooling_Load-Ret</t>
  </si>
  <si>
    <t>SCE:Hotel_Motel:Refrigeration</t>
  </si>
  <si>
    <t>SCE:Hotel_Motel:Replace_Chiller-Ret</t>
  </si>
  <si>
    <t>SCE:Hotel_Motel:Roof_insul-Ret</t>
  </si>
  <si>
    <t>SCE:Hotel_Motel:Var_Spd_AC_Mtr-NC</t>
  </si>
  <si>
    <t>SCE:Hotel_Motel:Wall_insul-Ret</t>
  </si>
  <si>
    <t>SCE:Hotel_Motel:Wtr_Cool_Chiller-NC</t>
  </si>
  <si>
    <t>SCE:Industrial:DayLt &amp; Controls</t>
  </si>
  <si>
    <t>SCE:Industrial:DHW HtPmp</t>
  </si>
  <si>
    <t>SCE:Industrial:IndoorLt</t>
  </si>
  <si>
    <t>SCE:Industrial:Industrial</t>
  </si>
  <si>
    <t>SCE:Industrial:New_AC-Ret</t>
  </si>
  <si>
    <t>SCE:Industrial:New_HtPmp-Ret</t>
  </si>
  <si>
    <t>SCE:Industrial:Occupancy Sensor</t>
  </si>
  <si>
    <t>SCE:Industrial:Perimter Lt Control</t>
  </si>
  <si>
    <t>SCE:Industrial:Pool HtPmp</t>
  </si>
  <si>
    <t>SCE:Industrial:Reduce_Cooling_Load-Ret</t>
  </si>
  <si>
    <t>SCE:Industrial:Refrigeration</t>
  </si>
  <si>
    <t>SCE:Industrial:Replace_Chiller-Ret</t>
  </si>
  <si>
    <t>SCE:Industrial:Roof_insul-Ret</t>
  </si>
  <si>
    <t>SCE:Industrial:Wall_insul-Ret</t>
  </si>
  <si>
    <t>SCE:K_thru_12_School:DayLt &amp; Controls</t>
  </si>
  <si>
    <t>K_thru_12_School</t>
  </si>
  <si>
    <t>SCE:K_thru_12_School:DHW HtPmp</t>
  </si>
  <si>
    <t>SCE:K_thru_12_School:IndoorLt</t>
  </si>
  <si>
    <t>SCE:K_thru_12_School:New_AC-Ret</t>
  </si>
  <si>
    <t>SCE:K_thru_12_School:New_HtPmp-Ret</t>
  </si>
  <si>
    <t>SCE:K_thru_12_School:Occupancy Sensor</t>
  </si>
  <si>
    <t>SCE:K_thru_12_School:Perimter Lt Control</t>
  </si>
  <si>
    <t>SCE:K_thru_12_School:Pool HtPmp</t>
  </si>
  <si>
    <t>SCE:K_thru_12_School:Refrigeration</t>
  </si>
  <si>
    <t>SCE:K_thru_12_School:Roof_insul-Ret</t>
  </si>
  <si>
    <t>SCE:K_thru_12_School:Wall_insul-Ret</t>
  </si>
  <si>
    <t>SCE:Large_Office:&gt;135K_Air_AC-NC</t>
  </si>
  <si>
    <t>Large_Office</t>
  </si>
  <si>
    <t>SCE:Large_Office:&gt;135K_Wtr_AC-NC</t>
  </si>
  <si>
    <t>SCE:Large_Office:DayLt &amp; Controls</t>
  </si>
  <si>
    <t>SCE:Large_Office:DayLt_Cntrl-NC</t>
  </si>
  <si>
    <t>SCE:Large_Office:DHW HtPmp</t>
  </si>
  <si>
    <t>SCE:Large_Office:Economy_cycle-Ret</t>
  </si>
  <si>
    <t>SCE:Large_Office:Hi_Eff_AC_Mtr-NC</t>
  </si>
  <si>
    <t>SCE:Large_Office:Hi_Perf_Glass-NC</t>
  </si>
  <si>
    <t>SCE:Large_Office:IndoorLt</t>
  </si>
  <si>
    <t>SCE:Large_Office:Lighting-NC</t>
  </si>
  <si>
    <t>SCE:Large_Office:Lo_Gain_Wndw-NC</t>
  </si>
  <si>
    <t>SCE:Large_Office:New_AC-Ret</t>
  </si>
  <si>
    <t>SCE:Large_Office:New_HtPmp-Ret</t>
  </si>
  <si>
    <t>SCE:Large_Office:Occupancy Sensor</t>
  </si>
  <si>
    <t>SCE:Large_Office:Perimter Lt Control</t>
  </si>
  <si>
    <t>SCE:Large_Office:Pool HtPmp</t>
  </si>
  <si>
    <t>SCE:Large_Office:Reduce_Cooling_Load-Ret</t>
  </si>
  <si>
    <t>SCE:Large_Office:Refrigeration</t>
  </si>
  <si>
    <t>SCE:Large_Office:Roof_insul-Ret</t>
  </si>
  <si>
    <t>SCE:Large_Office:Var_Spd_AC_Mtr-NC</t>
  </si>
  <si>
    <t>SCE:Large_Office:Wall_insul-Ret</t>
  </si>
  <si>
    <t>SCE:Large_Office:Window_Tint-Ret</t>
  </si>
  <si>
    <t>Window_Tint-Ret</t>
  </si>
  <si>
    <t>SCE:Large_Office:Wtr_Cool_Chiller-NC</t>
  </si>
  <si>
    <t>SCE:Large_Retail_Store:&gt;135K_Air_AC-NC</t>
  </si>
  <si>
    <t>Large_Retail_Store</t>
  </si>
  <si>
    <t>SCE:Large_Retail_Store:&gt;135K_Wtr_AC-NC</t>
  </si>
  <si>
    <t>SCE:Large_Retail_Store:DayLt &amp; Controls</t>
  </si>
  <si>
    <t>SCE:Large_Retail_Store:DHW HtPmp</t>
  </si>
  <si>
    <t>SCE:Large_Retail_Store:Economy_cycle-Ret</t>
  </si>
  <si>
    <t>SCE:Large_Retail_Store:Evap_Cooling-Ret</t>
  </si>
  <si>
    <t>SCE:Large_Retail_Store:Hi_Eff_AC_Mtr-NC</t>
  </si>
  <si>
    <t>SCE:Large_Retail_Store:IndoorLt</t>
  </si>
  <si>
    <t>SCE:Large_Retail_Store:Lighting-NC</t>
  </si>
  <si>
    <t>SCE:Large_Retail_Store:New_AC-Ret</t>
  </si>
  <si>
    <t>SCE:Large_Retail_Store:New_HtPmp-Ret</t>
  </si>
  <si>
    <t>SCE:Large_Retail_Store:Occupancy Sensor</t>
  </si>
  <si>
    <t>SCE:Large_Retail_Store:Perimter Lt Control</t>
  </si>
  <si>
    <t>SCE:Large_Retail_Store:Pool HtPmp</t>
  </si>
  <si>
    <t>SCE:Large_Retail_Store:Reduce_Cooling_Load-Ret</t>
  </si>
  <si>
    <t>SCE:Large_Retail_Store:Refrigeration</t>
  </si>
  <si>
    <t>SCE:Large_Retail_Store:Replace_Chiller-Ret</t>
  </si>
  <si>
    <t>SCE:Large_Retail_Store:Roof_insul-Ret</t>
  </si>
  <si>
    <t>SCE:Large_Retail_Store:Var_Spd_AC_Mtr-NC</t>
  </si>
  <si>
    <t>SCE:Large_Retail_Store:Wall_insul-Ret</t>
  </si>
  <si>
    <t>SCE:Large_Retail_Store:Wtr_Cool_Chiller-NC</t>
  </si>
  <si>
    <t>SCE:Medical_Clinic:DayLt &amp; Controls</t>
  </si>
  <si>
    <t>Medical_Clinic</t>
  </si>
  <si>
    <t>SCE:Medical_Clinic:DHW HtPmp</t>
  </si>
  <si>
    <t>SCE:Medical_Clinic:IndoorLt</t>
  </si>
  <si>
    <t>SCE:Medical_Clinic:New_AC-Ret</t>
  </si>
  <si>
    <t>SCE:Medical_Clinic:New_HtPmp-Ret</t>
  </si>
  <si>
    <t>SCE:Medical_Clinic:Perimter Lt Control</t>
  </si>
  <si>
    <t>SCE:Medical_Clinic:Pool HtPmp</t>
  </si>
  <si>
    <t>SCE:Medical_Clinic:Refrigeration</t>
  </si>
  <si>
    <t>SCE:Medical_Clinic:Replace_Chiller-Ret</t>
  </si>
  <si>
    <t>SCE:Medical_Clinic:Roof_insul-Ret</t>
  </si>
  <si>
    <t>SCE:Medical_Clinic:Wall_insul-Ret</t>
  </si>
  <si>
    <t>SCE:Misc._Commercial:Commercial Whole Building</t>
  </si>
  <si>
    <t>Misc._Commercial</t>
  </si>
  <si>
    <t>Commercial Whole Building</t>
  </si>
  <si>
    <t>SCE:Misc._Commercial:DayLt &amp; Controls</t>
  </si>
  <si>
    <t>SCE:Misc._Commercial:DHW HtPmp</t>
  </si>
  <si>
    <t>SCE:Misc._Commercial:Economy_cycle-Ret</t>
  </si>
  <si>
    <t>SCE:Misc._Commercial:Frig Barrier</t>
  </si>
  <si>
    <t>Frig Barrier</t>
  </si>
  <si>
    <t>SCE:Misc._Commercial:IndoorLt</t>
  </si>
  <si>
    <t>SCE:Misc._Commercial:New_AC-Ret</t>
  </si>
  <si>
    <t>SCE:Misc._Commercial:New_HtPmp-Ret</t>
  </si>
  <si>
    <t>SCE:Misc._Commercial:Occupancy Sensor</t>
  </si>
  <si>
    <t>SCE:Misc._Commercial:Outdoor Lt</t>
  </si>
  <si>
    <t>Outdoor Lt</t>
  </si>
  <si>
    <t>SCE:Misc._Commercial:Perimter Lt Control</t>
  </si>
  <si>
    <t>SCE:Misc._Commercial:Pool HtPmp</t>
  </si>
  <si>
    <t>SCE:Misc._Commercial:Reduce_Cooling_Load-Ret</t>
  </si>
  <si>
    <t>SCE:Misc._Commercial:Refrigeration</t>
  </si>
  <si>
    <t>SCE:Misc._Commercial:Roof_insul-Ret</t>
  </si>
  <si>
    <t>SCE:Misc._Commercial:Wall_insul-Ret</t>
  </si>
  <si>
    <t>SCE:Non-Refrig._Warehouse:DayLt &amp; Controls</t>
  </si>
  <si>
    <t>Non-Refrig._Warehouse</t>
  </si>
  <si>
    <t>SCE:Non-Refrig._Warehouse:DHW HtPmp</t>
  </si>
  <si>
    <t>SCE:Non-Refrig._Warehouse:IndoorLt</t>
  </si>
  <si>
    <t>SCE:Non-Refrig._Warehouse:New_AC-Ret</t>
  </si>
  <si>
    <t>SCE:Non-Refrig._Warehouse:New_HtPmp-Ret</t>
  </si>
  <si>
    <t>SCE:Non-Refrig._Warehouse:Occupancy Sensor</t>
  </si>
  <si>
    <t>SCE:Non-Refrig._Warehouse:Perimter Lt Control</t>
  </si>
  <si>
    <t>SCE:Non-Refrig._Warehouse:Pool HtPmp</t>
  </si>
  <si>
    <t>SCE:Non-Refrig._Warehouse:Reduce_Cooling_Load-Ret</t>
  </si>
  <si>
    <t>SCE:Non-Refrig._Warehouse:Refrigeration</t>
  </si>
  <si>
    <t>SCE:Non-Refrig._Warehouse:Roof_insul-Ret</t>
  </si>
  <si>
    <t>SCE:Non-Refrig._Warehouse:Wall_insul-Ret</t>
  </si>
  <si>
    <t>SCE:NON_RES:DEER:Com:HVAC_Chillers</t>
  </si>
  <si>
    <t>SCE:NON_RES:DEER:Com:HVAC_Duct_Sealing</t>
  </si>
  <si>
    <t>SCE:NON_RES:DEER:Com:HVAC_Refrig_Charge</t>
  </si>
  <si>
    <t>SCE:NON_RES:DEER:Com:HVAC_Split-Package_AC</t>
  </si>
  <si>
    <t>SCE:NON_RES:DEER:Com:Indoor_CFL_Ltg</t>
  </si>
  <si>
    <t>SCE:Refrigerated_Warehouse:DayLt &amp; Controls</t>
  </si>
  <si>
    <t>Refrigerated_Warehouse</t>
  </si>
  <si>
    <t>SCE:Refrigerated_Warehouse:DHW HtPmp</t>
  </si>
  <si>
    <t>SCE:Refrigerated_Warehouse:IndoorLt</t>
  </si>
  <si>
    <t>SCE:Refrigerated_Warehouse:New_AC-Ret</t>
  </si>
  <si>
    <t>SCE:Refrigerated_Warehouse:New_HtPmp-Ret</t>
  </si>
  <si>
    <t>SCE:Refrigerated_Warehouse:Perimter Lt Control</t>
  </si>
  <si>
    <t>SCE:Refrigerated_Warehouse:Pool HtPmp</t>
  </si>
  <si>
    <t>SCE:Refrigerated_Warehouse:Refrigeration</t>
  </si>
  <si>
    <t>SCE:RES:DEER:Res:HVAC_Duct_Sealing</t>
  </si>
  <si>
    <t>DEER:Res:HVAC_Duct_Sealing</t>
  </si>
  <si>
    <t>SCE:RES:DEER:Res:HVAC_Eff_AC</t>
  </si>
  <si>
    <t>DEER:Res:HVAC_Eff_AC</t>
  </si>
  <si>
    <t>SCE:RES:DEER:Res:HVAC_Refrig_Charge</t>
  </si>
  <si>
    <t>DEER:Res:HVAC_Refrig_Charge</t>
  </si>
  <si>
    <t>SCE:RES:DEER:Res:Indoor_CFL_Ltg</t>
  </si>
  <si>
    <t>DEER:Res:Indoor_CFL_Ltg</t>
  </si>
  <si>
    <t>SCE:RES:DEER:Res:Refg_Chrg_Duct_Seal</t>
  </si>
  <si>
    <t>DEER:Res:Refg_Chrg_Duct_Seal</t>
  </si>
  <si>
    <t>SCE:RES:DEER:Res:RefgFrzr_HighEff</t>
  </si>
  <si>
    <t>DEER:Res:RefgFrzr_HighEff</t>
  </si>
  <si>
    <t>SCE:RES:DEER:Res:RefgFrzr_Recyc-Conditioned</t>
  </si>
  <si>
    <t>DEER:Res:RefgFrzr_Recyc-Conditioned</t>
  </si>
  <si>
    <t>SCE:RES:DEER:Res:RefgFrzr_Recyc-UnConditioned</t>
  </si>
  <si>
    <t>DEER:Res:RefgFrzr_Recyc-UnConditioned</t>
  </si>
  <si>
    <t>SCE:RES:DEER:Res:RefgFrzr_Recycling</t>
  </si>
  <si>
    <t>DEER:Res:RefgFrzr_Recycling</t>
  </si>
  <si>
    <t>SCE:Residential:AC-NC</t>
  </si>
  <si>
    <t>AC-NC</t>
  </si>
  <si>
    <t>SCE:Residential:AC_Cooling-RC</t>
  </si>
  <si>
    <t>AC_Cooling-RC</t>
  </si>
  <si>
    <t>SCE:Residential:CFL-RC</t>
  </si>
  <si>
    <t>CFL-RC</t>
  </si>
  <si>
    <t>SCE:Residential:Heat_Pump-NC</t>
  </si>
  <si>
    <t>Heat_Pump-NC</t>
  </si>
  <si>
    <t>SCE:Residential:HeatPump_Heating_Only-RC</t>
  </si>
  <si>
    <t>HeatPump_Heating_Only-RC</t>
  </si>
  <si>
    <t>SCE:Residential:HeatPump_ThroughWall-RC</t>
  </si>
  <si>
    <t>HeatPump_ThroughWall-RC</t>
  </si>
  <si>
    <t>SCE:Residential:HeatPump_WtrHt-RC</t>
  </si>
  <si>
    <t>HeatPump_WtrHt-RC</t>
  </si>
  <si>
    <t>SCE:Residential:HorizAxisClothesWasher-RC</t>
  </si>
  <si>
    <t>HorizAxisClothesWasher-RC</t>
  </si>
  <si>
    <t>SCE:Residential:Refrig-RC</t>
  </si>
  <si>
    <t>Refrig-RC</t>
  </si>
  <si>
    <t>SCE:Residential:Residential Pool Pumps</t>
  </si>
  <si>
    <t>Residential Pool Pumps</t>
  </si>
  <si>
    <t>SCE:Restaurant:DayLt &amp; Controls</t>
  </si>
  <si>
    <t>Restaurant</t>
  </si>
  <si>
    <t>SCE:Restaurant:DHW HtPmp</t>
  </si>
  <si>
    <t>SCE:Restaurant:Economy_cycle-Ret</t>
  </si>
  <si>
    <t>SCE:Restaurant:Evap_Cooling-Ret</t>
  </si>
  <si>
    <t>SCE:Restaurant:IndoorLt</t>
  </si>
  <si>
    <t>SCE:Restaurant:New_AC-Ret</t>
  </si>
  <si>
    <t>SCE:Restaurant:New_HtPmp-Ret</t>
  </si>
  <si>
    <t>SCE:Restaurant:Perimter Lt Control</t>
  </si>
  <si>
    <t>SCE:Restaurant:Pool HtPmp</t>
  </si>
  <si>
    <t>SCE:Restaurant:Refrigeration</t>
  </si>
  <si>
    <t>SCE:School:&gt;135K_Air_AC-NC</t>
  </si>
  <si>
    <t>School</t>
  </si>
  <si>
    <t>SCE:School:&gt;135K_Wtr_AC-NC</t>
  </si>
  <si>
    <t>SCE:School:DayLt &amp; Controls</t>
  </si>
  <si>
    <t>SCE:School:DayLt_Cntrl-NC</t>
  </si>
  <si>
    <t>SCE:School:DHW HtPmp</t>
  </si>
  <si>
    <t>SCE:School:Hi_Eff_AC_Mtr-NC</t>
  </si>
  <si>
    <t>SCE:School:Hi_Perf_Glass-NC</t>
  </si>
  <si>
    <t>SCE:School:Lighting-NC</t>
  </si>
  <si>
    <t>SCE:School:Lo_Gain_Wndw-NC</t>
  </si>
  <si>
    <t>SCE:School:Package_AC-NC</t>
  </si>
  <si>
    <t>SCE:School:Perimter Lt Control</t>
  </si>
  <si>
    <t>SCE:School:Pool HtPmp</t>
  </si>
  <si>
    <t>SCE:School:Refrigeration</t>
  </si>
  <si>
    <t>SCE:School:Var_Spd_AC_Mtr-NC</t>
  </si>
  <si>
    <t>SCE:School:Wtr_Cool_Chiller-NC</t>
  </si>
  <si>
    <t>SCE:Sit_Down_Restaurant:&lt;65K_AC_Pckg-NC</t>
  </si>
  <si>
    <t>Sit_Down_Restaurant</t>
  </si>
  <si>
    <t>SCE:Sit_Down_Restaurant:&lt;65K_AC_Split-NC</t>
  </si>
  <si>
    <t>SCE:Sit_Down_Restaurant:&lt;65K_EvapCool-NC</t>
  </si>
  <si>
    <t>SCE:Sit_Down_Restaurant:&gt;135K_Air_AC-NC</t>
  </si>
  <si>
    <t>SCE:Sit_Down_Restaurant:&gt;135K_Wtr_AC-NC</t>
  </si>
  <si>
    <t>SCE:Sit_Down_Restaurant:65K-135_Wtr_AC-NC</t>
  </si>
  <si>
    <t>SCE:Sit_Down_Restaurant:65K-135K_Air_AC-NC</t>
  </si>
  <si>
    <t>SCE:Sit_Down_Restaurant:DayLt &amp; Controls</t>
  </si>
  <si>
    <t>SCE:Sit_Down_Restaurant:DayLt_Cntrl-NC</t>
  </si>
  <si>
    <t>SCE:Sit_Down_Restaurant:DHW HtPmp</t>
  </si>
  <si>
    <t>SCE:Sit_Down_Restaurant:Hi_Perf_Glass-NC</t>
  </si>
  <si>
    <t>SCE:Sit_Down_Restaurant:Lighting-NC</t>
  </si>
  <si>
    <t>SCE:Sit_Down_Restaurant:Lo_Gain_Wndw-NC</t>
  </si>
  <si>
    <t>SCE:Sit_Down_Restaurant:Perimter Lt Control</t>
  </si>
  <si>
    <t>SCE:Sit_Down_Restaurant:Pool HtPmp</t>
  </si>
  <si>
    <t>SCE:Sit_Down_Restaurant:Refrigeration</t>
  </si>
  <si>
    <t>SCE:Small_Office:&lt;65K_AC_Pckg-NC</t>
  </si>
  <si>
    <t>Small_Office</t>
  </si>
  <si>
    <t>SCE:Small_Office:&lt;65K_AC_Split-NC</t>
  </si>
  <si>
    <t>SCE:Small_Office:&lt;65K_EvapCool-NC</t>
  </si>
  <si>
    <t>SCE:Small_Office:&gt;135K_Air_AC-NC</t>
  </si>
  <si>
    <t>SCE:Small_Office:&gt;135K_Wtr_AC-NC</t>
  </si>
  <si>
    <t>SCE:Small_Office:65K-135_Wtr_AC-NC</t>
  </si>
  <si>
    <t>SCE:Small_Office:65K-135K_Air_AC-NC</t>
  </si>
  <si>
    <t>SCE:Small_Office:DayLt &amp; Controls</t>
  </si>
  <si>
    <t>SCE:Small_Office:DayLt_Cntrl-NC</t>
  </si>
  <si>
    <t>SCE:Small_Office:DHW HtPmp</t>
  </si>
  <si>
    <t>SCE:Small_Office:Economy_cycle-Ret</t>
  </si>
  <si>
    <t>SCE:Small_Office:Hi_Eff_AC_Mtr-NC</t>
  </si>
  <si>
    <t>SCE:Small_Office:Hi_Perf_Glass-NC</t>
  </si>
  <si>
    <t>SCE:Small_Office:IndoorLt</t>
  </si>
  <si>
    <t>SCE:Small_Office:Lighting-NC</t>
  </si>
  <si>
    <t>SCE:Small_Office:Lo_Gain_Wndw-NC</t>
  </si>
  <si>
    <t>SCE:Small_Office:New_AC-Ret</t>
  </si>
  <si>
    <t>SCE:Small_Office:New_HtPmp-Ret</t>
  </si>
  <si>
    <t>SCE:Small_Office:Occupancy Sensor</t>
  </si>
  <si>
    <t>SCE:Small_Office:Package_AC-NC</t>
  </si>
  <si>
    <t>SCE:Small_Office:Perimter Lt Control</t>
  </si>
  <si>
    <t>SCE:Small_Office:Pool HtPmp</t>
  </si>
  <si>
    <t>SCE:Small_Office:Reduce_Cooling_Load-Ret</t>
  </si>
  <si>
    <t>SCE:Small_Office:Refrigeration</t>
  </si>
  <si>
    <t>SCE:Small_Office:Roof_insul-Ret</t>
  </si>
  <si>
    <t>SCE:Small_Office:Var_Spd_AC_Mtr-NC</t>
  </si>
  <si>
    <t>SCE:Small_Office:Wall_insul-Ret</t>
  </si>
  <si>
    <t>SCE:Small_Office:Window_Tint-Ret</t>
  </si>
  <si>
    <t>SCE:Small_Office:Wtr_Cool_Chiller-NC</t>
  </si>
  <si>
    <t>SCE:Small_Retail_Store:&lt;65K_AC_Pckg-NC</t>
  </si>
  <si>
    <t>Small_Retail_Store</t>
  </si>
  <si>
    <t>SCE:Small_Retail_Store:&lt;65K_AC_Split-NC</t>
  </si>
  <si>
    <t>SCE:Small_Retail_Store:&lt;65K_EvapCool-NC</t>
  </si>
  <si>
    <t>SCE:Small_Retail_Store:65K-135_Wtr_AC-NC</t>
  </si>
  <si>
    <t>SCE:Small_Retail_Store:65K-135K_Air_AC-NC</t>
  </si>
  <si>
    <t>SCE:Small_Retail_Store:DayLt &amp; Controls</t>
  </si>
  <si>
    <t>SCE:Small_Retail_Store:DHW HtPmp</t>
  </si>
  <si>
    <t>SCE:Small_Retail_Store:Economy_cycle-Ret</t>
  </si>
  <si>
    <t>SCE:Small_Retail_Store:Evap_Cooling-Ret</t>
  </si>
  <si>
    <t>SCE:Small_Retail_Store:IndoorLt</t>
  </si>
  <si>
    <t>SCE:Small_Retail_Store:Lighting-NC</t>
  </si>
  <si>
    <t>SCE:Small_Retail_Store:New_AC-Ret</t>
  </si>
  <si>
    <t>SCE:Small_Retail_Store:New_HtPmp-Ret</t>
  </si>
  <si>
    <t>SCE:Small_Retail_Store:Occupancy Sensor</t>
  </si>
  <si>
    <t>SCE:Small_Retail_Store:Package_AC-NC</t>
  </si>
  <si>
    <t>SCE:Small_Retail_Store:Perimter Lt Control</t>
  </si>
  <si>
    <t>SCE:Small_Retail_Store:Pool HtPmp</t>
  </si>
  <si>
    <t>SCE:Small_Retail_Store:Reduce_Cooling_Load-Ret</t>
  </si>
  <si>
    <t>SCE:Small_Retail_Store:Refrigeration</t>
  </si>
  <si>
    <t>SCE:Small_Retail_Store:Replace_Chiller-Ret</t>
  </si>
  <si>
    <t>SCE:Small_Retail_Store:Roof_insul-Ret</t>
  </si>
  <si>
    <t>SCE:Small_Retail_Store:Wall_insul-Ret</t>
  </si>
  <si>
    <t>SCE:Storage_Building:&lt;65K_AC_Pckg-NC</t>
  </si>
  <si>
    <t>Storage_Building</t>
  </si>
  <si>
    <t>SCE:Storage_Building:&lt;65K_AC_Split-NC</t>
  </si>
  <si>
    <t>SCE:Storage_Building:&lt;65K_EvapCool-NC</t>
  </si>
  <si>
    <t>SCE:Storage_Building:&gt;135K_Air_AC-NC</t>
  </si>
  <si>
    <t>SCE:Storage_Building:&gt;135K_Wtr_AC-NC</t>
  </si>
  <si>
    <t>SCE:Storage_Building:DayLt &amp; Controls</t>
  </si>
  <si>
    <t>SCE:Storage_Building:DHW HtPmp</t>
  </si>
  <si>
    <t>SCE:Storage_Building:Lighting-NC</t>
  </si>
  <si>
    <t>SCE:Storage_Building:Perimter Lt Control</t>
  </si>
  <si>
    <t>SCE:Storage_Building:Pool HtPmp</t>
  </si>
  <si>
    <t>SCE:Storage_Building:Refrigeration</t>
  </si>
  <si>
    <t>SCE:Trans_Comm_Util:DayLt &amp; Controls</t>
  </si>
  <si>
    <t>Trans_Comm_Util</t>
  </si>
  <si>
    <t>SCE:Trans_Comm_Util:DHW HtPmp</t>
  </si>
  <si>
    <t>SCE:Trans_Comm_Util:IndoorLt</t>
  </si>
  <si>
    <t>SCE:Trans_Comm_Util:New_AC-Ret</t>
  </si>
  <si>
    <t>SCE:Trans_Comm_Util:New_HtPmp-Ret</t>
  </si>
  <si>
    <t>SCE:Trans_Comm_Util:Occupancy Sensor</t>
  </si>
  <si>
    <t>SCE:Trans_Comm_Util:Perimter Lt Control</t>
  </si>
  <si>
    <t>SCE:Trans_Comm_Util:Pool HtPmp</t>
  </si>
  <si>
    <t>SCE:Trans_Comm_Util:Reduce_Cooling_Load-Ret</t>
  </si>
  <si>
    <t>SCE:Trans_Comm_Util:Refrigeration</t>
  </si>
  <si>
    <t>SCE:Trans_Comm_Util:Replace_Chiller-Ret</t>
  </si>
  <si>
    <t>SCE:Trans_Comm_Util:Roof_insul-Ret</t>
  </si>
  <si>
    <t>SCE:Trans_Comm_Util:Wall_insul-Ret</t>
  </si>
  <si>
    <t>SCG:Misc._Commercial:DayLt &amp; Controls</t>
  </si>
  <si>
    <t>SCG:Misc._Commercial:Economy_cycle</t>
  </si>
  <si>
    <t>Economy_cycle</t>
  </si>
  <si>
    <t>SCG:Misc._Commercial:IndoorLt</t>
  </si>
  <si>
    <t>SCG:Misc._Commercial:New_AC</t>
  </si>
  <si>
    <t>New_AC</t>
  </si>
  <si>
    <t>SCG:Misc._Commercial:New_HtPmp</t>
  </si>
  <si>
    <t>New_HtPmp</t>
  </si>
  <si>
    <t>SCG:Misc._Commercial:Outdoor Lt</t>
  </si>
  <si>
    <t>SCG:Misc._Commercial:Perimter Lt Control</t>
  </si>
  <si>
    <t>SCG:Misc._Commercial:Pool HtPmp</t>
  </si>
  <si>
    <t>SCG:Misc._Commercial:Reduce_Cooling_Load</t>
  </si>
  <si>
    <t>Reduce_Cooling_Load</t>
  </si>
  <si>
    <t>SCG:Misc._Commercial:Refrigeration</t>
  </si>
  <si>
    <t>SCG:Misc._Commercial:Roof_insul</t>
  </si>
  <si>
    <t>Roof_insul</t>
  </si>
  <si>
    <t>SCG:Misc._Commercial:Wall_insul</t>
  </si>
  <si>
    <t>Wall_insul</t>
  </si>
  <si>
    <t>SCG:NON_RES:DEER:Com:HVAC_Chillers</t>
  </si>
  <si>
    <t>SCG:NON_RES:DEER:Com:HVAC_Duct_Sealing</t>
  </si>
  <si>
    <t>SCG:NON_RES:DEER:Com:HVAC_Refrig_Charge</t>
  </si>
  <si>
    <t>SCG:NON_RES:DEER:Com:HVAC_Split-Package_AC</t>
  </si>
  <si>
    <t>SCG:NON_RES:DEER:Com:Indoor_CFL_Ltg</t>
  </si>
  <si>
    <t>SCG:NON_RES:DEER:Com:Indoor_Non-CFL_Ltg</t>
  </si>
  <si>
    <t>SCG:Office:&gt;135K_Air_AC</t>
  </si>
  <si>
    <t>Office</t>
  </si>
  <si>
    <t>&gt;135K_Air_AC</t>
  </si>
  <si>
    <t>SCG:Office:&gt;135K_Wtr_AC</t>
  </si>
  <si>
    <t>&gt;135K_Wtr_AC</t>
  </si>
  <si>
    <t>SCG:Office:IndoorLt</t>
  </si>
  <si>
    <t>SCG:Office:Lighting</t>
  </si>
  <si>
    <t>SCG:RES:DEER:Res:HVAC_Duct_Sealing</t>
  </si>
  <si>
    <t>SCG:RES:DEER:Res:HVAC_Eff_AC</t>
  </si>
  <si>
    <t>SCG:RES:DEER:Res:HVAC_Refrig_Charge</t>
  </si>
  <si>
    <t>SCG:RES:DEER:Res:Indoor_CFL_Ltg</t>
  </si>
  <si>
    <t>SCG:RES:DEER:Res:Refg_Chrg_Duct_Seal</t>
  </si>
  <si>
    <t>SCG:RES:DEER:Res:RefgFrzr_HighEff</t>
  </si>
  <si>
    <t>SCG:RES:DEER:Res:RefgFrzr_Recyc-Conditioned</t>
  </si>
  <si>
    <t>SCG:RES:DEER:Res:RefgFrzr_Recyc-UnConditioned</t>
  </si>
  <si>
    <t>SCG:RES:DEER:Res:RefgFrzr_Recycling</t>
  </si>
  <si>
    <t>SCG:Residential:AC</t>
  </si>
  <si>
    <t>AC</t>
  </si>
  <si>
    <t>SCG:Residential:AC_Cooling</t>
  </si>
  <si>
    <t>AC_Cooling</t>
  </si>
  <si>
    <t>SCG:Residential:HorizAxisClothesWasher</t>
  </si>
  <si>
    <t>HorizAxisClothesWasher</t>
  </si>
  <si>
    <t>SCG:Retail:&gt;135K_Air_AC</t>
  </si>
  <si>
    <t>Retail</t>
  </si>
  <si>
    <t>SCG:Retail:&gt;135K_Wtr_AC</t>
  </si>
  <si>
    <t>SCG:Retail:IndoorLt</t>
  </si>
  <si>
    <t>SDG</t>
  </si>
  <si>
    <t>SDGE:01-ALC-AllCommercial-Cooling</t>
  </si>
  <si>
    <t>ALC</t>
  </si>
  <si>
    <t>01-ALC-AllCommercial-Cooling</t>
  </si>
  <si>
    <t>SDGE:01-ALC-AllCommercial-ExtLight</t>
  </si>
  <si>
    <t>01-ALC-AllCommercial-ExtLight</t>
  </si>
  <si>
    <t>SDGE:01-ALC-AllCommercial-IntLight</t>
  </si>
  <si>
    <t>01-ALC-AllCommercial-IntLight</t>
  </si>
  <si>
    <t>SDGE:01-ALC-AllCommercial-OffEquip</t>
  </si>
  <si>
    <t>01-ALC-AllCommercial-OffEquip</t>
  </si>
  <si>
    <t>SDGE:01-ALC-AllCommercial-Refrig</t>
  </si>
  <si>
    <t>01-ALC-AllCommercial-Refrig</t>
  </si>
  <si>
    <t>SDGE:01-ALC-AllCommercial-Vent/Fan</t>
  </si>
  <si>
    <t>01-ALC-AllCommercial-Vent/Fan</t>
  </si>
  <si>
    <t>SDGE:02-ASM-Assembly-Cooling</t>
  </si>
  <si>
    <t>ASM</t>
  </si>
  <si>
    <t>02-ASM-Assembly-Cooling</t>
  </si>
  <si>
    <t>SDGE:02-ASM-Assembly-Exit</t>
  </si>
  <si>
    <t>02-ASM-Assembly-Exit</t>
  </si>
  <si>
    <t>SDGE:02-ASM-Assembly-ExtLight</t>
  </si>
  <si>
    <t>02-ASM-Assembly-ExtLight</t>
  </si>
  <si>
    <t>SDGE:02-ASM-Assembly-IntLight</t>
  </si>
  <si>
    <t>02-ASM-Assembly-IntLight</t>
  </si>
  <si>
    <t>SDGE:03-BCR-BothResidentialandCommercial-COOL</t>
  </si>
  <si>
    <t>BRC</t>
  </si>
  <si>
    <t>03-BCR-BothResidentialandCommercial-COOL</t>
  </si>
  <si>
    <t>SDGE:03-BCR-BothResidentialandCommercial-LIT_EXT</t>
  </si>
  <si>
    <t>03-BCR-BothResidentialandCommercial-LIT_EXT</t>
  </si>
  <si>
    <t>SDGE:03-BCR-BothResidentialandCommercial-LIT_INT</t>
  </si>
  <si>
    <t>03-BCR-BothResidentialandCommercial-LIT_INT</t>
  </si>
  <si>
    <t>SDGE:03-BCR-BothResidentialandCommercial-OFF_EQ</t>
  </si>
  <si>
    <t>03-BCR-BothResidentialandCommercial-OFF_EQ</t>
  </si>
  <si>
    <t>SDGE:03-BCR-BothResidentialandCommercial-REFG</t>
  </si>
  <si>
    <t>03-BCR-BothResidentialandCommercial-REFG</t>
  </si>
  <si>
    <t>SDGE:03-BCR-BothResidentialandCommercial-VENT</t>
  </si>
  <si>
    <t>03-BCR-BothResidentialandCommercial-VENT</t>
  </si>
  <si>
    <t>SDGE:04-DMO-ResidentialMobileHome–DoubleWide-CL_DRY</t>
  </si>
  <si>
    <t>DMO</t>
  </si>
  <si>
    <t>04-DMO-ResidentialMobileHome–DoubleWide-CL_DRY</t>
  </si>
  <si>
    <t>SDGE:04-DMO-ResidentialMobileHome–DoubleWide-CL_WASH</t>
  </si>
  <si>
    <t>04-DMO-ResidentialMobileHome–DoubleWide-CL_WASH</t>
  </si>
  <si>
    <t>SDGE:04-DMO-ResidentialMobileHome–DoubleWide-DSH_WASH</t>
  </si>
  <si>
    <t>04-DMO-ResidentialMobileHome–DoubleWide-DSH_WASH</t>
  </si>
  <si>
    <t>SDGE:04-DMO-ResidentialMobileHome–DoubleWide-FREEZ</t>
  </si>
  <si>
    <t>04-DMO-ResidentialMobileHome–DoubleWide-FREEZ</t>
  </si>
  <si>
    <t>SDGE:04-DMO-ResidentialMobileHome–DoubleWide-LIGHT</t>
  </si>
  <si>
    <t>04-DMO-ResidentialMobileHome–DoubleWide-LIGHT</t>
  </si>
  <si>
    <t>SDGE:04-DMO-ResidentialMobileHome–DoubleWide-POOL_PMP</t>
  </si>
  <si>
    <t>04-DMO-ResidentialMobileHome–DoubleWide-POOL_PMP</t>
  </si>
  <si>
    <t>SDGE:04-DMO-ResidentialMobileHome–DoubleWide-REFG</t>
  </si>
  <si>
    <t>04-DMO-ResidentialMobileHome–DoubleWide-REFG</t>
  </si>
  <si>
    <t>SDGE:04-DMO-ResidentialMobileHome–DoubleWide-SP_COOL</t>
  </si>
  <si>
    <t>04-DMO-ResidentialMobileHome–DoubleWide-SP_COOL</t>
  </si>
  <si>
    <t>SDGE:04-DMO-ResidentialMobileHome–DoubleWide-SP_HEAT</t>
  </si>
  <si>
    <t>04-DMO-ResidentialMobileHome–DoubleWide-SP_HEAT</t>
  </si>
  <si>
    <t>SDGE:04-DMO-ResidentialMobileHome–DoubleWide-WAT_HEAT</t>
  </si>
  <si>
    <t>04-DMO-ResidentialMobileHome–DoubleWide-WAT_HEAT</t>
  </si>
  <si>
    <t>SDGE:05-ECC-Education–CommunityCollege-COOL</t>
  </si>
  <si>
    <t>ECC</t>
  </si>
  <si>
    <t>05-ECC-Education–CommunityCollege-COOL</t>
  </si>
  <si>
    <t>SDGE:05-ECC-Education–CommunityCollege-LIT_EXT</t>
  </si>
  <si>
    <t>05-ECC-Education–CommunityCollege-LIT_EXT</t>
  </si>
  <si>
    <t>SDGE:05-ECC-Education–CommunityCollege-LIT_INT</t>
  </si>
  <si>
    <t>05-ECC-Education–CommunityCollege-LIT_INT</t>
  </si>
  <si>
    <t>SDGE:05-ECC-Education–CommunityCollege-OFF_EQ</t>
  </si>
  <si>
    <t>05-ECC-Education–CommunityCollege-OFF_EQ</t>
  </si>
  <si>
    <t>SDGE:05-ECC-Education–CommunityCollege-REFG</t>
  </si>
  <si>
    <t>05-ECC-Education–CommunityCollege-REFG</t>
  </si>
  <si>
    <t>SDGE:05-ECC-Education–CommunityCollege-VENT</t>
  </si>
  <si>
    <t>05-ECC-Education–CommunityCollege-VENT</t>
  </si>
  <si>
    <t>SDGE:06-EPR-Education–PrimarySchool-COOL</t>
  </si>
  <si>
    <t>EPR</t>
  </si>
  <si>
    <t>06-EPR-Education–PrimarySchool-COOL</t>
  </si>
  <si>
    <t>SDGE:06-EPR-Education–PrimarySchool-LIT_EXT</t>
  </si>
  <si>
    <t>06-EPR-Education–PrimarySchool-LIT_EXT</t>
  </si>
  <si>
    <t>SDGE:06-EPR-Education–PrimarySchool-LIT_INT</t>
  </si>
  <si>
    <t>06-EPR-Education–PrimarySchool-LIT_INT</t>
  </si>
  <si>
    <t>SDGE:06-EPR-Education–PrimarySchool-OFF_EQ</t>
  </si>
  <si>
    <t>06-EPR-Education–PrimarySchool-OFF_EQ</t>
  </si>
  <si>
    <t>SDGE:06-EPR-Education–PrimarySchool-REFG</t>
  </si>
  <si>
    <t>06-EPR-Education–PrimarySchool-REFG</t>
  </si>
  <si>
    <t>SDGE:06-EPR-Education–PrimarySchool-VENT</t>
  </si>
  <si>
    <t>06-EPR-Education–PrimarySchool-VENT</t>
  </si>
  <si>
    <t>SDGE:07-ESE-Education–SecondarySchool-COOL</t>
  </si>
  <si>
    <t>ESE</t>
  </si>
  <si>
    <t>07-ESE-Education–SecondarySchool-COOL</t>
  </si>
  <si>
    <t>SDGE:07-ESE-Education–SecondarySchool-LIT_EXT</t>
  </si>
  <si>
    <t>07-ESE-Education–SecondarySchool-LIT_EXT</t>
  </si>
  <si>
    <t>SDGE:07-ESE-Education–SecondarySchool-LIT_INT</t>
  </si>
  <si>
    <t>07-ESE-Education–SecondarySchool-LIT_INT</t>
  </si>
  <si>
    <t>SDGE:07-ESE-Education–SecondarySchool-OFF_EQ</t>
  </si>
  <si>
    <t>07-ESE-Education–SecondarySchool-OFF_EQ</t>
  </si>
  <si>
    <t>SDGE:07-ESE-Education–SecondarySchool-REFG</t>
  </si>
  <si>
    <t>07-ESE-Education–SecondarySchool-REFG</t>
  </si>
  <si>
    <t>SDGE:07-ESE-Education–SecondarySchool-VENT</t>
  </si>
  <si>
    <t>07-ESE-Education–SecondarySchool-VENT</t>
  </si>
  <si>
    <t>SDGE:08-EUN-Education–University-COOL</t>
  </si>
  <si>
    <t>EUN</t>
  </si>
  <si>
    <t>08-EUN-Education–University-COOL</t>
  </si>
  <si>
    <t>SDGE:08-EUN-Education–University-LIT_EXT</t>
  </si>
  <si>
    <t>08-EUN-Education–University-LIT_EXT</t>
  </si>
  <si>
    <t>SDGE:08-EUN-Education–University-LIT_INT</t>
  </si>
  <si>
    <t>08-EUN-Education–University-LIT_INT</t>
  </si>
  <si>
    <t>SDGE:08-EUN-Education–University-OFF_EQ</t>
  </si>
  <si>
    <t>08-EUN-Education–University-OFF_EQ</t>
  </si>
  <si>
    <t>SDGE:08-EUN-Education–University-REFG</t>
  </si>
  <si>
    <t>08-EUN-Education–University-REFG</t>
  </si>
  <si>
    <t>SDGE:08-EUN-Education–University-VENT</t>
  </si>
  <si>
    <t>08-EUN-Education–University-VENT</t>
  </si>
  <si>
    <t>SDGE:09-GRO-Grocery-COOL</t>
  </si>
  <si>
    <t>GRO</t>
  </si>
  <si>
    <t>09-GRO-Grocery-COOL</t>
  </si>
  <si>
    <t>SDGE:09-GRO-Grocery-LIT_EXT</t>
  </si>
  <si>
    <t>09-GRO-Grocery-LIT_EXT</t>
  </si>
  <si>
    <t>SDGE:09-GRO-Grocery-LIT_INT</t>
  </si>
  <si>
    <t>09-GRO-Grocery-LIT_INT</t>
  </si>
  <si>
    <t>SDGE:09-GRO-Grocery-OFF_EQ</t>
  </si>
  <si>
    <t>09-GRO-Grocery-OFF_EQ</t>
  </si>
  <si>
    <t>SDGE:09-GRO-Grocery-REFG</t>
  </si>
  <si>
    <t>09-GRO-Grocery-REFG</t>
  </si>
  <si>
    <t>SDGE:09-GRO-Grocery-VENT</t>
  </si>
  <si>
    <t>09-GRO-Grocery-VENT</t>
  </si>
  <si>
    <t>SDGE:10-HSP-Health/Medical–Hospital-COOL</t>
  </si>
  <si>
    <t>HSP</t>
  </si>
  <si>
    <t>10-HSP-Health/Medical–Hospital-COOL</t>
  </si>
  <si>
    <t>SDGE:10-HSP-Health/Medical–Hospital-LIT_EXT</t>
  </si>
  <si>
    <t>10-HSP-Health/Medical–Hospital-LIT_EXT</t>
  </si>
  <si>
    <t>SDGE:10-HSP-Health/Medical–Hospital-LIT_INT</t>
  </si>
  <si>
    <t>10-HSP-Health/Medical–Hospital-LIT_INT</t>
  </si>
  <si>
    <t>SDGE:10-HSP-Health/Medical–Hospital-OFF_EQ</t>
  </si>
  <si>
    <t>10-HSP-Health/Medical–Hospital-OFF_EQ</t>
  </si>
  <si>
    <t>SDGE:10-HSP-Health/Medical–Hospital-REFG</t>
  </si>
  <si>
    <t>10-HSP-Health/Medical–Hospital-REFG</t>
  </si>
  <si>
    <t>SDGE:10-HSP-Health/Medical–Hospital-VENT</t>
  </si>
  <si>
    <t>10-HSP-Health/Medical–Hospital-VENT</t>
  </si>
  <si>
    <t>SDGE:11-HTL-Lodging–Hotel(GuestRooms)-COOL</t>
  </si>
  <si>
    <t>HTL</t>
  </si>
  <si>
    <t>11-HTL-Lodging–Hotel(GuestRooms)-COOL</t>
  </si>
  <si>
    <t>SDGE:11-HTL-Lodging–Hotel(GuestRooms)-LIT_EXT</t>
  </si>
  <si>
    <t>11-HTL-Lodging–Hotel(GuestRooms)-LIT_EXT</t>
  </si>
  <si>
    <t>SDGE:11-HTL-Lodging–Hotel(GuestRooms)-LIT_INT</t>
  </si>
  <si>
    <t>11-HTL-Lodging–Hotel(GuestRooms)-LIT_INT</t>
  </si>
  <si>
    <t>SDGE:11-HTL-Lodging–Hotel(GuestRooms)-OFF_EQ</t>
  </si>
  <si>
    <t>11-HTL-Lodging–Hotel(GuestRooms)-OFF_EQ</t>
  </si>
  <si>
    <t>SDGE:11-HTL-Lodging–Hotel(GuestRooms)-REFG</t>
  </si>
  <si>
    <t>11-HTL-Lodging–Hotel(GuestRooms)-REFG</t>
  </si>
  <si>
    <t>SDGE:11-HTL-Lodging–Hotel(GuestRooms)-VENT</t>
  </si>
  <si>
    <t>11-HTL-Lodging–Hotel(GuestRooms)-VENT</t>
  </si>
  <si>
    <t>SDGE:12-MBT-Manufacturing–Bio/Tech-AG_PUMP</t>
  </si>
  <si>
    <t>MBT</t>
  </si>
  <si>
    <t>12-MBT-Manufacturing–Bio/Tech-AG_PUMP</t>
  </si>
  <si>
    <t>SDGE:12-MBT-Manufacturing–Bio/Tech-COMP_AIR</t>
  </si>
  <si>
    <t>12-MBT-Manufacturing–Bio/Tech-COMP_AIR</t>
  </si>
  <si>
    <t>SDGE:12-MBT-Manufacturing–Bio/Tech-COOL</t>
  </si>
  <si>
    <t>12-MBT-Manufacturing–Bio/Tech-COOL</t>
  </si>
  <si>
    <t>SDGE:12-MBT-Manufacturing–Bio/Tech-LIGHT</t>
  </si>
  <si>
    <t>12-MBT-Manufacturing–Bio/Tech-LIGHT</t>
  </si>
  <si>
    <t>SDGE:12-MBT-Manufacturing–Bio/Tech-MOTOR</t>
  </si>
  <si>
    <t>12-MBT-Manufacturing–Bio/Tech-MOTOR</t>
  </si>
  <si>
    <t>SDGE:12-MBT-Manufacturing–Bio/Tech-PROC_OTH</t>
  </si>
  <si>
    <t>12-MBT-Manufacturing–Bio/Tech-PROC_OTH</t>
  </si>
  <si>
    <t>SDGE:13-MFM-ResidentialMulti-family-CL_DRY</t>
  </si>
  <si>
    <t>MFM</t>
  </si>
  <si>
    <t>13-MFM-ResidentialMulti-family-CL_DRY</t>
  </si>
  <si>
    <t>SDGE:13-MFM-ResidentialMulti-family-CL_WASH</t>
  </si>
  <si>
    <t>13-MFM-ResidentialMulti-family-CL_WASH</t>
  </si>
  <si>
    <t>SDGE:13-MFM-ResidentialMulti-family-DSH_WASH</t>
  </si>
  <si>
    <t>13-MFM-ResidentialMulti-family-DSH_WASH</t>
  </si>
  <si>
    <t>SDGE:13-MFM-ResidentialMulti-family-FREEZ</t>
  </si>
  <si>
    <t>13-MFM-ResidentialMulti-family-FREEZ</t>
  </si>
  <si>
    <t>SDGE:13-MFM-ResidentialMulti-family-LIGHT</t>
  </si>
  <si>
    <t>13-MFM-ResidentialMulti-family-LIGHT</t>
  </si>
  <si>
    <t>SDGE:13-MFM-ResidentialMulti-family-POOL_PMP</t>
  </si>
  <si>
    <t>13-MFM-ResidentialMulti-family-POOL_PMP</t>
  </si>
  <si>
    <t>SDGE:13-MFM-ResidentialMulti-family-REFG</t>
  </si>
  <si>
    <t>13-MFM-ResidentialMulti-family-REFG</t>
  </si>
  <si>
    <t>SDGE:13-MFM-ResidentialMulti-family-SP_COOL</t>
  </si>
  <si>
    <t>13-MFM-ResidentialMulti-family-SP_COOL</t>
  </si>
  <si>
    <t>SDGE:13-MFM-ResidentialMulti-family-SP_HEAT</t>
  </si>
  <si>
    <t>13-MFM-ResidentialMulti-family-SP_HEAT</t>
  </si>
  <si>
    <t>SDGE:13-MFM-ResidentialMulti-family-WAT_HEAT</t>
  </si>
  <si>
    <t>13-MFM-ResidentialMulti-family-WAT_HEAT</t>
  </si>
  <si>
    <t>SDGE:14-MLI-Manufacturing–LightIndustry-AG_PUMP</t>
  </si>
  <si>
    <t>MLI</t>
  </si>
  <si>
    <t>14-MLI-Manufacturing–LightIndustry-AG_PUMP</t>
  </si>
  <si>
    <t>SDGE:14-MLI-Manufacturing–LightIndustry-COMP_AIR</t>
  </si>
  <si>
    <t>14-MLI-Manufacturing–LightIndustry-COMP_AIR</t>
  </si>
  <si>
    <t>SDGE:14-MLI-Manufacturing–LightIndustry-COOL</t>
  </si>
  <si>
    <t>14-MLI-Manufacturing–LightIndustry-COOL</t>
  </si>
  <si>
    <t>SDGE:14-MLI-Manufacturing–LightIndustry-LIGHT</t>
  </si>
  <si>
    <t>14-MLI-Manufacturing–LightIndustry-LIGHT</t>
  </si>
  <si>
    <t>SDGE:14-MLI-Manufacturing–LightIndustry-MOTOR</t>
  </si>
  <si>
    <t>14-MLI-Manufacturing–LightIndustry-MOTOR</t>
  </si>
  <si>
    <t>SDGE:14-MLI-Manufacturing–LightIndustry-PROC_OTH</t>
  </si>
  <si>
    <t>14-MLI-Manufacturing–LightIndustry-PROC_OTH</t>
  </si>
  <si>
    <t>SDGE:15-MTL-Lodging–Motel-COOL</t>
  </si>
  <si>
    <t>MTL</t>
  </si>
  <si>
    <t>15-MTL-Lodging–Motel-COOL</t>
  </si>
  <si>
    <t>SDGE:15-MTL-Lodging–Motel-LIT_EXT</t>
  </si>
  <si>
    <t>15-MTL-Lodging–Motel-LIT_EXT</t>
  </si>
  <si>
    <t>SDGE:15-MTL-Lodging–Motel-LIT_INT</t>
  </si>
  <si>
    <t>15-MTL-Lodging–Motel-LIT_INT</t>
  </si>
  <si>
    <t>SDGE:15-MTL-Lodging–Motel-OFF_EQ</t>
  </si>
  <si>
    <t>15-MTL-Lodging–Motel-OFF_EQ</t>
  </si>
  <si>
    <t>SDGE:15-MTL-Lodging–Motel-REFG</t>
  </si>
  <si>
    <t>15-MTL-Lodging–Motel-REFG</t>
  </si>
  <si>
    <t>SDGE:15-MTL-Lodging–Motel-VENT</t>
  </si>
  <si>
    <t>15-MTL-Lodging–Motel-VENT</t>
  </si>
  <si>
    <t>SDGE:16-NRS-Health/Medical–Clinic-COOL</t>
  </si>
  <si>
    <t>NRS</t>
  </si>
  <si>
    <t>16-NRS-Health/Medical–Clinic-COOL</t>
  </si>
  <si>
    <t>SDGE:16-NRS-Health/Medical–Clinic-LIT_EXT</t>
  </si>
  <si>
    <t>16-NRS-Health/Medical–Clinic-LIT_EXT</t>
  </si>
  <si>
    <t>SDGE:16-NRS-Health/Medical–Clinic-LIT_INT</t>
  </si>
  <si>
    <t>16-NRS-Health/Medical–Clinic-LIT_INT</t>
  </si>
  <si>
    <t>SDGE:16-NRS-Health/Medical–Clinic-OFF_EQ</t>
  </si>
  <si>
    <t>16-NRS-Health/Medical–Clinic-OFF_EQ</t>
  </si>
  <si>
    <t>SDGE:16-NRS-Health/Medical–Clinic-REFG</t>
  </si>
  <si>
    <t>16-NRS-Health/Medical–Clinic-REFG</t>
  </si>
  <si>
    <t>SDGE:16-NRS-Health/Medical–Clinic-VENT</t>
  </si>
  <si>
    <t>16-NRS-Health/Medical–Clinic-VENT</t>
  </si>
  <si>
    <t>SDGE:17-OFL-Office–Large-Cooling</t>
  </si>
  <si>
    <t>OFL</t>
  </si>
  <si>
    <t>17-OFL-Office–Large-Cooling</t>
  </si>
  <si>
    <t>SDGE:17-OFL-Office–Large-ExtLight</t>
  </si>
  <si>
    <t>17-OFL-Office–Large-ExtLight</t>
  </si>
  <si>
    <t>SDGE:17-OFL-Office–Large-IntLight</t>
  </si>
  <si>
    <t>17-OFL-Office–Large-IntLight</t>
  </si>
  <si>
    <t>SDGE:17-OFL-Office–Large-OffEquip</t>
  </si>
  <si>
    <t>17-OFL-Office–Large-OffEquip</t>
  </si>
  <si>
    <t>SDGE:17-OFL-Office–Large-Refrig</t>
  </si>
  <si>
    <t>17-OFL-Office–Large-Refrig</t>
  </si>
  <si>
    <t>SDGE:17-OFL-Office–Large-Vent/Fan</t>
  </si>
  <si>
    <t>17-OFL-Office–Large-Vent/Fan</t>
  </si>
  <si>
    <t>SDGE:18-OFS-Office–Small-Cooling</t>
  </si>
  <si>
    <t>OFS</t>
  </si>
  <si>
    <t>18-OFS-Office–Small-Cooling</t>
  </si>
  <si>
    <t>SDGE:18-OFS-Office–Small-ExtLight</t>
  </si>
  <si>
    <t>18-OFS-Office–Small-ExtLight</t>
  </si>
  <si>
    <t>SDGE:18-OFS-Office–Small-IntLight</t>
  </si>
  <si>
    <t>18-OFS-Office–Small-IntLight</t>
  </si>
  <si>
    <t>SDGE:18-OFS-Office–Small-OffEquip</t>
  </si>
  <si>
    <t>18-OFS-Office–Small-OffEquip</t>
  </si>
  <si>
    <t>SDGE:18-OFS-Office–Small-Refrig</t>
  </si>
  <si>
    <t>18-OFS-Office–Small-Refrig</t>
  </si>
  <si>
    <t>SDGE:18-OFS-Office–Small-Vent/Fan</t>
  </si>
  <si>
    <t>18-OFS-Office–Small-Vent/Fan</t>
  </si>
  <si>
    <t>SDGE:19-RES-AllResidential-CL_DRY</t>
  </si>
  <si>
    <t>19-RES-AllResidential-CL_DRY</t>
  </si>
  <si>
    <t>SDGE:19-RES-AllResidential-CL_WASH</t>
  </si>
  <si>
    <t>19-RES-AllResidential-CL_WASH</t>
  </si>
  <si>
    <t>SDGE:19-RES-AllResidential-DSH_WASH</t>
  </si>
  <si>
    <t>19-RES-AllResidential-DSH_WASH</t>
  </si>
  <si>
    <t>SDGE:19-RES-AllResidential-FREEZ</t>
  </si>
  <si>
    <t>19-RES-AllResidential-FREEZ</t>
  </si>
  <si>
    <t>SDGE:19-RES-AllResidential-LIGHT</t>
  </si>
  <si>
    <t>19-RES-AllResidential-LIGHT</t>
  </si>
  <si>
    <t>SDGE:19-RES-AllResidential-POOL_PMP</t>
  </si>
  <si>
    <t>19-RES-AllResidential-POOL_PMP</t>
  </si>
  <si>
    <t>SDGE:19-RES-AllResidential-REFG</t>
  </si>
  <si>
    <t>19-RES-AllResidential-REFG</t>
  </si>
  <si>
    <t>SDGE:19-RES-AllResidential-SP_COOL</t>
  </si>
  <si>
    <t>19-RES-AllResidential-SP_COOL</t>
  </si>
  <si>
    <t>SDGE:19-RES-AllResidential-SP_HEAT</t>
  </si>
  <si>
    <t>19-RES-AllResidential-SP_HEAT</t>
  </si>
  <si>
    <t>SDGE:19-RES-AllResidential-WAT_HEAT</t>
  </si>
  <si>
    <t>19-RES-AllResidential-WAT_HEAT</t>
  </si>
  <si>
    <t>SDGE:20-RFF-Restaurant–FastFood-Cooling</t>
  </si>
  <si>
    <t>RFF</t>
  </si>
  <si>
    <t>20-RFF-Restaurant–FastFood-Cooling</t>
  </si>
  <si>
    <t>SDGE:20-RFF-Restaurant–FastFood-ExtLight</t>
  </si>
  <si>
    <t>20-RFF-Restaurant–FastFood-ExtLight</t>
  </si>
  <si>
    <t>SDGE:20-RFF-Restaurant–FastFood-IntLight</t>
  </si>
  <si>
    <t>20-RFF-Restaurant–FastFood-IntLight</t>
  </si>
  <si>
    <t>SDGE:20-RFF-Restaurant–FastFood-OffEquip</t>
  </si>
  <si>
    <t>20-RFF-Restaurant–FastFood-OffEquip</t>
  </si>
  <si>
    <t>SDGE:20-RFF-Restaurant–FastFood-Refrig</t>
  </si>
  <si>
    <t>20-RFF-Restaurant–FastFood-Refrig</t>
  </si>
  <si>
    <t>SDGE:20-RFF-Restaurant–FastFood-Vent/Fan</t>
  </si>
  <si>
    <t>20-RFF-Restaurant–FastFood-Vent/Fan</t>
  </si>
  <si>
    <t>SDGE:21-RSD-Restaurant–SitDown-COOL</t>
  </si>
  <si>
    <t>RSD</t>
  </si>
  <si>
    <t>21-RSD-Restaurant–SitDown-COOL</t>
  </si>
  <si>
    <t>SDGE:21-RSD-Restaurant–SitDown-LIT_EXT</t>
  </si>
  <si>
    <t>21-RSD-Restaurant–SitDown-LIT_EXT</t>
  </si>
  <si>
    <t>SDGE:21-RSD-Restaurant–SitDown-LIT_INT</t>
  </si>
  <si>
    <t>21-RSD-Restaurant–SitDown-LIT_INT</t>
  </si>
  <si>
    <t>SDGE:21-RSD-Restaurant–SitDown-OFF_EQ</t>
  </si>
  <si>
    <t>21-RSD-Restaurant–SitDown-OFF_EQ</t>
  </si>
  <si>
    <t>SDGE:21-RSD-Restaurant–SitDown-PROC_OTH</t>
  </si>
  <si>
    <t>21-RSD-Restaurant–SitDown-PROC_OTH</t>
  </si>
  <si>
    <t>SDGE:21-RSD-Restaurant–SitDown-REFG</t>
  </si>
  <si>
    <t>21-RSD-Restaurant–SitDown-REFG</t>
  </si>
  <si>
    <t>SDGE:21-RSD-Restaurant–SitDown-VENT</t>
  </si>
  <si>
    <t>21-RSD-Restaurant–SitDown-VENT</t>
  </si>
  <si>
    <t>SDGE:22-RT3-Retail–3StoryLarge-COOL</t>
  </si>
  <si>
    <t>RT3</t>
  </si>
  <si>
    <t>22-RT3-Retail–3StoryLarge-COOL</t>
  </si>
  <si>
    <t>SDGE:22-RT3-Retail–3StoryLarge-LIT_EXT</t>
  </si>
  <si>
    <t>22-RT3-Retail–3StoryLarge-LIT_EXT</t>
  </si>
  <si>
    <t>SDGE:22-RT3-Retail–3StoryLarge-LIT_INT</t>
  </si>
  <si>
    <t>22-RT3-Retail–3StoryLarge-LIT_INT</t>
  </si>
  <si>
    <t>SDGE:22-RT3-Retail–3StoryLarge-OFF_EQ</t>
  </si>
  <si>
    <t>22-RT3-Retail–3StoryLarge-OFF_EQ</t>
  </si>
  <si>
    <t>SDGE:22-RT3-Retail–3StoryLarge-REFG</t>
  </si>
  <si>
    <t>22-RT3-Retail–3StoryLarge-REFG</t>
  </si>
  <si>
    <t>SDGE:22-RT3-Retail–3StoryLarge-VENT</t>
  </si>
  <si>
    <t>22-RT3-Retail–3StoryLarge-VENT</t>
  </si>
  <si>
    <t>SDGE:23-RTL-Retail–SingleStorylarge-COOL</t>
  </si>
  <si>
    <t>RTL</t>
  </si>
  <si>
    <t>23-RTL-Retail–SingleStorylarge-COOL</t>
  </si>
  <si>
    <t>SDGE:23-RTL-Retail–SingleStorylarge-LIT_EXT</t>
  </si>
  <si>
    <t>23-RTL-Retail–SingleStorylarge-LIT_EXT</t>
  </si>
  <si>
    <t>SDGE:23-RTL-Retail–SingleStorylarge-LIT_INT</t>
  </si>
  <si>
    <t>23-RTL-Retail–SingleStorylarge-LIT_INT</t>
  </si>
  <si>
    <t>SDGE:23-RTL-Retail–SingleStorylarge-OFF_EQ</t>
  </si>
  <si>
    <t>23-RTL-Retail–SingleStorylarge-OFF_EQ</t>
  </si>
  <si>
    <t>SDGE:23-RTL-Retail–SingleStorylarge-REFG</t>
  </si>
  <si>
    <t>23-RTL-Retail–SingleStorylarge-REFG</t>
  </si>
  <si>
    <t>SDGE:23-RTL-Retail–SingleStorylarge-VENT</t>
  </si>
  <si>
    <t>23-RTL-Retail–SingleStorylarge-VENT</t>
  </si>
  <si>
    <t>SDGE:24-RTS-Retail–Small-COOL</t>
  </si>
  <si>
    <t>RTS</t>
  </si>
  <si>
    <t>24-RTS-Retail–Small-COOL</t>
  </si>
  <si>
    <t>SDGE:24-RTS-Retail–Small-LIT_EXT</t>
  </si>
  <si>
    <t>24-RTS-Retail–Small-LIT_EXT</t>
  </si>
  <si>
    <t>SDGE:24-RTS-Retail–Small-LIT_INT</t>
  </si>
  <si>
    <t>24-RTS-Retail–Small-LIT_INT</t>
  </si>
  <si>
    <t>SDGE:24-RTS-Retail–Small-OFF_EQ</t>
  </si>
  <si>
    <t>24-RTS-Retail–Small-OFF_EQ</t>
  </si>
  <si>
    <t>SDGE:24-RTS-Retail–Small-REFG</t>
  </si>
  <si>
    <t>24-RTS-Retail–Small-REFG</t>
  </si>
  <si>
    <t>SDGE:24-RTS-Retail–Small-VENT</t>
  </si>
  <si>
    <t>24-RTS-Retail–Small-VENT</t>
  </si>
  <si>
    <t>SDGE:25-SCN-Storage–Conditioned-Cooling</t>
  </si>
  <si>
    <t>SCN</t>
  </si>
  <si>
    <t>25-SCN-Storage–Conditioned-Cooling</t>
  </si>
  <si>
    <t>SDGE:25-SCN-Storage–Conditioned-Exit</t>
  </si>
  <si>
    <t>25-SCN-Storage–Conditioned-Exit</t>
  </si>
  <si>
    <t>SDGE:25-SCN-Storage–Conditioned-ExtLight</t>
  </si>
  <si>
    <t>25-SCN-Storage–Conditioned-ExtLight</t>
  </si>
  <si>
    <t>SDGE:26-SFM-ResidentialSingleFamily-CL_DRY</t>
  </si>
  <si>
    <t>SFM</t>
  </si>
  <si>
    <t>26-SFM-ResidentialSingleFamily-CL_DRY</t>
  </si>
  <si>
    <t>SDGE:26-SFM-ResidentialSingleFamily-CL_WASH</t>
  </si>
  <si>
    <t>26-SFM-ResidentialSingleFamily-CL_WASH</t>
  </si>
  <si>
    <t>SDGE:26-SFM-ResidentialSingleFamily-DSH_WASH</t>
  </si>
  <si>
    <t>26-SFM-ResidentialSingleFamily-DSH_WASH</t>
  </si>
  <si>
    <t>SDGE:26-SFM-ResidentialSingleFamily-FREEZ</t>
  </si>
  <si>
    <t>26-SFM-ResidentialSingleFamily-FREEZ</t>
  </si>
  <si>
    <t>SDGE:26-SFM-ResidentialSingleFamily-LIGHT</t>
  </si>
  <si>
    <t>26-SFM-ResidentialSingleFamily-LIGHT</t>
  </si>
  <si>
    <t>SDGE:26-SFM-ResidentialSingleFamily-POOL_PMP</t>
  </si>
  <si>
    <t>26-SFM-ResidentialSingleFamily-POOL_PMP</t>
  </si>
  <si>
    <t>SDGE:26-SFM-ResidentialSingleFamily-REFG</t>
  </si>
  <si>
    <t>26-SFM-ResidentialSingleFamily-REFG</t>
  </si>
  <si>
    <t>SDGE:26-SFM-ResidentialSingleFamily-SP_COOL</t>
  </si>
  <si>
    <t>26-SFM-ResidentialSingleFamily-SP_COOL</t>
  </si>
  <si>
    <t>SDGE:26-SFM-ResidentialSingleFamily-SP_HEAT</t>
  </si>
  <si>
    <t>26-SFM-ResidentialSingleFamily-SP_HEAT</t>
  </si>
  <si>
    <t>SDGE:26-SFM-ResidentialSingleFamily-WAT_HEAT</t>
  </si>
  <si>
    <t>26-SFM-ResidentialSingleFamily-WAT_HEAT</t>
  </si>
  <si>
    <t>SDGE:27-SMO-ResidentialMobileHome–SingleWide-CL_DRY</t>
  </si>
  <si>
    <t>SMO</t>
  </si>
  <si>
    <t>27-SMO-ResidentialMobileHome–SingleWide-CL_DRY</t>
  </si>
  <si>
    <t>SDGE:27-SMO-ResidentialMobileHome–SingleWide-CL_WASH</t>
  </si>
  <si>
    <t>27-SMO-ResidentialMobileHome–SingleWide-CL_WASH</t>
  </si>
  <si>
    <t>SDGE:27-SMO-ResidentialMobileHome–SingleWide-DSH_WASH</t>
  </si>
  <si>
    <t>27-SMO-ResidentialMobileHome–SingleWide-DSH_WASH</t>
  </si>
  <si>
    <t>SDGE:27-SMO-ResidentialMobileHome–SingleWide-FREEZ</t>
  </si>
  <si>
    <t>27-SMO-ResidentialMobileHome–SingleWide-FREEZ</t>
  </si>
  <si>
    <t>SDGE:27-SMO-ResidentialMobileHome–SingleWide-LIGHT</t>
  </si>
  <si>
    <t>27-SMO-ResidentialMobileHome–SingleWide-LIGHT</t>
  </si>
  <si>
    <t>SDGE:27-SMO-ResidentialMobileHome–SingleWide-POOL_PMP</t>
  </si>
  <si>
    <t>27-SMO-ResidentialMobileHome–SingleWide-POOL_PMP</t>
  </si>
  <si>
    <t>SDGE:27-SMO-ResidentialMobileHome–SingleWide-REFG</t>
  </si>
  <si>
    <t>27-SMO-ResidentialMobileHome–SingleWide-REFG</t>
  </si>
  <si>
    <t>SDGE:27-SMO-ResidentialMobileHome–SingleWide-SP_COOL</t>
  </si>
  <si>
    <t>27-SMO-ResidentialMobileHome–SingleWide-SP_COOL</t>
  </si>
  <si>
    <t>SDGE:27-SMO-ResidentialMobileHome–SingleWide-SP_HEAT</t>
  </si>
  <si>
    <t>27-SMO-ResidentialMobileHome–SingleWide-SP_HEAT</t>
  </si>
  <si>
    <t>SDGE:27-SMO-ResidentialMobileHome–SingleWide-WAT_HEAT</t>
  </si>
  <si>
    <t>27-SMO-ResidentialMobileHome–SingleWide-WAT_HEAT</t>
  </si>
  <si>
    <t>SDGE:28-SUN-Storage–Unconditioned-Exit</t>
  </si>
  <si>
    <t>SUN</t>
  </si>
  <si>
    <t>28-SUN-Storage–Unconditioned-Exit</t>
  </si>
  <si>
    <t>SDGE:28-SUN-Storage–Unconditioned-ExtLight</t>
  </si>
  <si>
    <t>28-SUN-Storage–Unconditioned-ExtLight</t>
  </si>
  <si>
    <t>SDGE:29-WRF-Storage–Refrigerated-Cooling</t>
  </si>
  <si>
    <t>WRF</t>
  </si>
  <si>
    <t>29-WRF-Storage–Refrigerated-Cooling</t>
  </si>
  <si>
    <t>SDGE:29-WRF-Storage–Refrigerated-Exit</t>
  </si>
  <si>
    <t>29-WRF-Storage–Refrigerated-Exit</t>
  </si>
  <si>
    <t>SDGE:29-WRF-Storage–Refrigerated-ExtLight</t>
  </si>
  <si>
    <t>29-WRF-Storage–Refrigerated-ExtLight</t>
  </si>
  <si>
    <t>SDGE:30-S20-SIC20Food&amp;KindredProducts-AG_PUMP</t>
  </si>
  <si>
    <t>S20</t>
  </si>
  <si>
    <t>30-S20-SIC20Food&amp;KindredProducts-AG_PUMP</t>
  </si>
  <si>
    <t>SDGE:30-S20-SIC20Food&amp;KindredProducts-COMP_AIR</t>
  </si>
  <si>
    <t>30-S20-SIC20Food&amp;KindredProducts-COMP_AIR</t>
  </si>
  <si>
    <t>SDGE:30-S20-SIC20Food&amp;KindredProducts-COOL</t>
  </si>
  <si>
    <t>30-S20-SIC20Food&amp;KindredProducts-COOL</t>
  </si>
  <si>
    <t>SDGE:30-S20-SIC20Food&amp;KindredProducts-LIGHT</t>
  </si>
  <si>
    <t>30-S20-SIC20Food&amp;KindredProducts-LIGHT</t>
  </si>
  <si>
    <t>SDGE:30-S20-SIC20Food&amp;KindredProducts-MOTOR</t>
  </si>
  <si>
    <t>30-S20-SIC20Food&amp;KindredProducts-MOTOR</t>
  </si>
  <si>
    <t>SDGE:30-S20-SIC20Food&amp;KindredProducts-PROC_OTH</t>
  </si>
  <si>
    <t>30-S20-SIC20Food&amp;KindredProducts-PROC_OTH</t>
  </si>
  <si>
    <t>SDGE:31-S26-SIC26Paper&amp;AlliedProducts-AG_PUMP</t>
  </si>
  <si>
    <t>S26</t>
  </si>
  <si>
    <t>31-S26-SIC26Paper&amp;AlliedProducts-AG_PUMP</t>
  </si>
  <si>
    <t>SDGE:31-S26-SIC26Paper&amp;AlliedProducts-COMP_AIR</t>
  </si>
  <si>
    <t>31-S26-SIC26Paper&amp;AlliedProducts-COMP_AIR</t>
  </si>
  <si>
    <t>SDGE:31-S26-SIC26Paper&amp;AlliedProducts-COOL</t>
  </si>
  <si>
    <t>31-S26-SIC26Paper&amp;AlliedProducts-COOL</t>
  </si>
  <si>
    <t>SDGE:31-S26-SIC26Paper&amp;AlliedProducts-LIGHT</t>
  </si>
  <si>
    <t>31-S26-SIC26Paper&amp;AlliedProducts-LIGHT</t>
  </si>
  <si>
    <t>SDGE:31-S26-SIC26Paper&amp;AlliedProducts-MOTOR</t>
  </si>
  <si>
    <t>31-S26-SIC26Paper&amp;AlliedProducts-MOTOR</t>
  </si>
  <si>
    <t>SDGE:31-S26-SIC26Paper&amp;AlliedProducts-PROC_OTH</t>
  </si>
  <si>
    <t>31-S26-SIC26Paper&amp;AlliedProducts-PROC_OTH</t>
  </si>
  <si>
    <t>SDGE:32-S28-SIC28Chemicals&amp;AlliedProducts-AG_PUMP</t>
  </si>
  <si>
    <t>S28</t>
  </si>
  <si>
    <t>32-S28-SIC28Chemicals&amp;AlliedProducts-AG_PUMP</t>
  </si>
  <si>
    <t>SDGE:32-S28-SIC28Chemicals&amp;AlliedProducts-COMP_AIR</t>
  </si>
  <si>
    <t>32-S28-SIC28Chemicals&amp;AlliedProducts-COMP_AIR</t>
  </si>
  <si>
    <t>SDGE:32-S28-SIC28Chemicals&amp;AlliedProducts-COOL</t>
  </si>
  <si>
    <t>32-S28-SIC28Chemicals&amp;AlliedProducts-COOL</t>
  </si>
  <si>
    <t>SDGE:32-S28-SIC28Chemicals&amp;AlliedProducts-LIGHT</t>
  </si>
  <si>
    <t>32-S28-SIC28Chemicals&amp;AlliedProducts-LIGHT</t>
  </si>
  <si>
    <t>SDGE:32-S28-SIC28Chemicals&amp;AlliedProducts-MOTOR</t>
  </si>
  <si>
    <t>32-S28-SIC28Chemicals&amp;AlliedProducts-MOTOR</t>
  </si>
  <si>
    <t>SDGE:32-S28-SIC28Chemicals&amp;AlliedProducts-PROC_OTH</t>
  </si>
  <si>
    <t>32-S28-SIC28Chemicals&amp;AlliedProducts-PROC_OTH</t>
  </si>
  <si>
    <t>SDGE:33-S29-SIC29Petroleum&amp;CoalProducts-AG_PUMP</t>
  </si>
  <si>
    <t>S29</t>
  </si>
  <si>
    <t>33-S29-SIC29Petroleum&amp;CoalProducts-AG_PUMP</t>
  </si>
  <si>
    <t>SDGE:33-S29-SIC29Petroleum&amp;CoalProducts-COMP_AIR</t>
  </si>
  <si>
    <t>33-S29-SIC29Petroleum&amp;CoalProducts-COMP_AIR</t>
  </si>
  <si>
    <t>SDGE:33-S29-SIC29Petroleum&amp;CoalProducts-COOL</t>
  </si>
  <si>
    <t>33-S29-SIC29Petroleum&amp;CoalProducts-COOL</t>
  </si>
  <si>
    <t>SDGE:33-S29-SIC29Petroleum&amp;CoalProducts-LIGHT</t>
  </si>
  <si>
    <t>33-S29-SIC29Petroleum&amp;CoalProducts-LIGHT</t>
  </si>
  <si>
    <t>SDGE:33-S29-SIC29Petroleum&amp;CoalProducts-MOTOR</t>
  </si>
  <si>
    <t>33-S29-SIC29Petroleum&amp;CoalProducts-MOTOR</t>
  </si>
  <si>
    <t>SDGE:33-S29-SIC29Petroleum&amp;CoalProducts-PROC_OTH</t>
  </si>
  <si>
    <t>33-S29-SIC29Petroleum&amp;CoalProducts-PROC_OTH</t>
  </si>
  <si>
    <t>SDGE:34-S33-SIC33Metals-AG_PUMP</t>
  </si>
  <si>
    <t>S33</t>
  </si>
  <si>
    <t>34-S33-SIC33Metals-AG_PUMP</t>
  </si>
  <si>
    <t>SDGE:34-S33-SIC33Metals-COMP_AIR</t>
  </si>
  <si>
    <t>34-S33-SIC33Metals-COMP_AIR</t>
  </si>
  <si>
    <t>SDGE:34-S33-SIC33Metals-COOL</t>
  </si>
  <si>
    <t>34-S33-SIC33Metals-COOL</t>
  </si>
  <si>
    <t>SDGE:34-S33-SIC33Metals-LIGHT</t>
  </si>
  <si>
    <t>34-S33-SIC33Metals-LIGHT</t>
  </si>
  <si>
    <t>SDGE:34-S33-SIC33Metals-MOTOR</t>
  </si>
  <si>
    <t>34-S33-SIC33Metals-MOTOR</t>
  </si>
  <si>
    <t>SDGE:34-S33-SIC33Metals-PROC_OTH</t>
  </si>
  <si>
    <t>34-S33-SIC33Metals-PROC_OTH</t>
  </si>
  <si>
    <t>SDGE:35-OTI-OtherIndustrial-AG_PUMP</t>
  </si>
  <si>
    <t>OTI</t>
  </si>
  <si>
    <t>35-OTI-OtherIndustrial-AG_PUMP</t>
  </si>
  <si>
    <t>SDGE:35-OTI-OtherIndustrial-COMP_AIR</t>
  </si>
  <si>
    <t>35-OTI-OtherIndustrial-COMP_AIR</t>
  </si>
  <si>
    <t>SDGE:35-OTI-OtherIndustrial-COOL</t>
  </si>
  <si>
    <t>35-OTI-OtherIndustrial-COOL</t>
  </si>
  <si>
    <t>SDGE:35-OTI-OtherIndustrial-LIGHT</t>
  </si>
  <si>
    <t>35-OTI-OtherIndustrial-LIGHT</t>
  </si>
  <si>
    <t>SDGE:35-OTI-OtherIndustrial-MOTOR</t>
  </si>
  <si>
    <t>35-OTI-OtherIndustrial-MOTOR</t>
  </si>
  <si>
    <t>35-OTI-OtherIndustrial-PROC_OTH</t>
  </si>
  <si>
    <t>SDGE:36-GST-Lodging-GuestRooms-Cooling</t>
  </si>
  <si>
    <t>GST</t>
  </si>
  <si>
    <t>36-GST-Lodging-GuestRooms-Cooling</t>
  </si>
  <si>
    <t>SDGE:36-GST-Lodging-GuestRooms-ExtLight</t>
  </si>
  <si>
    <t>36-GST-Lodging-GuestRooms-ExtLight</t>
  </si>
  <si>
    <t>SDGE:36-GST-Lodging-GuestRooms-IntLight</t>
  </si>
  <si>
    <t>36-GST-Lodging-GuestRooms-IntLight</t>
  </si>
  <si>
    <t>SDGE:36-GST-Lodging-GuestRooms-OffEquip</t>
  </si>
  <si>
    <t>36-GST-Lodging-GuestRooms-OffEquip</t>
  </si>
  <si>
    <t>SDGE:36-GST-Lodging-GuestRooms-Refrig</t>
  </si>
  <si>
    <t>36-GST-Lodging-GuestRooms-Refrig</t>
  </si>
  <si>
    <t>SDGE:36-GST-Lodging-GuestRooms-Vent/Fan</t>
  </si>
  <si>
    <t>36-GST-Lodging-GuestRooms-Vent/Fan</t>
  </si>
  <si>
    <t>SDGE:DEER:Com:HVAC_Chillers</t>
  </si>
  <si>
    <t>Non-Res</t>
  </si>
  <si>
    <t>SDGE:DEER:Com:HVAC_Duct_Sealing</t>
  </si>
  <si>
    <t>SDGE:DEER:Com:HVAC_Refrig_Charge</t>
  </si>
  <si>
    <t>SDGE:DEER:Com:HVAC_Split-Package_AC</t>
  </si>
  <si>
    <t>SDGE:DEER:Com:Indoor_CFL_Ltg</t>
  </si>
  <si>
    <t>SDGE:DEER:Com:Indoor_Non-CFL_Ltg</t>
  </si>
  <si>
    <t>SDGE:DEER:HVAC_Eff_AC</t>
  </si>
  <si>
    <t>SDGE:DEER:HVAC_Refrig_Charge</t>
  </si>
  <si>
    <t>SDGE:DEER:Indoor_CFL_Ltg</t>
  </si>
  <si>
    <t>SDGE:DEER:Refg_Chrg_Duct_Seal</t>
  </si>
  <si>
    <t>SDGE:DEER:RefgFrzr_HighEff</t>
  </si>
  <si>
    <t>SDGE:DEER:RefgFrzr_Recyc-Conditioned</t>
  </si>
  <si>
    <t>SDGE:DEER:RefgFrzr_Recyc-UnConditioned</t>
  </si>
  <si>
    <t>SDGE:DEER:RefgFrzr_Recycling</t>
  </si>
  <si>
    <t>SDGE:DEER:Res:HVAC_Duct_Sealing</t>
  </si>
  <si>
    <t>code</t>
  </si>
  <si>
    <t>start_year</t>
  </si>
  <si>
    <t>end_year</t>
  </si>
  <si>
    <t>claim_spec</t>
  </si>
  <si>
    <t>filing_spec</t>
  </si>
  <si>
    <t>description</t>
  </si>
  <si>
    <t>BldgDesInc</t>
  </si>
  <si>
    <t>Building Design Incentive</t>
  </si>
  <si>
    <t>C&amp;S</t>
  </si>
  <si>
    <t>Codes and Standards</t>
  </si>
  <si>
    <t>CustIncent</t>
  </si>
  <si>
    <t>Custom Incentive</t>
  </si>
  <si>
    <t>CustIncentDown</t>
  </si>
  <si>
    <t>Downstream Custom Incentive</t>
  </si>
  <si>
    <t>DirInstall</t>
  </si>
  <si>
    <t>Direct Install</t>
  </si>
  <si>
    <t>All non-upstream delivery types for deemed measures</t>
  </si>
  <si>
    <t>OnLineAudit</t>
  </si>
  <si>
    <t>On-line Audit</t>
  </si>
  <si>
    <t>OnSiteAudit</t>
  </si>
  <si>
    <t>On-site Audit</t>
  </si>
  <si>
    <t>PreReb</t>
  </si>
  <si>
    <t>Prescriptive Rebate</t>
  </si>
  <si>
    <t>PreRebDI</t>
  </si>
  <si>
    <t>Direct Install Prescriptive Rebate</t>
  </si>
  <si>
    <t>Downstream Prescriptive Rebate</t>
  </si>
  <si>
    <t>PreRebUp</t>
  </si>
  <si>
    <t>Upstream Prescriptive Rebate</t>
  </si>
  <si>
    <t>Commercial</t>
  </si>
  <si>
    <t>Sector2</t>
  </si>
  <si>
    <t>Sector3</t>
  </si>
  <si>
    <t>Agr</t>
  </si>
  <si>
    <t>Non-residential</t>
  </si>
  <si>
    <t>Asm</t>
  </si>
  <si>
    <t>Inst</t>
  </si>
  <si>
    <t>EPr</t>
  </si>
  <si>
    <t>ERC</t>
  </si>
  <si>
    <t>ESe</t>
  </si>
  <si>
    <t>EUn</t>
  </si>
  <si>
    <t>FSt</t>
  </si>
  <si>
    <t>Gro</t>
  </si>
  <si>
    <t>Cli</t>
  </si>
  <si>
    <t>Hsp</t>
  </si>
  <si>
    <t>Nrs</t>
  </si>
  <si>
    <t>GsR</t>
  </si>
  <si>
    <t>Htl</t>
  </si>
  <si>
    <t>Mtl</t>
  </si>
  <si>
    <t>MiC</t>
  </si>
  <si>
    <t>OfL</t>
  </si>
  <si>
    <t>OfS</t>
  </si>
  <si>
    <t>Rt3</t>
  </si>
  <si>
    <t>RtL</t>
  </si>
  <si>
    <t>RtS</t>
  </si>
  <si>
    <t>SCn</t>
  </si>
  <si>
    <t>SUn</t>
  </si>
  <si>
    <t>TCU</t>
  </si>
  <si>
    <t>WRf</t>
  </si>
  <si>
    <t>exante database tables: EUL</t>
  </si>
  <si>
    <t>This file created on 8/24/2016 8:33:40 AM while connected to AmazonWS-RDS as sptviewer.</t>
  </si>
  <si>
    <t>Program/Database Description: READI v.2.4.5 (Current Ex Ante data) options: include Non-DEER data; 1/1/2013 - 12/31/2025</t>
  </si>
  <si>
    <t>EUL_ID</t>
  </si>
  <si>
    <t>EUL_Yrs</t>
  </si>
  <si>
    <t>RUL_Yrs</t>
  </si>
  <si>
    <t>BasisType</t>
  </si>
  <si>
    <t>BasisValue</t>
  </si>
  <si>
    <t>BasisDegFactor</t>
  </si>
  <si>
    <t>defEFLH</t>
  </si>
  <si>
    <t>EUL_Max_Yrs</t>
  </si>
  <si>
    <t>VersionSource</t>
  </si>
  <si>
    <t>UseSubCategory</t>
  </si>
  <si>
    <t>Status</t>
  </si>
  <si>
    <t>Agr-DripIrr</t>
  </si>
  <si>
    <t>Sprinkler to Drip/Micro Irrigation</t>
  </si>
  <si>
    <t>rated years</t>
  </si>
  <si>
    <t>DEER2014</t>
  </si>
  <si>
    <t>D08 v2.05</t>
  </si>
  <si>
    <t>FarmIrrig</t>
  </si>
  <si>
    <t>Agr-GHC</t>
  </si>
  <si>
    <t>Greenhouse Heat Curtain</t>
  </si>
  <si>
    <t>EvapSepDehyd</t>
  </si>
  <si>
    <t>SpaceHtg_eq</t>
  </si>
  <si>
    <t>Agr-Irfilm</t>
  </si>
  <si>
    <t>Infrared Film for Greenhouses</t>
  </si>
  <si>
    <t>Fenestration</t>
  </si>
  <si>
    <t>Fenest</t>
  </si>
  <si>
    <t>WinFilm</t>
  </si>
  <si>
    <t>Agr-LPSNperm</t>
  </si>
  <si>
    <t>Low Pressure Sprinkler Nozzles (permanent)</t>
  </si>
  <si>
    <t>Agr-LPSNport</t>
  </si>
  <si>
    <t>Low Pressure Sprinkler Nozzles (portable)</t>
  </si>
  <si>
    <t>Agr-MilkPreCool</t>
  </si>
  <si>
    <t>Milk Pre-Cooler</t>
  </si>
  <si>
    <t>ProdChill</t>
  </si>
  <si>
    <t>Agr-VSDmilkTrnsfr</t>
  </si>
  <si>
    <t>Milk Transfer Pump Variable Speed Drive</t>
  </si>
  <si>
    <t>Pumping</t>
  </si>
  <si>
    <t>Motor_Spd</t>
  </si>
  <si>
    <t>ASD</t>
  </si>
  <si>
    <t>Agr-VSDmilkVcm</t>
  </si>
  <si>
    <t>Milking Vacuum Pump Variable Speed Drive</t>
  </si>
  <si>
    <t>Agr-VSDWellPmp</t>
  </si>
  <si>
    <t>Well Pump Variable Speed Drive</t>
  </si>
  <si>
    <t>Agr-WineTnkIns</t>
  </si>
  <si>
    <t>Wine Tank Insulation</t>
  </si>
  <si>
    <t>Chiller</t>
  </si>
  <si>
    <t>TankIns</t>
  </si>
  <si>
    <t>Appl-EffCW</t>
  </si>
  <si>
    <t>High Efficiency Clothes Washer</t>
  </si>
  <si>
    <t>Laundry</t>
  </si>
  <si>
    <t>Clean_equip</t>
  </si>
  <si>
    <t>ClothesWash</t>
  </si>
  <si>
    <t>Appl-EffDW</t>
  </si>
  <si>
    <t>High Efficiency Dishwasher</t>
  </si>
  <si>
    <t>DishWash</t>
  </si>
  <si>
    <t>Appl-ESFrzr</t>
  </si>
  <si>
    <t>High Efficiency Freezer</t>
  </si>
  <si>
    <t>Ref_Storage</t>
  </si>
  <si>
    <t>Freezer</t>
  </si>
  <si>
    <t>Appl-ESRefg</t>
  </si>
  <si>
    <t>High Efficiency Refrigerator</t>
  </si>
  <si>
    <t>Refrig</t>
  </si>
  <si>
    <t>Appl-RecFrzr</t>
  </si>
  <si>
    <t>Freezer Recycling (RUL)</t>
  </si>
  <si>
    <t>Appl-RecRef</t>
  </si>
  <si>
    <t>Refrigerator Recycling (RUL)</t>
  </si>
  <si>
    <t>AppPlug-AllEquip-Audio</t>
  </si>
  <si>
    <t>Energy Star Audio Equipment</t>
  </si>
  <si>
    <t>evaluated years</t>
  </si>
  <si>
    <t>PA workpaper</t>
  </si>
  <si>
    <t>Electronics</t>
  </si>
  <si>
    <t>AllEquip</t>
  </si>
  <si>
    <t>Source: See work paper SCE13CS008. Source is Energy Star Consumer Electronics Calculator.</t>
  </si>
  <si>
    <t>Proposed</t>
  </si>
  <si>
    <t>AppPlug-AllEquip-BRDVD</t>
  </si>
  <si>
    <t>Energy Star Blu-Ray/DVD Equipment</t>
  </si>
  <si>
    <t>AppPlug-DesktopComp</t>
  </si>
  <si>
    <t>Residential Desktop Computers</t>
  </si>
  <si>
    <t>DesktopComp</t>
  </si>
  <si>
    <t>Source: See work paper SCE13OE003. Internal Revenue Service - IRS website for depreciation rates and useful life calculations, FAQ page for Publication 946. 2009. &lt; http://www.irs.gov/faqs/faq/0,,id=199619,00.html</t>
  </si>
  <si>
    <t>AppPlug-TV</t>
  </si>
  <si>
    <t>Residential Use Energy Efficient TV</t>
  </si>
  <si>
    <t>TV</t>
  </si>
  <si>
    <t xml:space="preserve">Source: See work paper SCE13OE002. The EUP (Energy Using Products) report for the European Commission analysis assessed sales and stock data and estimated that TV sets are in use for 10 years.  </t>
  </si>
  <si>
    <t>BldgEnv-CoolRoof</t>
  </si>
  <si>
    <t>Cool Roof - Commercial</t>
  </si>
  <si>
    <t>Opaque</t>
  </si>
  <si>
    <t>BldgShell</t>
  </si>
  <si>
    <t>CoolRoof</t>
  </si>
  <si>
    <t>BldgEnv-FlrIns</t>
  </si>
  <si>
    <t>Floor Insulation - Commercial</t>
  </si>
  <si>
    <t>FloorIns</t>
  </si>
  <si>
    <t>BldgEnv-RoofIns</t>
  </si>
  <si>
    <t>Roof/Ceiling Insulation - Commercial</t>
  </si>
  <si>
    <t>BlrTuneup</t>
  </si>
  <si>
    <t>Boiler Tune-up</t>
  </si>
  <si>
    <t>ExAnte2013</t>
  </si>
  <si>
    <t>IOU Workpaper</t>
  </si>
  <si>
    <t>Maintenance</t>
  </si>
  <si>
    <t>proposed in PGECOPRO107</t>
  </si>
  <si>
    <t>BS-BlowInIns</t>
  </si>
  <si>
    <t>Wall Insulation (blown-in)</t>
  </si>
  <si>
    <t>WallBlowIns</t>
  </si>
  <si>
    <t>BS-CeilIns</t>
  </si>
  <si>
    <t>Roof/Ceiling Insulation - Residential</t>
  </si>
  <si>
    <t>BS-CoolAttic</t>
  </si>
  <si>
    <t>Cool Attic</t>
  </si>
  <si>
    <t>BS-FlrIns</t>
  </si>
  <si>
    <t>Floor Insulation - Residential</t>
  </si>
  <si>
    <t>BS-LtRoof</t>
  </si>
  <si>
    <t>Cool Roof - Residential</t>
  </si>
  <si>
    <t>BS-LtWalls</t>
  </si>
  <si>
    <t>Light Colored Exterior Walls</t>
  </si>
  <si>
    <t>BS-WallIns</t>
  </si>
  <si>
    <t>Wall Insulation</t>
  </si>
  <si>
    <t>BS-Win</t>
  </si>
  <si>
    <t>High Performance Windows</t>
  </si>
  <si>
    <t>BS-WinFilm</t>
  </si>
  <si>
    <t>Reflective Window Films &amp; Sunscreens - Residential</t>
  </si>
  <si>
    <t>BS-Wthr</t>
  </si>
  <si>
    <t>Low-Income Weatherization</t>
  </si>
  <si>
    <t>Diagnostic</t>
  </si>
  <si>
    <t>BS-WthrEvap</t>
  </si>
  <si>
    <t>Low-Income Weatherization w/Evaporative Cooler</t>
  </si>
  <si>
    <t>ComLau-EffCW</t>
  </si>
  <si>
    <t>High Efficiency Clothes Washer (CEE Tiers 1,2,3)</t>
  </si>
  <si>
    <t>CompAir-CycAirDryr</t>
  </si>
  <si>
    <t>Compressed Air System - Cycling-Air Dryer</t>
  </si>
  <si>
    <t>ManufDryAir</t>
  </si>
  <si>
    <t>AirComp</t>
  </si>
  <si>
    <t>CycAirDryr</t>
  </si>
  <si>
    <t>referenced in SCE13PR007.2, values are proxy for now</t>
  </si>
  <si>
    <t>CompAir-Screw-VSD</t>
  </si>
  <si>
    <t>Variable Speed Drive on Air Compressor Control</t>
  </si>
  <si>
    <t>Source: See work paper SCE13PR005. Reference to The Connecticut Light and Power Company and The United Illuminating Company.</t>
  </si>
  <si>
    <t>CompAir-ZeroLossCondDrn</t>
  </si>
  <si>
    <t>Zero Air Loss Condensate Drains for Compressed Air Systems</t>
  </si>
  <si>
    <t>Source: See work paper SCE13PR009. Reference to The Connecticut Light and Power Company and The United Illuminating Company.</t>
  </si>
  <si>
    <t>Combination Oven - Electric</t>
  </si>
  <si>
    <t>Cook_Equip</t>
  </si>
  <si>
    <t>OvenComb</t>
  </si>
  <si>
    <t>Convection Oven - Electric</t>
  </si>
  <si>
    <t>Cook-ElecFryer</t>
  </si>
  <si>
    <t>Electric Fryer</t>
  </si>
  <si>
    <t>Fryer</t>
  </si>
  <si>
    <t>Cook-ElecGriddle</t>
  </si>
  <si>
    <t>Griddle - Electric</t>
  </si>
  <si>
    <t>Griddle</t>
  </si>
  <si>
    <t>Cook-ElecStmCooker</t>
  </si>
  <si>
    <t>Steam Cooker (electric)</t>
  </si>
  <si>
    <t>Steamer</t>
  </si>
  <si>
    <t>Combination Oven - Gas</t>
  </si>
  <si>
    <t>Convection Ovens - Gas</t>
  </si>
  <si>
    <t>Cook-GasFryer</t>
  </si>
  <si>
    <t>Gas Fryer</t>
  </si>
  <si>
    <t>Cook-GasGriddle</t>
  </si>
  <si>
    <t>Griddle - Gas</t>
  </si>
  <si>
    <t>Cook-GasRackOven</t>
  </si>
  <si>
    <t>Commercial Gas Rack Ovens</t>
  </si>
  <si>
    <t>Cook-GasStmCooker</t>
  </si>
  <si>
    <t>Steam Cooker (gas)</t>
  </si>
  <si>
    <t>Cook-GDRef</t>
  </si>
  <si>
    <t>Commercial Reach-In Refrigerator / Freezer</t>
  </si>
  <si>
    <t>Storage</t>
  </si>
  <si>
    <t>ReachIn</t>
  </si>
  <si>
    <t>Cook-HoldCab</t>
  </si>
  <si>
    <t>Commercial Insulated Holding Cabinet</t>
  </si>
  <si>
    <t>FoodService</t>
  </si>
  <si>
    <t>HoldBin</t>
  </si>
  <si>
    <t>Cook-IceMach</t>
  </si>
  <si>
    <t>Ice Machine</t>
  </si>
  <si>
    <t>Equipment</t>
  </si>
  <si>
    <t>Ref_SelfCon</t>
  </si>
  <si>
    <t>IceMach</t>
  </si>
  <si>
    <t>Cook-SDFreez</t>
  </si>
  <si>
    <t>Cook-SDRef</t>
  </si>
  <si>
    <t>Cook-StockPot</t>
  </si>
  <si>
    <t>Fin bottomed stock pot</t>
  </si>
  <si>
    <t>proposed in PGECOFST122</t>
  </si>
  <si>
    <t>Cook-VatFryer</t>
  </si>
  <si>
    <t>Vat Fryer</t>
  </si>
  <si>
    <t>DELETE-OLtg-CFL-12000hr-Res-Cmn</t>
  </si>
  <si>
    <t>CFL Lamps - Outdoor- Residential Common Area - 12,000 Rated Hours</t>
  </si>
  <si>
    <t>lamp rated hours</t>
  </si>
  <si>
    <t>Lighting Disposition</t>
  </si>
  <si>
    <t>OutCommon</t>
  </si>
  <si>
    <t>Ltg_Lamp</t>
  </si>
  <si>
    <t>CFLint_lamp</t>
  </si>
  <si>
    <t>supports lighting disposition measures</t>
  </si>
  <si>
    <t>DELETE-OLtg-CFL-6000hr-Res-Cmn</t>
  </si>
  <si>
    <t>CFL Lamps - Outdoor- Residential Common Area - 6,000 Rated Hours</t>
  </si>
  <si>
    <t>DELETE-OLtg-CFL-8000hr-Res-Cmn</t>
  </si>
  <si>
    <t>CFL Lamps - Outdoor- Residential Common Area - 8,000 Rated Hours</t>
  </si>
  <si>
    <t>EnergyPolicyManual-Min</t>
  </si>
  <si>
    <t>Energy Policy Manual minimum requirements</t>
  </si>
  <si>
    <t>CC</t>
  </si>
  <si>
    <t>proposed in PGECOALL102r3</t>
  </si>
  <si>
    <t>FoodHandWrap</t>
  </si>
  <si>
    <t>Hand wrapping machine used in food service</t>
  </si>
  <si>
    <t>Packaging</t>
  </si>
  <si>
    <t>HandWrap</t>
  </si>
  <si>
    <t>requested by SCE to support WP submittal</t>
  </si>
  <si>
    <t>GlazDaylt-Dayltg</t>
  </si>
  <si>
    <t>Daylighting - controls</t>
  </si>
  <si>
    <t>Controls</t>
  </si>
  <si>
    <t>Ltg_Controls</t>
  </si>
  <si>
    <t>LtSensor</t>
  </si>
  <si>
    <t>GlazDaylt-HPWinDaylt</t>
  </si>
  <si>
    <t>High Performance Windows for Daylighting</t>
  </si>
  <si>
    <t>GlazDaylt-LoSHGC</t>
  </si>
  <si>
    <t>Low Solar Heat Gain Coefficient Windows</t>
  </si>
  <si>
    <t>GlazDaylt-WinFilm</t>
  </si>
  <si>
    <t>Reflective Window Films &amp; Sunscreens - Commercial</t>
  </si>
  <si>
    <t>GrocDisp-ASH</t>
  </si>
  <si>
    <t>Anti-Sweat Heat (ASH) Controls</t>
  </si>
  <si>
    <t>Display</t>
  </si>
  <si>
    <t>GrocDisp-DispCvrs</t>
  </si>
  <si>
    <t>Night Covers for vertical and horizontal refrigerated display cases</t>
  </si>
  <si>
    <t>GrocDisp-DispLtgCtrl</t>
  </si>
  <si>
    <t>Display Case Lighting Control</t>
  </si>
  <si>
    <t>RefDisplay</t>
  </si>
  <si>
    <t>RefrigLtg</t>
  </si>
  <si>
    <t>GrocDisp-FEvapFanMtr</t>
  </si>
  <si>
    <t>High Efficiency Evaporator Fan Motors</t>
  </si>
  <si>
    <t>EvapFan</t>
  </si>
  <si>
    <t>GrocDisp-FixtDoors</t>
  </si>
  <si>
    <t>New case with Doors</t>
  </si>
  <si>
    <t>GrocDisp-FixtDrGask</t>
  </si>
  <si>
    <t>Door Gaskets on Cooler/Freezer Doors</t>
  </si>
  <si>
    <t>Gasket</t>
  </si>
  <si>
    <t>GrocDisp-FixtLtg-LED</t>
  </si>
  <si>
    <t>Display Case Lighting LED Lighting</t>
  </si>
  <si>
    <t>GrocDisp-ZeroHtDrs</t>
  </si>
  <si>
    <t>Zero Heat Reach-in Glass Doors</t>
  </si>
  <si>
    <t>GrocSys-Cndsr</t>
  </si>
  <si>
    <t>Refrigeration Upgrades (Condenser) - Grocery</t>
  </si>
  <si>
    <t>Refrig_sys</t>
  </si>
  <si>
    <t>GrocSys-FltHdPres</t>
  </si>
  <si>
    <t>Refrigeration Upgrades (Head Pressure) - Grocery</t>
  </si>
  <si>
    <t>GrocSys-FltSucPres</t>
  </si>
  <si>
    <t>Refrigeration Upgrades (Suction Pressure) - Grocery</t>
  </si>
  <si>
    <t>GrocSys-HtRecov</t>
  </si>
  <si>
    <t>Heat Recovery from Central Refrigeration System</t>
  </si>
  <si>
    <t>GrocSys-MechSubcl</t>
  </si>
  <si>
    <t>Refrigeration  Upgrades (Subcooling) - Grocery</t>
  </si>
  <si>
    <t>GrocSys-Retro</t>
  </si>
  <si>
    <t>Refrigeration Retrocommissioning - Grocery</t>
  </si>
  <si>
    <t>GrocWlkIn-DrClsr</t>
  </si>
  <si>
    <t>Auto-Closer for Walk-In Cooler/Freezer Doors</t>
  </si>
  <si>
    <t>GrocWlkIn-StripCrtn</t>
  </si>
  <si>
    <t>Strip Curtains for Walk-Ins</t>
  </si>
  <si>
    <t>StripCurt</t>
  </si>
  <si>
    <t>GrocWlkIn-WDrGask</t>
  </si>
  <si>
    <t>GrocWlkIn-WEvapFanMtr</t>
  </si>
  <si>
    <t>GrocWlkIn-WEvapFMtrCtrl</t>
  </si>
  <si>
    <t>Evaporator Fan Controller for Walk-In Coolers</t>
  </si>
  <si>
    <t>HVAC-2Spd</t>
  </si>
  <si>
    <t>Two-Speed Fan</t>
  </si>
  <si>
    <t>VentAirDist</t>
  </si>
  <si>
    <t>HV_AirDist</t>
  </si>
  <si>
    <t>HVAC-addEcono</t>
  </si>
  <si>
    <t>Add Economizer</t>
  </si>
  <si>
    <t>SpaceCool</t>
  </si>
  <si>
    <t>AirEcono</t>
  </si>
  <si>
    <t>HVAC-airAC</t>
  </si>
  <si>
    <t>Air Conditioners (air-cooled, split and unitary)</t>
  </si>
  <si>
    <t>dxAC_equip</t>
  </si>
  <si>
    <t>HVAC-airHP</t>
  </si>
  <si>
    <t>Heat Pumps (air-cooled, split and unitary)</t>
  </si>
  <si>
    <t>HeatCool</t>
  </si>
  <si>
    <t>dxHP_equip</t>
  </si>
  <si>
    <t>HVAC-AtoAHtExchng</t>
  </si>
  <si>
    <t>Air To Air Heat Exchanger</t>
  </si>
  <si>
    <t>HeatRecov</t>
  </si>
  <si>
    <t>HVAC-Blr</t>
  </si>
  <si>
    <t xml:space="preserve">High Efficiency Boiler </t>
  </si>
  <si>
    <t>SpaceHeat</t>
  </si>
  <si>
    <t>HVAC-Blr-Res</t>
  </si>
  <si>
    <t>WaterHtg_eq</t>
  </si>
  <si>
    <t>proposed for PGECODHW114 - need Res Use category</t>
  </si>
  <si>
    <t>HVAC-Chlr</t>
  </si>
  <si>
    <t>High Efficiency Chillers</t>
  </si>
  <si>
    <t>HVAC-ChlrComp</t>
  </si>
  <si>
    <t>Compressor Heat Recovery (w/electric water heating)</t>
  </si>
  <si>
    <t>HVAC-ChlrComp-Ag</t>
  </si>
  <si>
    <t>LiquidCirc</t>
  </si>
  <si>
    <t>proposed in PGE3PAGR115</t>
  </si>
  <si>
    <t>HVAC-ClnCondCoils</t>
  </si>
  <si>
    <t>Clean Condenser Coils - Commercial</t>
  </si>
  <si>
    <t>HeatReject</t>
  </si>
  <si>
    <t>HVAC-ClnEvapCoils</t>
  </si>
  <si>
    <t>Clean Evaporator Coils</t>
  </si>
  <si>
    <t>Proposed in PGE3PHVC158</t>
  </si>
  <si>
    <t>HVAC-ClTwrPkgSys</t>
  </si>
  <si>
    <t>Cooling Tower for Packaged System</t>
  </si>
  <si>
    <t>HtRej</t>
  </si>
  <si>
    <t>HVAC-DuctInsul</t>
  </si>
  <si>
    <t>Duct Insulation Material</t>
  </si>
  <si>
    <t>DuctInsC</t>
  </si>
  <si>
    <t>HVAC-DuctSeal</t>
  </si>
  <si>
    <t>Duct Sealing - Single Zone Package System</t>
  </si>
  <si>
    <t>DuctSysC</t>
  </si>
  <si>
    <t>HVAC-EMS</t>
  </si>
  <si>
    <t>Energy Management System</t>
  </si>
  <si>
    <t>EnvCtrl</t>
  </si>
  <si>
    <t>HV_Tech</t>
  </si>
  <si>
    <t>EMS</t>
  </si>
  <si>
    <t>HVAC-evapAC</t>
  </si>
  <si>
    <t>Air Conditioners (evaporatively-cooled, split and unitary)</t>
  </si>
  <si>
    <t>HVAC-EvapCool</t>
  </si>
  <si>
    <t>Evap Cool  Indirect</t>
  </si>
  <si>
    <t>EvapCool_eq</t>
  </si>
  <si>
    <t>ComEvap</t>
  </si>
  <si>
    <t>HVAC-FanPwrdMix</t>
  </si>
  <si>
    <t>Fan Powered Mixing Boxes</t>
  </si>
  <si>
    <t>HVAC-FlowCtrl-AirFiltCtrls</t>
  </si>
  <si>
    <t>Air Filter Alarm</t>
  </si>
  <si>
    <t>Source: See work paper SCE13HC011. Source is manufacturer's warranty information for "Dirty Air Filter Alarm for HVAC System".</t>
  </si>
  <si>
    <t>HVAC-Frnc</t>
  </si>
  <si>
    <t>High Efficiency Furnace</t>
  </si>
  <si>
    <t>GasFurnace</t>
  </si>
  <si>
    <t>HVAC-HydHPVarFlow</t>
  </si>
  <si>
    <t>Hydronic Heat Pump Var Flow Valve</t>
  </si>
  <si>
    <t>HVAC-ProgTStats</t>
  </si>
  <si>
    <t>Setback Programmable Thermostats</t>
  </si>
  <si>
    <t>Tstat</t>
  </si>
  <si>
    <t>HVAC-PTAC</t>
  </si>
  <si>
    <t>Air Conditioners (packaged terminal AC)</t>
  </si>
  <si>
    <t>HVAC-PTACCtrl</t>
  </si>
  <si>
    <t>Package Terminal AC - Controller</t>
  </si>
  <si>
    <t>Gst</t>
  </si>
  <si>
    <t>ExAnte2010</t>
  </si>
  <si>
    <t>TStat</t>
  </si>
  <si>
    <t>HVAC-PTHP</t>
  </si>
  <si>
    <t>Heat Pumps (packaged terminal)</t>
  </si>
  <si>
    <t>HVAC-QMPkg</t>
  </si>
  <si>
    <t>Quality Maintenance</t>
  </si>
  <si>
    <t>pkgEER</t>
  </si>
  <si>
    <t>referenced in SCE13HC037.3</t>
  </si>
  <si>
    <t>HVAC-RedcOverVent</t>
  </si>
  <si>
    <t>Reducing Overventilation</t>
  </si>
  <si>
    <t>HVAC-RefChg</t>
  </si>
  <si>
    <t>Refrigerant Charge - Commercial</t>
  </si>
  <si>
    <t>refrig</t>
  </si>
  <si>
    <t>HVAC-RepEcono</t>
  </si>
  <si>
    <t>Repair Economizer</t>
  </si>
  <si>
    <t>HVAC-Reset</t>
  </si>
  <si>
    <t>Water Loop Reset</t>
  </si>
  <si>
    <t>TempReset</t>
  </si>
  <si>
    <t>HVAC-RotHtRecov</t>
  </si>
  <si>
    <t>Rotary Heat Recovery</t>
  </si>
  <si>
    <t>HVAC-StmTrp</t>
  </si>
  <si>
    <t>Steam Traps - Space Heating</t>
  </si>
  <si>
    <t>SteamCirc</t>
  </si>
  <si>
    <t>SteamTrap</t>
  </si>
  <si>
    <t>HVAC-Timeclocks</t>
  </si>
  <si>
    <t>Time Clocks (heating/cooling)</t>
  </si>
  <si>
    <t>Timer</t>
  </si>
  <si>
    <t>HVAC-VarFlow</t>
  </si>
  <si>
    <t>FlowTempCtrl</t>
  </si>
  <si>
    <t>HVAC-VAVBox</t>
  </si>
  <si>
    <t>Variable Air Volume Box, VSD Fan</t>
  </si>
  <si>
    <t>HVAC-VSD-DCV</t>
  </si>
  <si>
    <t>Variable Speed Drive controlled by CO2 sensor</t>
  </si>
  <si>
    <t>DCV</t>
  </si>
  <si>
    <t>Proposed in PGECOHVC143</t>
  </si>
  <si>
    <t>HVAC-VSD-fan</t>
  </si>
  <si>
    <t>HVAC-VSD-pump</t>
  </si>
  <si>
    <t>Variable Flow Water Loop, VSD Pump</t>
  </si>
  <si>
    <t>HVAC-VSDSupFan</t>
  </si>
  <si>
    <t>VSD Supply Fan Motors</t>
  </si>
  <si>
    <t>HVAC-WSHP</t>
  </si>
  <si>
    <t>High Efficiency Water Source Heat Pump</t>
  </si>
  <si>
    <t>HVAC-wtrAC</t>
  </si>
  <si>
    <t>Air Conditioners (water-cooled, split and unitary)</t>
  </si>
  <si>
    <t>HVAC-WtrEcon</t>
  </si>
  <si>
    <t>Water Side Economizer</t>
  </si>
  <si>
    <t>WSEcono</t>
  </si>
  <si>
    <t>HV-CoggedBelt</t>
  </si>
  <si>
    <t>Cogged Fan Belt</t>
  </si>
  <si>
    <t>Occupied Hours</t>
  </si>
  <si>
    <t>VentFanMtr</t>
  </si>
  <si>
    <t>Proposed in PGECOHVC144</t>
  </si>
  <si>
    <t>HV-DuctSeal</t>
  </si>
  <si>
    <t>Duct Sealing</t>
  </si>
  <si>
    <t>DuctInsul</t>
  </si>
  <si>
    <t>HV-EffFurn</t>
  </si>
  <si>
    <t>HV-Evap</t>
  </si>
  <si>
    <t>Evaporative Cooler</t>
  </si>
  <si>
    <t>ResEvap</t>
  </si>
  <si>
    <t>HV-ProgTstat</t>
  </si>
  <si>
    <t>Programmable Thermostat</t>
  </si>
  <si>
    <t>HV-RAC-ES</t>
  </si>
  <si>
    <t>Room AC - Energy Star</t>
  </si>
  <si>
    <t>HV-RAC-RUL</t>
  </si>
  <si>
    <t>Room AC - Recycling (RUL)</t>
  </si>
  <si>
    <t>HV-RefChrg</t>
  </si>
  <si>
    <t>Refrigerant Charge - Residential</t>
  </si>
  <si>
    <t>HV-ResAC</t>
  </si>
  <si>
    <t>High Efficiency Air Conditioner (package and split systems)</t>
  </si>
  <si>
    <t>HV-ResAC-CleanCoil</t>
  </si>
  <si>
    <t>Clean Condenser Coils - Residential</t>
  </si>
  <si>
    <t>HV-ResEvapAC</t>
  </si>
  <si>
    <t>High Efficiency Air Conditioner (Evap cooled split systems)</t>
  </si>
  <si>
    <t>HV-ResHP</t>
  </si>
  <si>
    <t>High Efficiency Heat Pump</t>
  </si>
  <si>
    <t>HV-ResRCx</t>
  </si>
  <si>
    <t>Residential HVAC assessment report &amp; maintenance contract</t>
  </si>
  <si>
    <t>5 years required per Residential HVAC QM dispostion</t>
  </si>
  <si>
    <t>HV-WHfan</t>
  </si>
  <si>
    <t>Whole House Fans</t>
  </si>
  <si>
    <t>ILtg-CFL-12000hr-Com</t>
  </si>
  <si>
    <t>CFL Lamps - Indoor- Commercial - 12,000 Rated Hours</t>
  </si>
  <si>
    <t>InGen</t>
  </si>
  <si>
    <t>added 2/4/2014</t>
  </si>
  <si>
    <t>ILtg-CFL-12000hr-Res</t>
  </si>
  <si>
    <t>CFL Lamps - Indoor- Residential - 12,000 Rated Hours</t>
  </si>
  <si>
    <t>ILtg-CFL-12000hr-ResCmn</t>
  </si>
  <si>
    <t>CFL Lamps - Indoor- Residential Common Area- 12,000 Rated Hours</t>
  </si>
  <si>
    <t>InCommon</t>
  </si>
  <si>
    <t>ILtg-CFL-6000hr-Com</t>
  </si>
  <si>
    <t>CFL Lamps - Indoor- Commercial - 6,000 Rated Hours</t>
  </si>
  <si>
    <t>ILtg-CFL-6000hr-Res</t>
  </si>
  <si>
    <t>CFL Lamps - Indoor- Residential - 6,000 Rated Hours</t>
  </si>
  <si>
    <t>ILtg-CFL-6000hr-ResCmn</t>
  </si>
  <si>
    <t>CFL Lamps - Indoor- Residential Common Area- 6,000 Rated Hours</t>
  </si>
  <si>
    <t>ILtg-CFL-8000hr-Com</t>
  </si>
  <si>
    <t>CFL Lamps - Indoor- Commercial - 8,000 Rated Hours</t>
  </si>
  <si>
    <t>ILtg-CFL-8000hr-Res</t>
  </si>
  <si>
    <t>CFL Lamps - Indoor- Residential - 8,000 Rated Hours</t>
  </si>
  <si>
    <t>ILtg-CFL-8000hr-ResCmn</t>
  </si>
  <si>
    <t>CFL Lamps - Indoor- Residential Common Area- 8,000 Rated Hours</t>
  </si>
  <si>
    <t>ILtg-CFL-Com</t>
  </si>
  <si>
    <t>CFL Lamps - Indoor- Commercial - 10,000 Rated Hours</t>
  </si>
  <si>
    <t>ILtg-CFLfix-Com</t>
  </si>
  <si>
    <t>CFL Fixtures - Indoor- Commercial</t>
  </si>
  <si>
    <t>Ltg_Fixture</t>
  </si>
  <si>
    <t>CFL_fixt</t>
  </si>
  <si>
    <t>ILtg-CFLfix-Res</t>
  </si>
  <si>
    <t>CFL Fixtures - Indoor - Residential</t>
  </si>
  <si>
    <t>ILtg-CFLfix-ResCmnArea</t>
  </si>
  <si>
    <t>CFL Fixtures - Indoor - Residential Common Area</t>
  </si>
  <si>
    <t>ILtg-CFL-Res</t>
  </si>
  <si>
    <t>CFL Lamps - Indoor- Residential - 10,000 Rated Hours</t>
  </si>
  <si>
    <t>ILtg-CFL-ResCmn</t>
  </si>
  <si>
    <t>CFL Lamps - Indoor- Residential Common Area- 10,000 Rated Hours</t>
  </si>
  <si>
    <t>Iltg-Com-CldCthd-25000hr</t>
  </si>
  <si>
    <t>Source: SCE13LG063. The effective useful life of CCFL lamp is 25,000 hours as listed by the manufacturers noted in work paper.</t>
  </si>
  <si>
    <t>Cnc</t>
  </si>
  <si>
    <t>s_Agr</t>
  </si>
  <si>
    <t>s_FSt</t>
  </si>
  <si>
    <t>s_Ind</t>
  </si>
  <si>
    <t>s_MiC</t>
  </si>
  <si>
    <t>s_TCU</t>
  </si>
  <si>
    <t>ILtg-Com-LED-15000hr</t>
  </si>
  <si>
    <t>LED Lamp - Indoor- Commercial - Small wattage Globe, Any Candle shape</t>
  </si>
  <si>
    <t>LED_lamp</t>
  </si>
  <si>
    <t>Per Lighting Disposition</t>
  </si>
  <si>
    <t>ILtg-Com-LED-20000hr</t>
  </si>
  <si>
    <t>LED Lamp - Indoor- Commercial</t>
  </si>
  <si>
    <t>ILtg-Com-LED-50000hr</t>
  </si>
  <si>
    <t>LED Fixture - Indoor- Commercial</t>
  </si>
  <si>
    <t>LED fixture rated hours</t>
  </si>
  <si>
    <t>ILtg-Com-LED-50000hr+16yr</t>
  </si>
  <si>
    <t>LED Fixture - Indoor - Commercial</t>
  </si>
  <si>
    <t>LED Fixture life</t>
  </si>
  <si>
    <t>DEER2016</t>
  </si>
  <si>
    <t>LED_fixt</t>
  </si>
  <si>
    <t>requires update</t>
  </si>
  <si>
    <t>ILtg-Exit</t>
  </si>
  <si>
    <t>Exit Lighting</t>
  </si>
  <si>
    <t>InExit</t>
  </si>
  <si>
    <t>Exit_fixt</t>
  </si>
  <si>
    <t>ILtg-HID</t>
  </si>
  <si>
    <t>HID Lighting - Any HID Fixture</t>
  </si>
  <si>
    <t>electronic ballast rated hours</t>
  </si>
  <si>
    <t>HID_fixt</t>
  </si>
  <si>
    <t>ILtg-HID-Cmn</t>
  </si>
  <si>
    <t>HID Lighting - Any Fixture - Residential Common Area</t>
  </si>
  <si>
    <t>ILtg-HPS</t>
  </si>
  <si>
    <t>HID Lighting - High Pressure Sodium</t>
  </si>
  <si>
    <t>ILtg-Incand-Com</t>
  </si>
  <si>
    <t>D14 v1.0.0</t>
  </si>
  <si>
    <t>Incan_lamp</t>
  </si>
  <si>
    <t>ILtg-Incand-Res</t>
  </si>
  <si>
    <t>Incandescent Lamps - 2,000 Hour</t>
  </si>
  <si>
    <t>ILtg-LED</t>
  </si>
  <si>
    <t>0.3 W LED Night Light</t>
  </si>
  <si>
    <t>InTask</t>
  </si>
  <si>
    <t>Ltg_Plugin</t>
  </si>
  <si>
    <t>PlugIn_fixt</t>
  </si>
  <si>
    <t>ILtg-LED-seas</t>
  </si>
  <si>
    <t>LED Seasonal Light</t>
  </si>
  <si>
    <t>Seasonal</t>
  </si>
  <si>
    <t>LtString</t>
  </si>
  <si>
    <t>ILtg-Lfluor-CommArea</t>
  </si>
  <si>
    <t xml:space="preserve">Linear Fluorescents - Indoor Residential Common Area </t>
  </si>
  <si>
    <t>LinFluor_fixt</t>
  </si>
  <si>
    <t>Linear Fluorescents - MF Common Area</t>
  </si>
  <si>
    <t>ILtg-Lfluor-Elec</t>
  </si>
  <si>
    <t>Linear Fluorescent with Electronic Ballast</t>
  </si>
  <si>
    <t>ILtg-Lfluor-fix</t>
  </si>
  <si>
    <t>Linear Fluorescent - Fixtures</t>
  </si>
  <si>
    <t>ILtg-Lfluor-Mag</t>
  </si>
  <si>
    <t>Linear Fluorescent with Magnetic Ballast</t>
  </si>
  <si>
    <t>magnetic ballast rated hours</t>
  </si>
  <si>
    <t>ILtg-Lfluor-T12Mag</t>
  </si>
  <si>
    <t>Linear Fluorescent with T12 Lamp + Magnetic Ballast</t>
  </si>
  <si>
    <t>T12 lamp rated hours</t>
  </si>
  <si>
    <t>D11 v4.00</t>
  </si>
  <si>
    <t>ILtg-MH</t>
  </si>
  <si>
    <t>HID Lighting - Metal Halide</t>
  </si>
  <si>
    <t>ILtg-OccSens</t>
  </si>
  <si>
    <t>Occupancy Sensors</t>
  </si>
  <si>
    <t>OccSensor</t>
  </si>
  <si>
    <t>ILtg-Res-LED-15000hr</t>
  </si>
  <si>
    <t>LED lamp - Indoor - Residential - small wattage Globe, Any Candle shape</t>
  </si>
  <si>
    <t>Dmo</t>
  </si>
  <si>
    <t>LED lamp rated hours</t>
  </si>
  <si>
    <t>ILtg-Res-LED-15000hr-Cmn</t>
  </si>
  <si>
    <t>LED lamp - Indoor - Residential  Common Area - small wattage Globe, Any Candle shape</t>
  </si>
  <si>
    <t>ILtg-Res-LED-20000hr</t>
  </si>
  <si>
    <t>LED lamp - Indoor - Residential</t>
  </si>
  <si>
    <t>ILtg-Res-LED-20000hr-Cmn</t>
  </si>
  <si>
    <t>LED lamp - Indoor - Residential Common Area</t>
  </si>
  <si>
    <t>ILtg-Res-LED-50000hr</t>
  </si>
  <si>
    <t>LED Fixture - Indoor - Residential</t>
  </si>
  <si>
    <t>ILtg-Res-LED-50000hr+16yr</t>
  </si>
  <si>
    <t>InCmn</t>
  </si>
  <si>
    <t>ILtg-Res-LED-50000hr-Cmn</t>
  </si>
  <si>
    <t>LED Fixture - Indoor - Residential Common Area</t>
  </si>
  <si>
    <t>ILtg-T5</t>
  </si>
  <si>
    <t>HID Lighting (T-5)</t>
  </si>
  <si>
    <t>ILtg-TmClck</t>
  </si>
  <si>
    <t>Timeclocks</t>
  </si>
  <si>
    <t>LED-Cooler</t>
  </si>
  <si>
    <t>LED Lighting in Walk-in Coolers and Freezers</t>
  </si>
  <si>
    <t>Lamp rated hours</t>
  </si>
  <si>
    <t>PGE3PLTG167 R0</t>
  </si>
  <si>
    <t>LED-sign</t>
  </si>
  <si>
    <t>LED Open Signs</t>
  </si>
  <si>
    <t>OutSign</t>
  </si>
  <si>
    <t>Motors-fan</t>
  </si>
  <si>
    <t>HVAC Fan Motors</t>
  </si>
  <si>
    <t>Motors-HiEff</t>
  </si>
  <si>
    <t>Premium-Efficiency Motors</t>
  </si>
  <si>
    <t>Motor</t>
  </si>
  <si>
    <t>Motors-pump</t>
  </si>
  <si>
    <t>Water Loop Pumps</t>
  </si>
  <si>
    <t>PumpMtr</t>
  </si>
  <si>
    <t>OLtg-All-TmClk</t>
  </si>
  <si>
    <t>Timeclock with or without photocell</t>
  </si>
  <si>
    <t>OLtg-All-TmClkPhoto</t>
  </si>
  <si>
    <t>OLtg-CFL</t>
  </si>
  <si>
    <t>Outdoor CFL Lamps - 10,000 Hour</t>
  </si>
  <si>
    <t>OutGen</t>
  </si>
  <si>
    <t>CFL Lamps - Outdoor- Residential - 10,000 Rated Hours</t>
  </si>
  <si>
    <t>Ltg_ScrewIn</t>
  </si>
  <si>
    <t>CFL_lamp</t>
  </si>
  <si>
    <t>OLtg-CFL-12000hr-Res</t>
  </si>
  <si>
    <t>CFL Lamps - Outdoor- Residential - 12,000 Rated Hours</t>
  </si>
  <si>
    <t>DEER2011</t>
  </si>
  <si>
    <t>OLtg-CFL-12000hr-Res-Cmn</t>
  </si>
  <si>
    <t>OLtg-CFL-6000hr-Res</t>
  </si>
  <si>
    <t>CFL Lamps - Outdoor- Residential - 6,000 Rated Hours</t>
  </si>
  <si>
    <t>OLtg-CFL-6000hr-Res-Cmn</t>
  </si>
  <si>
    <t>OLtg-CFL-8000hr-Res</t>
  </si>
  <si>
    <t>CFL Lamps - Outdoor- Residential - 8,000 Rated Hours</t>
  </si>
  <si>
    <t>OLtg-CFL-8000hr-Res-Cmn</t>
  </si>
  <si>
    <t>OLtg-CFL-Cmn</t>
  </si>
  <si>
    <t>CFL Lamps - Outdoor- Residential Common Area - 10,000 Rated Hours</t>
  </si>
  <si>
    <t>OLtg-CFL-Dusk-to-Dawn</t>
  </si>
  <si>
    <t>CFL Lamps - Outdoor Dusk to Dawn Operation</t>
  </si>
  <si>
    <t>OutDuskDawn</t>
  </si>
  <si>
    <t>OLtg-CFLfix</t>
  </si>
  <si>
    <t>CFL Fixtures - Outdoor - Residential</t>
  </si>
  <si>
    <t>OLtg-CFLfix-Dusk-to-Dawn</t>
  </si>
  <si>
    <t>CFL Fixtures - Outdoor - Dusk to Dawn Operation</t>
  </si>
  <si>
    <t>OLtg-CFLfix-ResCmnArea</t>
  </si>
  <si>
    <t>CFL Fixtures - Outdoor - Residential Common Area</t>
  </si>
  <si>
    <t>OLtg-Com-LED-15000hr</t>
  </si>
  <si>
    <t>LED lamp - Outdoor- Commercial - Small wattage Globe, Any Candle shape</t>
  </si>
  <si>
    <t>OLtg-Com-LED-20000hr</t>
  </si>
  <si>
    <t>LED lamp - Outdoor- Commercial</t>
  </si>
  <si>
    <t>OLtg-Com-LED-50000hr</t>
  </si>
  <si>
    <t>LED Fixture - Outdoor- Commercial</t>
  </si>
  <si>
    <t>OLtg-HID</t>
  </si>
  <si>
    <t>Outdoor HID Lighting</t>
  </si>
  <si>
    <t>OLtg-HID-Cmn</t>
  </si>
  <si>
    <t>Outdoor HID Lighting - Any Fixture - Residential Common Area</t>
  </si>
  <si>
    <t>OLtg-HPS</t>
  </si>
  <si>
    <t>OLtg-Incand-Com</t>
  </si>
  <si>
    <t>Oltg-LED</t>
  </si>
  <si>
    <t>LED Lighting</t>
  </si>
  <si>
    <t>OLtg-LFluor</t>
  </si>
  <si>
    <t>Outdoor Linear Fluorescent with Electronic Ballast</t>
  </si>
  <si>
    <t>Linear Fluorescents - Home</t>
  </si>
  <si>
    <t>OLtg-LFluor-CommArea</t>
  </si>
  <si>
    <t>Linear Fluorescents - Outdoor Residential Common Area</t>
  </si>
  <si>
    <t>OLtg-LFluor-Dusk-to-Dawn</t>
  </si>
  <si>
    <t>Linear Fluorescents - Outdoor Dusk to Dawn operation</t>
  </si>
  <si>
    <t>OLtg-Lfluor-Mag</t>
  </si>
  <si>
    <t>Outdoor Linear Fluorescent with Magnetic Ballast</t>
  </si>
  <si>
    <t>OLtg-MH</t>
  </si>
  <si>
    <t>OLtg-Res-LED-15000hr</t>
  </si>
  <si>
    <t>LED lamp - Outdoor- Residential - Small wattage Globe, Any Candle shape</t>
  </si>
  <si>
    <t>OLtg-Res-LED-15000hr-Cmn</t>
  </si>
  <si>
    <t>LED lamp - Outdoor- Residential Common Area - Small wattage Globe, Any Candle shape</t>
  </si>
  <si>
    <t>OLtg-Res-LED-20000hr</t>
  </si>
  <si>
    <t>LED lamp - Outdoor- Residential</t>
  </si>
  <si>
    <t>OLtg-Res-LED-20000hr-Cmn</t>
  </si>
  <si>
    <t>LED lamp - Outdoor- Residential Common Area</t>
  </si>
  <si>
    <t>OLtg-Res-LED-50000hr</t>
  </si>
  <si>
    <t>LED Fixture - Outdoor- Residential</t>
  </si>
  <si>
    <t>OLtg-Res-LED-50000hr-Cmn</t>
  </si>
  <si>
    <t>LED Fixture - Outdoor- Residential Common Area</t>
  </si>
  <si>
    <t>OLtg-T5</t>
  </si>
  <si>
    <t>Outdoor HID Lighting (T-5)</t>
  </si>
  <si>
    <t>OLtg-TmClck</t>
  </si>
  <si>
    <t>OutD-PoolCover</t>
  </si>
  <si>
    <t>Outdoor pool cover</t>
  </si>
  <si>
    <t>Pool</t>
  </si>
  <si>
    <t>PoolSpa_eq</t>
  </si>
  <si>
    <t>PoolCover</t>
  </si>
  <si>
    <t>proposed in PGE3PPRO109r0</t>
  </si>
  <si>
    <t>OutD-PoolPump</t>
  </si>
  <si>
    <t>High Efficiency Pool Pump</t>
  </si>
  <si>
    <t>OzoneGen</t>
  </si>
  <si>
    <t>Ozone Generator for commercial laundry</t>
  </si>
  <si>
    <t>DEER2015</t>
  </si>
  <si>
    <t>ClothesWasher</t>
  </si>
  <si>
    <t>proposed in PGECOAPP123 R3, based on the typical life of the ozone generator's corona discharge unit</t>
  </si>
  <si>
    <t>PGE-EUC-LM005-1975</t>
  </si>
  <si>
    <t>PGE Energy Upgrade California EUL for measure LM005, vintage 1975</t>
  </si>
  <si>
    <t>WBUpgrade</t>
  </si>
  <si>
    <t>WBRetPkg</t>
  </si>
  <si>
    <t>Based on WORKPAPER DISPOSITION for Modified Basic Path – California Public Utilities Commission by Energy Division on April 29, 2013.</t>
  </si>
  <si>
    <t>PGE-EUC-LM005-1985</t>
  </si>
  <si>
    <t>PGE Energy Upgrade California EUL for measure LM005, vintage 1985</t>
  </si>
  <si>
    <t>PGE-EUC-LM005-1996</t>
  </si>
  <si>
    <t>PGE Energy Upgrade California EUL for measure LM005, vintage 1996</t>
  </si>
  <si>
    <t>PGE-EUC-LM081-1975</t>
  </si>
  <si>
    <t>PGE Energy Upgrade California EUL for measure LM081, vintage 1975</t>
  </si>
  <si>
    <t>PGE-EUC-LM081-1985</t>
  </si>
  <si>
    <t>PGE Energy Upgrade California EUL for measure LM081, vintage 1985</t>
  </si>
  <si>
    <t>PGE-EUC-LM081-1996</t>
  </si>
  <si>
    <t>PGE Energy Upgrade California EUL for measure LM081, vintage 1996</t>
  </si>
  <si>
    <t>PGE-EUC-LM125-1975</t>
  </si>
  <si>
    <t>PGE Energy Upgrade California EUL for measure LM125, vintage 1975</t>
  </si>
  <si>
    <t>PGE-EUC-LM125-1985</t>
  </si>
  <si>
    <t>PGE Energy Upgrade California EUL for measure LM125, vintage 1985</t>
  </si>
  <si>
    <t>PGE-EUC-LM125-1996</t>
  </si>
  <si>
    <t>PGE Energy Upgrade California EUL for measure LM125, vintage 1996</t>
  </si>
  <si>
    <t>PGE-EUC-LM141-1975</t>
  </si>
  <si>
    <t>PGE Energy Upgrade California EUL for measure LM141, vintage 1975</t>
  </si>
  <si>
    <t>PGE-EUC-LM141-1985</t>
  </si>
  <si>
    <t>PGE Energy Upgrade California EUL for measure LM141, vintage 1985</t>
  </si>
  <si>
    <t>PGE-EUC-LM141-1996</t>
  </si>
  <si>
    <t>PGE Energy Upgrade California EUL for measure LM141, vintage 1996</t>
  </si>
  <si>
    <t>PGE-EUC-LM162-1975</t>
  </si>
  <si>
    <t>PGE Energy Upgrade California EUL for measure LM162, vintage 1975</t>
  </si>
  <si>
    <t>PGE-EUC-LM162-1985</t>
  </si>
  <si>
    <t>PGE Energy Upgrade California EUL for measure LM162, vintage 1985</t>
  </si>
  <si>
    <t>PGE-EUC-LM162-1996</t>
  </si>
  <si>
    <t>PGE Energy Upgrade California EUL for measure LM162, vintage 1996</t>
  </si>
  <si>
    <t>PGE-EUC-LM165-1975</t>
  </si>
  <si>
    <t>PGE Energy Upgrade California EUL for measure LM165, vintage 1975</t>
  </si>
  <si>
    <t>PGE-EUC-LM165-1985</t>
  </si>
  <si>
    <t>PGE Energy Upgrade California EUL for measure LM165, vintage 1985</t>
  </si>
  <si>
    <t>PGE-EUC-LM165-1996</t>
  </si>
  <si>
    <t>PGE Energy Upgrade California EUL for measure LM165, vintage 1996</t>
  </si>
  <si>
    <t>Plug-80plus</t>
  </si>
  <si>
    <t>80 PLUS Power Supply</t>
  </si>
  <si>
    <t>Office_eq</t>
  </si>
  <si>
    <t>Plug-HiEffCopier</t>
  </si>
  <si>
    <t>High Efficiency Copiers</t>
  </si>
  <si>
    <t>Plug-OccSens</t>
  </si>
  <si>
    <t>Occupancy sensors</t>
  </si>
  <si>
    <t>MoveSensor</t>
  </si>
  <si>
    <t>Plug-Software</t>
  </si>
  <si>
    <t>Power Management Software</t>
  </si>
  <si>
    <t>proposed in PGECOCOM105</t>
  </si>
  <si>
    <t>Plug-VendCtrler</t>
  </si>
  <si>
    <t>Vending Machine Controller</t>
  </si>
  <si>
    <t>Vending</t>
  </si>
  <si>
    <t>PrcHt-Blr</t>
  </si>
  <si>
    <t>Boiler_Et</t>
  </si>
  <si>
    <t>PrcHt-StmBlr</t>
  </si>
  <si>
    <t>SteamHtg_eq</t>
  </si>
  <si>
    <t>proposed in PGECOPRO101 - different applicability from PrcHt-Blr</t>
  </si>
  <si>
    <t>PrcHt-StmTrp</t>
  </si>
  <si>
    <t>Steam Traps - Process Heat</t>
  </si>
  <si>
    <t>SteamDist</t>
  </si>
  <si>
    <t>PrcHt-TankIns-Gas</t>
  </si>
  <si>
    <t>Water Heater Tank Wrap</t>
  </si>
  <si>
    <t>Proposed in PGECOPRO103 - different applicability from WtrHeat-TankIns-Gas</t>
  </si>
  <si>
    <t>ProcDist-Motor_Spd</t>
  </si>
  <si>
    <t>Variable Speed Drive on Process Fan Control</t>
  </si>
  <si>
    <t>Process</t>
  </si>
  <si>
    <t>Source: See work paper SCE13PR008. Reference to The Connecticut Light and Power Company and The United Illuminating Company.</t>
  </si>
  <si>
    <t>PumpCentBstr</t>
  </si>
  <si>
    <t>Ag Pump - Centrifugal Booster</t>
  </si>
  <si>
    <t>PumpSystem</t>
  </si>
  <si>
    <t>CentBstr</t>
  </si>
  <si>
    <t>Ag_Prog_Process_Eval_with_Appendices__CM_Final.pdf</t>
  </si>
  <si>
    <t>PumpSubBstr</t>
  </si>
  <si>
    <t>Ag Pump - Submersible Booster</t>
  </si>
  <si>
    <t>SubBstr</t>
  </si>
  <si>
    <t>PumpSubWell</t>
  </si>
  <si>
    <t>Ag Pump - Submersible Well</t>
  </si>
  <si>
    <t>SubWell</t>
  </si>
  <si>
    <t>PumpTurbBstr</t>
  </si>
  <si>
    <t>Ag Pump - Turbine Booster</t>
  </si>
  <si>
    <t>TurbBstr</t>
  </si>
  <si>
    <t>PumpTurbWell</t>
  </si>
  <si>
    <t>Ag Pump - Turbine Well</t>
  </si>
  <si>
    <t>TurbWell</t>
  </si>
  <si>
    <t>Recreate-LED_fixt-Com-DskCls</t>
  </si>
  <si>
    <t>LED Pool Lighting (Dusk to Close)</t>
  </si>
  <si>
    <t xml:space="preserve">Source: See work paper SCE13LG071. Source is "Workpaper Disposition for Integral LED Lamp Replacements”, May 14th 2012 </t>
  </si>
  <si>
    <t>Recreate-LED_fixt-Com-DskDwn</t>
  </si>
  <si>
    <t>LED Pool Lighting (Dusk to Dawn)</t>
  </si>
  <si>
    <t>Recreate-LED_fixt-Res</t>
  </si>
  <si>
    <t>LED Pool Lighting (Residential)</t>
  </si>
  <si>
    <t>RefgWrhs-Comp</t>
  </si>
  <si>
    <t xml:space="preserve">Refrigeration Upgrades (Variable Speed Compressors)
</t>
  </si>
  <si>
    <t>ProdStore</t>
  </si>
  <si>
    <t>RefWareCool</t>
  </si>
  <si>
    <t>RefgWrhs-Cond</t>
  </si>
  <si>
    <t>Refrigeration Upgrades (Condenser) - Refg Warehouse</t>
  </si>
  <si>
    <t>RefgWrhs-FltHdPres</t>
  </si>
  <si>
    <t>Refrigeration Upgrades (Suction Pressure) - Refg Warehouse</t>
  </si>
  <si>
    <t>RefgWrhs-FltSucPres</t>
  </si>
  <si>
    <t>Refrigeration Upgrades (Head Pressure) - Refg Warehouse</t>
  </si>
  <si>
    <t>RefgWrhs-Retro</t>
  </si>
  <si>
    <t>Refrigeration Retrocommissioning - Refg Warehouse</t>
  </si>
  <si>
    <t>RetroComm</t>
  </si>
  <si>
    <t>RefgWrhs-ScrollComp</t>
  </si>
  <si>
    <t>Refrigeration Scroll Compressors for Bulk Tanks</t>
  </si>
  <si>
    <t>RefgWrhs-SLIns</t>
  </si>
  <si>
    <t>Refrigeration Insulation for Bare Suction Lines</t>
  </si>
  <si>
    <t>RefgWrhs-SubClr</t>
  </si>
  <si>
    <t>Refrigeration  Upgrades (Subcooling) - Refg Warehouse</t>
  </si>
  <si>
    <t>Reprog-Tstat</t>
  </si>
  <si>
    <t>Reprogram thermostat</t>
  </si>
  <si>
    <t>Proposed in PGE3PHVC157</t>
  </si>
  <si>
    <t>Res-Plug-AdvPwrStrip</t>
  </si>
  <si>
    <t>Tier 2 Advanced Power Strip</t>
  </si>
  <si>
    <t>ExAnte2015</t>
  </si>
  <si>
    <t>OccSensPlug</t>
  </si>
  <si>
    <t>RTU-Retro</t>
  </si>
  <si>
    <t>Rooftop Unit retrocommissioning</t>
  </si>
  <si>
    <t xml:space="preserve">Service </t>
  </si>
  <si>
    <t>Proposed in PGE3PHVC138</t>
  </si>
  <si>
    <t>Service-ResEnergyAu</t>
  </si>
  <si>
    <t>Residential Audits</t>
  </si>
  <si>
    <t>Source: See work paper SCE13MI001. EUL was obtained from Version 2 of the Policy Manual.</t>
  </si>
  <si>
    <t>SHW-EMS</t>
  </si>
  <si>
    <t>Boiler controls for hot water</t>
  </si>
  <si>
    <t>Heating</t>
  </si>
  <si>
    <t>SHW_Tech</t>
  </si>
  <si>
    <t>proposed in PGECODHW115r1</t>
  </si>
  <si>
    <t>WB-13590-w10</t>
  </si>
  <si>
    <t>SCE Whole Building: R30AtIns;R8DctIns;6%DctLkg;SEER14AC;STV In Heated and Cooled, One Story, 1978-1992 Vintage Whole Home Retrofit</t>
  </si>
  <si>
    <t>SCE Whole-Building upgrade - average EUL of packaged measures for specific climate zone, see SCE13MI005 workpaper.</t>
  </si>
  <si>
    <t>WB-16063-w06</t>
  </si>
  <si>
    <t>SCE Whole Building: R30AtIns;-15%BldLkg;R8DctIns;6%DctLkg;92AFUEFrn;STV In Heated Only, One Story, Pre 1978 Vintage Whole Home Retrofit</t>
  </si>
  <si>
    <t>WB-18288-w06</t>
  </si>
  <si>
    <t>SCE Whole Building: R30AtIns;R19FlrIns;-15%BldLkg;R8DctIns;6%DctLkg;STV In Heated Only, One Story, Pre 1978 Vintage Whole Home Retrofit</t>
  </si>
  <si>
    <t>WB-18720-w10</t>
  </si>
  <si>
    <t>SCE Whole Building: R30AtIns;-15%BldLkg;10%DctLkg;SEER14AC;92AFUEFrn;STVLF In Heated and Cooled, One Story, 1993-2001 Vintage Whole Home Retrofit</t>
  </si>
  <si>
    <t>WB-19122-w10</t>
  </si>
  <si>
    <t>SCE Whole Building: R30AtIns;-15%BldLkg;10%DctLkg;SEER14AC;92AFUEFrn;STV In Heated and Cooled, One Story, Pre 1978 Vintage Whole Home Retrofit</t>
  </si>
  <si>
    <t>WB-19550-w10</t>
  </si>
  <si>
    <t>SCE Whole Building: R30AtIns;R8DctIns;6%DctLkg In Heated and Cooled, One Story, Pre 1978 Vintage Whole Home Retrofit</t>
  </si>
  <si>
    <t>WB-20558-w09</t>
  </si>
  <si>
    <t>SCE Whole Building: R30AtIns;-30%BldLkg;R8DctIns;6%DctLkg;92AFUEFrn;STV In Heated Only, One Story, 1978-1992 Vintage Whole Home Retrofit</t>
  </si>
  <si>
    <t>WB-22378-w10</t>
  </si>
  <si>
    <t>SCE Whole Building: R30AtIns;R8DctIns;6%DctLkg;SEER14AC;92AFUEFrn In Heated and Cooled, One Story, Pre 1978 Vintage Whole Home Retrofit</t>
  </si>
  <si>
    <t>WB-26618-w10</t>
  </si>
  <si>
    <t>SCE Whole Building: R30AtIns;R8DctIns;6%DctLkg;92AFUEFrn;62%EFGasWtrHtr;STV In Heated and Cooled, Two Story, 1993-2001 Vintage Whole Home Retrofit</t>
  </si>
  <si>
    <t>WB-28890-w06</t>
  </si>
  <si>
    <t>SCE Whole Building: R30AtIns;-30%BldLkg;R8DctIns;6%DctLkg;STV In Heated Only, One Story, Pre 1978 Vintage Whole Home Retrofit</t>
  </si>
  <si>
    <t>WB-29480-w08</t>
  </si>
  <si>
    <t>SCE Whole Building: R30AtIns;R19FlrIns;R8DctIns;6%DctLkg In Heated and Cooled, One Story, Pre 1978 Vintage Whole Home Retrofit</t>
  </si>
  <si>
    <t>WB-33387-w08</t>
  </si>
  <si>
    <t>SCE Whole Building: R30AtIns;R8DctIns;10%DctLkg In Heated and Cooled, One Story, Pre 1978 Vintage Whole Home Retrofit</t>
  </si>
  <si>
    <t>WB-36764-w06</t>
  </si>
  <si>
    <t>SCE Whole Building: R30AtIns;R8DctIns;10%DctLkg;SEER14AC;92AFUEFrn;STV In Heated and Cooled, One Story, Pre 1978 Vintage Whole Home Retrofit</t>
  </si>
  <si>
    <t>WB-38962-w10</t>
  </si>
  <si>
    <t>SCE Whole Building: R30AtIns;-15%BldLkg;6%DctLkg;92AFUEFrn;62%EFGasWtrHtr In Heated and Cooled, One Story, 1978-1992 Vintage Whole Home Retrofit</t>
  </si>
  <si>
    <t>WB-41522-w06</t>
  </si>
  <si>
    <t>SCE Whole Building: R30AtIns;R8DctIns;6%DctLkg;SEER14AC;92AFUEFrn;STV In Heated and Cooled, One Story, Pre 1978 Vintage Whole Home Retrofit</t>
  </si>
  <si>
    <t>WB-43723-w10</t>
  </si>
  <si>
    <t>SCE Whole Building: R30AtIns;R8DctIns;6%DctLkg;92AFUEFrn In Heated and Cooled, One Story, Pre 1978 Vintage Whole Home Retrofit</t>
  </si>
  <si>
    <t>SCE Whole-Building upgrade - average EUL of packaged measures for specific climate zone, see SCE13MI005 workpaper. . Note: was 20.1, changed to 20 due based on 20 year maximum.</t>
  </si>
  <si>
    <t>WB-43750-w06</t>
  </si>
  <si>
    <t>SCE Whole Building: R30AtIns;R8DctIns;6%DctLkg;92AFUEFrn;62%EFGasWtrHtr;STV In Heated Only, Two Story, Pre 1978 Vintage Whole Home Retrofit</t>
  </si>
  <si>
    <t>WB-45456-w10</t>
  </si>
  <si>
    <t>SCE Whole Building: R30AtIns;-30%BldLkg;R8DctIns;6%DctLkg In Heated and Cooled, One Story, 1993-2001 Vintage Whole Home Retrofit</t>
  </si>
  <si>
    <t>WB-52042-w09</t>
  </si>
  <si>
    <t>SCE Whole Building: R30AtIns;-15%BldLkg;R8DctIns;10%DctLkg;92AFUEFrn;STV In Heated Only, Two Story, 1978-1992 Vintage Whole Home Retrofit</t>
  </si>
  <si>
    <t>WB-52395-w10</t>
  </si>
  <si>
    <t>SCE Whole Building: R30AtIns;-15%BldLkg;R8DctIns;10%DctLkg;STV In Heated and Cooled, One Story, 1978-1992 Vintage Whole Home Retrofit</t>
  </si>
  <si>
    <t>WB-53613-w10</t>
  </si>
  <si>
    <t>SCE Whole Building: R30AtIns;-30%BldLkg;R8DctIns;SEER14AC;92AFUEFrn;6%DctLkg;STV In Heated and Cooled, Two Story, Pre 1978 Vintage Whole Home Retrofit</t>
  </si>
  <si>
    <t>WB-56139-w10</t>
  </si>
  <si>
    <t>SCE Whole Building: R30AtIns;R8DctIns;6%DctLkg;SEER14AC In Heated and Cooled, Two Story, 1978-1992 Vintage Whole Home Retrofit</t>
  </si>
  <si>
    <t>WB-56999-w08</t>
  </si>
  <si>
    <t>SCE Whole Building: -15%BldLkg;R8DctIns;6%DctLkg;SEER14AC;92AFUEFrn In Heated and Cooled, Two Story, 1993-2001 Vintage Whole Home Retrofit</t>
  </si>
  <si>
    <t>WB-57634-w10</t>
  </si>
  <si>
    <t>SCE Whole Building: -30%BldLkg;10%DctLkg;SEER14AC;92AFUEFrn In Heated and Cooled, Two Story, 1993-2001 Vintage Whole Home Retrofit</t>
  </si>
  <si>
    <t>WB-64074-w06</t>
  </si>
  <si>
    <t>SCE Whole Building: -15%BldLkg;R8DctIns;6%DctLkg;SEER14AC;92AFUEFrn;STV In Heated and Cooled, One Story, Pre 1978 Vintage Whole Home Retrofit</t>
  </si>
  <si>
    <t>WB-64187-w08</t>
  </si>
  <si>
    <t>SCE Whole Building: R30AtIns;R8DctIns;10%DctLkg;STV In Heated and Cooled, Two Story, Pre 1978 Vintage Whole Home Retrofit</t>
  </si>
  <si>
    <t>WB-64721-w10</t>
  </si>
  <si>
    <t>SCE Whole Building: R30AtIns;R8DctIns;10%DctLkg;SEER14AC In Heated and Cooled, One Story, 1978-1992 Vintage Whole Home Retrofit</t>
  </si>
  <si>
    <t>WB-66984-w10</t>
  </si>
  <si>
    <t>SCE Whole Building: R30AtIns;-30%BldLkg;6%DctLkg;SEER14AC;STV In Heated and Cooled, Two Story, 1993-2001 Vintage Whole Home Retrofit</t>
  </si>
  <si>
    <t>WB-68399-w10</t>
  </si>
  <si>
    <t>SCE Whole Building: R30AtIns;R8DctIns;6%DctLkg;SEER14AC;62%EFGasWtrHtr;STV In Heated and Cooled, One Story, 1978-1992 Vintage Whole Home Retrofit</t>
  </si>
  <si>
    <t>WB-69986-w08</t>
  </si>
  <si>
    <t>SCE Whole Building: -15%BldLkg;R8DctIns;6%DctLkg;SEER14AC;92AFUEFrn;STV In Heated and Cooled, Two Story, 1993-2001 Vintage Whole Home Retrofit</t>
  </si>
  <si>
    <t>WB-71850-w09</t>
  </si>
  <si>
    <t>SCE Whole Building: R30AtIns;-15%BldLkg;R8DctIns;6%DctLkg;STV In Heated Only, One Story, Pre 1978 Vintage Whole Home Retrofit</t>
  </si>
  <si>
    <t>WB-72848-w10</t>
  </si>
  <si>
    <t>SCE Whole Building: R30AtIns;R8DctIns;6%DctLkg;SEER14AC In Heated and Cooled, One Story, 1978-1992 Vintage Whole Home Retrofit</t>
  </si>
  <si>
    <t>WB-75270-w10</t>
  </si>
  <si>
    <t>SCE Whole Building: R30AtIns;R8DctIns;92AFUEFrn;STV In Heated and Cooled, Two Story, 1978-1992 Vintage Whole Home Retrofit</t>
  </si>
  <si>
    <t>WB-76805-w10</t>
  </si>
  <si>
    <t>SCE Whole Building: R30AtIns;-15%BldLkg;R8DctIns;10%DctLkg;SEER14AC;92AFUEFrn In Heated and Cooled, Two Story, Pre 1978 Vintage Whole Home Retrofit</t>
  </si>
  <si>
    <t>WB-79171-w06</t>
  </si>
  <si>
    <t>SCE Whole Building: R30AtIns;-15%BldLkg;R8DctIns;10%DctLkg;STV In Heated Only, One Story, Pre 1978 Vintage Whole Home Retrofit</t>
  </si>
  <si>
    <t>WB-80419-w06</t>
  </si>
  <si>
    <t>SCE Whole Building: R30AtIns;-30%BldLkg;R8DctIns;10%DctLkg;STV In Heated and Cooled, Two Story, Pre 1978 Vintage Whole Home Retrofit</t>
  </si>
  <si>
    <t>WB-81881-w10</t>
  </si>
  <si>
    <t>SCE Whole Building: R30AtIns;-30%BldLkg;R8DctIns;10%DctLkg;STV In Heated and Cooled, One Story, Pre 1978 Vintage Whole Home Retrofit</t>
  </si>
  <si>
    <t>WB-82988-w10</t>
  </si>
  <si>
    <t>SCE Whole Building: R30AtIns;-15%BldLkg;R8DctIns;6%DctLkg In Heated and Cooled, Two Story, 1978-1992 Vintage Whole Home Retrofit</t>
  </si>
  <si>
    <t>WB-87309-w10</t>
  </si>
  <si>
    <t>SCE Whole Building: R30AtIns;R8DctIns;6%DctLkg In Heated and Cooled, Two Story, 1978-1992 Vintage Whole Home Retrofit</t>
  </si>
  <si>
    <t>WB-87379-w10</t>
  </si>
  <si>
    <t>SCE Whole Building: R30AtIns;-15%BldLkg;R8DctIns;6%DctLkg;STV In Heated and Cooled, One Story, Pre 1978 Vintage Whole Home Retrofit</t>
  </si>
  <si>
    <t>WB-87576-w10</t>
  </si>
  <si>
    <t>SCE Whole Building: R30AtIns;R8DctIns;10%DctLkg;SEER14AC;92AFUEFrn;STV In Heated and Cooled, One Story, 1978-1992 Vintage Whole Home Retrofit</t>
  </si>
  <si>
    <t>WB-92396-w10</t>
  </si>
  <si>
    <t>SCE Whole Building: R30AtIns;R8DctIns;6%DctLkg;SEER14AC;92AFUEFrn;STV In Heated and Cooled, One Story, 1978-1992 Vintage Whole Home Retrofit</t>
  </si>
  <si>
    <t>WB-95864-w06</t>
  </si>
  <si>
    <t>SCE Whole Building: -30%BldLkg;R8DctIns;6%DctLkg;SEER14AC;92AFUEFrn In Heated and Cooled, One Story, Pre 1978 Vintage Whole Home Retrofit</t>
  </si>
  <si>
    <t>WB-95984-w10</t>
  </si>
  <si>
    <t>SCE Whole Building: R30AtIns;10%DctLkg;SEER14AC;92AFUEFrn In Heated and Cooled, Two Story, 1993-2001 Vintage Whole Home Retrofit</t>
  </si>
  <si>
    <t>WB-98013-w10</t>
  </si>
  <si>
    <t>SCE Whole Building: R30AtIns;R8DctIns;6%DctLkg;SEER14AC;STV In Heated and Cooled, One Story, Pre 1978 Vintage Whole Home Retrofit</t>
  </si>
  <si>
    <t>WhlBldg-WBInsFen-NEW-MfrHse</t>
  </si>
  <si>
    <t>SCE: Whole Building new construction manufactured housing building shell improvements</t>
  </si>
  <si>
    <t>Source: See work paper SCE13BS007. Average EUL of typical measures that fall under the Building Shell category for manufactured housing.</t>
  </si>
  <si>
    <t>WhlBldg-WBInsFen-NEW-SF</t>
  </si>
  <si>
    <t>SCE: Whole Building new construction single family building shell improvements</t>
  </si>
  <si>
    <t>Source: See work paper SCE13BS008. Average EUL of typical measures that fall under the Building Shell category for single family.</t>
  </si>
  <si>
    <t>WhlBldg-WBInsFen-RET-SF</t>
  </si>
  <si>
    <t>SCE: Whole Building retrofit single family building shell improvements</t>
  </si>
  <si>
    <t>Source: See work paper SCE13MI004. Average EUL of typical measures that fall under the Building Shell &amp; Non-Shell categories for single family.</t>
  </si>
  <si>
    <t>WlHs-Upgrade</t>
  </si>
  <si>
    <t>Whole House Upgrade</t>
  </si>
  <si>
    <t>multiTech</t>
  </si>
  <si>
    <t>proposed in PGECOALL104 (as corrected verbally)</t>
  </si>
  <si>
    <t>WtrHt-Com</t>
  </si>
  <si>
    <t>Commercial water heater</t>
  </si>
  <si>
    <t>WtrHt-GPoolHtr</t>
  </si>
  <si>
    <t>Commercial Pool Heater</t>
  </si>
  <si>
    <t>WtrHt-HtPmp</t>
  </si>
  <si>
    <t>Heat Pump Water Heater</t>
  </si>
  <si>
    <t>HP_EF</t>
  </si>
  <si>
    <t>WtrHt-Instant-Com</t>
  </si>
  <si>
    <t>Commercial Instantaneous Water Heater</t>
  </si>
  <si>
    <t>WtrHt-Instant-Res</t>
  </si>
  <si>
    <t>Residential Instantaneous Water Heater</t>
  </si>
  <si>
    <t>WtrHt-PipeIns-Elec</t>
  </si>
  <si>
    <t>Pipe Insulation - Electric Water Heater</t>
  </si>
  <si>
    <t>Distribute</t>
  </si>
  <si>
    <t>PipeIns</t>
  </si>
  <si>
    <t>WtrHt-PipeIns-Gas</t>
  </si>
  <si>
    <t>Pipe Insulation - Gas Water Heater - Commercial</t>
  </si>
  <si>
    <t>WtrHt-Res-Elec</t>
  </si>
  <si>
    <t>Residential Electric Water Heater</t>
  </si>
  <si>
    <t>WtrHt-Res-Gas</t>
  </si>
  <si>
    <t>Residential Gas Water Heater</t>
  </si>
  <si>
    <t>WtrHt-SWH</t>
  </si>
  <si>
    <t>Solar Water Heating</t>
  </si>
  <si>
    <t>WtrHt-TankIns-Elec</t>
  </si>
  <si>
    <t>Water Heater Tank Wrap - Electric</t>
  </si>
  <si>
    <t>WtrHt-TankIns-Gas</t>
  </si>
  <si>
    <t>Water Heater Tank Wrap - Gas</t>
  </si>
  <si>
    <t>WtrHt-Timeclock</t>
  </si>
  <si>
    <t>Circulation Pump Timeclock Retrofit</t>
  </si>
  <si>
    <t>WtrHt-WH-Aertr</t>
  </si>
  <si>
    <t>Faucet Aerators</t>
  </si>
  <si>
    <t>WaterFixt</t>
  </si>
  <si>
    <t>FaucetAer</t>
  </si>
  <si>
    <t>proposed in PGE3PHVC100</t>
  </si>
  <si>
    <t>WtrHt-WH-R4PipeIns-Elec</t>
  </si>
  <si>
    <t>WtrHt-WH-R4PipeIns-Gas</t>
  </si>
  <si>
    <t>Pipe Insulation - Gas Water Heater - Residential</t>
  </si>
  <si>
    <t>WtrHt-WH-Shrhd</t>
  </si>
  <si>
    <t>Low-Flow Showerhead</t>
  </si>
  <si>
    <t>ShowerHd</t>
  </si>
  <si>
    <t>proposed in PGECOLTG151</t>
  </si>
  <si>
    <t xml:space="preserve">DEER Net-to-Gross Values </t>
  </si>
  <si>
    <t>DEER2016 General Update and DEER2015 Policy and Uncertain Measure Update</t>
  </si>
  <si>
    <t>Yellow background indicates update to field within existing record</t>
  </si>
  <si>
    <t>Green background indicates new record</t>
  </si>
  <si>
    <t>(see "Change Summary and Sources" tab for more information on source of changes and additions</t>
  </si>
  <si>
    <t>NTG</t>
  </si>
  <si>
    <t>StartDate</t>
  </si>
  <si>
    <t>ExpiryDate</t>
  </si>
  <si>
    <t>NTG_Measure_Type</t>
  </si>
  <si>
    <t>LastMod</t>
  </si>
  <si>
    <t>NTGqual</t>
  </si>
  <si>
    <t>ProgDelivID</t>
  </si>
  <si>
    <t>PrgID</t>
  </si>
  <si>
    <t>SubPrgID</t>
  </si>
  <si>
    <t>NTGR_kWh</t>
  </si>
  <si>
    <t>NTGR_therm</t>
  </si>
  <si>
    <t>Notes</t>
  </si>
  <si>
    <t>Documentation</t>
  </si>
  <si>
    <t>NonRes-sAll-mCFL-dn</t>
  </si>
  <si>
    <t>CFLs</t>
  </si>
  <si>
    <t>D13 v1.0</t>
  </si>
  <si>
    <t>2011 DEER Update Report - Section 7, Table 7-3</t>
  </si>
  <si>
    <t>NonRes-sAll-mCFL-ci</t>
  </si>
  <si>
    <t>NonRes-sAll-mCFL-dir</t>
  </si>
  <si>
    <t>HTR</t>
  </si>
  <si>
    <t>NonRes-sAll-mCFL-All</t>
  </si>
  <si>
    <t>Nonresidential CFLs: deemed; all delivery mechanisms except upstream</t>
  </si>
  <si>
    <t>D16v1</t>
  </si>
  <si>
    <t>NonRes</t>
  </si>
  <si>
    <t>NonRes-sAll-mT5T8-dn</t>
  </si>
  <si>
    <t>T5 and T8 lamps</t>
  </si>
  <si>
    <t>NonRes-sAll-mT5T8-ci</t>
  </si>
  <si>
    <t>NonRes-sAll-mT8-dir</t>
  </si>
  <si>
    <t>T8 lamps</t>
  </si>
  <si>
    <t>NonRes-sAll-mLFHBT5-Deemed</t>
  </si>
  <si>
    <t>Nonresidential Linear Fluorescent: T5 lamps; high bay applications; deemed; all delivery mechanisms</t>
  </si>
  <si>
    <t>2013 ESPI Report: 2013 Deemed ESPI Lighting Evaluation Table 3-18</t>
  </si>
  <si>
    <t>NonRes-sAll-mLFHB-Deemed</t>
  </si>
  <si>
    <t>Nonresidential Linear Fluorescent: high bay applications; deemed; all delivery mechanisms</t>
  </si>
  <si>
    <t>NonRes-sAll-mLFDL-Deemed</t>
  </si>
  <si>
    <t>Nonresidential Linear Fluorescent: delamping; deemed; all delivery mechanisms except upstream</t>
  </si>
  <si>
    <t>NonRes-sAll-mLFOth-Deemed</t>
  </si>
  <si>
    <t>Nonresidential Linear Fluorescent: measures not listed elsewhere; deemed; all delivery mechanisms</t>
  </si>
  <si>
    <t>NonRes-sAll-MLtgLED-Deemed</t>
  </si>
  <si>
    <t>Nonresidential LED: replacing CFL or incandescent lamps; deemed; all delivery mechanisms except upstream</t>
  </si>
  <si>
    <t>Res-sAll-MLtgLED-Deemed</t>
  </si>
  <si>
    <t>Residential LED: replacing CFL or incandescent lamps; deemed; all delivery mechanisms except upstream</t>
  </si>
  <si>
    <t>NonRes-sAll-mLtgCtrl</t>
  </si>
  <si>
    <t>Lighting controls (not listed elsewhere)</t>
  </si>
  <si>
    <t>NonRes-sAll-mLtgCtrl-htr</t>
  </si>
  <si>
    <t>NonRes-sAll-mOccSens</t>
  </si>
  <si>
    <t>NonRes-sAll-mCFL</t>
  </si>
  <si>
    <t>CFL-screw in, All.</t>
  </si>
  <si>
    <t>2011 DEER Update Report - Section 8, Table 8-1</t>
  </si>
  <si>
    <t>Res-sAll-mCFL-up</t>
  </si>
  <si>
    <t>CFL-screw in,All.</t>
  </si>
  <si>
    <t>Res-sAll-mCFLlte30w-up</t>
  </si>
  <si>
    <t>CFL-screw in, 30 watts and less</t>
  </si>
  <si>
    <t>D15 v2</t>
  </si>
  <si>
    <t>Res-sAll-mCFLgt30w-up</t>
  </si>
  <si>
    <t>CFL-screw in, greater than 30 watts</t>
  </si>
  <si>
    <t>NonRes-sAll-mHVAC-RCA</t>
  </si>
  <si>
    <t>HVAC Maintenance: Refrigerant Charge Adjustment (RCA); all delivery mechanisms except upstream</t>
  </si>
  <si>
    <t>SpltSEER</t>
  </si>
  <si>
    <t>2011 DEER Update Report - Section 10 Table 10-6</t>
  </si>
  <si>
    <t>NonRes-sAll-mRCx-dn</t>
  </si>
  <si>
    <t>Retro-commissioning services, electric &amp; nat. gas measures; all delivery mechanisms except upstream</t>
  </si>
  <si>
    <t>NonRes-sAll-mRCx-ci</t>
  </si>
  <si>
    <t>Retro-commissioning services, electric &amp; nat. gas measures</t>
  </si>
  <si>
    <t>NonRes-sAll-mHVAC-Chiller</t>
  </si>
  <si>
    <t>All chiller replacements - space cooling applications</t>
  </si>
  <si>
    <t>NonRes-sAll-mHVAC-DX-up</t>
  </si>
  <si>
    <t>Nonresidential Package HVAC Equipment: deemed; upstream delivery</t>
  </si>
  <si>
    <t>WO32 HVAC Impact Evaluation Report Table 35</t>
  </si>
  <si>
    <t>All package and split system AC &amp; HP replacements</t>
  </si>
  <si>
    <t>Res-sAll-mHVAC-DX-up</t>
  </si>
  <si>
    <t>Residential Package HVAC Equipment: deemed; upstream delivery</t>
  </si>
  <si>
    <t>Res-sAll-mHVAC-RmAC-dn</t>
  </si>
  <si>
    <t>Energy Star Room AC and HP</t>
  </si>
  <si>
    <t>2011 DEER Update Report - Section 12 Table 12-3</t>
  </si>
  <si>
    <t>Res-sAll-mDuctSeal</t>
  </si>
  <si>
    <t>Res-sAll-mHVAC-RCA</t>
  </si>
  <si>
    <t>HVAC Maintenance: Refrigerant Charge Adjustment (RCA)</t>
  </si>
  <si>
    <t>Res-sSF-mShellIns</t>
  </si>
  <si>
    <t>Wall and Ceiling Insulation</t>
  </si>
  <si>
    <t>Res-sSF-mACgt14-dn</t>
  </si>
  <si>
    <t>Central AC&gt;=14 SEER</t>
  </si>
  <si>
    <t>Res-sSF-mACgt16-dn</t>
  </si>
  <si>
    <t>Central AC&gt;=16 SEER, EER&gt;=13</t>
  </si>
  <si>
    <t>2011 DEER Update Report - Section 12.4</t>
  </si>
  <si>
    <t>Res-sSF-mHPes</t>
  </si>
  <si>
    <t>Heat Pump - Energy Star</t>
  </si>
  <si>
    <t>NonRes-sAll-mPOC</t>
  </si>
  <si>
    <t>Pump-off controller for existing oil well</t>
  </si>
  <si>
    <t>RodPumps</t>
  </si>
  <si>
    <t>PumpCtrl</t>
  </si>
  <si>
    <t>2011 DEER Update Report - Section 9</t>
  </si>
  <si>
    <t>NonRes-sAll-mPipeIns</t>
  </si>
  <si>
    <t>Pipe insulation - industrial processes only</t>
  </si>
  <si>
    <t>2011 DEER Update Report - Section 9 Table 9-5</t>
  </si>
  <si>
    <t>NonRes-sAll-mPipeIns-deemed</t>
  </si>
  <si>
    <t>Pipe insulation: non-HVAC or DHW applications; deemed; all delivery mechanisms except upstream</t>
  </si>
  <si>
    <t>2013 ESPI Report: 2013 Sprinkler and Pipe Insulation NTGR Evaluation Report Table 1-5</t>
  </si>
  <si>
    <t>NonRes-sAll-mPipeIns-ci</t>
  </si>
  <si>
    <t>Pipe insulation: non-HVAC or DHW applications; custom; all delivery mechanisms</t>
  </si>
  <si>
    <t>NonRes-sAll-mStmTrp-dn</t>
  </si>
  <si>
    <t>Steam Traps - small commerical non-HVAC application</t>
  </si>
  <si>
    <t>2011 DEER Update Report - Section 9 Table 9-1</t>
  </si>
  <si>
    <t>NonRes-sAll-mStmTrp-ci</t>
  </si>
  <si>
    <t>Steam Traps - industrial non-HVAC application, high &amp; low pressure</t>
  </si>
  <si>
    <t>NonRes-sAll-mCust</t>
  </si>
  <si>
    <t>Custom Mixed Electric and Natural Gas Measures</t>
  </si>
  <si>
    <t>NonRes-sAll-mCustElec-bd</t>
  </si>
  <si>
    <t>Custom Electric Measures, RFP or Bid</t>
  </si>
  <si>
    <t>NonRes-sGHS-mHtCrtn-dn</t>
  </si>
  <si>
    <t>Greenhouse heat curtain</t>
  </si>
  <si>
    <t>ThermCurtain</t>
  </si>
  <si>
    <t>GHs</t>
  </si>
  <si>
    <t>NonRes-sGHS-mHtCrtn-ci</t>
  </si>
  <si>
    <t>NonRes-sGHS-mIRF-dn</t>
  </si>
  <si>
    <t>Greenhouse infrared film</t>
  </si>
  <si>
    <t>IRFilm</t>
  </si>
  <si>
    <t>NonRes-sGHS-mIRF-ci</t>
  </si>
  <si>
    <t>NonRes-sAll-mPmpTst</t>
  </si>
  <si>
    <t>Pump testing services</t>
  </si>
  <si>
    <t>NonRes-sAg-mCust-ci</t>
  </si>
  <si>
    <t>All other custom either electric or natural gas measures</t>
  </si>
  <si>
    <t>Res-sAll-mDHWshwr</t>
  </si>
  <si>
    <t>Low flow showerheads</t>
  </si>
  <si>
    <t>2011 DEER Update Report - Section 13 Table 13-4</t>
  </si>
  <si>
    <t>Res-mDHWaerator</t>
  </si>
  <si>
    <t>Faucet aerators</t>
  </si>
  <si>
    <t>Res-sAll-mDHWgt62</t>
  </si>
  <si>
    <t>Water Heater EF &gt;0.62&lt;0.65, Cap&gt;30 gal.</t>
  </si>
  <si>
    <t>Stor_EF</t>
  </si>
  <si>
    <t>Res-sAll-mCW</t>
  </si>
  <si>
    <t>Clothes washer MEF 10% &gt; Energy Star</t>
  </si>
  <si>
    <t>2011 DEER Update Report - Section 14 Table 14-3</t>
  </si>
  <si>
    <t>Res-sAll-mRefgRec</t>
  </si>
  <si>
    <t>Refrigerator, Efficiency characteristics of recycled unit</t>
  </si>
  <si>
    <t>RefrigFrz</t>
  </si>
  <si>
    <t>DEER1015 Update - Refrigerator and Freezer Appliance Recyling Measures, Table 10</t>
  </si>
  <si>
    <t>Res-sAll-mFrzrRec</t>
  </si>
  <si>
    <t>Freezer, Efficiency characteristics of recycled unit</t>
  </si>
  <si>
    <t>NonRes-sAll-mRfg-DG</t>
  </si>
  <si>
    <t>Door Gaskets</t>
  </si>
  <si>
    <t>2011 DEER Update Report - Section 11 Table 11-3</t>
  </si>
  <si>
    <t>NonRes-sAll-mRfg-SC</t>
  </si>
  <si>
    <t>Strip Door Curtains</t>
  </si>
  <si>
    <t>Res-Default&gt;2</t>
  </si>
  <si>
    <t>All other EEM with no evaluated NTGR; existing EEM with same delivery mechanism for more than 2 years</t>
  </si>
  <si>
    <t>2011 DEER Update Report - Section 15 Table 15-3</t>
  </si>
  <si>
    <t>Res-Default-HTR-di</t>
  </si>
  <si>
    <t>All other EEM with no evaluated NTGR; direct install hard-to-reach only.</t>
  </si>
  <si>
    <t>All other EEMs with no evaluated NTGR; existing EEM in programs with same delivery mechanism for more than 2 years</t>
  </si>
  <si>
    <t>Com-Default-HTR-di</t>
  </si>
  <si>
    <t>All other EEM with no evaluated NTGR; direct install to hard-to-reach only.</t>
  </si>
  <si>
    <t>Ind-Default-HTR-di</t>
  </si>
  <si>
    <t>Agricult-Default-HTR-di</t>
  </si>
  <si>
    <t>ET-Default</t>
  </si>
  <si>
    <t>Emerging Technologies approved by ED through work paper review</t>
  </si>
  <si>
    <t>EUC-Default</t>
  </si>
  <si>
    <t>Energy Upgrade California</t>
  </si>
  <si>
    <t>2013 ESPI MEMO Energy Upgrade California (EUC) Review</t>
  </si>
  <si>
    <t>NonRes-sAll-mCust-Gas</t>
  </si>
  <si>
    <t>Custom Natural Gas Measures (that may have electric savings due to the natural gas measures)</t>
  </si>
  <si>
    <t>NonRes-sAll-mCust-Elec</t>
  </si>
  <si>
    <t>Custom Electric Measures  (that may have natural gas impacts due to the electric measures)</t>
  </si>
  <si>
    <t>All-Default&lt;=2yrs</t>
  </si>
  <si>
    <t xml:space="preserve">All other EEM with no evaluated NTGR; new technology in program for 2 or fewer years </t>
  </si>
  <si>
    <t>TV-UpStream</t>
  </si>
  <si>
    <t>Television</t>
  </si>
  <si>
    <t>Workpaper</t>
  </si>
  <si>
    <t>from PGE_tea-ED-10-31-14.xlsx</t>
  </si>
  <si>
    <t>NonRes-sAll-mLtg-ci</t>
  </si>
  <si>
    <t>Nonresidential Lighting: all technologies except screw-in lamps; custom; all delivery mechanisms</t>
  </si>
  <si>
    <t>NonRes-sAll-NC</t>
  </si>
  <si>
    <t>Nonresidential New Construction: all measures; custom; all delivery mechanisms</t>
  </si>
  <si>
    <t>2013 ESPI MEMO NRNC Whole Building Table 1</t>
  </si>
  <si>
    <t>Agric-Sprklr-All</t>
  </si>
  <si>
    <t>Agricultural water conserving sprinkler technologies; deemed; all delivery mechanisms except upstream</t>
  </si>
  <si>
    <t>K-12School-ComCollege</t>
  </si>
  <si>
    <t>All K-12 and community college projects</t>
  </si>
  <si>
    <t>CPUC (Decision) D.14-10-046</t>
  </si>
  <si>
    <t>ConstrainedAreaProgram</t>
  </si>
  <si>
    <t>All programs targeting local T&amp;D or generation constrained area</t>
  </si>
  <si>
    <t>Expired NTGs</t>
  </si>
  <si>
    <t>1/1/2013</t>
  </si>
  <si>
    <t>5/31/2015</t>
  </si>
  <si>
    <t>5/18/2015</t>
  </si>
  <si>
    <t>0.53</t>
  </si>
  <si>
    <t>Replaced with new values in DEER2016</t>
  </si>
  <si>
    <t>0.80</t>
  </si>
  <si>
    <t>Hard to Reach applications only; Replaced with new values in DEER2016</t>
  </si>
  <si>
    <t>0.70</t>
  </si>
  <si>
    <t>Updated 6/1/2015 for uncertain measures</t>
  </si>
  <si>
    <t>NonRes-sAll-mT5T8</t>
  </si>
  <si>
    <t>6/1/2015</t>
  </si>
  <si>
    <t>12/31/2015</t>
  </si>
  <si>
    <r>
      <t xml:space="preserve">Nonresidential Linear Fluorescent: T5 lamps; deemed; all delivery mechanisms; </t>
    </r>
    <r>
      <rPr>
        <b/>
        <sz val="10"/>
        <rFont val="Arial"/>
        <family val="2"/>
      </rPr>
      <t>excluding High-Bay applications</t>
    </r>
  </si>
  <si>
    <t>Review</t>
  </si>
  <si>
    <t>0.89</t>
  </si>
  <si>
    <t>Hard to Reach applications only</t>
  </si>
  <si>
    <t>0.54</t>
  </si>
  <si>
    <t>Update to reflect shifting of CFL-to-CFL replacements into the gross savings calculation, reducing gross but increasing net</t>
  </si>
  <si>
    <t>DeemedNonUpstream</t>
  </si>
  <si>
    <t>0.82</t>
  </si>
  <si>
    <t>use custom defaults after expiry date</t>
  </si>
  <si>
    <t>after expiry date use custom electric and natural gas overall NTG record</t>
  </si>
  <si>
    <t>0.85</t>
  </si>
  <si>
    <t>0.55</t>
  </si>
  <si>
    <t>Use nonres value for res</t>
  </si>
  <si>
    <t>0.71</t>
  </si>
  <si>
    <t>NTG values covered by other entries more recently updated</t>
  </si>
  <si>
    <t>0.63</t>
  </si>
  <si>
    <t>CPUC has disallowed pump testing in deemed programs</t>
  </si>
  <si>
    <t>exante database tables: BldgHVAC</t>
  </si>
  <si>
    <t>This file created on 8/24/2016 8:34:22 AM while connected to AmazonWS-RDS as sptviewer.</t>
  </si>
  <si>
    <t>BldgHVACDesc</t>
  </si>
  <si>
    <t>rDXGF</t>
  </si>
  <si>
    <t>central AC with gas furnace</t>
  </si>
  <si>
    <t>rNCGF</t>
  </si>
  <si>
    <t>no cooling, gas furnace</t>
  </si>
  <si>
    <t>rNCEH</t>
  </si>
  <si>
    <t>no cooling, electric baseboard heating</t>
  </si>
  <si>
    <t>rDXHP</t>
  </si>
  <si>
    <t>central heat pump with electric resistance backup</t>
  </si>
  <si>
    <t>rEVAP</t>
  </si>
  <si>
    <t>evaporative cooling with separate gas furnace</t>
  </si>
  <si>
    <t>rDXOH</t>
  </si>
  <si>
    <t>central AC with "Other Heat" source, such as propane</t>
  </si>
  <si>
    <t>heat source is non-IOU; heating fuel impacts are not included in reported energy impacts</t>
  </si>
  <si>
    <t>rNCOH</t>
  </si>
  <si>
    <t>no cooling with "Other Heat" source, such as propane</t>
  </si>
  <si>
    <t>rAll</t>
  </si>
  <si>
    <t>All applicable Residential HVAC types</t>
  </si>
  <si>
    <t>standard weights applied to residential HVAC types</t>
  </si>
  <si>
    <t>cAll</t>
  </si>
  <si>
    <t>All applicable Commercial HVAC types</t>
  </si>
  <si>
    <t>cDXGF</t>
  </si>
  <si>
    <t>split or packaged direct expansion unit with gas furnace</t>
  </si>
  <si>
    <t>cDXEH</t>
  </si>
  <si>
    <t>split or packaged direct expansion unit with electric heat</t>
  </si>
  <si>
    <t>cDXHP</t>
  </si>
  <si>
    <t>split or packaged direct expansion unit with heat pump</t>
  </si>
  <si>
    <t>cWLHP</t>
  </si>
  <si>
    <t>water loop heat pump</t>
  </si>
  <si>
    <t>cNCEH</t>
  </si>
  <si>
    <t>no cooling with electric heat</t>
  </si>
  <si>
    <t>cNCGF</t>
  </si>
  <si>
    <t>no cooling with gas furnace</t>
  </si>
  <si>
    <t>cPVVG</t>
  </si>
  <si>
    <t>packaged variable air volume system with gas furnace</t>
  </si>
  <si>
    <t>cPVVE</t>
  </si>
  <si>
    <t>packaged variable air volume system with electric heat</t>
  </si>
  <si>
    <t>cSVVG</t>
  </si>
  <si>
    <t>built-up variable air volume system with gas boiler</t>
  </si>
  <si>
    <t>cSVVE</t>
  </si>
  <si>
    <t>built-up variable air volume system with electric reheat</t>
  </si>
  <si>
    <t>cUnc</t>
  </si>
  <si>
    <t>no HVAC (unconditioned)</t>
  </si>
  <si>
    <t>cPTAC</t>
  </si>
  <si>
    <t>packaged terminal air conditioner</t>
  </si>
  <si>
    <t>cPTHP</t>
  </si>
  <si>
    <t>packaged terminal heat pump</t>
  </si>
  <si>
    <t>cFPFC</t>
  </si>
  <si>
    <t>four pipe fan coil</t>
  </si>
  <si>
    <t>cDDCT</t>
  </si>
  <si>
    <t>dual duct system</t>
  </si>
  <si>
    <t>cEVAP</t>
  </si>
  <si>
    <t>cWtd</t>
  </si>
  <si>
    <t>standard weights applied to commercial HVAC types</t>
  </si>
  <si>
    <t>aGF</t>
  </si>
  <si>
    <t>overhead gas furnace</t>
  </si>
  <si>
    <t>used in green house measures</t>
  </si>
  <si>
    <t>aRH</t>
  </si>
  <si>
    <t>radiant heat</t>
  </si>
  <si>
    <t>NoSpec</t>
  </si>
  <si>
    <t>No HVAC specification</t>
  </si>
  <si>
    <t>used for DEER2005 legacy energy impacts</t>
  </si>
  <si>
    <t>Legacy</t>
  </si>
  <si>
    <t>Any HVAC type</t>
  </si>
  <si>
    <t>Used for IE processing</t>
  </si>
  <si>
    <t>All applicable HVAC types</t>
  </si>
  <si>
    <t>Wtd</t>
  </si>
  <si>
    <t>typical, or weighted, HVAC type for the building type</t>
  </si>
  <si>
    <t>DIMStatus</t>
  </si>
  <si>
    <t>DIMAbbr</t>
  </si>
  <si>
    <t>MeasureDeliveryMethodName</t>
  </si>
  <si>
    <t>MeasureIncentiveMethodName</t>
  </si>
  <si>
    <t>DIM</t>
  </si>
  <si>
    <t>DelivMech</t>
  </si>
  <si>
    <t>IncentMech</t>
  </si>
  <si>
    <t>READIAbbr</t>
  </si>
  <si>
    <t>ATRDwSD</t>
  </si>
  <si>
    <t>Appliance Turn-in and Recycling</t>
  </si>
  <si>
    <t>Down-Stream Incentive - Deemed</t>
  </si>
  <si>
    <t>AITDwSD</t>
  </si>
  <si>
    <t>Audit - Information - Testing Services</t>
  </si>
  <si>
    <t>FiSDrI</t>
  </si>
  <si>
    <t>Financial Support</t>
  </si>
  <si>
    <t>FiSDwSD</t>
  </si>
  <si>
    <t>FiSDwSDOBF</t>
  </si>
  <si>
    <t>Down-Stream Incentive - Deemed - OBF</t>
  </si>
  <si>
    <t>FiSExR</t>
  </si>
  <si>
    <t>Exchange - Replacement</t>
  </si>
  <si>
    <t>FiSGvA</t>
  </si>
  <si>
    <t>Giveaway</t>
  </si>
  <si>
    <t>MdSMdSB</t>
  </si>
  <si>
    <t>Mid-Stream Programs</t>
  </si>
  <si>
    <t>Mid-Stream Buy Down</t>
  </si>
  <si>
    <t>MdSMdS</t>
  </si>
  <si>
    <t>Mid-Stream Incentive</t>
  </si>
  <si>
    <t>PtSDrI</t>
  </si>
  <si>
    <t>Partnership</t>
  </si>
  <si>
    <t>PtSDwSD</t>
  </si>
  <si>
    <t>PtSDwSDOBF</t>
  </si>
  <si>
    <t>PtSExR</t>
  </si>
  <si>
    <t>PtSGvA</t>
  </si>
  <si>
    <t>UpSUSB</t>
  </si>
  <si>
    <t>Up-Stream Programs</t>
  </si>
  <si>
    <t>Up-Stream Buy Down</t>
  </si>
  <si>
    <t>UpSUSI</t>
  </si>
  <si>
    <t>Up-Stream Incentive</t>
  </si>
  <si>
    <t>Ex Ante Support Tables</t>
  </si>
  <si>
    <t>Note: some ex ante tables are augmented based on IOU ex ante submittal, check the latest DEER database for the latest approved data.</t>
  </si>
  <si>
    <t>Table Name</t>
  </si>
  <si>
    <t>In SPTdb:</t>
  </si>
  <si>
    <t>identifies the building primary HVAC system , used as an applicability field in the Energy Impacts and Measure Costs tables</t>
  </si>
  <si>
    <t>identifies the building vintage, used as an applicability field in the Energy Impacts and Measure Costs tables</t>
  </si>
  <si>
    <t>ClaimVersionType</t>
  </si>
  <si>
    <t>identifies the type of claim, or IOU Tracking, record</t>
  </si>
  <si>
    <t>CostQualifier</t>
  </si>
  <si>
    <t>identifies the cost qualifier, used as an applicability field in the Measure Cost table</t>
  </si>
  <si>
    <t>CostType</t>
  </si>
  <si>
    <t>identifies the type of cost values in the cost record (full cost or incremental)</t>
  </si>
  <si>
    <t>EEcycles</t>
  </si>
  <si>
    <t>associates an IOU Claims record with an Energy Efficiency Cycle</t>
  </si>
  <si>
    <t>ElecLoadshapes</t>
  </si>
  <si>
    <t>Electric Impact profile references in the current E3 calculators</t>
  </si>
  <si>
    <t>EnergyImpactType</t>
  </si>
  <si>
    <t>identifies how the energy inpact is calculated (scaled, interpolated, etc.)</t>
  </si>
  <si>
    <t>IETables</t>
  </si>
  <si>
    <t>Lists the available HVAC Interactive-Effects tables that can be referenced in the measure definition</t>
  </si>
  <si>
    <t>BldgLocation</t>
  </si>
  <si>
    <t>identifies the location of a measure application, used as an applicability field in the Energy Impacts and Measure Costs tables</t>
  </si>
  <si>
    <t>LocCostAdjustTables</t>
  </si>
  <si>
    <t>identifies the table used for location cost adjustments (material and labor), used in the Measure Cost table</t>
  </si>
  <si>
    <t>identifies the major version of some tables and records</t>
  </si>
  <si>
    <t>MeasAppType</t>
  </si>
  <si>
    <t>identifies the measure application type in the Measure Implemenation table</t>
  </si>
  <si>
    <t>MeasureImpactType</t>
  </si>
  <si>
    <t>identifies the measure impact type (deemed, DEER, custom) in the Measure Implementation table</t>
  </si>
  <si>
    <t>NormUnits</t>
  </si>
  <si>
    <t>identifies the normalizing, or "common" units for a measure</t>
  </si>
  <si>
    <t>ProjectStatus</t>
  </si>
  <si>
    <t>used to identify the status of Measures in the IOU Claims records or whole projects in the Projects table</t>
  </si>
  <si>
    <t>ReportPeriod</t>
  </si>
  <si>
    <t>used to associate an IOU Claims record (tracking record) with a  reporting period.</t>
  </si>
  <si>
    <t>ScaleBasis</t>
  </si>
  <si>
    <t>identifies how energy impact records are scaled</t>
  </si>
  <si>
    <t>identifies the sector, or target market, associated with a measure application</t>
  </si>
  <si>
    <t>SubSector</t>
  </si>
  <si>
    <t>identifies the building type associated with a measure application, used to lookup energy impact values; aka "Building Type"  (applicability field)</t>
  </si>
  <si>
    <t>SupportedApplicationTypes</t>
  </si>
  <si>
    <t>identifies the measure application types that the Measure definition supports</t>
  </si>
  <si>
    <t>TechGroups</t>
  </si>
  <si>
    <t>All Technology Types are associated with a high-level technology group</t>
  </si>
  <si>
    <t>TechTypes</t>
  </si>
  <si>
    <t>DEER technology types are based on common parameters used to define the technology</t>
  </si>
  <si>
    <t>NTGQualifier</t>
  </si>
  <si>
    <t>The qualifiers used in the 2008 Net-to-Gross table, such as "Hard-to-Reach"</t>
  </si>
  <si>
    <t>The program delivery types referenced in the 2011 Net-To-Gross and GSIA tables.</t>
  </si>
  <si>
    <t>GSIAType</t>
  </si>
  <si>
    <t>The type of Gross Savings and Installation Adjustment</t>
  </si>
  <si>
    <t>UseSubCat</t>
  </si>
  <si>
    <t>Use sub-categories describe in more detail How or Where technologies are used.</t>
  </si>
  <si>
    <t>WeightType</t>
  </si>
  <si>
    <t>identifies the type of custom weighting used by a measure definition</t>
  </si>
  <si>
    <t>RecordStatus</t>
  </si>
  <si>
    <t>general status of each record in an SPT table</t>
  </si>
  <si>
    <t>LocCostAdjustment</t>
  </si>
  <si>
    <t>Table that specifies the labor and material cost adjustment by Category and Climate Zone</t>
  </si>
  <si>
    <t>LaborRate</t>
  </si>
  <si>
    <t>Standard labor rates based on category</t>
  </si>
  <si>
    <t>MeasQualifier</t>
  </si>
  <si>
    <t>Agricultural Facilities and Farming</t>
  </si>
  <si>
    <t>Cross-Cutting</t>
  </si>
  <si>
    <t>Multiple Sectors</t>
  </si>
  <si>
    <t>Industrial Facilities</t>
  </si>
  <si>
    <t>Single Family, Apartment and Mobile Homes</t>
  </si>
  <si>
    <t>All Sectors</t>
  </si>
  <si>
    <t>All Sectors served by the Utility</t>
  </si>
  <si>
    <t>Non-Residential</t>
  </si>
  <si>
    <t>Non-Residential Building types and Facilities</t>
  </si>
  <si>
    <t>Sector Code</t>
  </si>
  <si>
    <t>Building Type/Sub-Sector</t>
  </si>
  <si>
    <t>2011 DEER prototype</t>
  </si>
  <si>
    <t>Manufacturing Biotech</t>
  </si>
  <si>
    <t>Manufacturing Light Industrial</t>
  </si>
  <si>
    <t>Residential Mobile Home</t>
  </si>
  <si>
    <t>SMo</t>
  </si>
  <si>
    <t>Single-wide Mobile Home</t>
  </si>
  <si>
    <t>APF</t>
  </si>
  <si>
    <t>Agricultural Produce Farms</t>
  </si>
  <si>
    <t>Greenhouse</t>
  </si>
  <si>
    <t>VPr</t>
  </si>
  <si>
    <t>Vinyards and Processing</t>
  </si>
  <si>
    <t>Dat</t>
  </si>
  <si>
    <t>Data Center</t>
  </si>
  <si>
    <t>Health/Medical - Clinics</t>
  </si>
  <si>
    <t>Sup</t>
  </si>
  <si>
    <t>Supermarket</t>
  </si>
  <si>
    <t>IAT</t>
  </si>
  <si>
    <t>Transportation Equipment</t>
  </si>
  <si>
    <t>IBM</t>
  </si>
  <si>
    <t>Manufacturing Beverage</t>
  </si>
  <si>
    <t>ICS</t>
  </si>
  <si>
    <t>Manufacturing Cement/Stone</t>
  </si>
  <si>
    <t>ICP</t>
  </si>
  <si>
    <t>Chemical Processing</t>
  </si>
  <si>
    <t>IFP</t>
  </si>
  <si>
    <t>Food Processing</t>
  </si>
  <si>
    <t>IGP</t>
  </si>
  <si>
    <t>Gas Production</t>
  </si>
  <si>
    <t>IGM</t>
  </si>
  <si>
    <t>Manufacturing Glass</t>
  </si>
  <si>
    <t>Manufacturing Electronics</t>
  </si>
  <si>
    <t>IndOth</t>
  </si>
  <si>
    <t>Other Industrial</t>
  </si>
  <si>
    <t>All Subsectors</t>
  </si>
  <si>
    <t>MPF</t>
  </si>
  <si>
    <t>Metal Production and Fabrication</t>
  </si>
  <si>
    <t>IPe</t>
  </si>
  <si>
    <t>Petroleum</t>
  </si>
  <si>
    <t>IPH</t>
  </si>
  <si>
    <t>Manufacturing Pharmaceutical</t>
  </si>
  <si>
    <t>IPM</t>
  </si>
  <si>
    <t>Manufacturing Plastics</t>
  </si>
  <si>
    <t>WWT</t>
  </si>
  <si>
    <t>Water Waste Treatment</t>
  </si>
  <si>
    <t>ALF</t>
  </si>
  <si>
    <t>Livestock Farms</t>
  </si>
  <si>
    <t>added based on workpaper reference</t>
  </si>
  <si>
    <t>AgOth</t>
  </si>
  <si>
    <t>Other Agricultural</t>
  </si>
  <si>
    <t>Lodging - Guest Room</t>
  </si>
  <si>
    <t>SCE Miscellaneous Commercial</t>
  </si>
  <si>
    <t>SCE Agricultrural</t>
  </si>
  <si>
    <t>s_Cli</t>
  </si>
  <si>
    <t>SCE Health/Medical Clinic</t>
  </si>
  <si>
    <t>SCE Food Store</t>
  </si>
  <si>
    <t>SCE Industrial</t>
  </si>
  <si>
    <t>SCE Transportation - Communication - Utilities</t>
  </si>
  <si>
    <t>EUD</t>
  </si>
  <si>
    <t>University Dormitory</t>
  </si>
  <si>
    <t>Education-University Dorm Room activity area  - used for DEER2015+ Water Heater impacts</t>
  </si>
  <si>
    <t>HGR</t>
  </si>
  <si>
    <t>Hotel Guest Room</t>
  </si>
  <si>
    <t>Hotel Guest Room activity area - used for DEER2015+ Water Heater impacts</t>
  </si>
  <si>
    <t>Location</t>
  </si>
  <si>
    <t>ExAnteCode</t>
  </si>
  <si>
    <t>CECalcCode</t>
  </si>
  <si>
    <t>CZ01</t>
  </si>
  <si>
    <t>Arcata Area</t>
  </si>
  <si>
    <t>2013 Title-24 climate zone</t>
  </si>
  <si>
    <t>CZ02</t>
  </si>
  <si>
    <t>Santa Rosa Area</t>
  </si>
  <si>
    <t>CZ03</t>
  </si>
  <si>
    <t>Oakland Area</t>
  </si>
  <si>
    <t>CZ04</t>
  </si>
  <si>
    <t>San Jose-Reid</t>
  </si>
  <si>
    <t>CZ05</t>
  </si>
  <si>
    <t>Santa Maria Area</t>
  </si>
  <si>
    <t>CZ06</t>
  </si>
  <si>
    <t>Torrance</t>
  </si>
  <si>
    <t>CZ07</t>
  </si>
  <si>
    <t>San Diego-Lindbergh</t>
  </si>
  <si>
    <t>CZ08</t>
  </si>
  <si>
    <t>Fullerton</t>
  </si>
  <si>
    <t>CZ09</t>
  </si>
  <si>
    <t>Burbank-Glendale</t>
  </si>
  <si>
    <t>CZ10</t>
  </si>
  <si>
    <t>Riverside</t>
  </si>
  <si>
    <t>CZ11</t>
  </si>
  <si>
    <t>Red Bluff Area</t>
  </si>
  <si>
    <t>CZ12</t>
  </si>
  <si>
    <t>Sacramento Area</t>
  </si>
  <si>
    <t>CZ13</t>
  </si>
  <si>
    <t>Fresno Area</t>
  </si>
  <si>
    <t>CZ14</t>
  </si>
  <si>
    <t>Palmdale</t>
  </si>
  <si>
    <t>CZ15</t>
  </si>
  <si>
    <t>Palm Springs-Intl</t>
  </si>
  <si>
    <t>CZ16</t>
  </si>
  <si>
    <t>Blue Canyon</t>
  </si>
  <si>
    <t>IOU Territory</t>
  </si>
  <si>
    <t>All territory of the associated IOU</t>
  </si>
  <si>
    <t>Any Location</t>
  </si>
  <si>
    <t xml:space="preserve">Matches any location </t>
  </si>
  <si>
    <t>CA</t>
  </si>
  <si>
    <t>California-Wide</t>
  </si>
  <si>
    <t>All of California</t>
  </si>
  <si>
    <t>All of PG&amp;E Territory</t>
  </si>
  <si>
    <t>All of PG&amp;E territory; instead use IOU=PGE, Location=IOU</t>
  </si>
  <si>
    <t>All of SCE Territory</t>
  </si>
  <si>
    <t>All of SCE territory; instead use IOU=SCE, Location=IOU</t>
  </si>
  <si>
    <t>All of SDG&amp;E Territory</t>
  </si>
  <si>
    <t>All of SDG&amp;E territory; instead use IOU=SDG, Location=IOU</t>
  </si>
  <si>
    <t>All of SCG Territory</t>
  </si>
  <si>
    <t>All of SCG territory; instead use IOU=SCG, Location=IOU</t>
  </si>
  <si>
    <t>3A</t>
  </si>
  <si>
    <t>District 3A</t>
  </si>
  <si>
    <t>used by PG&amp;E</t>
  </si>
  <si>
    <t>3B</t>
  </si>
  <si>
    <t>District 3B</t>
  </si>
  <si>
    <t>Before 1978</t>
  </si>
  <si>
    <t>existing building stock built before 1978</t>
  </si>
  <si>
    <t>1978 - 1992</t>
  </si>
  <si>
    <t>existing building stock built between 1978 and 1992</t>
  </si>
  <si>
    <t>1993 - 2001</t>
  </si>
  <si>
    <t>existing building stock built between 1993 and 2001</t>
  </si>
  <si>
    <t>2002 - 2005</t>
  </si>
  <si>
    <t>existing building stock built between 2002 and 2005</t>
  </si>
  <si>
    <t>2006 - 2009</t>
  </si>
  <si>
    <t>existing building stock built between 2006 and 2009</t>
  </si>
  <si>
    <t>2010 - 2013</t>
  </si>
  <si>
    <t>existing building stock built between 2010 and 2013</t>
  </si>
  <si>
    <t>2014 - 2015</t>
  </si>
  <si>
    <t>existing building stock built after 2013</t>
  </si>
  <si>
    <t>New Construction</t>
  </si>
  <si>
    <t>Existing (weighted by era)</t>
  </si>
  <si>
    <t>all non-New vintages weighted by location-specific building stock</t>
  </si>
  <si>
    <t>Mobile Home - Before 1976</t>
  </si>
  <si>
    <t>applies to mobile homes only</t>
  </si>
  <si>
    <t>Mobile Home - 1976 - 1994</t>
  </si>
  <si>
    <t>Mobile Home - 1995 - 2005</t>
  </si>
  <si>
    <t>Mobile Home - After 2005</t>
  </si>
  <si>
    <t>Any Building Vintage</t>
  </si>
  <si>
    <t>PGE Existing</t>
  </si>
  <si>
    <t>weighted by era and by PGE building stock, use "Ex" with IOU=PGE and Location=IOU</t>
  </si>
  <si>
    <t>SCE Existing</t>
  </si>
  <si>
    <t>weighted by era and by SCE building stock, use "Ex" with IOU=SCE and Location=IOU</t>
  </si>
  <si>
    <t>SDGE Existing</t>
  </si>
  <si>
    <t>weighted by era and by SDGE building stock, use "Ex" with IOU=SDG and Location=IOU</t>
  </si>
  <si>
    <t>SCG Existing</t>
  </si>
  <si>
    <t>weighted by era and by SCG building stock, use "Ex" with IOU=SCG and Location=IOU</t>
  </si>
  <si>
    <t>After 2005</t>
  </si>
  <si>
    <t>used for DEER2005 impact only</t>
  </si>
  <si>
    <t>typical, or weighted, HVAC type for residential building types</t>
  </si>
  <si>
    <t>typical, or weighted, HVAC type for commercial building types</t>
  </si>
  <si>
    <t>results not dependent on HVAC type</t>
  </si>
  <si>
    <t>DEER2005</t>
  </si>
  <si>
    <t>official DEER 2005 release</t>
  </si>
  <si>
    <t>includes code versions: 2005 T-24, 2005 Federal and 2005 T-20</t>
  </si>
  <si>
    <t>DEER2008</t>
  </si>
  <si>
    <t>official DEER 2005 release (v2.05)</t>
  </si>
  <si>
    <t>DEER2009</t>
  </si>
  <si>
    <t xml:space="preserve">DEER version 3.02, unofficial </t>
  </si>
  <si>
    <t>DEER 2011 updates for 2013-14</t>
  </si>
  <si>
    <t>includes code versions: 2008 T-24, 2008 Federal and 2008 T-20</t>
  </si>
  <si>
    <t>DEER1314</t>
  </si>
  <si>
    <t>Code Update for 2013-14 cycle</t>
  </si>
  <si>
    <t>official DEER 2015 release</t>
  </si>
  <si>
    <t>2012 Ex-Ante</t>
  </si>
  <si>
    <t>non-DEER source</t>
  </si>
  <si>
    <t>2012 IOU workpaper based data</t>
  </si>
  <si>
    <t>ExAnte2014</t>
  </si>
  <si>
    <t>ExAnte2016</t>
  </si>
  <si>
    <t>2014 Ex-Ante</t>
  </si>
  <si>
    <t>2014 IOU workpaper based data (update for Code)</t>
  </si>
  <si>
    <t>2010 Ex-Ante</t>
  </si>
  <si>
    <t>2010 IOU workpaper based data</t>
  </si>
  <si>
    <t>2011 Ex-Ante</t>
  </si>
  <si>
    <t>2011 IOU workpaper based data</t>
  </si>
  <si>
    <t>2013 Ex-Ante</t>
  </si>
  <si>
    <t>2013 IOU workpaper based data</t>
  </si>
  <si>
    <t>IOU workpaper</t>
  </si>
  <si>
    <t>ED approved IOU workpaper</t>
  </si>
  <si>
    <t>DEER 2008 public version</t>
  </si>
  <si>
    <t>D08 v3.02</t>
  </si>
  <si>
    <t>DEER 2008 update, not officially released</t>
  </si>
  <si>
    <t>includes HVAC System weighting, basis for IE Tables</t>
  </si>
  <si>
    <t>DEER 201 update for 2013-14 planning</t>
  </si>
  <si>
    <t>includes code versions: 2008 T-24, 2008 Federal and 2008 T-2, HVAC System weighting</t>
  </si>
  <si>
    <t>D11 v4.01</t>
  </si>
  <si>
    <t>added to DEER 2011 after initial v4.00 relase</t>
  </si>
  <si>
    <t>D05 v2.01</t>
  </si>
  <si>
    <t>DEER 2005 official release</t>
  </si>
  <si>
    <t>D05 v4.01</t>
  </si>
  <si>
    <t>added to DEER 2011 based on scaled results from D05 v2.01</t>
  </si>
  <si>
    <t>MV0405</t>
  </si>
  <si>
    <t>Results of M&amp;V for 2004-2005 program cycle</t>
  </si>
  <si>
    <t>MV0608</t>
  </si>
  <si>
    <t>Results of M&amp;V for 2006-2008 program cycle</t>
  </si>
  <si>
    <t>DEER 2013 Initial release for review</t>
  </si>
  <si>
    <t>Uses 2013 Title-24 Weather data</t>
  </si>
  <si>
    <t>D13a v1.0</t>
  </si>
  <si>
    <t>DEER 2013 using Old Weather data, initial release for review</t>
  </si>
  <si>
    <t>Uses 2008 Title-24 Weather data</t>
  </si>
  <si>
    <t>D14 v1.0</t>
  </si>
  <si>
    <t>D14a v1.0</t>
  </si>
  <si>
    <t>D15 v1.0</t>
  </si>
  <si>
    <t>DEER 2015 official release</t>
  </si>
  <si>
    <t>D14 v1.0.5</t>
  </si>
  <si>
    <t>Frozen DEER 2014 used for code update</t>
  </si>
  <si>
    <t>ED</t>
  </si>
  <si>
    <t>LightingDisposition</t>
  </si>
  <si>
    <t>ER</t>
  </si>
  <si>
    <t>Early retirement</t>
  </si>
  <si>
    <t>Measure is more efficient than code/std; Dual baseline, full measure costs required</t>
  </si>
  <si>
    <t>Early retirement, measure is more efficient than code/std</t>
  </si>
  <si>
    <t>Replace on Burnout</t>
  </si>
  <si>
    <t>Single baseline (above code), incremental or full costs</t>
  </si>
  <si>
    <t>Replace on Burnout, measure is more efficient than code/std</t>
  </si>
  <si>
    <t>NC</t>
  </si>
  <si>
    <t>New Construction, measure is more efficient than code/std</t>
  </si>
  <si>
    <t>RC</t>
  </si>
  <si>
    <t>Retro-Commissioning</t>
  </si>
  <si>
    <t>CE</t>
  </si>
  <si>
    <t>Capacity Expansion (like NC)</t>
  </si>
  <si>
    <t>Capacity Expansion, measure is more efficient than code/std</t>
  </si>
  <si>
    <t>Retrofit</t>
  </si>
  <si>
    <t>Dual baseline, full measure costs required</t>
  </si>
  <si>
    <t>Retrofit Add-On</t>
  </si>
  <si>
    <t>Single baseline (above pre-existing), full measure costs required</t>
  </si>
  <si>
    <t>Retrofit Add-On, measure did not exist and is not required by code</t>
  </si>
  <si>
    <t>ROB or NC</t>
  </si>
  <si>
    <t>SupportedAppType</t>
  </si>
  <si>
    <t>Early retirement Measure Application, savings apply to RUL and (EUL-RUL) periods</t>
  </si>
  <si>
    <t>Sometimes referred to as a "dual baseline" application. All three technologies (existing customer average, code/standard replacement and measure) are specified in the measure defintion.  
 - Full measure costs and full standard replacement costs are linked to the measure definition.  
 - Energy impacts with both Above Customer-Average and Above-Code savings values are linked to the measure definition. 
 - Both the measure technology EUL and existing technology RUL are provided in the measure definition.</t>
  </si>
  <si>
    <t>RobNc</t>
  </si>
  <si>
    <t>Replace-on-burnout and New Construction Measure Applications</t>
  </si>
  <si>
    <r>
      <t xml:space="preserve"> - A measure technology and a Code/Standard-Replacement technology are specified in the measure definition.  
 - Above Code/Standard Replacement energy impacts are linked to the measure. 
 - Either full measure technology costs and full standard replacement technology costs are linked to the measure </t>
    </r>
    <r>
      <rPr>
        <b/>
        <i/>
        <u/>
        <sz val="11"/>
        <color indexed="23"/>
        <rFont val="Calibri"/>
        <family val="2"/>
      </rPr>
      <t>or</t>
    </r>
    <r>
      <rPr>
        <i/>
        <sz val="11"/>
        <color indexed="23"/>
        <rFont val="Calibri"/>
        <family val="2"/>
      </rPr>
      <t xml:space="preserve"> the incremental cost above standard replacement is provided.</t>
    </r>
  </si>
  <si>
    <t>ErRobNc</t>
  </si>
  <si>
    <t>Measure definition supports ER, ROB and NC measure applications</t>
  </si>
  <si>
    <t>The measure definition requirements are the same as for "ER", but it is recognized that the measure can be applied to early retirement applications as well as replace-on-burnout and new construction applications.  Essentially, an RUL period of zero years can be applied to the measure definition as well as the specified RUL.</t>
  </si>
  <si>
    <t>ErRul</t>
  </si>
  <si>
    <t>Early Retirement MeasureApplication, Savings available for RUL period only</t>
  </si>
  <si>
    <t>Retro</t>
  </si>
  <si>
    <t>Retro-commisioning</t>
  </si>
  <si>
    <t>ErRob</t>
  </si>
  <si>
    <t>Measuredefinition supports ER, ROB (not applicable to New Construction)</t>
  </si>
  <si>
    <t>EnImpType</t>
  </si>
  <si>
    <t>Energy impact are looked up in the Energy Impact table based on a specified EnergyImpactID</t>
  </si>
  <si>
    <t>DirectIE</t>
  </si>
  <si>
    <t>Energy impacts are specified with "Direct Impacts" and modified by Interactive-Effects tables</t>
  </si>
  <si>
    <t>Scaled</t>
  </si>
  <si>
    <t>Whole-building energy impacts are specified by a reference to a "Scalable" Energy Impact ID along with a Scale Value</t>
  </si>
  <si>
    <t>current Scalable energy impacts include Indoor Commercial CFL, Linear Fluorescent and Exit fixtures along with Residential CFL lamps.</t>
  </si>
  <si>
    <t>ScaledDirectIE</t>
  </si>
  <si>
    <t>End-Use energy impacts are specified by a reference to a "Scalable" Energy Impact ID along with a Scale Value, Whole Building impacts are deteremined by applying a specified Interactive-Effects tables to the end-use impacts.</t>
  </si>
  <si>
    <t>CrossMeasWtd</t>
  </si>
  <si>
    <t xml:space="preserve">Cross-Measure Weighted: Energy impacts for multiple measures are weighted to create a new set of measure impacts. 
</t>
  </si>
  <si>
    <t>no HVAC interactive effects applied to direct impact values</t>
  </si>
  <si>
    <t>default value if not specified</t>
  </si>
  <si>
    <t>Com-InLtg-CFL</t>
  </si>
  <si>
    <t>commercial indoor lighting: CFL lamps and fixtures</t>
  </si>
  <si>
    <t>Com-InLtg-LF</t>
  </si>
  <si>
    <t>commercial indoor lighting: Linear Fluorescent fixtures</t>
  </si>
  <si>
    <t>Com-InLtg-Exit</t>
  </si>
  <si>
    <t>commercial indoor lighting: Exit fixtures</t>
  </si>
  <si>
    <t>Res-InLtg-CFL</t>
  </si>
  <si>
    <t>residential indoor lighting: CFL lamps and fixtures</t>
  </si>
  <si>
    <t>DEER</t>
  </si>
  <si>
    <t>Measure can be referenced as part of the DEER ex-ante database</t>
  </si>
  <si>
    <t>IOU-Deemed</t>
  </si>
  <si>
    <t>deemed measure is part of an IOU work paper</t>
  </si>
  <si>
    <t>NonDEER</t>
  </si>
  <si>
    <t>Non-DEER measure utilizing the Best-Available methods</t>
  </si>
  <si>
    <t>IOU-Custom</t>
  </si>
  <si>
    <t>Custom Measure that requires site-specific impact values</t>
  </si>
  <si>
    <t>Deemed</t>
  </si>
  <si>
    <t>measure references IOU work paper based impacts</t>
  </si>
  <si>
    <t>CostRecType</t>
  </si>
  <si>
    <t>Full</t>
  </si>
  <si>
    <t>cost record is the full cost of the associated technology</t>
  </si>
  <si>
    <t>Incremental</t>
  </si>
  <si>
    <t>cost record is the incremental cost associated with the measure</t>
  </si>
  <si>
    <t>no cost qualifier used</t>
  </si>
  <si>
    <t>Wtd-Pack</t>
  </si>
  <si>
    <t>Single-pack</t>
  </si>
  <si>
    <t>Two-pack</t>
  </si>
  <si>
    <t>Three-pack</t>
  </si>
  <si>
    <t>Four+pack</t>
  </si>
  <si>
    <t>DirectInstall</t>
  </si>
  <si>
    <t>Down2to3pack</t>
  </si>
  <si>
    <t>packaged with 2 or 3 lamps per unit</t>
  </si>
  <si>
    <t>for downstream CFL implementations</t>
  </si>
  <si>
    <t>Down4to6pack</t>
  </si>
  <si>
    <t>packaged with 4 or 6 lamps per unit</t>
  </si>
  <si>
    <t>Down1pack</t>
  </si>
  <si>
    <t>single lamp per unit</t>
  </si>
  <si>
    <t>Downstream</t>
  </si>
  <si>
    <t>Up2to3pack</t>
  </si>
  <si>
    <t>for upstream CFL implementations</t>
  </si>
  <si>
    <t>Up4to6pack</t>
  </si>
  <si>
    <t>Up1pack</t>
  </si>
  <si>
    <t>Upstream</t>
  </si>
  <si>
    <t>no location cost adjustment</t>
  </si>
  <si>
    <t>AP50</t>
  </si>
  <si>
    <t>for Appliance measures</t>
  </si>
  <si>
    <t>DH50</t>
  </si>
  <si>
    <t>for Domestic Hot Water measures</t>
  </si>
  <si>
    <t>EL50</t>
  </si>
  <si>
    <t>for Lighting and other Electrical measures</t>
  </si>
  <si>
    <t>HVAC50</t>
  </si>
  <si>
    <t>for HVAC measures</t>
  </si>
  <si>
    <t>HZ50</t>
  </si>
  <si>
    <t>TBD (never referenced in DEER cost data)</t>
  </si>
  <si>
    <t>M50</t>
  </si>
  <si>
    <t>for Motor measures</t>
  </si>
  <si>
    <t>PL50</t>
  </si>
  <si>
    <t>for Plumbing measures</t>
  </si>
  <si>
    <t>SH50</t>
  </si>
  <si>
    <t>for Shell measures</t>
  </si>
  <si>
    <t>SWH50</t>
  </si>
  <si>
    <t>for Service Water Heating measures</t>
  </si>
  <si>
    <t>WI50</t>
  </si>
  <si>
    <t>for Window measures</t>
  </si>
  <si>
    <t>Energy Impact record are not scaled.  Energy impact records are still "per unit", but  are not multiplied by a scaling factor to arrive at a "per unit" savings value.</t>
  </si>
  <si>
    <t>equivalent to a "NULL" entry</t>
  </si>
  <si>
    <t>Delta</t>
  </si>
  <si>
    <t>Energy impact records are scaled by the difference in Watts between the technology and base case lighting fixture or lamp.</t>
  </si>
  <si>
    <t>for "Technology" based measure definitions, this value will be replaced by the difference in the referenced fixture or lamp Watts.</t>
  </si>
  <si>
    <t>BaseRatio</t>
  </si>
  <si>
    <t xml:space="preserve">Energy impact records are scaled by the (base scale value - 1 ) * measure scale value.  </t>
  </si>
  <si>
    <t>The measure scale value is typically in Watts, while the base scale value is the ratio of base-to-measure Wattage.</t>
  </si>
  <si>
    <t>CodeVersion</t>
  </si>
  <si>
    <t>no longer used</t>
  </si>
  <si>
    <t>may be used to identify the version of the energy code associated with a "major version"</t>
  </si>
  <si>
    <t>T24-2005</t>
  </si>
  <si>
    <t>2005 California Title-24</t>
  </si>
  <si>
    <t>T24-2008</t>
  </si>
  <si>
    <t>2008 California Title-24</t>
  </si>
  <si>
    <t>T20-2008</t>
  </si>
  <si>
    <t>2008 California Title-20</t>
  </si>
  <si>
    <t>Fed-2005</t>
  </si>
  <si>
    <t>2005 Federal Standards</t>
  </si>
  <si>
    <t>applies to some lighting fixture retrofits</t>
  </si>
  <si>
    <t>Fed-2008</t>
  </si>
  <si>
    <t>2008 Federal Standards</t>
  </si>
  <si>
    <t>UseSubCats</t>
  </si>
  <si>
    <t>Use Category Code</t>
  </si>
  <si>
    <t>Consumer Electronics</t>
  </si>
  <si>
    <t>Use Category: Applicances and Plug Loads</t>
  </si>
  <si>
    <t>Kitchen Appliances</t>
  </si>
  <si>
    <t>Laundry Appliances</t>
  </si>
  <si>
    <t>Office Equipment</t>
  </si>
  <si>
    <t>Self-contained Refrigeration</t>
  </si>
  <si>
    <t>Product Vending</t>
  </si>
  <si>
    <t>Use Category: Building Envelope</t>
  </si>
  <si>
    <t>Opaque Envelope</t>
  </si>
  <si>
    <t>ChemTreat</t>
  </si>
  <si>
    <t>Chemical treatment</t>
  </si>
  <si>
    <t>Use Category: Compressed Air</t>
  </si>
  <si>
    <t>Material conveying/packaging</t>
  </si>
  <si>
    <t>CAControls</t>
  </si>
  <si>
    <t>ManufAQA</t>
  </si>
  <si>
    <t>Pneumatic controls operation</t>
  </si>
  <si>
    <t>Manufacturing - Average quality air</t>
  </si>
  <si>
    <t>MatConvPkg</t>
  </si>
  <si>
    <t>Manufacturing - Dry air</t>
  </si>
  <si>
    <t>ToolsOp</t>
  </si>
  <si>
    <t>Tools operation</t>
  </si>
  <si>
    <t>Refrigerated Display</t>
  </si>
  <si>
    <t>Use Category: Commercial Refrigeration</t>
  </si>
  <si>
    <t>Refrigerated Storage</t>
  </si>
  <si>
    <t>Refrigeration Equipment</t>
  </si>
  <si>
    <t>Cleaning</t>
  </si>
  <si>
    <t>Use Category: Food Service</t>
  </si>
  <si>
    <t xml:space="preserve">Cooking </t>
  </si>
  <si>
    <t>Space Heating and Cooling</t>
  </si>
  <si>
    <t>Use Category: HVAC</t>
  </si>
  <si>
    <t>Heat Rejection</t>
  </si>
  <si>
    <t>Space Cooling</t>
  </si>
  <si>
    <t>Space Heating</t>
  </si>
  <si>
    <t>Ventilation and Air Distribution</t>
  </si>
  <si>
    <t>Environmental Controls</t>
  </si>
  <si>
    <t>Farming Irrigation</t>
  </si>
  <si>
    <t>Use Category: Irrigation</t>
  </si>
  <si>
    <t>LandScape</t>
  </si>
  <si>
    <t>Landscape Irrigation</t>
  </si>
  <si>
    <t>Indoor Common Area</t>
  </si>
  <si>
    <t>Use Category: Lighting</t>
  </si>
  <si>
    <t>Indoor Exit Lighting</t>
  </si>
  <si>
    <t>InGen-CFL</t>
  </si>
  <si>
    <t>Indoor General CFL Lighting</t>
  </si>
  <si>
    <t>InGen-HB</t>
  </si>
  <si>
    <t>Indoor General High Bay Lighting</t>
  </si>
  <si>
    <t>Indoor General (Ambient) Lighting</t>
  </si>
  <si>
    <t>InRetDisp</t>
  </si>
  <si>
    <t>InGen-LF</t>
  </si>
  <si>
    <t>Indoor General Linear Fluorescent Lighting</t>
  </si>
  <si>
    <t>Indoor Retail Display Lighting</t>
  </si>
  <si>
    <t>Indoor Task Lighting</t>
  </si>
  <si>
    <t>Out24hr</t>
  </si>
  <si>
    <t>Outdoor 24-hour</t>
  </si>
  <si>
    <t>Outdoor Common Area Lighting</t>
  </si>
  <si>
    <t>Outdoor Dusk to Dawn</t>
  </si>
  <si>
    <t>Outdoor Lighting</t>
  </si>
  <si>
    <t>OutParkGar</t>
  </si>
  <si>
    <t>Outdoor Signage</t>
  </si>
  <si>
    <t>ParkGar</t>
  </si>
  <si>
    <t>Parking Garage (Unconditioned)</t>
  </si>
  <si>
    <t>Refrigeration Display Case Lighting</t>
  </si>
  <si>
    <t>Seasonal Lighting</t>
  </si>
  <si>
    <t>Use Category: Process Distribution</t>
  </si>
  <si>
    <t>Condensing</t>
  </si>
  <si>
    <t>DairyVac</t>
  </si>
  <si>
    <t>Diary Vacuum Pump</t>
  </si>
  <si>
    <t>Use Category: Process Drying</t>
  </si>
  <si>
    <t>Curing</t>
  </si>
  <si>
    <t>Finish</t>
  </si>
  <si>
    <t>Finishing</t>
  </si>
  <si>
    <t>Evaporating/Separating/Dehydration</t>
  </si>
  <si>
    <t>ProcCooking</t>
  </si>
  <si>
    <t>Use Category: Process Heat</t>
  </si>
  <si>
    <t>Process Cooking</t>
  </si>
  <si>
    <t>Drying</t>
  </si>
  <si>
    <t>ProcDrying</t>
  </si>
  <si>
    <t>EnvContols</t>
  </si>
  <si>
    <t>Environmental controls</t>
  </si>
  <si>
    <t>HeatTreat</t>
  </si>
  <si>
    <t>Melting</t>
  </si>
  <si>
    <t>Heat treatment</t>
  </si>
  <si>
    <t>Pasteurize</t>
  </si>
  <si>
    <t>LiquidDist</t>
  </si>
  <si>
    <t>Liquid Distribution</t>
  </si>
  <si>
    <t>Metal/material melting</t>
  </si>
  <si>
    <t>PreheatLiqSol</t>
  </si>
  <si>
    <t>Pasteurizing</t>
  </si>
  <si>
    <t>Reheat</t>
  </si>
  <si>
    <t>Preheating of liquids/solids</t>
  </si>
  <si>
    <t>Steam Distribution</t>
  </si>
  <si>
    <t>ProdManuf</t>
  </si>
  <si>
    <t>Product chilling</t>
  </si>
  <si>
    <t>Use Category: Process refrigeration</t>
  </si>
  <si>
    <t>Product manufacturing</t>
  </si>
  <si>
    <t>Separate</t>
  </si>
  <si>
    <t>Product storage</t>
  </si>
  <si>
    <t>Separation</t>
  </si>
  <si>
    <t>Spa</t>
  </si>
  <si>
    <t>Use Category: Recreation</t>
  </si>
  <si>
    <t>Audit</t>
  </si>
  <si>
    <t>Diagnostic Services</t>
  </si>
  <si>
    <t>Use Category: Service (Non-Technology )</t>
  </si>
  <si>
    <t>Audit Services</t>
  </si>
  <si>
    <t>Retro-commissioning services</t>
  </si>
  <si>
    <t>Testing</t>
  </si>
  <si>
    <t>Testing Services</t>
  </si>
  <si>
    <t>Water Distribution</t>
  </si>
  <si>
    <t>Use Category: Service and Domestic Hot Water</t>
  </si>
  <si>
    <t>Water Heating</t>
  </si>
  <si>
    <t>PointOfUse</t>
  </si>
  <si>
    <t>Hot Water Point of Use</t>
  </si>
  <si>
    <t>Outdoor Parking Garage Lighting</t>
  </si>
  <si>
    <t>OutParkLot</t>
  </si>
  <si>
    <t>Outdoor Parking Lot Lighting</t>
  </si>
  <si>
    <t>Air Compressor</t>
  </si>
  <si>
    <t>AnDigestor</t>
  </si>
  <si>
    <t>Anaerobic Digestors</t>
  </si>
  <si>
    <t>AuditInfoTest</t>
  </si>
  <si>
    <t>Audit, Information, Testing Services</t>
  </si>
  <si>
    <t>Building Shell (Opaque)</t>
  </si>
  <si>
    <t>Liquid Chilling Equipment</t>
  </si>
  <si>
    <t>Chiller types (centrifugal, reciprocating, etc.)</t>
  </si>
  <si>
    <t>Cleaning Equipment</t>
  </si>
  <si>
    <t>Cooking Equipment</t>
  </si>
  <si>
    <t>dX AC Equipment</t>
  </si>
  <si>
    <t>split and packaged AC equipment</t>
  </si>
  <si>
    <t>dx HP Equipment</t>
  </si>
  <si>
    <t>split and packaged HP equipment</t>
  </si>
  <si>
    <t>Business and Consumer Electronics</t>
  </si>
  <si>
    <t>Evaporative Cooling Equipment</t>
  </si>
  <si>
    <t>FacPondAer</t>
  </si>
  <si>
    <t>Facultative Pond Aerator</t>
  </si>
  <si>
    <t>Food Service Equipment</t>
  </si>
  <si>
    <t>HeatEx</t>
  </si>
  <si>
    <t>Heat Exchanger</t>
  </si>
  <si>
    <t>Heat Rejection Equipment</t>
  </si>
  <si>
    <t>Cooling towers and condenser loops</t>
  </si>
  <si>
    <t>HVAC Air Distribution</t>
  </si>
  <si>
    <t>Supply, return and exhaust fans</t>
  </si>
  <si>
    <t>HVAC Technology</t>
  </si>
  <si>
    <t>Irrigation Equipment</t>
  </si>
  <si>
    <t>Liquid Circulation</t>
  </si>
  <si>
    <t>chilled water, hot water loops</t>
  </si>
  <si>
    <t>Ltg_PlugIn</t>
  </si>
  <si>
    <t>Lighting - Plug-in</t>
  </si>
  <si>
    <t>Ltg_Ballast</t>
  </si>
  <si>
    <t>Lighting - Ballasts</t>
  </si>
  <si>
    <t>Lighting - Controls</t>
  </si>
  <si>
    <t>Lighting - Screw-in Lamps</t>
  </si>
  <si>
    <t>CFL, LED, incandescent</t>
  </si>
  <si>
    <t>Lighting - Hard-wired fixtures</t>
  </si>
  <si>
    <t>Linear fluorescent, HID, exit fixtures, etc.</t>
  </si>
  <si>
    <t>Ltg_Lmp+Blst</t>
  </si>
  <si>
    <t>Lighting - Lamps + Ballasts</t>
  </si>
  <si>
    <t>Motor_gen</t>
  </si>
  <si>
    <t>General Purpose Motor</t>
  </si>
  <si>
    <t>Motor Speed Control (Non-HVAC)</t>
  </si>
  <si>
    <t>Pump System</t>
  </si>
  <si>
    <t>Self-Contained Refrigeration</t>
  </si>
  <si>
    <t>Rod Beam Pumps</t>
  </si>
  <si>
    <t>Space Heating Equipment</t>
  </si>
  <si>
    <t>Steam Circulation</t>
  </si>
  <si>
    <t>Steam Heating Equipment</t>
  </si>
  <si>
    <t>VertTrans</t>
  </si>
  <si>
    <t>Vertical Transportation</t>
  </si>
  <si>
    <t>Plumbing Fixture</t>
  </si>
  <si>
    <t>Water Heating Equipment</t>
  </si>
  <si>
    <t>Boiler types and configurations</t>
  </si>
  <si>
    <t>Pool and Spa Equipment</t>
  </si>
  <si>
    <t>Whole Building</t>
  </si>
  <si>
    <t>Technology Group Code</t>
  </si>
  <si>
    <t>Normalizing units Code</t>
  </si>
  <si>
    <t>EULCode</t>
  </si>
  <si>
    <t>Blower</t>
  </si>
  <si>
    <t>Tech Group: Air Compressor</t>
  </si>
  <si>
    <t>Centrif</t>
  </si>
  <si>
    <t xml:space="preserve">Centrifugal </t>
  </si>
  <si>
    <t>Recip</t>
  </si>
  <si>
    <t>Reciprocating</t>
  </si>
  <si>
    <t>Screw</t>
  </si>
  <si>
    <t>Cycling Air Dryer</t>
  </si>
  <si>
    <t>NonCycAirDryr</t>
  </si>
  <si>
    <t>Non-Cycling Air Dryer</t>
  </si>
  <si>
    <t>TimerCondDrn</t>
  </si>
  <si>
    <t>Timer condensate drain</t>
  </si>
  <si>
    <t>ZeroLossCondDrn</t>
  </si>
  <si>
    <t>Zero-loss condensate drain</t>
  </si>
  <si>
    <t>Optimal</t>
  </si>
  <si>
    <t>Optimization</t>
  </si>
  <si>
    <t>Tech Group: Anaerobic Digestor</t>
  </si>
  <si>
    <t>ResEnAudit</t>
  </si>
  <si>
    <t>Residential Energy Audit</t>
  </si>
  <si>
    <t>Site</t>
  </si>
  <si>
    <t>AttBatIns</t>
  </si>
  <si>
    <t>Attic Batt Insulation</t>
  </si>
  <si>
    <t>Tech Group: Building Shell (Opaque)</t>
  </si>
  <si>
    <t>AttBlowIns</t>
  </si>
  <si>
    <t>Attic Blown-in Insulation</t>
  </si>
  <si>
    <t>Cool Roof</t>
  </si>
  <si>
    <t>Floor Insulation</t>
  </si>
  <si>
    <t>Weatherize</t>
  </si>
  <si>
    <t>RigidRoofIns</t>
  </si>
  <si>
    <t>New Roof with Rigid Insulation</t>
  </si>
  <si>
    <t>SprayRoofIns</t>
  </si>
  <si>
    <t>Spray-on Roof Insulation</t>
  </si>
  <si>
    <t>WallBattIns</t>
  </si>
  <si>
    <t>Wall Batt Insulation</t>
  </si>
  <si>
    <t>Wall Blown-in Insulation</t>
  </si>
  <si>
    <t>WallSprayIns</t>
  </si>
  <si>
    <t>Wall Spray-on Insulation</t>
  </si>
  <si>
    <t>CentChlr</t>
  </si>
  <si>
    <t>Centrifugal Water Chiller</t>
  </si>
  <si>
    <t>Tech Group: Liquid Chilling Equipment</t>
  </si>
  <si>
    <t>NoFricCent</t>
  </si>
  <si>
    <t>Frictionless Centrifugal Water Chiller</t>
  </si>
  <si>
    <t>NoFricComp</t>
  </si>
  <si>
    <t>Frictionless Centrifugal Water Chilling Compressor</t>
  </si>
  <si>
    <t>GasAbsorp</t>
  </si>
  <si>
    <t>Gas Absorption Chiller</t>
  </si>
  <si>
    <t>Reciprocating Water Chiller</t>
  </si>
  <si>
    <t>RecipComp</t>
  </si>
  <si>
    <t>Reciprocating Water Chilling Compressor</t>
  </si>
  <si>
    <t>Refrigerated Warehouse Cooling System</t>
  </si>
  <si>
    <t>Screw Water Chiller</t>
  </si>
  <si>
    <t>Scroll</t>
  </si>
  <si>
    <t>Scroll Water Chiller</t>
  </si>
  <si>
    <t>Tank Insulation</t>
  </si>
  <si>
    <t>Clothes washer</t>
  </si>
  <si>
    <t>Tech Group: Cleaning Equipment</t>
  </si>
  <si>
    <t>Dishwasher</t>
  </si>
  <si>
    <t>Broiler</t>
  </si>
  <si>
    <t>Tech Group: Cooking Equipment</t>
  </si>
  <si>
    <t>GrillTO</t>
  </si>
  <si>
    <t xml:space="preserve">Grill to Order </t>
  </si>
  <si>
    <t>Oven-Combo</t>
  </si>
  <si>
    <t>Oven-Convection</t>
  </si>
  <si>
    <t>SteamLine</t>
  </si>
  <si>
    <t>Steam Line</t>
  </si>
  <si>
    <t>StockPot</t>
  </si>
  <si>
    <t>Stock Pot</t>
  </si>
  <si>
    <t>EER Rated Package Rooftop AC</t>
  </si>
  <si>
    <t>Tech Group: dX AC Equipment</t>
  </si>
  <si>
    <t>spltEER</t>
  </si>
  <si>
    <t>EER Rated Split System AC</t>
  </si>
  <si>
    <t>vertEER</t>
  </si>
  <si>
    <t>EER Rated Vertical Self-Contained AC</t>
  </si>
  <si>
    <t>pkgTerm</t>
  </si>
  <si>
    <t>Package Terminal AC</t>
  </si>
  <si>
    <t>RoomAC</t>
  </si>
  <si>
    <t>Room AC</t>
  </si>
  <si>
    <t>pkgSEER</t>
  </si>
  <si>
    <t>SEER Rated Package Rooftop AC</t>
  </si>
  <si>
    <t>spltSEER</t>
  </si>
  <si>
    <t>SEER Rated Split System AC</t>
  </si>
  <si>
    <t>Split or Packaged DX AC Refrigerant System</t>
  </si>
  <si>
    <t>EER Rated Package Rooftop HP</t>
  </si>
  <si>
    <t>Tech Group: dx HP Equipment</t>
  </si>
  <si>
    <t>EER Rated Split System HP</t>
  </si>
  <si>
    <t>Package Terminal Heat Pump</t>
  </si>
  <si>
    <t>SEER Rated Package Rooftop HP</t>
  </si>
  <si>
    <t>SEER Rated Split System HP</t>
  </si>
  <si>
    <t>VarRefgHP</t>
  </si>
  <si>
    <t>Variable Refrigerant Heat Pump</t>
  </si>
  <si>
    <t>VarRefgHR</t>
  </si>
  <si>
    <t>Variable Refrigerant Heat Recovery</t>
  </si>
  <si>
    <t>WSHP</t>
  </si>
  <si>
    <t>Water Source Heat Pump</t>
  </si>
  <si>
    <t>All Equipment</t>
  </si>
  <si>
    <t>Tech Group: Business and Consumer Electronics</t>
  </si>
  <si>
    <t>Monitor</t>
  </si>
  <si>
    <t>Computer Monitor</t>
  </si>
  <si>
    <t>Desktop Computer</t>
  </si>
  <si>
    <t>IRsensor</t>
  </si>
  <si>
    <t>Infrared Sensor</t>
  </si>
  <si>
    <t>Motion Sensor</t>
  </si>
  <si>
    <t>Occupancy Sensor Plug Strip</t>
  </si>
  <si>
    <t>Time Clock</t>
  </si>
  <si>
    <t>Commercial Evaporative Cooler</t>
  </si>
  <si>
    <t>Tech Group: Evaporative Cooling Equipment</t>
  </si>
  <si>
    <t>Residential Evaporative Cooler</t>
  </si>
  <si>
    <t>OxyDemCtrl</t>
  </si>
  <si>
    <t>Oxygen Demand Control</t>
  </si>
  <si>
    <t>Tech Group: Facultative Pond Aerator</t>
  </si>
  <si>
    <t>IR Film for greenhouse</t>
  </si>
  <si>
    <t>Tech Group: Fenestration</t>
  </si>
  <si>
    <t>ManufSky</t>
  </si>
  <si>
    <t>Manufactured Skylight</t>
  </si>
  <si>
    <t>ManufWin</t>
  </si>
  <si>
    <t>Manufactured Window</t>
  </si>
  <si>
    <t>SiteBuiltSky</t>
  </si>
  <si>
    <t>Site-built Skylight</t>
  </si>
  <si>
    <t>SiteBuiltWin</t>
  </si>
  <si>
    <t>Site-built Window</t>
  </si>
  <si>
    <t>Thermal Curtain</t>
  </si>
  <si>
    <t>Window Film</t>
  </si>
  <si>
    <t>WinShade</t>
  </si>
  <si>
    <t>Window Shade</t>
  </si>
  <si>
    <t>area-ft2</t>
  </si>
  <si>
    <t>HoldCab</t>
  </si>
  <si>
    <t>Electric Holding Cabinet</t>
  </si>
  <si>
    <t>Tech Group: Food Service</t>
  </si>
  <si>
    <t>Holding bin</t>
  </si>
  <si>
    <t>StmHoldBin</t>
  </si>
  <si>
    <t>Steam Holding Bin</t>
  </si>
  <si>
    <t>Hand Wrap Machine</t>
  </si>
  <si>
    <t>PlateClr</t>
  </si>
  <si>
    <t>Plate Cooler</t>
  </si>
  <si>
    <t>Tech Group: Heat Exchanger</t>
  </si>
  <si>
    <t>TwrFanMtr</t>
  </si>
  <si>
    <t>Cooling Tower Fan - General Purpose Motor</t>
  </si>
  <si>
    <t>Tech Group: Heat Rejection Equipment</t>
  </si>
  <si>
    <t>TwrFanCtrl</t>
  </si>
  <si>
    <t>Cooling Tower Fan Control</t>
  </si>
  <si>
    <t>Air Economizer</t>
  </si>
  <si>
    <t>Tech Group: HVAC Air Distribution</t>
  </si>
  <si>
    <t>Duct System Insulation - Commercial</t>
  </si>
  <si>
    <t>Duct System Insulation - Residential</t>
  </si>
  <si>
    <t>Duct System Integrity - Commercial</t>
  </si>
  <si>
    <t>DuctLeak</t>
  </si>
  <si>
    <t>Duct System Integrity - Residential</t>
  </si>
  <si>
    <t>FlowCtrl</t>
  </si>
  <si>
    <t>Flow Control</t>
  </si>
  <si>
    <t>Heat Recovery</t>
  </si>
  <si>
    <t>ExFanMtr</t>
  </si>
  <si>
    <t>HVAC Exhaust Fan - General Purpose Motor</t>
  </si>
  <si>
    <t>RetFanMtr</t>
  </si>
  <si>
    <t>HVAC Return Fan - General Purpose Motor</t>
  </si>
  <si>
    <t>SupFanMtr</t>
  </si>
  <si>
    <t>HVAC Supply Fan - General Purpose Motor</t>
  </si>
  <si>
    <t>HVAC Ventilation Fan - General Purpose Motor</t>
  </si>
  <si>
    <t>CO2sens</t>
  </si>
  <si>
    <t>Carbon Dioxide Sensor</t>
  </si>
  <si>
    <t>Tech Group: HVAC Technology</t>
  </si>
  <si>
    <t>D5Tstat</t>
  </si>
  <si>
    <t>D5 Thermostat</t>
  </si>
  <si>
    <t>Thermostat</t>
  </si>
  <si>
    <t>WHFan</t>
  </si>
  <si>
    <t>Whole House Fan</t>
  </si>
  <si>
    <t>IrrifSys</t>
  </si>
  <si>
    <t>Irrigation System</t>
  </si>
  <si>
    <t>Tech Group: Irrigation Equipment</t>
  </si>
  <si>
    <t>Flow Controls</t>
  </si>
  <si>
    <t>Tech Group: Liquid Circulation</t>
  </si>
  <si>
    <t>Flow Plus Temperature Controls</t>
  </si>
  <si>
    <t>Pipe Insulation</t>
  </si>
  <si>
    <t>WtrHt-PipeIns</t>
  </si>
  <si>
    <t>Pump - General Purpose Motor</t>
  </si>
  <si>
    <t>Temperature Reset Control</t>
  </si>
  <si>
    <t>CircBlockHtr</t>
  </si>
  <si>
    <t>Circulating Block Heater</t>
  </si>
  <si>
    <t>LF_Ballast</t>
  </si>
  <si>
    <t>Fluorescent Ballast</t>
  </si>
  <si>
    <t>Tech Group: Lighting - Ballasts</t>
  </si>
  <si>
    <t>hard-wired occupancy sensor</t>
  </si>
  <si>
    <t>Tech Group: Lighting - Controls</t>
  </si>
  <si>
    <t>Light Sensor</t>
  </si>
  <si>
    <t>CFL  Fixture</t>
  </si>
  <si>
    <t>ILtg-CFLfix</t>
  </si>
  <si>
    <t>Tech Group: Lighting Fixtures</t>
  </si>
  <si>
    <t>Exit Fixture</t>
  </si>
  <si>
    <t>HID Fixture</t>
  </si>
  <si>
    <t>LED Fixture</t>
  </si>
  <si>
    <t>Linear Fluorescent Fixture</t>
  </si>
  <si>
    <t>Ind_fixt</t>
  </si>
  <si>
    <t>Induction Fixture</t>
  </si>
  <si>
    <t>Hal_lamp</t>
  </si>
  <si>
    <t>Halogen Lamp</t>
  </si>
  <si>
    <t>Tech Group: Lighting - Lamps</t>
  </si>
  <si>
    <t>Incandescent Lamp</t>
  </si>
  <si>
    <t>Integral CFL (with ballast)</t>
  </si>
  <si>
    <t>ILtg-CFL</t>
  </si>
  <si>
    <t>LED Lamp</t>
  </si>
  <si>
    <t>LF_lamp</t>
  </si>
  <si>
    <t>Linear Fluorescent Lamp</t>
  </si>
  <si>
    <t>CFLpin_lamp</t>
  </si>
  <si>
    <t>Pin-based CFL (no ballast)</t>
  </si>
  <si>
    <t>HID_LmpBlst</t>
  </si>
  <si>
    <t>HID Lamp with Ballast</t>
  </si>
  <si>
    <t>Tech Group: Lighting - Lamps + Ballasts</t>
  </si>
  <si>
    <t>LF_LmpBlst</t>
  </si>
  <si>
    <t>Linear Fluorescent Lamp with Ballast</t>
  </si>
  <si>
    <t>CFL_LmpBlst</t>
  </si>
  <si>
    <t>Component-based CFL Lamp and Ballast</t>
  </si>
  <si>
    <t>Ind_LmpBlst</t>
  </si>
  <si>
    <t>Induction Lamp with Ballast</t>
  </si>
  <si>
    <t>Tech Group: Lighting - Plug-in</t>
  </si>
  <si>
    <t>Light String</t>
  </si>
  <si>
    <t>NiteLight</t>
  </si>
  <si>
    <t>Night Light</t>
  </si>
  <si>
    <t>Signage</t>
  </si>
  <si>
    <t>GenPurpose</t>
  </si>
  <si>
    <t>General Purpose</t>
  </si>
  <si>
    <t>Tech Group: General Purpose Motor</t>
  </si>
  <si>
    <t>Agitation</t>
  </si>
  <si>
    <t>Agitation/mixing drive</t>
  </si>
  <si>
    <t>BlrDraftFan</t>
  </si>
  <si>
    <t>Boiler draft fan</t>
  </si>
  <si>
    <t>CondRetpmp</t>
  </si>
  <si>
    <t>Condensate return pump</t>
  </si>
  <si>
    <t>ConveyDrv</t>
  </si>
  <si>
    <t>Conveyor drive</t>
  </si>
  <si>
    <t>ElevDrv</t>
  </si>
  <si>
    <t>Elevator drive</t>
  </si>
  <si>
    <t>IrrigPmp</t>
  </si>
  <si>
    <t>Irrigation pump</t>
  </si>
  <si>
    <t>MUWaterPmp</t>
  </si>
  <si>
    <t>Makeup water pump</t>
  </si>
  <si>
    <t>ManMachDrv</t>
  </si>
  <si>
    <t>Manufacturing machine drive</t>
  </si>
  <si>
    <t>MatProcDrv</t>
  </si>
  <si>
    <t>Material processing machine drive</t>
  </si>
  <si>
    <t>StackExfan</t>
  </si>
  <si>
    <t>Stack economizer exhaust fan</t>
  </si>
  <si>
    <t>Adjustable Speed Drive</t>
  </si>
  <si>
    <t>Tech Group: Motor Speed Control (Non-HVAC)</t>
  </si>
  <si>
    <t>PoolCvr</t>
  </si>
  <si>
    <t>Liquid Pool Cover</t>
  </si>
  <si>
    <t>Vol-Gal</t>
  </si>
  <si>
    <t>PoolPump</t>
  </si>
  <si>
    <t>Pool Pump</t>
  </si>
  <si>
    <t>Tech Group: Pump System</t>
  </si>
  <si>
    <t>PosDisp</t>
  </si>
  <si>
    <t>Positive Displacement</t>
  </si>
  <si>
    <t>ProgCapac</t>
  </si>
  <si>
    <t>Progressive Capacity Pump</t>
  </si>
  <si>
    <t>Centrifugal Booster Pump</t>
  </si>
  <si>
    <t>Submersible Booster Pump</t>
  </si>
  <si>
    <t>Submersible Well Pump</t>
  </si>
  <si>
    <t>Turbine Booster Pump</t>
  </si>
  <si>
    <t>Turbine Well Pump</t>
  </si>
  <si>
    <t>Tech Group: Self-Contained Refrigeration</t>
  </si>
  <si>
    <t>Door Gasket</t>
  </si>
  <si>
    <t>Tech Group: Refrigerated Storage</t>
  </si>
  <si>
    <t>HorDisp</t>
  </si>
  <si>
    <t xml:space="preserve">Horizontal (coffin) Display Fixture </t>
  </si>
  <si>
    <t>Reach-In Storage</t>
  </si>
  <si>
    <t>Refrigerator Lighting</t>
  </si>
  <si>
    <t>Refrigerator/Freezer</t>
  </si>
  <si>
    <t>Strip Curtains</t>
  </si>
  <si>
    <t>TempSensor</t>
  </si>
  <si>
    <t>Temperature Sensor</t>
  </si>
  <si>
    <t>VertDisplay</t>
  </si>
  <si>
    <t>Vertical (multi-deck) Display Fixture</t>
  </si>
  <si>
    <t>WalkInCool</t>
  </si>
  <si>
    <t>Walk-in Cooler</t>
  </si>
  <si>
    <t>WalkInDoor</t>
  </si>
  <si>
    <t>Walk-in Door</t>
  </si>
  <si>
    <t>WalkInFrz</t>
  </si>
  <si>
    <t>Walk-in Freezer</t>
  </si>
  <si>
    <t>VMController</t>
  </si>
  <si>
    <t>Vending Machine controller</t>
  </si>
  <si>
    <t>Pump Control</t>
  </si>
  <si>
    <t>Tech Group: Rod Beam Pump</t>
  </si>
  <si>
    <t>Gas Furnace</t>
  </si>
  <si>
    <t>Tech Group: Space Heating Equipment</t>
  </si>
  <si>
    <t>Tech Group: Steam Circulation</t>
  </si>
  <si>
    <t>Steam Trap</t>
  </si>
  <si>
    <t>Boiler_AF</t>
  </si>
  <si>
    <t>AFUE Rated Boiler</t>
  </si>
  <si>
    <t>Tech Group: Steam Heating Equipment</t>
  </si>
  <si>
    <t>Et Rated Boiler</t>
  </si>
  <si>
    <t>ElevMotor</t>
  </si>
  <si>
    <t>Elevator Motor</t>
  </si>
  <si>
    <t>Tech Group: Vertical Transportation</t>
  </si>
  <si>
    <t>Faucet Aerator</t>
  </si>
  <si>
    <t>Tech Group: Plumbing Fixture</t>
  </si>
  <si>
    <t>FlowRestrict</t>
  </si>
  <si>
    <t>Flow Restriction Valve</t>
  </si>
  <si>
    <t>Showerhead</t>
  </si>
  <si>
    <t>Tech Group: Water Heating Equipment</t>
  </si>
  <si>
    <t>EF Rated Heat Pump Water Heater</t>
  </si>
  <si>
    <t>Instant_EF</t>
  </si>
  <si>
    <t>EF Rated Instantaneous Water Heater</t>
  </si>
  <si>
    <t>EF Rated Storage Water Heater</t>
  </si>
  <si>
    <t>Instant_Et</t>
  </si>
  <si>
    <t>Et Rated Instantaneous Water Heater</t>
  </si>
  <si>
    <t>Stor_Et</t>
  </si>
  <si>
    <t>Et Rated Storage Water Heater</t>
  </si>
  <si>
    <t>WBldgImpArea</t>
  </si>
  <si>
    <t>Area Whole-building Improvements</t>
  </si>
  <si>
    <t>WBldgImpSite</t>
  </si>
  <si>
    <t>Site Whole-Building Improvements</t>
  </si>
  <si>
    <t>Whole-Building Retrofit Package</t>
  </si>
  <si>
    <t>ProgDelivery</t>
  </si>
  <si>
    <t>Measure costs can be included in Claim data</t>
  </si>
  <si>
    <t>Downstream prescriptive rebate</t>
  </si>
  <si>
    <t>Upstream prescriptive rebate</t>
  </si>
  <si>
    <t>All delivery strategies</t>
  </si>
  <si>
    <t>Prescriptive rebate</t>
  </si>
  <si>
    <t>Direct Install prescriptive rebate</t>
  </si>
  <si>
    <t>Affordable Housing</t>
  </si>
  <si>
    <t>Hard to reach</t>
  </si>
  <si>
    <t>MarkHous</t>
  </si>
  <si>
    <t>Market-Rate Housing</t>
  </si>
  <si>
    <t>Short Abbrev</t>
  </si>
  <si>
    <t>AnnInstRate</t>
  </si>
  <si>
    <t>Annual Installation Rate</t>
  </si>
  <si>
    <t>savings multiplied, costs not multiplied (all costs applied at time of claim)</t>
  </si>
  <si>
    <t>AIR</t>
  </si>
  <si>
    <t>DelInstRate</t>
  </si>
  <si>
    <t>Delayed Installation Rate</t>
  </si>
  <si>
    <t>savings scheduled, costs not multiplied  (all costs applied at time of claim)</t>
  </si>
  <si>
    <t>DIR</t>
  </si>
  <si>
    <t>InvVerRate</t>
  </si>
  <si>
    <t>Invoice Verification Rate</t>
  </si>
  <si>
    <t>IVR</t>
  </si>
  <si>
    <t>AnnSalesRate</t>
  </si>
  <si>
    <t>Annual Sales Rate also known as "In-cycle sold rate"</t>
  </si>
  <si>
    <t>ASR</t>
  </si>
  <si>
    <t>LeakRate</t>
  </si>
  <si>
    <t>Leakage Rate</t>
  </si>
  <si>
    <t>LR</t>
  </si>
  <si>
    <t>GrRealRate</t>
  </si>
  <si>
    <t>Gross Realization Rate</t>
  </si>
  <si>
    <t>used for custom measures, analagous to installation rate for DEEMed measures</t>
  </si>
  <si>
    <t>GRR</t>
  </si>
  <si>
    <t>Note: these load shape names will be updated to the current set of E3 calculators</t>
  </si>
  <si>
    <t>Non_Res</t>
  </si>
  <si>
    <t>DEER:HVAC_Chillers</t>
  </si>
  <si>
    <t>DEER:HVAC_Split-Package_AC</t>
  </si>
  <si>
    <t>DEER:HVAC_Split-Package_HP</t>
  </si>
  <si>
    <t>DEER:Indoor_Non-CFL_Ltg</t>
  </si>
  <si>
    <t>DEER:HVAC_Eff_HP</t>
  </si>
  <si>
    <t>DEER:Res_BldgShell_Ins</t>
  </si>
  <si>
    <t>EECycles</t>
  </si>
  <si>
    <t>0405</t>
  </si>
  <si>
    <t>2004 - 2005 cycle period</t>
  </si>
  <si>
    <t xml:space="preserve">entries to be augmented </t>
  </si>
  <si>
    <t>0608</t>
  </si>
  <si>
    <t>2006 - 2008 cycle period</t>
  </si>
  <si>
    <t xml:space="preserve">   as necessary</t>
  </si>
  <si>
    <t>2009</t>
  </si>
  <si>
    <t>2009 bridge period</t>
  </si>
  <si>
    <t>1012</t>
  </si>
  <si>
    <t>2010 - 2012 cycle period</t>
  </si>
  <si>
    <t>1315</t>
  </si>
  <si>
    <t>2013-2015 cycle period</t>
  </si>
  <si>
    <t>Year</t>
  </si>
  <si>
    <t>Quarter</t>
  </si>
  <si>
    <t>2012_1Q</t>
  </si>
  <si>
    <t>First Quarter</t>
  </si>
  <si>
    <t>2012_2Q</t>
  </si>
  <si>
    <t>Second Quarter</t>
  </si>
  <si>
    <t>2012_3Q</t>
  </si>
  <si>
    <t>Third Quarter</t>
  </si>
  <si>
    <t>2012_4Q</t>
  </si>
  <si>
    <t>Fourth Quarter</t>
  </si>
  <si>
    <t>2012_Yr</t>
  </si>
  <si>
    <t>Full Year</t>
  </si>
  <si>
    <t>2013_1Q</t>
  </si>
  <si>
    <t>2013_2Q</t>
  </si>
  <si>
    <t>2013_3Q</t>
  </si>
  <si>
    <t>2013_4Q</t>
  </si>
  <si>
    <t>2013_Yr</t>
  </si>
  <si>
    <t>2014_1Q</t>
  </si>
  <si>
    <t>2014_2Q</t>
  </si>
  <si>
    <t>2014_3Q</t>
  </si>
  <si>
    <t>2014_4Q</t>
  </si>
  <si>
    <t>2014_Yr</t>
  </si>
  <si>
    <t>PreRev</t>
  </si>
  <si>
    <t>Pre Review</t>
  </si>
  <si>
    <t>This list provided by Eric Merkt, list is originally from Kema.</t>
  </si>
  <si>
    <t>PreIns</t>
  </si>
  <si>
    <t>Pre Review - pre-inspection</t>
  </si>
  <si>
    <t>Inc</t>
  </si>
  <si>
    <t>Pre Review - incomplete application</t>
  </si>
  <si>
    <t>Reserved</t>
  </si>
  <si>
    <t>FinRev</t>
  </si>
  <si>
    <t>Final Review</t>
  </si>
  <si>
    <t>FinPCR</t>
  </si>
  <si>
    <t>Final Review - Preliminary Client Review Submitted</t>
  </si>
  <si>
    <t>PenCFA</t>
  </si>
  <si>
    <t>Pending Client Final Approval</t>
  </si>
  <si>
    <t>FinApp</t>
  </si>
  <si>
    <t>Final Approved</t>
  </si>
  <si>
    <t>Filed</t>
  </si>
  <si>
    <t xml:space="preserve">Filed </t>
  </si>
  <si>
    <t>StfRec</t>
  </si>
  <si>
    <t>Staff Recommended</t>
  </si>
  <si>
    <t>Approv</t>
  </si>
  <si>
    <t>Approved</t>
  </si>
  <si>
    <t>PayReq</t>
  </si>
  <si>
    <t>Payment Requested</t>
  </si>
  <si>
    <t>Paid</t>
  </si>
  <si>
    <t>Canc</t>
  </si>
  <si>
    <t>Cancelled</t>
  </si>
  <si>
    <t>Hold</t>
  </si>
  <si>
    <t>Wait</t>
  </si>
  <si>
    <t>Waitlisted</t>
  </si>
  <si>
    <t>InitExAnte</t>
  </si>
  <si>
    <t>IOU initial submittal of this claim</t>
  </si>
  <si>
    <t xml:space="preserve">examples to be replaced and </t>
  </si>
  <si>
    <t>ExAnteUp</t>
  </si>
  <si>
    <t>IOU update to ex ante claim</t>
  </si>
  <si>
    <t xml:space="preserve">   augmented as necessary</t>
  </si>
  <si>
    <t>ExAnteFix</t>
  </si>
  <si>
    <t>IOU fix to ex ante claim</t>
  </si>
  <si>
    <t>EDExAnteUp</t>
  </si>
  <si>
    <t>ED update to ex ante claim</t>
  </si>
  <si>
    <t>EDExAnteFix</t>
  </si>
  <si>
    <t>ED fix to ex ante claim</t>
  </si>
  <si>
    <t>ExPost</t>
  </si>
  <si>
    <t>WeightTypes</t>
  </si>
  <si>
    <t>no custom weighting</t>
  </si>
  <si>
    <t>Default</t>
  </si>
  <si>
    <t>InterMeasure</t>
  </si>
  <si>
    <t>inter-measure weighting</t>
  </si>
  <si>
    <t>creates new applicability for a single measure</t>
  </si>
  <si>
    <t>CrossMeasure</t>
  </si>
  <si>
    <t>Cross Measure weighting</t>
  </si>
  <si>
    <t>creates a new measure based on existing measures of the same type</t>
  </si>
  <si>
    <t>record will appear by default and is considered as part of the official contents of the table</t>
  </si>
  <si>
    <t>can be used in all SPT tables as applicable</t>
  </si>
  <si>
    <t>Proposed new record</t>
  </si>
  <si>
    <t>can only be used in other "Proposed" records, not valid for use in Claims data</t>
  </si>
  <si>
    <t>InReview</t>
  </si>
  <si>
    <t>record is under review and not yet in the official data</t>
  </si>
  <si>
    <t>Accepted</t>
  </si>
  <si>
    <t>Proposed record accepted</t>
  </si>
  <si>
    <t>can be used in all SPT tables as applicable, status will change to "Standard" at next major version of SPTdb</t>
  </si>
  <si>
    <t>NotAccepted</t>
  </si>
  <si>
    <t>Proposed record not accepted</t>
  </si>
  <si>
    <t>can not be used in SPT tables, record will be dropped at next major version of SPTdb</t>
  </si>
  <si>
    <t>Exclude</t>
  </si>
  <si>
    <t>record is excluded from most views and not considered to be part of the official table contents</t>
  </si>
  <si>
    <t>Location Cost Adjustment</t>
  </si>
  <si>
    <t>AdjustType</t>
  </si>
  <si>
    <t>MatlMult</t>
  </si>
  <si>
    <t>LaborMult</t>
  </si>
  <si>
    <t>VersionSrc</t>
  </si>
  <si>
    <t>LaborRates</t>
  </si>
  <si>
    <t>BaseLaborRate</t>
  </si>
  <si>
    <t>Application</t>
  </si>
  <si>
    <t>DHW-Pipe-Tank</t>
  </si>
  <si>
    <t>Domestic Hot Water - Pipe Wrap</t>
  </si>
  <si>
    <t>Downstream Prescriptive Rebates/Incentives</t>
  </si>
  <si>
    <t>HVAC-Duct</t>
  </si>
  <si>
    <t>HVAC - Duct Insulation</t>
  </si>
  <si>
    <t>NR-DHW-SWH</t>
  </si>
  <si>
    <t>Domestic Hot Water - Storage Water Heaters</t>
  </si>
  <si>
    <t>NR-HVAC-AC</t>
  </si>
  <si>
    <t>HVAC - Package</t>
  </si>
  <si>
    <t>NR-HVAC-B</t>
  </si>
  <si>
    <t>HVAC - Boiler</t>
  </si>
  <si>
    <t>NR-HVAC-CH</t>
  </si>
  <si>
    <t>HVAC - Chiller</t>
  </si>
  <si>
    <t>NR-HVAC-PT</t>
  </si>
  <si>
    <t>HVAC - Programmable Thermostats</t>
  </si>
  <si>
    <t>NR-IL-ALL</t>
  </si>
  <si>
    <t>Indoor Lighting - Other Lighting</t>
  </si>
  <si>
    <t>All Program Delivery Strategies</t>
  </si>
  <si>
    <t>NR-IL-DI</t>
  </si>
  <si>
    <t>Direct Installation- measures only</t>
  </si>
  <si>
    <t>NR-IL-DP</t>
  </si>
  <si>
    <t>NR-IL-OL</t>
  </si>
  <si>
    <t>NR-MISC</t>
  </si>
  <si>
    <t>Miscellaneous - NA</t>
  </si>
  <si>
    <t>NR-MO</t>
  </si>
  <si>
    <t>Motors - NA</t>
  </si>
  <si>
    <t>NR-OCP</t>
  </si>
  <si>
    <t>Other Central Plant - NA</t>
  </si>
  <si>
    <t>NR-RE-CTL</t>
  </si>
  <si>
    <t>Refrigeration - Controls</t>
  </si>
  <si>
    <t>NR-Shell-Win</t>
  </si>
  <si>
    <t>Buidling Shell - Windows</t>
  </si>
  <si>
    <t>R-App</t>
  </si>
  <si>
    <t>Appliances - Refrigerators</t>
  </si>
  <si>
    <t>R-DHW-LF</t>
  </si>
  <si>
    <t>Domestic Hot Water - Water Conservation</t>
  </si>
  <si>
    <t>R-DHW-SWH</t>
  </si>
  <si>
    <t>R-HVAC-PA</t>
  </si>
  <si>
    <t>R-HVAC-PT</t>
  </si>
  <si>
    <t>R-IL-ALL</t>
  </si>
  <si>
    <t>R-IL-DI</t>
  </si>
  <si>
    <t>R-IL-DP</t>
  </si>
  <si>
    <t>R-OL-DP</t>
  </si>
  <si>
    <t>Outdoor Lighting - Other Lighting</t>
  </si>
  <si>
    <t>R-Shell-Scn</t>
  </si>
  <si>
    <t>Building Shell - Window Film and Screens</t>
  </si>
  <si>
    <t>R-Shell-Win</t>
  </si>
  <si>
    <t>Shell-Insulation</t>
  </si>
  <si>
    <t>Buidling Shell - Ceiling</t>
  </si>
  <si>
    <t>NR-Misc</t>
  </si>
  <si>
    <t>Misc</t>
  </si>
  <si>
    <t>added per SCE WP SCE13CC013.1</t>
  </si>
  <si>
    <t>MeasQualifierDesc</t>
  </si>
  <si>
    <t>2014_AllSpc_OS</t>
  </si>
  <si>
    <t>DEER for 2014: Lighting Measure: Occupancy Sensors are assumed to already be installed in all spaces and control all measure fixtures associated with the measure</t>
  </si>
  <si>
    <t>2014_Bldg_OS</t>
  </si>
  <si>
    <t>DEER for 2014: Lighting Measure: Occupancy Sensors are assumed to already be installed in activity areas as required by Title-24; this is the default when the presence of occupancy sensors is not known</t>
  </si>
  <si>
    <t>2014_No_OccSens</t>
  </si>
  <si>
    <t>DEER for 2014: Lighting Measure: No Occupancy Sensors are assumed in the pre-existing, code/standard or measure technology cases</t>
  </si>
  <si>
    <t>2016_AllSpc_OS</t>
  </si>
  <si>
    <t>DEER for 2016: Lighting Measure: Occupancy Sensors are assumed to already be installed in all spaces and control all measure fixtures associated with the measure</t>
  </si>
  <si>
    <t>2016_Bldg_OS</t>
  </si>
  <si>
    <t>DEER for 2016: Lighting Measure: Occupancy Sensors are assumed to already be installed in activity areas as required by Title-24; this is the default when the presence of occupancy sensors is not known</t>
  </si>
  <si>
    <t>2016_No_OccSens</t>
  </si>
  <si>
    <t>DEER for 2016: Lighting Measure: No Occupancy Sensors are assumed in the pre-existing, code/standard or measure technology cases</t>
  </si>
  <si>
    <t>Beginning in 2016</t>
  </si>
  <si>
    <t>Impacts valid beginning 1/1/2016</t>
  </si>
  <si>
    <t>Uses Energy Impacts with Version = DEER2014 (even if the Measure Version is not DEER2014)</t>
  </si>
  <si>
    <t>DEER_for_2013</t>
  </si>
  <si>
    <t>results from DEER2011; based on 2008 Title-24 code</t>
  </si>
  <si>
    <t>DEER_for_2014</t>
  </si>
  <si>
    <t>results from DEER2014; based on 2013 Title-24 code update</t>
  </si>
  <si>
    <t>DEER_for_2015</t>
  </si>
  <si>
    <t>results from DEER2015</t>
  </si>
  <si>
    <t>Measure Definition does not have Energy Impact Qualifiers</t>
  </si>
  <si>
    <t>Post2014CodeUpdate</t>
  </si>
  <si>
    <t>DEER 2014 post 2013 Title-24 Update</t>
  </si>
  <si>
    <t>Pre2014CodeUpdate</t>
  </si>
  <si>
    <t>DEER 2011 pre 2013 Title-24 Update</t>
  </si>
  <si>
    <t>ResIndoorLtg</t>
  </si>
  <si>
    <t>Associates the required EnergyImpact Version and StartDate with the measure</t>
  </si>
  <si>
    <t>ResOutdoorLtg</t>
  </si>
  <si>
    <t>Thru 2015</t>
  </si>
  <si>
    <t>Impacts valid until 12/31/2015</t>
  </si>
  <si>
    <t>Annual Energy Savings (kWh/yr)</t>
  </si>
  <si>
    <t>Electric Energy Consumption Rate (W)</t>
  </si>
  <si>
    <r>
      <t xml:space="preserve">Potato Cooking Efficiency (%)- </t>
    </r>
    <r>
      <rPr>
        <b/>
        <sz val="11"/>
        <color rgb="FF212121"/>
        <rFont val="Calibri"/>
        <family val="2"/>
      </rPr>
      <t>2.5 lb test</t>
    </r>
  </si>
  <si>
    <r>
      <t xml:space="preserve">Production Capacity (lb/h)- </t>
    </r>
    <r>
      <rPr>
        <b/>
        <sz val="11"/>
        <color rgb="FF212121"/>
        <rFont val="Calibri"/>
        <family val="2"/>
      </rPr>
      <t>2.5 lb test</t>
    </r>
  </si>
  <si>
    <t>Avg. Electric Energy Per Use (Wh/day)</t>
  </si>
  <si>
    <t>Avg. Gas Energy Per Use (Btu/day)</t>
  </si>
  <si>
    <t>Annual Gas Energy Savings (therms/yr)</t>
  </si>
  <si>
    <t>2.5 lb Cooking Energy Rate (W) - Electric</t>
  </si>
  <si>
    <t>2.5 lb Cooking Energy Rate (Btu/hr)- Gas</t>
  </si>
  <si>
    <t>Preheat Energy Per Use (Wh) - Electric</t>
  </si>
  <si>
    <t>Preheat Energy Per Use (Btu) - Gas</t>
  </si>
  <si>
    <t>Idle Energy Rate (W) -  Electric</t>
  </si>
  <si>
    <t>Idle Energy Rate (Btu/h) -  Gas</t>
  </si>
  <si>
    <t>Idle Energy Per Use (Wh) - Electric</t>
  </si>
  <si>
    <t>Idle Energy Per Use (Btu) - Gas</t>
  </si>
  <si>
    <t>Cooking Energy Per Use (Wh) - Electric</t>
  </si>
  <si>
    <t>Cooking Energy Per Use (Btu) - Gas</t>
  </si>
  <si>
    <t>Total Electric Energy Per Use (Wh/day) - Electric</t>
  </si>
  <si>
    <t>Total Gas Energy Per Use (Btu/day) - Gas</t>
  </si>
  <si>
    <t>These models were not tested at 2.5 lb capacity and will be omitted from savings calculation. (See "CPUCComm_SWAP017-02_GasOvenResi_032621")</t>
  </si>
  <si>
    <t>Average use: 2 per dinner, 1 for other (lunch, breakfast, other)</t>
  </si>
  <si>
    <t>Total Uses Per Year</t>
  </si>
  <si>
    <t>See "Duration of usage" tab</t>
  </si>
  <si>
    <t>*Omitted models (dual cavity, wall mounted, etc)</t>
  </si>
  <si>
    <t>Addressed CPUC comments and modified the savings calculation</t>
  </si>
  <si>
    <t>Parameters at 15 lb load test for all models</t>
  </si>
  <si>
    <t>Potato Cooking Efficiency (%)- 15 lb test</t>
  </si>
  <si>
    <t>Production Capacity (lb/h)- 15 lb test</t>
  </si>
  <si>
    <t>Cooking Energy Rate (Btu/hr)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</si>
</sst>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0.00_);_(&quot;$&quot;* \(#,##0.00\);_(&quot;$&quot;* &quot;-&quot;??_);_(@_)"/>
    <numFmt numFmtId="43" formatCode="_(* #,##0.00_);_(* \(#,##0.00\);_(* &quot;-&quot;??_);_(@_)"/>
    <numFmt numFmtId="164" formatCode="_(* #,##0.00000_);_(* \(#,##0.00000\);_(* &quot;-&quot;??_);_(@_)"/>
    <numFmt numFmtId="165" formatCode="[$-409]mmmm\-yy;@"/>
    <numFmt numFmtId="166" formatCode="_(* #,##0_);_(* \(#,##0\);_(* &quot;-&quot;??_);_(@_)"/>
    <numFmt numFmtId="167" formatCode="_(&quot;$&quot;* #,##0_);_(&quot;$&quot;* \(#,##0\);_(&quot;$&quot;* &quot;-&quot;??_);_(@_)"/>
    <numFmt numFmtId="168" formatCode="_(* #,##0.0_);_(* \(#,##0.0\);_(* &quot;-&quot;??_);_(@_)"/>
    <numFmt numFmtId="169" formatCode="_(* #,##0.000_);_(* \(#,##0.000\);_(* &quot;-&quot;??_);_(@_)"/>
    <numFmt numFmtId="170" formatCode="0.0"/>
    <numFmt numFmtId="171" formatCode="#,##0.0_);\(#,##0.0\)"/>
    <numFmt numFmtId="172" formatCode="0.0%"/>
    <numFmt numFmtId="173" formatCode="#,##0.0"/>
  </numFmts>
  <fonts count="74" x14ac:knownFonts="1">
    <font>
      <sz val="11"/>
      <color theme="1"/>
      <name val="Calibri"/>
      <family val="2"/>
      <scheme val="minor"/>
    </font>
    <font>
      <b/>
      <sz val="13"/>
      <color theme="3"/>
      <name val="Calibri"/>
      <family val="2"/>
      <scheme val="minor"/>
    </font>
    <font>
      <sz val="11"/>
      <color rgb="FF00610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name val="Calibri"/>
      <family val="2"/>
      <scheme val="minor"/>
    </font>
    <font>
      <sz val="10"/>
      <color theme="1"/>
      <name val="Calibri"/>
      <family val="2"/>
      <scheme val="minor"/>
    </font>
    <font>
      <sz val="9"/>
      <color indexed="81"/>
      <name val="Tahoma"/>
      <family val="2"/>
    </font>
    <font>
      <b/>
      <sz val="9"/>
      <color indexed="81"/>
      <name val="Tahoma"/>
      <family val="2"/>
    </font>
    <font>
      <sz val="10"/>
      <name val="Arial"/>
      <family val="2"/>
    </font>
    <font>
      <b/>
      <sz val="10"/>
      <name val="Arial"/>
      <family val="2"/>
    </font>
    <font>
      <b/>
      <sz val="12"/>
      <name val="Arial"/>
      <family val="2"/>
    </font>
    <font>
      <sz val="10"/>
      <name val="Calibri"/>
      <family val="2"/>
      <scheme val="minor"/>
    </font>
    <font>
      <sz val="11"/>
      <color theme="0" tint="-0.249977111117893"/>
      <name val="Calibri"/>
      <family val="2"/>
      <scheme val="minor"/>
    </font>
    <font>
      <sz val="10"/>
      <color indexed="8"/>
      <name val="Arial"/>
      <family val="2"/>
    </font>
    <font>
      <sz val="11"/>
      <color indexed="8"/>
      <name val="Calibri"/>
      <family val="2"/>
    </font>
    <font>
      <sz val="11"/>
      <name val="Calibri"/>
      <family val="2"/>
    </font>
    <font>
      <u/>
      <sz val="11"/>
      <color theme="10"/>
      <name val="Calibri"/>
      <family val="2"/>
      <scheme val="minor"/>
    </font>
    <font>
      <b/>
      <sz val="13"/>
      <color theme="6" tint="-0.249977111117893"/>
      <name val="Calibri"/>
      <family val="2"/>
      <scheme val="minor"/>
    </font>
    <font>
      <sz val="11"/>
      <color theme="1"/>
      <name val="Calibri"/>
      <family val="2"/>
    </font>
    <font>
      <b/>
      <sz val="13"/>
      <color rgb="FF1F497D"/>
      <name val="Calibri"/>
      <family val="2"/>
    </font>
    <font>
      <b/>
      <sz val="13"/>
      <color rgb="FF76933C"/>
      <name val="Calibri"/>
      <family val="2"/>
    </font>
    <font>
      <i/>
      <sz val="11"/>
      <color rgb="FF7F7F7F"/>
      <name val="Calibri"/>
      <family val="2"/>
    </font>
    <font>
      <sz val="11"/>
      <color rgb="FFBFBFBF"/>
      <name val="Calibri"/>
      <family val="2"/>
    </font>
    <font>
      <i/>
      <sz val="11"/>
      <color theme="1"/>
      <name val="Calibri"/>
      <family val="2"/>
      <scheme val="minor"/>
    </font>
    <font>
      <b/>
      <sz val="11"/>
      <color theme="6" tint="-0.249977111117893"/>
      <name val="Calibri"/>
      <family val="2"/>
      <scheme val="minor"/>
    </font>
    <font>
      <sz val="11"/>
      <color theme="0" tint="-0.34998626667073579"/>
      <name val="Calibri"/>
      <family val="2"/>
      <scheme val="minor"/>
    </font>
    <font>
      <sz val="11"/>
      <color rgb="FF000000"/>
      <name val="Calibri"/>
      <family val="2"/>
    </font>
    <font>
      <strike/>
      <sz val="11"/>
      <color rgb="FFFF0000"/>
      <name val="Calibri"/>
      <family val="2"/>
      <scheme val="minor"/>
    </font>
    <font>
      <i/>
      <strike/>
      <sz val="11"/>
      <color rgb="FFFF0000"/>
      <name val="Calibri"/>
      <family val="2"/>
      <scheme val="minor"/>
    </font>
    <font>
      <i/>
      <sz val="11"/>
      <color theme="0" tint="-0.499984740745262"/>
      <name val="Calibri"/>
      <family val="2"/>
      <scheme val="minor"/>
    </font>
    <font>
      <b/>
      <i/>
      <u/>
      <sz val="11"/>
      <color indexed="23"/>
      <name val="Calibri"/>
      <family val="2"/>
    </font>
    <font>
      <i/>
      <sz val="11"/>
      <color indexed="23"/>
      <name val="Calibri"/>
      <family val="2"/>
    </font>
    <font>
      <sz val="11"/>
      <color rgb="FF9C6500"/>
      <name val="Calibri"/>
      <family val="2"/>
      <scheme val="minor"/>
    </font>
    <font>
      <b/>
      <sz val="13"/>
      <color theme="0" tint="-0.249977111117893"/>
      <name val="Calibri"/>
      <family val="2"/>
      <scheme val="minor"/>
    </font>
    <font>
      <strike/>
      <sz val="10"/>
      <color rgb="FFFF0000"/>
      <name val="Arial"/>
      <family val="2"/>
    </font>
    <font>
      <sz val="10"/>
      <color indexed="55"/>
      <name val="Arial"/>
      <family val="2"/>
    </font>
    <font>
      <sz val="10"/>
      <name val="Times New Roman"/>
      <family val="1"/>
    </font>
    <font>
      <b/>
      <sz val="13"/>
      <color rgb="FFC00000"/>
      <name val="Calibri"/>
      <family val="2"/>
      <scheme val="minor"/>
    </font>
    <font>
      <b/>
      <sz val="11"/>
      <color rgb="FF000000"/>
      <name val="Calibri"/>
      <family val="2"/>
    </font>
    <font>
      <sz val="10"/>
      <color theme="4"/>
      <name val="Arial"/>
      <family val="2"/>
    </font>
    <font>
      <sz val="10"/>
      <color rgb="FFC00000"/>
      <name val="Arial"/>
      <family val="2"/>
    </font>
    <font>
      <sz val="10"/>
      <color rgb="FF000000"/>
      <name val="Arial"/>
      <family val="2"/>
    </font>
    <font>
      <sz val="10"/>
      <color theme="1"/>
      <name val="Arial"/>
      <family val="2"/>
    </font>
    <font>
      <sz val="11"/>
      <color indexed="23"/>
      <name val="Calibri"/>
      <family val="2"/>
    </font>
    <font>
      <sz val="10"/>
      <color indexed="16"/>
      <name val="Arial"/>
      <family val="2"/>
    </font>
    <font>
      <sz val="11"/>
      <color theme="1"/>
      <name val="Calibri"/>
      <family val="2"/>
      <scheme val="minor"/>
    </font>
    <font>
      <sz val="11"/>
      <color theme="1"/>
      <name val="Calibri Light"/>
      <family val="2"/>
      <scheme val="major"/>
    </font>
    <font>
      <sz val="11"/>
      <name val="Calibri Light"/>
      <family val="2"/>
      <scheme val="major"/>
    </font>
    <font>
      <b/>
      <sz val="11"/>
      <color rgb="FFFA7D00"/>
      <name val="Calibri Light"/>
      <family val="2"/>
      <scheme val="major"/>
    </font>
    <font>
      <b/>
      <sz val="11"/>
      <color theme="1"/>
      <name val="Calibri Light"/>
      <family val="2"/>
      <scheme val="major"/>
    </font>
    <font>
      <b/>
      <sz val="11"/>
      <color theme="0"/>
      <name val="Calibri Light"/>
      <family val="2"/>
      <scheme val="major"/>
    </font>
    <font>
      <sz val="11"/>
      <color theme="0"/>
      <name val="Calibri Light"/>
      <family val="2"/>
      <scheme val="major"/>
    </font>
    <font>
      <b/>
      <sz val="16"/>
      <color theme="0"/>
      <name val="Calibri Light"/>
      <family val="2"/>
      <scheme val="major"/>
    </font>
    <font>
      <b/>
      <sz val="16"/>
      <color theme="1"/>
      <name val="Calibri Light"/>
      <family val="2"/>
      <scheme val="major"/>
    </font>
    <font>
      <b/>
      <sz val="11"/>
      <name val="Calibri Light"/>
      <family val="2"/>
      <scheme val="major"/>
    </font>
    <font>
      <sz val="11"/>
      <color theme="0" tint="-0.14999847407452621"/>
      <name val="Calibri Light"/>
      <family val="2"/>
      <scheme val="major"/>
    </font>
    <font>
      <sz val="18"/>
      <color theme="1"/>
      <name val="Calibri Light"/>
      <family val="2"/>
      <scheme val="major"/>
    </font>
    <font>
      <b/>
      <sz val="14"/>
      <color theme="0"/>
      <name val="Calibri Light"/>
      <family val="2"/>
      <scheme val="major"/>
    </font>
    <font>
      <i/>
      <sz val="11"/>
      <color rgb="FF0000CC"/>
      <name val="Calibri Light"/>
      <family val="2"/>
      <scheme val="major"/>
    </font>
    <font>
      <sz val="11"/>
      <color rgb="FFFF0000"/>
      <name val="Calibri Light"/>
      <family val="2"/>
      <scheme val="major"/>
    </font>
    <font>
      <b/>
      <sz val="18"/>
      <color theme="1"/>
      <name val="Calibri Light"/>
      <family val="2"/>
      <scheme val="major"/>
    </font>
    <font>
      <b/>
      <sz val="18"/>
      <color theme="0"/>
      <name val="Calibri Light"/>
      <family val="2"/>
      <scheme val="major"/>
    </font>
    <font>
      <sz val="14"/>
      <color theme="1"/>
      <name val="Calibri Light"/>
      <family val="2"/>
      <scheme val="major"/>
    </font>
    <font>
      <b/>
      <i/>
      <sz val="11"/>
      <color rgb="FF0000CC"/>
      <name val="Calibri Light"/>
      <family val="2"/>
      <scheme val="major"/>
    </font>
    <font>
      <sz val="11"/>
      <color rgb="FF141313"/>
      <name val="Calibri Light"/>
      <family val="2"/>
    </font>
    <font>
      <sz val="8"/>
      <name val="Calibri"/>
      <family val="2"/>
      <scheme val="minor"/>
    </font>
    <font>
      <sz val="11"/>
      <color rgb="FF212121"/>
      <name val="Calibri"/>
      <family val="2"/>
    </font>
    <font>
      <b/>
      <sz val="11"/>
      <color rgb="FF212121"/>
      <name val="Calibri"/>
      <family val="2"/>
    </font>
    <font>
      <b/>
      <sz val="14"/>
      <color theme="1"/>
      <name val="Calibri"/>
      <family val="2"/>
      <scheme val="minor"/>
    </font>
  </fonts>
  <fills count="3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FFFFCC"/>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indexed="22"/>
        <bgColor indexed="0"/>
      </patternFill>
    </fill>
    <fill>
      <patternFill patternType="solid">
        <fgColor rgb="FF00B050"/>
        <bgColor indexed="64"/>
      </patternFill>
    </fill>
    <fill>
      <patternFill patternType="solid">
        <fgColor rgb="FFD9D9D9"/>
        <bgColor rgb="FF000000"/>
      </patternFill>
    </fill>
    <fill>
      <patternFill patternType="solid">
        <fgColor rgb="FF00B050"/>
        <bgColor rgb="FF000000"/>
      </patternFill>
    </fill>
    <fill>
      <patternFill patternType="solid">
        <fgColor rgb="FFFF0000"/>
        <bgColor indexed="64"/>
      </patternFill>
    </fill>
    <fill>
      <patternFill patternType="solid">
        <fgColor theme="0"/>
        <bgColor indexed="64"/>
      </patternFill>
    </fill>
    <fill>
      <patternFill patternType="solid">
        <fgColor rgb="FFC0C0C0"/>
        <bgColor rgb="FFC0C0C0"/>
      </patternFill>
    </fill>
    <fill>
      <patternFill patternType="solid">
        <fgColor indexed="16"/>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rgb="FFFF7C80"/>
        <bgColor indexed="64"/>
      </patternFill>
    </fill>
    <fill>
      <patternFill patternType="solid">
        <fgColor theme="5" tint="0.39997558519241921"/>
        <bgColor indexed="64"/>
      </patternFill>
    </fill>
    <fill>
      <patternFill patternType="solid">
        <fgColor theme="8" tint="-0.249977111117893"/>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2"/>
        <bgColor indexed="64"/>
      </patternFill>
    </fill>
  </fills>
  <borders count="44">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auto="1"/>
      </bottom>
      <diagonal/>
    </border>
    <border>
      <left style="thin">
        <color rgb="FFB2B2B2"/>
      </left>
      <right style="thin">
        <color rgb="FFB2B2B2"/>
      </right>
      <top style="thin">
        <color rgb="FFB2B2B2"/>
      </top>
      <bottom/>
      <diagonal/>
    </border>
    <border>
      <left style="thin">
        <color rgb="FFB2B2B2"/>
      </left>
      <right style="thin">
        <color rgb="FFB2B2B2"/>
      </right>
      <top/>
      <bottom/>
      <diagonal/>
    </border>
    <border>
      <left style="thin">
        <color auto="1"/>
      </left>
      <right style="thin">
        <color auto="1"/>
      </right>
      <top style="hair">
        <color auto="1"/>
      </top>
      <bottom style="hair">
        <color auto="1"/>
      </bottom>
      <diagonal/>
    </border>
    <border>
      <left/>
      <right style="thin">
        <color rgb="FFB2B2B2"/>
      </right>
      <top style="thin">
        <color rgb="FFB2B2B2"/>
      </top>
      <bottom style="thin">
        <color rgb="FFB2B2B2"/>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right/>
      <top/>
      <bottom style="thick">
        <color rgb="FFA7BFDE"/>
      </bottom>
      <diagonal/>
    </border>
    <border>
      <left style="thin">
        <color rgb="FFD0D7E5"/>
      </left>
      <right style="thin">
        <color rgb="FFD0D7E5"/>
      </right>
      <top style="thin">
        <color rgb="FFD0D7E5"/>
      </top>
      <bottom style="thin">
        <color rgb="FFD0D7E5"/>
      </bottom>
      <diagonal/>
    </border>
    <border>
      <left style="thin">
        <color auto="1"/>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hair">
        <color auto="1"/>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s>
  <cellStyleXfs count="22">
    <xf numFmtId="0" fontId="0" fillId="0" borderId="0"/>
    <xf numFmtId="0" fontId="1" fillId="0" borderId="1" applyNumberFormat="0" applyFill="0" applyAlignment="0" applyProtection="0"/>
    <xf numFmtId="0" fontId="2" fillId="2" borderId="0" applyNumberFormat="0" applyBorder="0" applyAlignment="0" applyProtection="0"/>
    <xf numFmtId="0" fontId="3" fillId="3" borderId="0" applyNumberFormat="0" applyBorder="0" applyAlignment="0" applyProtection="0"/>
    <xf numFmtId="0" fontId="4" fillId="5" borderId="2" applyNumberFormat="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3" fillId="0" borderId="0"/>
    <xf numFmtId="0" fontId="13" fillId="6" borderId="3" applyNumberFormat="0" applyFont="0" applyAlignment="0" applyProtection="0"/>
    <xf numFmtId="0" fontId="18" fillId="0" borderId="0"/>
    <xf numFmtId="0" fontId="18" fillId="0" borderId="0"/>
    <xf numFmtId="0" fontId="21" fillId="0" borderId="0" applyNumberFormat="0" applyFill="0" applyBorder="0" applyAlignment="0" applyProtection="0"/>
    <xf numFmtId="0" fontId="13" fillId="0" borderId="0"/>
    <xf numFmtId="0" fontId="37" fillId="4" borderId="0" applyNumberFormat="0" applyBorder="0" applyAlignment="0" applyProtection="0"/>
    <xf numFmtId="43" fontId="50" fillId="0" borderId="0" applyFont="0" applyFill="0" applyBorder="0" applyAlignment="0" applyProtection="0"/>
    <xf numFmtId="44" fontId="13" fillId="0" borderId="0" applyFont="0" applyFill="0" applyBorder="0" applyAlignment="0" applyProtection="0"/>
    <xf numFmtId="9" fontId="13" fillId="0" borderId="0" applyFont="0" applyFill="0" applyBorder="0" applyAlignment="0" applyProtection="0"/>
    <xf numFmtId="44" fontId="50" fillId="0" borderId="0" applyFont="0" applyFill="0" applyBorder="0" applyAlignment="0" applyProtection="0"/>
    <xf numFmtId="0" fontId="19" fillId="0" borderId="0" applyFill="0" applyProtection="0"/>
    <xf numFmtId="0" fontId="19" fillId="0" borderId="0" applyFill="0" applyProtection="0"/>
    <xf numFmtId="0" fontId="13" fillId="0" borderId="0"/>
    <xf numFmtId="9" fontId="50" fillId="0" borderId="0" applyFont="0" applyFill="0" applyBorder="0" applyAlignment="0" applyProtection="0"/>
  </cellStyleXfs>
  <cellXfs count="548">
    <xf numFmtId="0" fontId="0" fillId="0" borderId="0" xfId="0"/>
    <xf numFmtId="0" fontId="9" fillId="0" borderId="0" xfId="0" applyFont="1"/>
    <xf numFmtId="0" fontId="10" fillId="0" borderId="0" xfId="0" applyFont="1"/>
    <xf numFmtId="0" fontId="6" fillId="0" borderId="0" xfId="0" applyFont="1"/>
    <xf numFmtId="0" fontId="0" fillId="0" borderId="0" xfId="0" applyAlignment="1">
      <alignment wrapText="1"/>
    </xf>
    <xf numFmtId="0" fontId="15" fillId="0" borderId="4" xfId="7" applyFont="1" applyBorder="1"/>
    <xf numFmtId="0" fontId="13" fillId="0" borderId="4" xfId="7" applyBorder="1"/>
    <xf numFmtId="0" fontId="13" fillId="0" borderId="0" xfId="7"/>
    <xf numFmtId="0" fontId="13" fillId="0" borderId="0" xfId="7" applyAlignment="1">
      <alignment horizontal="center"/>
    </xf>
    <xf numFmtId="0" fontId="13" fillId="6" borderId="5" xfId="8" applyBorder="1"/>
    <xf numFmtId="14" fontId="13" fillId="0" borderId="0" xfId="7" applyNumberFormat="1" applyAlignment="1">
      <alignment horizontal="left"/>
    </xf>
    <xf numFmtId="0" fontId="14" fillId="0" borderId="0" xfId="7" applyFont="1"/>
    <xf numFmtId="0" fontId="14" fillId="0" borderId="0" xfId="7" applyFont="1" applyAlignment="1">
      <alignment horizontal="center"/>
    </xf>
    <xf numFmtId="14" fontId="0" fillId="0" borderId="0" xfId="0" applyNumberFormat="1"/>
    <xf numFmtId="0" fontId="13" fillId="8" borderId="0" xfId="7" quotePrefix="1" applyFill="1" applyAlignment="1">
      <alignment horizontal="center"/>
    </xf>
    <xf numFmtId="0" fontId="13" fillId="8" borderId="0" xfId="7" applyFill="1"/>
    <xf numFmtId="0" fontId="13" fillId="8" borderId="3" xfId="7" applyFill="1" applyBorder="1"/>
    <xf numFmtId="14" fontId="13" fillId="0" borderId="0" xfId="7" applyNumberFormat="1" applyAlignment="1">
      <alignment horizontal="center"/>
    </xf>
    <xf numFmtId="0" fontId="13" fillId="6" borderId="3" xfId="8"/>
    <xf numFmtId="0" fontId="13" fillId="0" borderId="3" xfId="7" applyBorder="1"/>
    <xf numFmtId="0" fontId="13" fillId="8" borderId="0" xfId="7" applyFill="1" applyAlignment="1">
      <alignment horizontal="center"/>
    </xf>
    <xf numFmtId="0" fontId="16" fillId="8" borderId="0" xfId="8" applyFont="1" applyFill="1" applyBorder="1" applyAlignment="1">
      <alignment wrapText="1"/>
    </xf>
    <xf numFmtId="0" fontId="13" fillId="0" borderId="0" xfId="7" quotePrefix="1"/>
    <xf numFmtId="14" fontId="13" fillId="6" borderId="5" xfId="8" quotePrefix="1" applyNumberFormat="1" applyBorder="1"/>
    <xf numFmtId="0" fontId="13" fillId="6" borderId="3" xfId="8" applyAlignment="1">
      <alignment horizontal="center"/>
    </xf>
    <xf numFmtId="14" fontId="13" fillId="6" borderId="6" xfId="8" quotePrefix="1" applyNumberFormat="1" applyBorder="1"/>
    <xf numFmtId="0" fontId="16" fillId="0" borderId="7" xfId="7" applyFont="1" applyBorder="1" applyAlignment="1">
      <alignment wrapText="1"/>
    </xf>
    <xf numFmtId="0" fontId="13" fillId="6" borderId="0" xfId="8" applyBorder="1" applyAlignment="1">
      <alignment horizontal="center"/>
    </xf>
    <xf numFmtId="0" fontId="13" fillId="8" borderId="0" xfId="7" quotePrefix="1" applyFill="1"/>
    <xf numFmtId="14" fontId="13" fillId="8" borderId="6" xfId="8" quotePrefix="1" applyNumberFormat="1" applyFill="1" applyBorder="1"/>
    <xf numFmtId="0" fontId="13" fillId="8" borderId="3" xfId="7" applyFill="1" applyBorder="1" applyAlignment="1">
      <alignment horizontal="center"/>
    </xf>
    <xf numFmtId="0" fontId="13" fillId="6" borderId="6" xfId="8" quotePrefix="1" applyBorder="1"/>
    <xf numFmtId="0" fontId="13" fillId="8" borderId="6" xfId="7" quotePrefix="1" applyFill="1" applyBorder="1"/>
    <xf numFmtId="0" fontId="13" fillId="6" borderId="0" xfId="8" applyBorder="1"/>
    <xf numFmtId="0" fontId="16" fillId="6" borderId="0" xfId="8" applyFont="1" applyBorder="1" applyAlignment="1">
      <alignment wrapText="1"/>
    </xf>
    <xf numFmtId="0" fontId="13" fillId="0" borderId="8" xfId="7" applyBorder="1"/>
    <xf numFmtId="0" fontId="13" fillId="0" borderId="3" xfId="7" applyBorder="1" applyAlignment="1">
      <alignment horizontal="center"/>
    </xf>
    <xf numFmtId="0" fontId="16" fillId="6" borderId="0" xfId="8" applyFont="1" applyBorder="1"/>
    <xf numFmtId="0" fontId="14" fillId="7" borderId="0" xfId="7" applyFont="1" applyFill="1"/>
    <xf numFmtId="0" fontId="0" fillId="0" borderId="0" xfId="0" applyAlignment="1">
      <alignment horizontal="left"/>
    </xf>
    <xf numFmtId="0" fontId="9" fillId="0" borderId="0" xfId="0" applyFont="1" applyAlignment="1">
      <alignment horizontal="left"/>
    </xf>
    <xf numFmtId="0" fontId="0" fillId="10" borderId="0" xfId="0" applyFill="1"/>
    <xf numFmtId="0" fontId="19" fillId="0" borderId="0" xfId="9" applyFont="1" applyAlignment="1">
      <alignment horizontal="left"/>
    </xf>
    <xf numFmtId="0" fontId="20" fillId="0" borderId="0" xfId="10" applyFont="1"/>
    <xf numFmtId="0" fontId="1" fillId="0" borderId="1" xfId="1"/>
    <xf numFmtId="0" fontId="22" fillId="0" borderId="1" xfId="1" applyFont="1"/>
    <xf numFmtId="0" fontId="7" fillId="0" borderId="0" xfId="6"/>
    <xf numFmtId="0" fontId="17" fillId="0" borderId="0" xfId="0" applyFont="1" applyAlignment="1">
      <alignment horizontal="center"/>
    </xf>
    <xf numFmtId="0" fontId="0" fillId="9" borderId="4" xfId="0" applyFill="1" applyBorder="1"/>
    <xf numFmtId="0" fontId="17" fillId="12" borderId="0" xfId="0" applyFont="1" applyFill="1" applyAlignment="1">
      <alignment horizontal="center"/>
    </xf>
    <xf numFmtId="0" fontId="0" fillId="12" borderId="0" xfId="0" applyFill="1"/>
    <xf numFmtId="0" fontId="23" fillId="0" borderId="0" xfId="0" applyFont="1"/>
    <xf numFmtId="0" fontId="24" fillId="0" borderId="13" xfId="1" applyFont="1" applyBorder="1"/>
    <xf numFmtId="0" fontId="25" fillId="0" borderId="13" xfId="1" applyFont="1" applyBorder="1"/>
    <xf numFmtId="0" fontId="26" fillId="0" borderId="0" xfId="6" applyFont="1"/>
    <xf numFmtId="0" fontId="27" fillId="0" borderId="0" xfId="0" applyFont="1" applyAlignment="1">
      <alignment horizontal="center"/>
    </xf>
    <xf numFmtId="0" fontId="23" fillId="13" borderId="4" xfId="0" applyFont="1" applyFill="1" applyBorder="1"/>
    <xf numFmtId="0" fontId="23" fillId="0" borderId="0" xfId="0" applyFont="1" applyAlignment="1">
      <alignment vertical="center"/>
    </xf>
    <xf numFmtId="0" fontId="13" fillId="0" borderId="0" xfId="12"/>
    <xf numFmtId="0" fontId="23" fillId="14" borderId="0" xfId="0" applyFont="1" applyFill="1"/>
    <xf numFmtId="0" fontId="1" fillId="0" borderId="1" xfId="1" applyAlignment="1">
      <alignment horizontal="left"/>
    </xf>
    <xf numFmtId="0" fontId="28" fillId="0" borderId="0" xfId="0" applyFont="1"/>
    <xf numFmtId="0" fontId="0" fillId="0" borderId="4" xfId="0" applyBorder="1"/>
    <xf numFmtId="0" fontId="0" fillId="0" borderId="4" xfId="0" applyBorder="1" applyAlignment="1">
      <alignment horizontal="center"/>
    </xf>
    <xf numFmtId="0" fontId="21" fillId="0" borderId="0" xfId="11"/>
    <xf numFmtId="0" fontId="29" fillId="0" borderId="0" xfId="1" applyFont="1" applyBorder="1" applyAlignment="1">
      <alignment horizontal="center"/>
    </xf>
    <xf numFmtId="0" fontId="6" fillId="15" borderId="0" xfId="0" applyFont="1" applyFill="1"/>
    <xf numFmtId="0" fontId="0" fillId="15" borderId="0" xfId="0" applyFill="1"/>
    <xf numFmtId="0" fontId="0" fillId="16" borderId="0" xfId="0" applyFill="1"/>
    <xf numFmtId="0" fontId="30" fillId="0" borderId="0" xfId="0" applyFont="1"/>
    <xf numFmtId="0" fontId="17" fillId="16" borderId="0" xfId="0" applyFont="1" applyFill="1" applyAlignment="1">
      <alignment horizontal="center"/>
    </xf>
    <xf numFmtId="0" fontId="31" fillId="16" borderId="14" xfId="0" applyFont="1" applyFill="1" applyBorder="1" applyAlignment="1">
      <alignment vertical="center" wrapText="1"/>
    </xf>
    <xf numFmtId="0" fontId="13" fillId="16" borderId="0" xfId="12" applyFill="1"/>
    <xf numFmtId="0" fontId="0" fillId="0" borderId="11" xfId="0" applyBorder="1" applyAlignment="1">
      <alignment horizontal="left"/>
    </xf>
    <xf numFmtId="0" fontId="0" fillId="0" borderId="11" xfId="0" applyBorder="1"/>
    <xf numFmtId="0" fontId="13" fillId="0" borderId="0" xfId="0" applyFont="1"/>
    <xf numFmtId="0" fontId="8" fillId="0" borderId="0" xfId="0" applyFont="1" applyAlignment="1">
      <alignment horizontal="left"/>
    </xf>
    <xf numFmtId="0" fontId="0" fillId="12" borderId="0" xfId="0" applyFill="1" applyAlignment="1">
      <alignment horizontal="left"/>
    </xf>
    <xf numFmtId="0" fontId="17" fillId="0" borderId="0" xfId="0" applyFont="1" applyAlignment="1">
      <alignment horizontal="center" vertical="center"/>
    </xf>
    <xf numFmtId="0" fontId="3" fillId="3" borderId="0" xfId="3"/>
    <xf numFmtId="0" fontId="9" fillId="12" borderId="0" xfId="0" applyFont="1" applyFill="1" applyAlignment="1">
      <alignment horizontal="left"/>
    </xf>
    <xf numFmtId="0" fontId="7" fillId="0" borderId="0" xfId="6" applyAlignment="1">
      <alignment horizontal="left"/>
    </xf>
    <xf numFmtId="0" fontId="7" fillId="12" borderId="0" xfId="6" applyFill="1"/>
    <xf numFmtId="0" fontId="32" fillId="0" borderId="0" xfId="0" applyFont="1" applyAlignment="1">
      <alignment horizontal="center"/>
    </xf>
    <xf numFmtId="0" fontId="32" fillId="0" borderId="0" xfId="0" applyFont="1" applyAlignment="1">
      <alignment horizontal="left"/>
    </xf>
    <xf numFmtId="0" fontId="33" fillId="0" borderId="0" xfId="6" applyFont="1"/>
    <xf numFmtId="0" fontId="32" fillId="0" borderId="0" xfId="0" applyFont="1"/>
    <xf numFmtId="0" fontId="33" fillId="0" borderId="0" xfId="6" applyFont="1" applyAlignment="1">
      <alignment horizontal="left"/>
    </xf>
    <xf numFmtId="0" fontId="9" fillId="16" borderId="0" xfId="0" applyFont="1" applyFill="1" applyAlignment="1">
      <alignment horizontal="left"/>
    </xf>
    <xf numFmtId="0" fontId="32" fillId="16" borderId="0" xfId="0" applyFont="1" applyFill="1" applyAlignment="1">
      <alignment horizontal="center"/>
    </xf>
    <xf numFmtId="0" fontId="32" fillId="16" borderId="0" xfId="0" applyFont="1" applyFill="1" applyAlignment="1">
      <alignment horizontal="left"/>
    </xf>
    <xf numFmtId="0" fontId="32" fillId="16" borderId="0" xfId="0" applyFont="1" applyFill="1"/>
    <xf numFmtId="0" fontId="0" fillId="0" borderId="0" xfId="0" applyAlignment="1">
      <alignment horizontal="left" vertical="center"/>
    </xf>
    <xf numFmtId="0" fontId="7" fillId="0" borderId="0" xfId="6" applyAlignment="1">
      <alignment horizontal="left" vertical="center"/>
    </xf>
    <xf numFmtId="0" fontId="34" fillId="0" borderId="0" xfId="0" applyFont="1" applyAlignment="1">
      <alignment horizontal="left" vertical="center"/>
    </xf>
    <xf numFmtId="0" fontId="7" fillId="0" borderId="0" xfId="6" quotePrefix="1" applyAlignment="1">
      <alignment horizontal="left" vertical="center"/>
    </xf>
    <xf numFmtId="0" fontId="7" fillId="0" borderId="0" xfId="6" quotePrefix="1"/>
    <xf numFmtId="0" fontId="0" fillId="0" borderId="0" xfId="0" applyAlignment="1">
      <alignment vertical="center"/>
    </xf>
    <xf numFmtId="0" fontId="0" fillId="0" borderId="0" xfId="0" applyAlignment="1">
      <alignment vertical="center" wrapText="1"/>
    </xf>
    <xf numFmtId="0" fontId="34" fillId="0" borderId="0" xfId="0" applyFont="1" applyAlignment="1">
      <alignment vertical="center" wrapText="1"/>
    </xf>
    <xf numFmtId="0" fontId="7" fillId="0" borderId="0" xfId="6" applyAlignment="1">
      <alignment wrapText="1"/>
    </xf>
    <xf numFmtId="0" fontId="17" fillId="12" borderId="0" xfId="0" applyFont="1" applyFill="1" applyAlignment="1">
      <alignment horizontal="center" vertical="center"/>
    </xf>
    <xf numFmtId="0" fontId="0" fillId="12" borderId="0" xfId="0" applyFill="1" applyAlignment="1">
      <alignment vertical="center"/>
    </xf>
    <xf numFmtId="0" fontId="0" fillId="12" borderId="0" xfId="0" applyFill="1" applyAlignment="1">
      <alignment vertical="center" wrapText="1"/>
    </xf>
    <xf numFmtId="0" fontId="34" fillId="12" borderId="0" xfId="0" applyFont="1" applyFill="1" applyAlignment="1">
      <alignment vertical="center" wrapText="1"/>
    </xf>
    <xf numFmtId="0" fontId="7" fillId="0" borderId="0" xfId="6" quotePrefix="1" applyAlignment="1">
      <alignment vertical="center" wrapText="1"/>
    </xf>
    <xf numFmtId="0" fontId="7" fillId="0" borderId="0" xfId="6" applyAlignment="1">
      <alignment vertical="center" wrapText="1"/>
    </xf>
    <xf numFmtId="0" fontId="0" fillId="16" borderId="0" xfId="0" applyFill="1" applyAlignment="1">
      <alignment vertical="center"/>
    </xf>
    <xf numFmtId="0" fontId="0" fillId="16" borderId="0" xfId="0" applyFill="1" applyAlignment="1">
      <alignment wrapText="1"/>
    </xf>
    <xf numFmtId="0" fontId="7" fillId="16" borderId="0" xfId="6" quotePrefix="1" applyFill="1" applyAlignment="1">
      <alignment horizontal="left" vertical="center"/>
    </xf>
    <xf numFmtId="0" fontId="0" fillId="12" borderId="0" xfId="0" applyFill="1" applyAlignment="1">
      <alignment wrapText="1"/>
    </xf>
    <xf numFmtId="0" fontId="32" fillId="0" borderId="0" xfId="0" applyFont="1" applyAlignment="1">
      <alignment horizontal="center" vertical="center"/>
    </xf>
    <xf numFmtId="0" fontId="32" fillId="0" borderId="0" xfId="0" applyFont="1" applyAlignment="1">
      <alignment vertical="center"/>
    </xf>
    <xf numFmtId="0" fontId="32" fillId="0" borderId="0" xfId="0" applyFont="1" applyAlignment="1">
      <alignment wrapText="1"/>
    </xf>
    <xf numFmtId="0" fontId="1" fillId="10" borderId="1" xfId="1" applyFill="1"/>
    <xf numFmtId="0" fontId="33" fillId="0" borderId="0" xfId="6" quotePrefix="1" applyFont="1"/>
    <xf numFmtId="0" fontId="9" fillId="0" borderId="0" xfId="13" applyFont="1" applyFill="1" applyAlignment="1">
      <alignment vertical="center"/>
    </xf>
    <xf numFmtId="0" fontId="13" fillId="0" borderId="0" xfId="12" applyAlignment="1">
      <alignment vertical="center"/>
    </xf>
    <xf numFmtId="0" fontId="5" fillId="12" borderId="0" xfId="0" applyFont="1" applyFill="1"/>
    <xf numFmtId="0" fontId="38" fillId="0" borderId="1" xfId="1" applyFont="1"/>
    <xf numFmtId="0" fontId="6" fillId="0" borderId="1" xfId="5" applyBorder="1"/>
    <xf numFmtId="0" fontId="39" fillId="0" borderId="0" xfId="12" applyFont="1"/>
    <xf numFmtId="0" fontId="40" fillId="0" borderId="9" xfId="0" applyFont="1" applyBorder="1" applyAlignment="1">
      <alignment horizontal="center" wrapText="1"/>
    </xf>
    <xf numFmtId="0" fontId="0" fillId="0" borderId="9" xfId="0" applyBorder="1" applyAlignment="1">
      <alignment wrapText="1"/>
    </xf>
    <xf numFmtId="0" fontId="0" fillId="0" borderId="9" xfId="0" applyBorder="1"/>
    <xf numFmtId="0" fontId="40" fillId="0" borderId="0" xfId="0" applyFont="1" applyAlignment="1">
      <alignment horizontal="center" wrapText="1"/>
    </xf>
    <xf numFmtId="0" fontId="40" fillId="12" borderId="0" xfId="0" applyFont="1" applyFill="1" applyAlignment="1">
      <alignment horizontal="center" wrapText="1"/>
    </xf>
    <xf numFmtId="0" fontId="2" fillId="0" borderId="0" xfId="2" applyFill="1" applyAlignment="1">
      <alignment wrapText="1"/>
    </xf>
    <xf numFmtId="0" fontId="2" fillId="0" borderId="0" xfId="2" applyFill="1" applyAlignment="1">
      <alignment vertical="center"/>
    </xf>
    <xf numFmtId="0" fontId="2" fillId="2" borderId="0" xfId="2"/>
    <xf numFmtId="0" fontId="2" fillId="2" borderId="0" xfId="2" applyAlignment="1">
      <alignment vertical="center"/>
    </xf>
    <xf numFmtId="0" fontId="40" fillId="16" borderId="0" xfId="0" applyFont="1" applyFill="1" applyAlignment="1">
      <alignment horizontal="center" wrapText="1"/>
    </xf>
    <xf numFmtId="0" fontId="13" fillId="0" borderId="0" xfId="0" applyFont="1" applyAlignment="1">
      <alignment horizontal="center" wrapText="1"/>
    </xf>
    <xf numFmtId="0" fontId="9" fillId="0" borderId="0" xfId="2" applyFont="1" applyFill="1" applyAlignment="1">
      <alignment wrapText="1"/>
    </xf>
    <xf numFmtId="0" fontId="9" fillId="2" borderId="0" xfId="2" applyFont="1"/>
    <xf numFmtId="0" fontId="13" fillId="12" borderId="0" xfId="0" applyFont="1" applyFill="1" applyAlignment="1">
      <alignment horizontal="center" wrapText="1"/>
    </xf>
    <xf numFmtId="0" fontId="9" fillId="12" borderId="0" xfId="0" applyFont="1" applyFill="1"/>
    <xf numFmtId="0" fontId="9" fillId="12" borderId="0" xfId="2" applyFont="1" applyFill="1"/>
    <xf numFmtId="0" fontId="9" fillId="12" borderId="0" xfId="2" applyFont="1" applyFill="1" applyAlignment="1">
      <alignment wrapText="1"/>
    </xf>
    <xf numFmtId="0" fontId="39" fillId="0" borderId="0" xfId="0" applyFont="1" applyAlignment="1">
      <alignment horizontal="center" wrapText="1"/>
    </xf>
    <xf numFmtId="0" fontId="9" fillId="16" borderId="0" xfId="0" applyFont="1" applyFill="1"/>
    <xf numFmtId="0" fontId="0" fillId="9" borderId="0" xfId="0" applyFill="1"/>
    <xf numFmtId="0" fontId="31" fillId="12" borderId="14" xfId="0" applyFont="1" applyFill="1" applyBorder="1" applyAlignment="1">
      <alignment vertical="center" wrapText="1"/>
    </xf>
    <xf numFmtId="0" fontId="41" fillId="0" borderId="0" xfId="0" applyFont="1"/>
    <xf numFmtId="0" fontId="0" fillId="0" borderId="4" xfId="0" applyBorder="1" applyAlignment="1">
      <alignment horizontal="left"/>
    </xf>
    <xf numFmtId="0" fontId="9" fillId="0" borderId="4" xfId="0" applyFont="1" applyBorder="1"/>
    <xf numFmtId="0" fontId="0" fillId="16" borderId="0" xfId="0" applyFill="1" applyAlignment="1">
      <alignment horizontal="left"/>
    </xf>
    <xf numFmtId="0" fontId="42" fillId="0" borderId="1" xfId="1" applyFont="1"/>
    <xf numFmtId="0" fontId="0" fillId="9" borderId="4" xfId="0" applyFill="1" applyBorder="1" applyAlignment="1">
      <alignment horizontal="center"/>
    </xf>
    <xf numFmtId="0" fontId="31" fillId="0" borderId="14" xfId="0" applyFont="1" applyBorder="1" applyAlignment="1">
      <alignment vertical="center" wrapText="1"/>
    </xf>
    <xf numFmtId="0" fontId="44" fillId="0" borderId="0" xfId="0" applyFont="1"/>
    <xf numFmtId="0" fontId="45" fillId="0" borderId="0" xfId="0" applyFont="1"/>
    <xf numFmtId="0" fontId="13" fillId="0" borderId="0" xfId="0" quotePrefix="1" applyFont="1"/>
    <xf numFmtId="16" fontId="0" fillId="0" borderId="0" xfId="0" quotePrefix="1" applyNumberFormat="1"/>
    <xf numFmtId="0" fontId="0" fillId="0" borderId="0" xfId="0" quotePrefix="1"/>
    <xf numFmtId="0" fontId="46" fillId="0" borderId="0" xfId="0" applyFont="1"/>
    <xf numFmtId="0" fontId="47" fillId="0" borderId="0" xfId="0" applyFont="1"/>
    <xf numFmtId="0" fontId="9" fillId="0" borderId="0" xfId="0" applyFont="1" applyAlignment="1">
      <alignment horizontal="center"/>
    </xf>
    <xf numFmtId="0" fontId="31" fillId="0" borderId="14" xfId="0" applyFont="1" applyBorder="1" applyAlignment="1">
      <alignment horizontal="center" vertical="center" wrapText="1"/>
    </xf>
    <xf numFmtId="0" fontId="48" fillId="0" borderId="0" xfId="0" applyFont="1" applyAlignment="1">
      <alignment horizontal="center"/>
    </xf>
    <xf numFmtId="2" fontId="0" fillId="0" borderId="0" xfId="0" applyNumberFormat="1" applyAlignment="1">
      <alignment horizontal="center"/>
    </xf>
    <xf numFmtId="0" fontId="0" fillId="12" borderId="0" xfId="0" applyFill="1" applyAlignment="1">
      <alignment horizontal="center"/>
    </xf>
    <xf numFmtId="164" fontId="0" fillId="0" borderId="0" xfId="0" applyNumberFormat="1"/>
    <xf numFmtId="0" fontId="49" fillId="0" borderId="0" xfId="0" applyFont="1"/>
    <xf numFmtId="165" fontId="0" fillId="18" borderId="0" xfId="0" applyNumberFormat="1" applyFill="1"/>
    <xf numFmtId="0" fontId="0" fillId="18" borderId="0" xfId="0" applyFill="1"/>
    <xf numFmtId="165" fontId="0" fillId="0" borderId="0" xfId="0" applyNumberFormat="1"/>
    <xf numFmtId="0" fontId="51" fillId="16" borderId="0" xfId="0" applyFont="1" applyFill="1"/>
    <xf numFmtId="0" fontId="51" fillId="0" borderId="0" xfId="0" applyFont="1"/>
    <xf numFmtId="0" fontId="55" fillId="19" borderId="12" xfId="0" applyFont="1" applyFill="1" applyBorder="1" applyAlignment="1">
      <alignment vertical="center" wrapText="1"/>
    </xf>
    <xf numFmtId="0" fontId="58" fillId="16" borderId="0" xfId="0" applyFont="1" applyFill="1"/>
    <xf numFmtId="0" fontId="56" fillId="19" borderId="0" xfId="0" applyFont="1" applyFill="1"/>
    <xf numFmtId="0" fontId="55" fillId="19" borderId="0" xfId="0" applyFont="1" applyFill="1"/>
    <xf numFmtId="0" fontId="59" fillId="16" borderId="0" xfId="0" applyFont="1" applyFill="1"/>
    <xf numFmtId="0" fontId="53" fillId="16" borderId="2" xfId="4" applyFont="1" applyFill="1"/>
    <xf numFmtId="0" fontId="52" fillId="16" borderId="0" xfId="0" applyFont="1" applyFill="1"/>
    <xf numFmtId="0" fontId="60" fillId="16" borderId="0" xfId="0" applyFont="1" applyFill="1"/>
    <xf numFmtId="0" fontId="52" fillId="16" borderId="0" xfId="0" quotePrefix="1" applyFont="1" applyFill="1"/>
    <xf numFmtId="0" fontId="51" fillId="16" borderId="0" xfId="0" applyFont="1" applyFill="1" applyAlignment="1">
      <alignment horizontal="left"/>
    </xf>
    <xf numFmtId="0" fontId="54" fillId="16" borderId="0" xfId="0" quotePrefix="1" applyFont="1" applyFill="1" applyAlignment="1">
      <alignment horizontal="center"/>
    </xf>
    <xf numFmtId="0" fontId="52" fillId="16" borderId="0" xfId="0" applyFont="1" applyFill="1" applyAlignment="1">
      <alignment horizontal="left"/>
    </xf>
    <xf numFmtId="0" fontId="61" fillId="0" borderId="0" xfId="0" applyFont="1"/>
    <xf numFmtId="0" fontId="64" fillId="16" borderId="0" xfId="0" applyFont="1" applyFill="1"/>
    <xf numFmtId="0" fontId="64" fillId="16" borderId="0" xfId="0" applyFont="1" applyFill="1" applyAlignment="1">
      <alignment horizontal="left" indent="1"/>
    </xf>
    <xf numFmtId="0" fontId="64" fillId="16" borderId="0" xfId="0" applyFont="1" applyFill="1" applyAlignment="1">
      <alignment horizontal="left" indent="2"/>
    </xf>
    <xf numFmtId="14" fontId="0" fillId="16" borderId="0" xfId="0" applyNumberFormat="1" applyFill="1"/>
    <xf numFmtId="0" fontId="62" fillId="19" borderId="0" xfId="0" applyFont="1" applyFill="1" applyAlignment="1">
      <alignment wrapText="1"/>
    </xf>
    <xf numFmtId="0" fontId="62" fillId="19" borderId="0" xfId="0" applyFont="1" applyFill="1"/>
    <xf numFmtId="0" fontId="51" fillId="16" borderId="9" xfId="0" applyFont="1" applyFill="1" applyBorder="1"/>
    <xf numFmtId="0" fontId="65" fillId="16" borderId="0" xfId="0" applyFont="1" applyFill="1"/>
    <xf numFmtId="0" fontId="67" fillId="16" borderId="0" xfId="0" applyFont="1" applyFill="1"/>
    <xf numFmtId="0" fontId="54" fillId="7" borderId="0" xfId="0" applyFont="1" applyFill="1"/>
    <xf numFmtId="0" fontId="54" fillId="22" borderId="0" xfId="0" applyFont="1" applyFill="1"/>
    <xf numFmtId="0" fontId="54" fillId="9" borderId="0" xfId="0" applyFont="1" applyFill="1"/>
    <xf numFmtId="0" fontId="62" fillId="19" borderId="0" xfId="0" applyFont="1" applyFill="1" applyAlignment="1">
      <alignment horizontal="left"/>
    </xf>
    <xf numFmtId="0" fontId="51" fillId="23" borderId="0" xfId="0" applyFont="1" applyFill="1"/>
    <xf numFmtId="0" fontId="54" fillId="24" borderId="0" xfId="0" applyFont="1" applyFill="1"/>
    <xf numFmtId="0" fontId="54" fillId="25" borderId="0" xfId="0" applyFont="1" applyFill="1"/>
    <xf numFmtId="0" fontId="51" fillId="16" borderId="0" xfId="0" applyFont="1" applyFill="1" applyAlignment="1">
      <alignment wrapText="1"/>
    </xf>
    <xf numFmtId="0" fontId="54" fillId="16" borderId="0" xfId="0" applyFont="1" applyFill="1" applyAlignment="1">
      <alignment wrapText="1"/>
    </xf>
    <xf numFmtId="0" fontId="69" fillId="16" borderId="0" xfId="0" applyFont="1" applyFill="1" applyAlignment="1">
      <alignment horizontal="left" vertical="center" readingOrder="1"/>
    </xf>
    <xf numFmtId="0" fontId="69" fillId="16" borderId="0" xfId="0" applyFont="1" applyFill="1" applyAlignment="1">
      <alignment horizontal="left" vertical="center" indent="5" readingOrder="1"/>
    </xf>
    <xf numFmtId="0" fontId="71" fillId="0" borderId="16" xfId="0" applyFont="1" applyBorder="1" applyAlignment="1">
      <alignment vertical="center"/>
    </xf>
    <xf numFmtId="0" fontId="71" fillId="0" borderId="17" xfId="0" applyFont="1" applyBorder="1" applyAlignment="1">
      <alignment vertical="center"/>
    </xf>
    <xf numFmtId="0" fontId="71" fillId="0" borderId="18" xfId="0" applyFont="1" applyBorder="1" applyAlignment="1">
      <alignment vertical="center"/>
    </xf>
    <xf numFmtId="0" fontId="71" fillId="0" borderId="19" xfId="0" applyFont="1" applyBorder="1" applyAlignment="1">
      <alignment vertical="center"/>
    </xf>
    <xf numFmtId="0" fontId="72" fillId="0" borderId="22" xfId="0" applyFont="1" applyBorder="1" applyAlignment="1">
      <alignment vertical="center"/>
    </xf>
    <xf numFmtId="0" fontId="8" fillId="0" borderId="23" xfId="0" applyFont="1" applyBorder="1"/>
    <xf numFmtId="0" fontId="8" fillId="0" borderId="24" xfId="0" applyFont="1" applyBorder="1"/>
    <xf numFmtId="0" fontId="8" fillId="0" borderId="22" xfId="0" applyFont="1" applyBorder="1"/>
    <xf numFmtId="0" fontId="0" fillId="0" borderId="25" xfId="0" applyBorder="1"/>
    <xf numFmtId="0" fontId="0" fillId="0" borderId="19" xfId="0" applyBorder="1"/>
    <xf numFmtId="0" fontId="0" fillId="0" borderId="26" xfId="0" applyBorder="1" applyAlignment="1">
      <alignment horizontal="left" wrapText="1"/>
    </xf>
    <xf numFmtId="167" fontId="0" fillId="8" borderId="20" xfId="17" applyNumberFormat="1" applyFont="1" applyFill="1" applyBorder="1" applyAlignment="1">
      <alignment horizontal="center"/>
    </xf>
    <xf numFmtId="167" fontId="0" fillId="27" borderId="20" xfId="17" applyNumberFormat="1" applyFont="1" applyFill="1" applyBorder="1" applyAlignment="1">
      <alignment horizontal="center"/>
    </xf>
    <xf numFmtId="167" fontId="0" fillId="0" borderId="0" xfId="17" applyNumberFormat="1" applyFont="1" applyAlignment="1">
      <alignment horizontal="center"/>
    </xf>
    <xf numFmtId="167" fontId="0" fillId="28" borderId="0" xfId="17" applyNumberFormat="1" applyFont="1" applyFill="1" applyAlignment="1">
      <alignment horizontal="center"/>
    </xf>
    <xf numFmtId="167" fontId="0" fillId="28" borderId="20" xfId="17" applyNumberFormat="1" applyFont="1" applyFill="1" applyBorder="1" applyAlignment="1">
      <alignment horizontal="center"/>
    </xf>
    <xf numFmtId="167" fontId="0" fillId="28" borderId="27" xfId="17" applyNumberFormat="1" applyFont="1" applyFill="1" applyBorder="1" applyAlignment="1">
      <alignment horizontal="center"/>
    </xf>
    <xf numFmtId="171" fontId="0" fillId="8" borderId="20" xfId="17" applyNumberFormat="1" applyFont="1" applyFill="1" applyBorder="1" applyAlignment="1">
      <alignment horizontal="center"/>
    </xf>
    <xf numFmtId="171" fontId="0" fillId="27" borderId="20" xfId="17" applyNumberFormat="1" applyFont="1" applyFill="1" applyBorder="1" applyAlignment="1">
      <alignment horizontal="center"/>
    </xf>
    <xf numFmtId="171" fontId="0" fillId="0" borderId="0" xfId="17" applyNumberFormat="1" applyFont="1" applyAlignment="1">
      <alignment horizontal="center"/>
    </xf>
    <xf numFmtId="171" fontId="0" fillId="28" borderId="0" xfId="17" applyNumberFormat="1" applyFont="1" applyFill="1" applyAlignment="1">
      <alignment horizontal="center"/>
    </xf>
    <xf numFmtId="171" fontId="0" fillId="28" borderId="20" xfId="17" applyNumberFormat="1" applyFont="1" applyFill="1" applyBorder="1" applyAlignment="1">
      <alignment horizontal="center"/>
    </xf>
    <xf numFmtId="171" fontId="0" fillId="28" borderId="27" xfId="17" applyNumberFormat="1" applyFont="1" applyFill="1" applyBorder="1" applyAlignment="1">
      <alignment horizontal="center"/>
    </xf>
    <xf numFmtId="0" fontId="71" fillId="0" borderId="25" xfId="0" applyFont="1" applyBorder="1" applyAlignment="1">
      <alignment vertical="center" wrapText="1"/>
    </xf>
    <xf numFmtId="166" fontId="0" fillId="27" borderId="20" xfId="14" applyNumberFormat="1" applyFont="1" applyFill="1" applyBorder="1" applyAlignment="1">
      <alignment horizontal="center"/>
    </xf>
    <xf numFmtId="166" fontId="0" fillId="0" borderId="0" xfId="14" applyNumberFormat="1" applyFont="1" applyAlignment="1">
      <alignment horizontal="center"/>
    </xf>
    <xf numFmtId="166" fontId="0" fillId="28" borderId="27" xfId="14" applyNumberFormat="1" applyFont="1" applyFill="1" applyBorder="1" applyAlignment="1">
      <alignment horizontal="center"/>
    </xf>
    <xf numFmtId="166" fontId="0" fillId="28" borderId="20" xfId="14" applyNumberFormat="1" applyFont="1" applyFill="1" applyBorder="1" applyAlignment="1">
      <alignment horizontal="center"/>
    </xf>
    <xf numFmtId="166" fontId="0" fillId="28" borderId="0" xfId="14" applyNumberFormat="1" applyFont="1" applyFill="1" applyAlignment="1">
      <alignment horizontal="center"/>
    </xf>
    <xf numFmtId="172" fontId="0" fillId="8" borderId="20" xfId="21" applyNumberFormat="1" applyFont="1" applyFill="1" applyBorder="1" applyAlignment="1">
      <alignment horizontal="center"/>
    </xf>
    <xf numFmtId="172" fontId="0" fillId="27" borderId="20" xfId="21" applyNumberFormat="1" applyFont="1" applyFill="1" applyBorder="1" applyAlignment="1">
      <alignment horizontal="center"/>
    </xf>
    <xf numFmtId="172" fontId="0" fillId="0" borderId="0" xfId="21" applyNumberFormat="1" applyFont="1" applyAlignment="1">
      <alignment horizontal="center"/>
    </xf>
    <xf numFmtId="172" fontId="0" fillId="27" borderId="20" xfId="21" applyNumberFormat="1" applyFont="1" applyFill="1" applyBorder="1" applyAlignment="1">
      <alignment horizontal="center" vertical="top"/>
    </xf>
    <xf numFmtId="172" fontId="0" fillId="28" borderId="27" xfId="21" applyNumberFormat="1" applyFont="1" applyFill="1" applyBorder="1" applyAlignment="1">
      <alignment horizontal="center"/>
    </xf>
    <xf numFmtId="172" fontId="0" fillId="28" borderId="20" xfId="21" applyNumberFormat="1" applyFont="1" applyFill="1" applyBorder="1" applyAlignment="1">
      <alignment horizontal="center"/>
    </xf>
    <xf numFmtId="172" fontId="0" fillId="28" borderId="0" xfId="21" applyNumberFormat="1" applyFont="1" applyFill="1" applyAlignment="1">
      <alignment horizontal="center"/>
    </xf>
    <xf numFmtId="170" fontId="0" fillId="27" borderId="20" xfId="0" applyNumberFormat="1" applyFill="1" applyBorder="1" applyAlignment="1">
      <alignment horizontal="center"/>
    </xf>
    <xf numFmtId="173" fontId="0" fillId="27" borderId="20" xfId="14" applyNumberFormat="1" applyFont="1" applyFill="1" applyBorder="1" applyAlignment="1">
      <alignment horizontal="center" vertical="top"/>
    </xf>
    <xf numFmtId="173" fontId="0" fillId="28" borderId="27" xfId="0" applyNumberFormat="1" applyFill="1" applyBorder="1" applyAlignment="1">
      <alignment horizontal="center"/>
    </xf>
    <xf numFmtId="173" fontId="0" fillId="28" borderId="20" xfId="14" applyNumberFormat="1" applyFont="1" applyFill="1" applyBorder="1" applyAlignment="1">
      <alignment horizontal="center"/>
    </xf>
    <xf numFmtId="173" fontId="0" fillId="28" borderId="20" xfId="0" applyNumberFormat="1" applyFill="1" applyBorder="1" applyAlignment="1">
      <alignment horizontal="center"/>
    </xf>
    <xf numFmtId="173" fontId="0" fillId="0" borderId="0" xfId="0" applyNumberFormat="1" applyAlignment="1">
      <alignment horizontal="center"/>
    </xf>
    <xf numFmtId="170" fontId="0" fillId="28" borderId="0" xfId="0" applyNumberFormat="1" applyFill="1" applyAlignment="1">
      <alignment horizontal="center"/>
    </xf>
    <xf numFmtId="170" fontId="0" fillId="28" borderId="27" xfId="0" applyNumberFormat="1" applyFill="1" applyBorder="1" applyAlignment="1">
      <alignment horizontal="center"/>
    </xf>
    <xf numFmtId="1" fontId="0" fillId="0" borderId="0" xfId="0" applyNumberFormat="1"/>
    <xf numFmtId="167" fontId="8" fillId="0" borderId="26" xfId="17" applyNumberFormat="1" applyFont="1" applyBorder="1"/>
    <xf numFmtId="167" fontId="8" fillId="0" borderId="27" xfId="17" applyNumberFormat="1" applyFont="1" applyBorder="1"/>
    <xf numFmtId="0" fontId="8" fillId="0" borderId="25" xfId="0" applyFont="1" applyBorder="1"/>
    <xf numFmtId="167" fontId="8" fillId="0" borderId="19" xfId="17" applyNumberFormat="1" applyFont="1" applyBorder="1"/>
    <xf numFmtId="0" fontId="0" fillId="8" borderId="21" xfId="0" applyFill="1" applyBorder="1" applyAlignment="1">
      <alignment horizontal="center" wrapText="1"/>
    </xf>
    <xf numFmtId="0" fontId="0" fillId="27" borderId="21" xfId="0" applyFill="1" applyBorder="1" applyAlignment="1">
      <alignment horizontal="center" wrapText="1"/>
    </xf>
    <xf numFmtId="0" fontId="0" fillId="0" borderId="21" xfId="0" applyBorder="1" applyAlignment="1">
      <alignment horizontal="left" wrapText="1"/>
    </xf>
    <xf numFmtId="0" fontId="0" fillId="0" borderId="18" xfId="0" applyBorder="1"/>
    <xf numFmtId="172" fontId="0" fillId="0" borderId="0" xfId="21" applyNumberFormat="1" applyFont="1"/>
    <xf numFmtId="43" fontId="0" fillId="0" borderId="0" xfId="14" applyFont="1"/>
    <xf numFmtId="172" fontId="0" fillId="10" borderId="0" xfId="21" applyNumberFormat="1" applyFont="1" applyFill="1"/>
    <xf numFmtId="43" fontId="0" fillId="10" borderId="0" xfId="14" applyFont="1" applyFill="1"/>
    <xf numFmtId="43" fontId="0" fillId="0" borderId="0" xfId="0" applyNumberFormat="1"/>
    <xf numFmtId="16" fontId="0" fillId="0" borderId="0" xfId="0" applyNumberFormat="1"/>
    <xf numFmtId="0" fontId="8" fillId="0" borderId="0" xfId="0" applyFont="1"/>
    <xf numFmtId="167" fontId="0" fillId="8" borderId="21" xfId="17" applyNumberFormat="1" applyFont="1" applyFill="1" applyBorder="1" applyAlignment="1">
      <alignment horizontal="right"/>
    </xf>
    <xf numFmtId="167" fontId="0" fillId="27" borderId="21" xfId="17" applyNumberFormat="1" applyFont="1" applyFill="1" applyBorder="1" applyAlignment="1">
      <alignment horizontal="right"/>
    </xf>
    <xf numFmtId="10" fontId="0" fillId="0" borderId="0" xfId="0" applyNumberFormat="1"/>
    <xf numFmtId="2" fontId="0" fillId="0" borderId="0" xfId="21" applyNumberFormat="1" applyFont="1"/>
    <xf numFmtId="2" fontId="0" fillId="0" borderId="0" xfId="21" applyNumberFormat="1" applyFont="1" applyFill="1"/>
    <xf numFmtId="0" fontId="6" fillId="0" borderId="0" xfId="0" applyFont="1" applyAlignment="1">
      <alignment horizontal="center" wrapText="1"/>
    </xf>
    <xf numFmtId="0" fontId="0" fillId="0" borderId="0" xfId="0" applyFont="1"/>
    <xf numFmtId="0" fontId="0" fillId="0" borderId="12" xfId="0" applyBorder="1"/>
    <xf numFmtId="2" fontId="0" fillId="0" borderId="12" xfId="0" applyNumberFormat="1" applyBorder="1"/>
    <xf numFmtId="10" fontId="0" fillId="0" borderId="12" xfId="21" applyNumberFormat="1" applyFont="1" applyBorder="1"/>
    <xf numFmtId="2" fontId="0" fillId="0" borderId="30" xfId="0" applyNumberFormat="1" applyBorder="1"/>
    <xf numFmtId="0" fontId="0" fillId="0" borderId="30" xfId="0" applyBorder="1"/>
    <xf numFmtId="3" fontId="0" fillId="0" borderId="12" xfId="0" applyNumberFormat="1" applyBorder="1"/>
    <xf numFmtId="0" fontId="0" fillId="0" borderId="10" xfId="0" applyBorder="1"/>
    <xf numFmtId="0" fontId="0" fillId="0" borderId="29" xfId="0" applyBorder="1"/>
    <xf numFmtId="0" fontId="0" fillId="7" borderId="15" xfId="0" applyFill="1" applyBorder="1"/>
    <xf numFmtId="0" fontId="0" fillId="7" borderId="0" xfId="0" applyFill="1" applyBorder="1"/>
    <xf numFmtId="0" fontId="0" fillId="7" borderId="28" xfId="0" applyFill="1" applyBorder="1"/>
    <xf numFmtId="3" fontId="0" fillId="7" borderId="15" xfId="0" applyNumberFormat="1" applyFill="1" applyBorder="1"/>
    <xf numFmtId="3" fontId="0" fillId="7" borderId="0" xfId="0" applyNumberFormat="1" applyFill="1" applyBorder="1"/>
    <xf numFmtId="3" fontId="0" fillId="7" borderId="28" xfId="0" applyNumberFormat="1" applyFill="1" applyBorder="1"/>
    <xf numFmtId="10" fontId="0" fillId="7" borderId="15" xfId="21" applyNumberFormat="1" applyFont="1" applyFill="1" applyBorder="1"/>
    <xf numFmtId="10" fontId="0" fillId="7" borderId="0" xfId="21" applyNumberFormat="1" applyFont="1" applyFill="1" applyBorder="1"/>
    <xf numFmtId="10" fontId="0" fillId="7" borderId="28" xfId="21" applyNumberFormat="1" applyFont="1" applyFill="1" applyBorder="1"/>
    <xf numFmtId="0" fontId="0" fillId="0" borderId="15" xfId="0" applyBorder="1"/>
    <xf numFmtId="0" fontId="0" fillId="0" borderId="0" xfId="0" applyBorder="1"/>
    <xf numFmtId="0" fontId="0" fillId="0" borderId="28" xfId="0" applyBorder="1"/>
    <xf numFmtId="3" fontId="0" fillId="0" borderId="15" xfId="0" applyNumberFormat="1" applyBorder="1"/>
    <xf numFmtId="3" fontId="0" fillId="0" borderId="0" xfId="0" applyNumberFormat="1" applyBorder="1"/>
    <xf numFmtId="3" fontId="0" fillId="0" borderId="28" xfId="0" applyNumberFormat="1" applyBorder="1"/>
    <xf numFmtId="10" fontId="0" fillId="0" borderId="15" xfId="21" applyNumberFormat="1" applyFont="1" applyBorder="1"/>
    <xf numFmtId="10" fontId="0" fillId="0" borderId="0" xfId="21" applyNumberFormat="1" applyFont="1" applyBorder="1"/>
    <xf numFmtId="10" fontId="0" fillId="0" borderId="28" xfId="21" applyNumberFormat="1" applyFont="1" applyBorder="1"/>
    <xf numFmtId="170" fontId="0" fillId="7" borderId="15" xfId="0" applyNumberFormat="1" applyFill="1" applyBorder="1"/>
    <xf numFmtId="170" fontId="0" fillId="7" borderId="0" xfId="0" applyNumberFormat="1" applyFill="1" applyBorder="1"/>
    <xf numFmtId="170" fontId="0" fillId="7" borderId="28" xfId="0" applyNumberFormat="1" applyFill="1" applyBorder="1"/>
    <xf numFmtId="170" fontId="0" fillId="0" borderId="15" xfId="0" applyNumberFormat="1" applyBorder="1"/>
    <xf numFmtId="170" fontId="0" fillId="0" borderId="0" xfId="0" applyNumberFormat="1" applyBorder="1"/>
    <xf numFmtId="170" fontId="0" fillId="0" borderId="28" xfId="0" applyNumberFormat="1" applyBorder="1"/>
    <xf numFmtId="0" fontId="0" fillId="7" borderId="10" xfId="0" applyFill="1" applyBorder="1"/>
    <xf numFmtId="0" fontId="0" fillId="7" borderId="11" xfId="0" applyFill="1" applyBorder="1"/>
    <xf numFmtId="0" fontId="0" fillId="7" borderId="29" xfId="0" applyFill="1" applyBorder="1"/>
    <xf numFmtId="10" fontId="0" fillId="0" borderId="10" xfId="21" applyNumberFormat="1" applyFont="1" applyBorder="1"/>
    <xf numFmtId="10" fontId="0" fillId="0" borderId="11" xfId="21" applyNumberFormat="1" applyFont="1" applyBorder="1"/>
    <xf numFmtId="10" fontId="0" fillId="0" borderId="29" xfId="21" applyNumberFormat="1" applyFont="1" applyBorder="1"/>
    <xf numFmtId="10" fontId="0" fillId="7" borderId="10" xfId="21" applyNumberFormat="1" applyFont="1" applyFill="1" applyBorder="1"/>
    <xf numFmtId="10" fontId="0" fillId="7" borderId="11" xfId="21" applyNumberFormat="1" applyFont="1" applyFill="1" applyBorder="1"/>
    <xf numFmtId="10" fontId="0" fillId="7" borderId="29" xfId="21" applyNumberFormat="1" applyFont="1" applyFill="1" applyBorder="1"/>
    <xf numFmtId="170" fontId="0" fillId="7" borderId="10" xfId="0" applyNumberFormat="1" applyFill="1" applyBorder="1"/>
    <xf numFmtId="170" fontId="0" fillId="7" borderId="11" xfId="0" applyNumberFormat="1" applyFill="1" applyBorder="1"/>
    <xf numFmtId="170" fontId="0" fillId="7" borderId="29" xfId="0" applyNumberFormat="1" applyFill="1" applyBorder="1"/>
    <xf numFmtId="170" fontId="0" fillId="0" borderId="10" xfId="0" applyNumberFormat="1" applyBorder="1"/>
    <xf numFmtId="170" fontId="0" fillId="0" borderId="11" xfId="0" applyNumberFormat="1" applyBorder="1"/>
    <xf numFmtId="170" fontId="0" fillId="0" borderId="29" xfId="0" applyNumberFormat="1" applyBorder="1"/>
    <xf numFmtId="170" fontId="0" fillId="0" borderId="10" xfId="0" applyNumberFormat="1" applyFill="1" applyBorder="1"/>
    <xf numFmtId="170" fontId="0" fillId="0" borderId="11" xfId="0" applyNumberFormat="1" applyFill="1" applyBorder="1"/>
    <xf numFmtId="170" fontId="0" fillId="0" borderId="29" xfId="0" applyNumberFormat="1" applyFill="1" applyBorder="1"/>
    <xf numFmtId="0" fontId="0" fillId="7" borderId="12" xfId="0" applyFill="1" applyBorder="1"/>
    <xf numFmtId="2" fontId="0" fillId="7" borderId="12" xfId="0" applyNumberFormat="1" applyFill="1" applyBorder="1"/>
    <xf numFmtId="10" fontId="0" fillId="7" borderId="12" xfId="21" applyNumberFormat="1" applyFont="1" applyFill="1" applyBorder="1"/>
    <xf numFmtId="2" fontId="0" fillId="7" borderId="30" xfId="0" applyNumberFormat="1" applyFill="1" applyBorder="1"/>
    <xf numFmtId="0" fontId="0" fillId="7" borderId="30" xfId="0" applyFill="1" applyBorder="1"/>
    <xf numFmtId="3" fontId="0" fillId="7" borderId="12" xfId="0" applyNumberFormat="1" applyFill="1" applyBorder="1"/>
    <xf numFmtId="172" fontId="8" fillId="7" borderId="30" xfId="21" applyNumberFormat="1" applyFont="1" applyFill="1" applyBorder="1"/>
    <xf numFmtId="10" fontId="8" fillId="7" borderId="30" xfId="21" applyNumberFormat="1" applyFont="1" applyFill="1" applyBorder="1"/>
    <xf numFmtId="172" fontId="8" fillId="0" borderId="30" xfId="21" applyNumberFormat="1" applyFont="1" applyFill="1" applyBorder="1"/>
    <xf numFmtId="170" fontId="8" fillId="7" borderId="30" xfId="0" applyNumberFormat="1" applyFont="1" applyFill="1" applyBorder="1"/>
    <xf numFmtId="170" fontId="8" fillId="0" borderId="30" xfId="0" applyNumberFormat="1" applyFont="1" applyBorder="1"/>
    <xf numFmtId="170" fontId="8" fillId="0" borderId="0" xfId="0" applyNumberFormat="1" applyFont="1"/>
    <xf numFmtId="2" fontId="0" fillId="0" borderId="0" xfId="0" applyNumberFormat="1"/>
    <xf numFmtId="172" fontId="0" fillId="0" borderId="0" xfId="21" applyNumberFormat="1" applyFont="1" applyFill="1"/>
    <xf numFmtId="43" fontId="0" fillId="0" borderId="0" xfId="14" applyFont="1" applyFill="1"/>
    <xf numFmtId="10" fontId="8" fillId="0" borderId="30" xfId="0" applyNumberFormat="1" applyFont="1" applyBorder="1"/>
    <xf numFmtId="172" fontId="8" fillId="0" borderId="30" xfId="0" applyNumberFormat="1" applyFont="1" applyBorder="1"/>
    <xf numFmtId="0" fontId="8" fillId="0" borderId="0" xfId="0" applyFont="1" applyAlignment="1">
      <alignment horizontal="center"/>
    </xf>
    <xf numFmtId="0" fontId="0" fillId="0" borderId="0" xfId="0" applyAlignment="1">
      <alignment horizontal="center"/>
    </xf>
    <xf numFmtId="0" fontId="0" fillId="7" borderId="9" xfId="0" applyFill="1" applyBorder="1"/>
    <xf numFmtId="0" fontId="0" fillId="0" borderId="9" xfId="0" applyFill="1" applyBorder="1"/>
    <xf numFmtId="0" fontId="51" fillId="7" borderId="31" xfId="0" applyFont="1" applyFill="1" applyBorder="1"/>
    <xf numFmtId="0" fontId="51" fillId="20" borderId="31" xfId="0" applyFont="1" applyFill="1" applyBorder="1"/>
    <xf numFmtId="0" fontId="0" fillId="16" borderId="31" xfId="0" applyFill="1" applyBorder="1" applyAlignment="1">
      <alignment horizontal="center"/>
    </xf>
    <xf numFmtId="14" fontId="0" fillId="16" borderId="31" xfId="0" applyNumberFormat="1" applyFill="1" applyBorder="1" applyAlignment="1">
      <alignment horizontal="center"/>
    </xf>
    <xf numFmtId="0" fontId="0" fillId="16" borderId="31" xfId="0" applyFill="1" applyBorder="1"/>
    <xf numFmtId="0" fontId="0" fillId="16" borderId="31" xfId="0" applyFill="1" applyBorder="1" applyAlignment="1">
      <alignment wrapText="1"/>
    </xf>
    <xf numFmtId="0" fontId="0" fillId="0" borderId="31" xfId="0" applyBorder="1"/>
    <xf numFmtId="0" fontId="51" fillId="16" borderId="31" xfId="0" applyFont="1" applyFill="1" applyBorder="1"/>
    <xf numFmtId="0" fontId="52" fillId="16" borderId="31" xfId="0" applyFont="1" applyFill="1" applyBorder="1"/>
    <xf numFmtId="0" fontId="0" fillId="16" borderId="31" xfId="0" applyFill="1" applyBorder="1" applyAlignment="1">
      <alignment horizontal="left"/>
    </xf>
    <xf numFmtId="0" fontId="6" fillId="16" borderId="31" xfId="0" applyFont="1" applyFill="1" applyBorder="1" applyAlignment="1">
      <alignment wrapText="1"/>
    </xf>
    <xf numFmtId="0" fontId="62" fillId="19" borderId="31" xfId="0" applyFont="1" applyFill="1" applyBorder="1"/>
    <xf numFmtId="0" fontId="54" fillId="7" borderId="31" xfId="0" applyFont="1" applyFill="1" applyBorder="1" applyAlignment="1">
      <alignment wrapText="1"/>
    </xf>
    <xf numFmtId="0" fontId="51" fillId="16" borderId="31" xfId="0" applyFont="1" applyFill="1" applyBorder="1" applyAlignment="1">
      <alignment wrapText="1"/>
    </xf>
    <xf numFmtId="0" fontId="51" fillId="7" borderId="31" xfId="0" applyFont="1" applyFill="1" applyBorder="1" applyAlignment="1">
      <alignment wrapText="1"/>
    </xf>
    <xf numFmtId="0" fontId="52" fillId="16" borderId="31" xfId="0" applyFont="1" applyFill="1" applyBorder="1" applyAlignment="1">
      <alignment wrapText="1"/>
    </xf>
    <xf numFmtId="0" fontId="51" fillId="0" borderId="31" xfId="0" applyFont="1" applyFill="1" applyBorder="1" applyAlignment="1">
      <alignment wrapText="1"/>
    </xf>
    <xf numFmtId="0" fontId="51" fillId="7" borderId="31" xfId="0" applyFont="1" applyFill="1" applyBorder="1" applyAlignment="1">
      <alignment horizontal="left" wrapText="1"/>
    </xf>
    <xf numFmtId="0" fontId="57" fillId="19" borderId="31" xfId="0" applyFont="1" applyFill="1" applyBorder="1" applyAlignment="1">
      <alignment horizontal="center" vertical="center" wrapText="1"/>
    </xf>
    <xf numFmtId="0" fontId="55" fillId="19" borderId="31" xfId="0" applyFont="1" applyFill="1" applyBorder="1" applyAlignment="1">
      <alignment horizontal="center" vertical="center" wrapText="1"/>
    </xf>
    <xf numFmtId="0" fontId="55" fillId="26" borderId="31" xfId="0" applyFont="1" applyFill="1" applyBorder="1" applyAlignment="1">
      <alignment horizontal="center" vertical="center" wrapText="1"/>
    </xf>
    <xf numFmtId="0" fontId="55" fillId="19" borderId="32" xfId="0" applyFont="1" applyFill="1" applyBorder="1" applyAlignment="1">
      <alignment vertical="center" wrapText="1"/>
    </xf>
    <xf numFmtId="0" fontId="55" fillId="19" borderId="31" xfId="0" applyFont="1" applyFill="1" applyBorder="1" applyAlignment="1">
      <alignment vertical="center" wrapText="1"/>
    </xf>
    <xf numFmtId="0" fontId="63" fillId="7" borderId="31" xfId="0" applyFont="1" applyFill="1" applyBorder="1"/>
    <xf numFmtId="0" fontId="63" fillId="7" borderId="31" xfId="0" applyFont="1" applyFill="1" applyBorder="1" applyAlignment="1">
      <alignment horizontal="center"/>
    </xf>
    <xf numFmtId="1" fontId="63" fillId="9" borderId="31" xfId="0" applyNumberFormat="1" applyFont="1" applyFill="1" applyBorder="1"/>
    <xf numFmtId="0" fontId="63" fillId="21" borderId="31" xfId="0" applyFont="1" applyFill="1" applyBorder="1"/>
    <xf numFmtId="1" fontId="63" fillId="21" borderId="31" xfId="0" applyNumberFormat="1" applyFont="1" applyFill="1" applyBorder="1"/>
    <xf numFmtId="2" fontId="51" fillId="9" borderId="31" xfId="0" applyNumberFormat="1" applyFont="1" applyFill="1" applyBorder="1"/>
    <xf numFmtId="166" fontId="52" fillId="9" borderId="31" xfId="14" applyNumberFormat="1" applyFont="1" applyFill="1" applyBorder="1"/>
    <xf numFmtId="169" fontId="52" fillId="9" borderId="31" xfId="14" applyNumberFormat="1" applyFont="1" applyFill="1" applyBorder="1"/>
    <xf numFmtId="168" fontId="52" fillId="9" borderId="31" xfId="14" applyNumberFormat="1" applyFont="1" applyFill="1" applyBorder="1"/>
    <xf numFmtId="44" fontId="51" fillId="7" borderId="31" xfId="17" applyFont="1" applyFill="1" applyBorder="1"/>
    <xf numFmtId="44" fontId="52" fillId="9" borderId="31" xfId="17" applyFont="1" applyFill="1" applyBorder="1"/>
    <xf numFmtId="167" fontId="51" fillId="9" borderId="31" xfId="17" applyNumberFormat="1" applyFont="1" applyFill="1" applyBorder="1"/>
    <xf numFmtId="166" fontId="51" fillId="7" borderId="31" xfId="14" applyNumberFormat="1" applyFont="1" applyFill="1" applyBorder="1"/>
    <xf numFmtId="164" fontId="52" fillId="9" borderId="31" xfId="14" applyNumberFormat="1" applyFont="1" applyFill="1" applyBorder="1"/>
    <xf numFmtId="0" fontId="0" fillId="7" borderId="32" xfId="0" applyFill="1" applyBorder="1"/>
    <xf numFmtId="0" fontId="0" fillId="0" borderId="32" xfId="0" applyBorder="1"/>
    <xf numFmtId="0" fontId="0" fillId="7" borderId="33" xfId="0" applyFill="1" applyBorder="1"/>
    <xf numFmtId="0" fontId="0" fillId="7" borderId="34" xfId="0" applyFill="1" applyBorder="1"/>
    <xf numFmtId="0" fontId="0" fillId="0" borderId="33" xfId="0" applyBorder="1"/>
    <xf numFmtId="0" fontId="0" fillId="0" borderId="34" xfId="0" applyBorder="1"/>
    <xf numFmtId="0" fontId="0" fillId="0" borderId="33" xfId="0" applyFill="1" applyBorder="1"/>
    <xf numFmtId="0" fontId="0" fillId="0" borderId="34" xfId="0" applyFill="1" applyBorder="1"/>
    <xf numFmtId="0" fontId="0" fillId="29" borderId="31" xfId="0" applyFill="1" applyBorder="1" applyAlignment="1">
      <alignment wrapText="1"/>
    </xf>
    <xf numFmtId="0" fontId="13" fillId="8" borderId="31" xfId="7" applyFill="1" applyBorder="1"/>
    <xf numFmtId="0" fontId="16" fillId="0" borderId="35" xfId="7" applyFont="1" applyBorder="1" applyAlignment="1">
      <alignment wrapText="1"/>
    </xf>
    <xf numFmtId="0" fontId="19" fillId="11" borderId="36" xfId="9" applyFont="1" applyFill="1" applyBorder="1" applyAlignment="1">
      <alignment horizontal="center"/>
    </xf>
    <xf numFmtId="0" fontId="19" fillId="0" borderId="37" xfId="9" applyFont="1" applyBorder="1"/>
    <xf numFmtId="0" fontId="43" fillId="17" borderId="38" xfId="0" applyFont="1" applyFill="1" applyBorder="1" applyAlignment="1">
      <alignment horizontal="center" vertical="center"/>
    </xf>
    <xf numFmtId="0" fontId="71" fillId="0" borderId="26" xfId="0" applyFont="1" applyBorder="1" applyAlignment="1">
      <alignment vertical="center" wrapText="1"/>
    </xf>
    <xf numFmtId="166" fontId="0" fillId="27" borderId="20" xfId="14" applyNumberFormat="1" applyFont="1" applyFill="1" applyBorder="1" applyAlignment="1">
      <alignment horizontal="right"/>
    </xf>
    <xf numFmtId="1" fontId="71" fillId="0" borderId="25" xfId="0" applyNumberFormat="1" applyFont="1" applyBorder="1" applyAlignment="1">
      <alignment vertical="center" wrapText="1"/>
    </xf>
    <xf numFmtId="166" fontId="0" fillId="8" borderId="21" xfId="14" applyNumberFormat="1" applyFont="1" applyFill="1" applyBorder="1" applyAlignment="1">
      <alignment horizontal="center"/>
    </xf>
    <xf numFmtId="166" fontId="0" fillId="8" borderId="20" xfId="14" applyNumberFormat="1" applyFont="1" applyFill="1" applyBorder="1" applyAlignment="1">
      <alignment horizontal="right"/>
    </xf>
    <xf numFmtId="171" fontId="0" fillId="27" borderId="20" xfId="17" applyNumberFormat="1" applyFont="1" applyFill="1" applyBorder="1" applyAlignment="1">
      <alignment horizontal="right"/>
    </xf>
    <xf numFmtId="0" fontId="0" fillId="0" borderId="20" xfId="0" applyBorder="1" applyAlignment="1">
      <alignment horizontal="left" wrapText="1"/>
    </xf>
    <xf numFmtId="171" fontId="0" fillId="8" borderId="20" xfId="17" applyNumberFormat="1" applyFont="1" applyFill="1" applyBorder="1" applyAlignment="1">
      <alignment horizontal="right"/>
    </xf>
    <xf numFmtId="0" fontId="72" fillId="0" borderId="25" xfId="0" applyFont="1" applyBorder="1" applyAlignment="1">
      <alignment vertical="center" wrapText="1"/>
    </xf>
    <xf numFmtId="171" fontId="8" fillId="27" borderId="20" xfId="17" applyNumberFormat="1" applyFont="1" applyFill="1" applyBorder="1" applyAlignment="1">
      <alignment horizontal="center"/>
    </xf>
    <xf numFmtId="0" fontId="8" fillId="0" borderId="26" xfId="0" applyFont="1" applyBorder="1" applyAlignment="1">
      <alignment horizontal="left" wrapText="1"/>
    </xf>
    <xf numFmtId="171" fontId="8" fillId="28" borderId="0" xfId="17" applyNumberFormat="1" applyFont="1" applyFill="1" applyAlignment="1">
      <alignment horizontal="center"/>
    </xf>
    <xf numFmtId="171" fontId="8" fillId="28" borderId="20" xfId="17" applyNumberFormat="1" applyFont="1" applyFill="1" applyBorder="1" applyAlignment="1">
      <alignment horizontal="center"/>
    </xf>
    <xf numFmtId="171" fontId="8" fillId="0" borderId="0" xfId="17" applyNumberFormat="1" applyFont="1" applyAlignment="1">
      <alignment horizontal="center"/>
    </xf>
    <xf numFmtId="171" fontId="8" fillId="28" borderId="27" xfId="17" applyNumberFormat="1" applyFont="1" applyFill="1" applyBorder="1" applyAlignment="1">
      <alignment horizontal="center"/>
    </xf>
    <xf numFmtId="166" fontId="8" fillId="27" borderId="20" xfId="14" applyNumberFormat="1" applyFont="1" applyFill="1" applyBorder="1" applyAlignment="1">
      <alignment horizontal="center"/>
    </xf>
    <xf numFmtId="166" fontId="8" fillId="27" borderId="20" xfId="14" applyNumberFormat="1" applyFont="1" applyFill="1" applyBorder="1" applyAlignment="1">
      <alignment horizontal="center" vertical="top"/>
    </xf>
    <xf numFmtId="166" fontId="8" fillId="28" borderId="27" xfId="14" applyNumberFormat="1" applyFont="1" applyFill="1" applyBorder="1" applyAlignment="1">
      <alignment horizontal="center"/>
    </xf>
    <xf numFmtId="166" fontId="8" fillId="28" borderId="20" xfId="14" applyNumberFormat="1" applyFont="1" applyFill="1" applyBorder="1" applyAlignment="1">
      <alignment horizontal="center"/>
    </xf>
    <xf numFmtId="166" fontId="8" fillId="0" borderId="0" xfId="14" applyNumberFormat="1" applyFont="1" applyAlignment="1">
      <alignment horizontal="center"/>
    </xf>
    <xf numFmtId="166" fontId="8" fillId="28" borderId="0" xfId="14" applyNumberFormat="1" applyFont="1" applyFill="1" applyAlignment="1">
      <alignment horizontal="center"/>
    </xf>
    <xf numFmtId="166" fontId="8" fillId="8" borderId="21" xfId="14" applyNumberFormat="1" applyFont="1" applyFill="1" applyBorder="1" applyAlignment="1">
      <alignment horizontal="center"/>
    </xf>
    <xf numFmtId="166" fontId="72" fillId="8" borderId="18" xfId="14" applyNumberFormat="1" applyFont="1" applyFill="1" applyBorder="1" applyAlignment="1">
      <alignment vertical="center" wrapText="1"/>
    </xf>
    <xf numFmtId="166" fontId="72" fillId="27" borderId="19" xfId="14" applyNumberFormat="1" applyFont="1" applyFill="1" applyBorder="1" applyAlignment="1">
      <alignment vertical="center" wrapText="1"/>
    </xf>
    <xf numFmtId="166" fontId="72" fillId="27" borderId="18" xfId="14" applyNumberFormat="1" applyFont="1" applyFill="1" applyBorder="1" applyAlignment="1">
      <alignment vertical="center" wrapText="1"/>
    </xf>
    <xf numFmtId="166" fontId="72" fillId="28" borderId="19" xfId="14" applyNumberFormat="1" applyFont="1" applyFill="1" applyBorder="1" applyAlignment="1">
      <alignment vertical="center" wrapText="1"/>
    </xf>
    <xf numFmtId="166" fontId="72" fillId="28" borderId="18" xfId="14" applyNumberFormat="1" applyFont="1" applyFill="1" applyBorder="1" applyAlignment="1">
      <alignment vertical="center" wrapText="1"/>
    </xf>
    <xf numFmtId="166" fontId="72" fillId="0" borderId="0" xfId="14" applyNumberFormat="1" applyFont="1" applyAlignment="1">
      <alignment vertical="center" wrapText="1"/>
    </xf>
    <xf numFmtId="166" fontId="72" fillId="27" borderId="20" xfId="14" applyNumberFormat="1" applyFont="1" applyFill="1" applyBorder="1" applyAlignment="1">
      <alignment vertical="center" wrapText="1"/>
    </xf>
    <xf numFmtId="166" fontId="72" fillId="28" borderId="0" xfId="14" applyNumberFormat="1" applyFont="1" applyFill="1" applyAlignment="1">
      <alignment vertical="center" wrapText="1"/>
    </xf>
    <xf numFmtId="166" fontId="72" fillId="28" borderId="27" xfId="14" applyNumberFormat="1" applyFont="1" applyFill="1" applyBorder="1" applyAlignment="1">
      <alignment vertical="center" wrapText="1"/>
    </xf>
    <xf numFmtId="166" fontId="0" fillId="8" borderId="20" xfId="14" applyNumberFormat="1" applyFont="1" applyFill="1" applyBorder="1" applyAlignment="1">
      <alignment horizontal="right" vertical="center"/>
    </xf>
    <xf numFmtId="0" fontId="72" fillId="0" borderId="39" xfId="0" applyFont="1" applyBorder="1" applyAlignment="1">
      <alignment vertical="center" wrapText="1"/>
    </xf>
    <xf numFmtId="171" fontId="8" fillId="8" borderId="21" xfId="17" applyNumberFormat="1" applyFont="1" applyFill="1" applyBorder="1" applyAlignment="1">
      <alignment horizontal="center"/>
    </xf>
    <xf numFmtId="171" fontId="8" fillId="27" borderId="21" xfId="17" applyNumberFormat="1" applyFont="1" applyFill="1" applyBorder="1" applyAlignment="1">
      <alignment horizontal="center"/>
    </xf>
    <xf numFmtId="166" fontId="8" fillId="8" borderId="18" xfId="14" applyNumberFormat="1" applyFont="1" applyFill="1" applyBorder="1" applyAlignment="1">
      <alignment horizontal="center"/>
    </xf>
    <xf numFmtId="166" fontId="8" fillId="27" borderId="18" xfId="14" applyNumberFormat="1" applyFont="1" applyFill="1" applyBorder="1" applyAlignment="1">
      <alignment horizontal="center"/>
    </xf>
    <xf numFmtId="166" fontId="8" fillId="27" borderId="24" xfId="14" applyNumberFormat="1" applyFont="1" applyFill="1" applyBorder="1" applyAlignment="1">
      <alignment horizontal="center"/>
    </xf>
    <xf numFmtId="166" fontId="8" fillId="27" borderId="21" xfId="14" applyNumberFormat="1" applyFont="1" applyFill="1" applyBorder="1" applyAlignment="1">
      <alignment horizontal="center"/>
    </xf>
    <xf numFmtId="0" fontId="72" fillId="0" borderId="22" xfId="0" applyFont="1" applyBorder="1" applyAlignment="1">
      <alignment vertical="center" wrapText="1"/>
    </xf>
    <xf numFmtId="0" fontId="72" fillId="0" borderId="41" xfId="0" applyFont="1" applyBorder="1" applyAlignment="1">
      <alignment vertical="center" wrapText="1"/>
    </xf>
    <xf numFmtId="166" fontId="8" fillId="8" borderId="40" xfId="14" applyNumberFormat="1" applyFont="1" applyFill="1" applyBorder="1" applyAlignment="1">
      <alignment horizontal="center"/>
    </xf>
    <xf numFmtId="166" fontId="8" fillId="27" borderId="40" xfId="14" applyNumberFormat="1" applyFont="1" applyFill="1" applyBorder="1" applyAlignment="1">
      <alignment horizontal="center"/>
    </xf>
    <xf numFmtId="166" fontId="72" fillId="27" borderId="24" xfId="14" applyNumberFormat="1" applyFont="1" applyFill="1" applyBorder="1" applyAlignment="1">
      <alignment horizontal="center" vertical="center" wrapText="1"/>
    </xf>
    <xf numFmtId="166" fontId="72" fillId="27" borderId="21" xfId="14" applyNumberFormat="1" applyFont="1" applyFill="1" applyBorder="1" applyAlignment="1">
      <alignment horizontal="center" vertical="center" wrapText="1"/>
    </xf>
    <xf numFmtId="168" fontId="72" fillId="27" borderId="21" xfId="14" applyNumberFormat="1" applyFont="1" applyFill="1" applyBorder="1" applyAlignment="1">
      <alignment horizontal="center" vertical="center" wrapText="1"/>
    </xf>
    <xf numFmtId="168" fontId="72" fillId="8" borderId="21" xfId="14" applyNumberFormat="1" applyFont="1" applyFill="1" applyBorder="1" applyAlignment="1">
      <alignment horizontal="center" vertical="center" wrapText="1"/>
    </xf>
    <xf numFmtId="166" fontId="8" fillId="27" borderId="19" xfId="14" applyNumberFormat="1" applyFont="1" applyFill="1" applyBorder="1" applyAlignment="1">
      <alignment horizontal="center"/>
    </xf>
    <xf numFmtId="0" fontId="72" fillId="0" borderId="40" xfId="0" applyFont="1" applyBorder="1" applyAlignment="1">
      <alignment vertical="center" wrapText="1"/>
    </xf>
    <xf numFmtId="0" fontId="71" fillId="0" borderId="16" xfId="0" applyFont="1" applyBorder="1" applyAlignment="1">
      <alignment vertical="center" wrapText="1"/>
    </xf>
    <xf numFmtId="166" fontId="0" fillId="8" borderId="24" xfId="14" applyNumberFormat="1" applyFont="1" applyFill="1" applyBorder="1" applyAlignment="1">
      <alignment horizontal="center"/>
    </xf>
    <xf numFmtId="171" fontId="8" fillId="8" borderId="24" xfId="17" applyNumberFormat="1" applyFont="1" applyFill="1" applyBorder="1" applyAlignment="1">
      <alignment horizontal="center"/>
    </xf>
    <xf numFmtId="0" fontId="72" fillId="0" borderId="42" xfId="0" applyFont="1" applyBorder="1" applyAlignment="1">
      <alignment vertical="center" wrapText="1"/>
    </xf>
    <xf numFmtId="0" fontId="71" fillId="0" borderId="42" xfId="0" applyFont="1" applyBorder="1" applyAlignment="1">
      <alignment vertical="center" wrapText="1"/>
    </xf>
    <xf numFmtId="170" fontId="0" fillId="8" borderId="24" xfId="21" applyNumberFormat="1" applyFont="1" applyFill="1" applyBorder="1" applyAlignment="1">
      <alignment horizontal="center"/>
    </xf>
    <xf numFmtId="170" fontId="0" fillId="27" borderId="21" xfId="21" applyNumberFormat="1" applyFont="1" applyFill="1" applyBorder="1" applyAlignment="1">
      <alignment horizontal="center"/>
    </xf>
    <xf numFmtId="170" fontId="0" fillId="27" borderId="21" xfId="0" applyNumberFormat="1" applyFill="1" applyBorder="1" applyAlignment="1">
      <alignment horizontal="center"/>
    </xf>
    <xf numFmtId="173" fontId="0" fillId="27" borderId="21" xfId="0" applyNumberFormat="1" applyFill="1" applyBorder="1" applyAlignment="1">
      <alignment horizontal="center"/>
    </xf>
    <xf numFmtId="0" fontId="0" fillId="27" borderId="21" xfId="0" applyFill="1" applyBorder="1" applyAlignment="1">
      <alignment horizontal="center"/>
    </xf>
    <xf numFmtId="170" fontId="0" fillId="8" borderId="21" xfId="0" applyNumberFormat="1" applyFill="1" applyBorder="1" applyAlignment="1">
      <alignment horizontal="center"/>
    </xf>
    <xf numFmtId="166" fontId="0" fillId="8" borderId="18" xfId="14" applyNumberFormat="1" applyFont="1" applyFill="1" applyBorder="1" applyAlignment="1">
      <alignment horizontal="center"/>
    </xf>
    <xf numFmtId="166" fontId="0" fillId="27" borderId="18" xfId="14" applyNumberFormat="1" applyFont="1" applyFill="1" applyBorder="1" applyAlignment="1">
      <alignment horizontal="center"/>
    </xf>
    <xf numFmtId="1" fontId="71" fillId="0" borderId="42" xfId="0" applyNumberFormat="1" applyFont="1" applyBorder="1" applyAlignment="1">
      <alignment vertical="center" wrapText="1"/>
    </xf>
    <xf numFmtId="166" fontId="0" fillId="27" borderId="24" xfId="14" applyNumberFormat="1" applyFont="1" applyFill="1" applyBorder="1" applyAlignment="1">
      <alignment horizontal="center"/>
    </xf>
    <xf numFmtId="166" fontId="0" fillId="27" borderId="21" xfId="14" applyNumberFormat="1" applyFont="1" applyFill="1" applyBorder="1" applyAlignment="1">
      <alignment horizontal="center"/>
    </xf>
    <xf numFmtId="166" fontId="71" fillId="27" borderId="18" xfId="14" applyNumberFormat="1" applyFont="1" applyFill="1" applyBorder="1" applyAlignment="1">
      <alignment horizontal="center" vertical="center" wrapText="1"/>
    </xf>
    <xf numFmtId="166" fontId="71" fillId="8" borderId="18" xfId="14" applyNumberFormat="1" applyFont="1" applyFill="1" applyBorder="1" applyAlignment="1">
      <alignment horizontal="center" vertical="center" wrapText="1"/>
    </xf>
    <xf numFmtId="170" fontId="0" fillId="8" borderId="18" xfId="21" applyNumberFormat="1" applyFont="1" applyFill="1" applyBorder="1" applyAlignment="1">
      <alignment horizontal="center"/>
    </xf>
    <xf numFmtId="170" fontId="0" fillId="27" borderId="18" xfId="21" applyNumberFormat="1" applyFont="1" applyFill="1" applyBorder="1" applyAlignment="1">
      <alignment horizontal="center"/>
    </xf>
    <xf numFmtId="170" fontId="0" fillId="27" borderId="18" xfId="0" applyNumberFormat="1" applyFill="1" applyBorder="1" applyAlignment="1">
      <alignment horizontal="center"/>
    </xf>
    <xf numFmtId="173" fontId="0" fillId="27" borderId="18" xfId="0" applyNumberFormat="1" applyFill="1" applyBorder="1" applyAlignment="1">
      <alignment horizontal="center"/>
    </xf>
    <xf numFmtId="2" fontId="0" fillId="27" borderId="18" xfId="0" applyNumberFormat="1" applyFill="1" applyBorder="1" applyAlignment="1">
      <alignment horizontal="center"/>
    </xf>
    <xf numFmtId="170" fontId="0" fillId="8" borderId="18" xfId="0" applyNumberFormat="1" applyFill="1" applyBorder="1" applyAlignment="1">
      <alignment horizontal="center"/>
    </xf>
    <xf numFmtId="0" fontId="0" fillId="0" borderId="16" xfId="0" applyBorder="1" applyAlignment="1">
      <alignment horizontal="right"/>
    </xf>
    <xf numFmtId="43" fontId="8" fillId="8" borderId="16" xfId="0" applyNumberFormat="1" applyFont="1" applyFill="1" applyBorder="1" applyAlignment="1">
      <alignment horizontal="right"/>
    </xf>
    <xf numFmtId="0" fontId="72" fillId="0" borderId="20" xfId="0" applyFont="1" applyBorder="1" applyAlignment="1">
      <alignment vertical="center"/>
    </xf>
    <xf numFmtId="0" fontId="71" fillId="0" borderId="0" xfId="0" applyFont="1" applyBorder="1" applyAlignment="1">
      <alignment vertical="center"/>
    </xf>
    <xf numFmtId="0" fontId="71" fillId="0" borderId="4" xfId="0" applyFont="1" applyBorder="1" applyAlignment="1">
      <alignment vertical="center"/>
    </xf>
    <xf numFmtId="1" fontId="71" fillId="0" borderId="17" xfId="0" applyNumberFormat="1" applyFont="1" applyBorder="1" applyAlignment="1">
      <alignment vertical="center"/>
    </xf>
    <xf numFmtId="43" fontId="52" fillId="9" borderId="31" xfId="14" applyNumberFormat="1" applyFont="1" applyFill="1" applyBorder="1"/>
    <xf numFmtId="0" fontId="6" fillId="0" borderId="0" xfId="0" applyFont="1" applyAlignment="1">
      <alignment wrapText="1"/>
    </xf>
    <xf numFmtId="43" fontId="0" fillId="8" borderId="16" xfId="0" applyNumberFormat="1" applyFont="1" applyFill="1" applyBorder="1" applyAlignment="1">
      <alignment horizontal="right"/>
    </xf>
    <xf numFmtId="166" fontId="0" fillId="0" borderId="0" xfId="0" applyNumberFormat="1"/>
    <xf numFmtId="0" fontId="72" fillId="0" borderId="26" xfId="0" applyFont="1" applyBorder="1" applyAlignment="1">
      <alignment vertical="center" wrapText="1"/>
    </xf>
    <xf numFmtId="0" fontId="0" fillId="0" borderId="20" xfId="0" applyBorder="1" applyAlignment="1">
      <alignment horizontal="right"/>
    </xf>
    <xf numFmtId="166" fontId="0" fillId="8" borderId="20" xfId="0" applyNumberFormat="1" applyFont="1" applyFill="1" applyBorder="1" applyAlignment="1">
      <alignment horizontal="right"/>
    </xf>
    <xf numFmtId="166" fontId="0" fillId="27" borderId="20" xfId="0" applyNumberFormat="1" applyFont="1" applyFill="1" applyBorder="1" applyAlignment="1">
      <alignment horizontal="right"/>
    </xf>
    <xf numFmtId="166" fontId="0" fillId="27" borderId="20" xfId="0" applyNumberFormat="1" applyFill="1" applyBorder="1" applyAlignment="1">
      <alignment horizontal="right"/>
    </xf>
    <xf numFmtId="43" fontId="0" fillId="16" borderId="20" xfId="0" applyNumberFormat="1" applyFont="1" applyFill="1" applyBorder="1" applyAlignment="1">
      <alignment horizontal="right"/>
    </xf>
    <xf numFmtId="166" fontId="0" fillId="27" borderId="20" xfId="14" applyNumberFormat="1" applyFont="1" applyFill="1" applyBorder="1" applyAlignment="1">
      <alignment horizontal="right" vertical="center"/>
    </xf>
    <xf numFmtId="0" fontId="57" fillId="19" borderId="15" xfId="0" applyFont="1" applyFill="1" applyBorder="1" applyAlignment="1">
      <alignment horizontal="left" vertical="center" wrapText="1"/>
    </xf>
    <xf numFmtId="0" fontId="57" fillId="19" borderId="0" xfId="0" applyFont="1" applyFill="1" applyAlignment="1">
      <alignment horizontal="left" vertical="center" wrapText="1"/>
    </xf>
    <xf numFmtId="0" fontId="66" fillId="19" borderId="10" xfId="0" applyFont="1" applyFill="1" applyBorder="1" applyAlignment="1">
      <alignment horizontal="center"/>
    </xf>
    <xf numFmtId="0" fontId="66" fillId="19" borderId="11" xfId="0" applyFont="1" applyFill="1" applyBorder="1" applyAlignment="1">
      <alignment horizontal="center"/>
    </xf>
    <xf numFmtId="0" fontId="6" fillId="0" borderId="39" xfId="0" applyFont="1" applyBorder="1" applyAlignment="1">
      <alignment horizontal="center" wrapText="1"/>
    </xf>
    <xf numFmtId="0" fontId="6" fillId="0" borderId="43" xfId="0" applyFont="1" applyBorder="1" applyAlignment="1">
      <alignment horizontal="center" wrapText="1"/>
    </xf>
    <xf numFmtId="0" fontId="6" fillId="0" borderId="17" xfId="0" applyFont="1" applyBorder="1" applyAlignment="1">
      <alignment horizontal="center" wrapText="1"/>
    </xf>
    <xf numFmtId="0" fontId="72" fillId="0" borderId="0" xfId="0" applyFont="1" applyBorder="1" applyAlignment="1">
      <alignment horizontal="center" vertical="center" wrapText="1"/>
    </xf>
    <xf numFmtId="0" fontId="72" fillId="0" borderId="4" xfId="0" applyFont="1" applyBorder="1" applyAlignment="1">
      <alignment horizontal="center" vertical="center" wrapText="1"/>
    </xf>
    <xf numFmtId="0" fontId="8" fillId="0" borderId="0" xfId="0" applyFont="1" applyAlignment="1">
      <alignment horizontal="center"/>
    </xf>
    <xf numFmtId="2" fontId="8" fillId="0" borderId="10" xfId="21" applyNumberFormat="1" applyFont="1" applyBorder="1" applyAlignment="1">
      <alignment horizontal="center"/>
    </xf>
    <xf numFmtId="2" fontId="8" fillId="0" borderId="11" xfId="21" applyNumberFormat="1" applyFont="1" applyBorder="1" applyAlignment="1">
      <alignment horizontal="center"/>
    </xf>
    <xf numFmtId="2" fontId="8" fillId="0" borderId="29" xfId="21" applyNumberFormat="1" applyFont="1" applyBorder="1" applyAlignment="1">
      <alignment horizontal="center"/>
    </xf>
    <xf numFmtId="0" fontId="0" fillId="0" borderId="0" xfId="0" applyAlignment="1">
      <alignment horizontal="center"/>
    </xf>
    <xf numFmtId="0" fontId="73" fillId="0" borderId="0" xfId="0" applyFont="1" applyAlignment="1">
      <alignment horizontal="center"/>
    </xf>
    <xf numFmtId="2" fontId="0" fillId="0" borderId="10" xfId="21" applyNumberFormat="1" applyFont="1" applyBorder="1" applyAlignment="1">
      <alignment horizontal="center"/>
    </xf>
    <xf numFmtId="2" fontId="0" fillId="0" borderId="11" xfId="21" applyNumberFormat="1" applyFont="1" applyBorder="1" applyAlignment="1">
      <alignment horizontal="center"/>
    </xf>
    <xf numFmtId="2" fontId="0" fillId="0" borderId="29" xfId="21" applyNumberFormat="1" applyFont="1" applyBorder="1" applyAlignment="1">
      <alignment horizontal="center"/>
    </xf>
    <xf numFmtId="10" fontId="0" fillId="0" borderId="10" xfId="21" applyNumberFormat="1" applyFont="1" applyFill="1" applyBorder="1" applyAlignment="1">
      <alignment horizontal="center"/>
    </xf>
    <xf numFmtId="10" fontId="0" fillId="0" borderId="11" xfId="21" applyNumberFormat="1" applyFont="1" applyFill="1" applyBorder="1" applyAlignment="1">
      <alignment horizontal="center"/>
    </xf>
    <xf numFmtId="10" fontId="0" fillId="0" borderId="29" xfId="21" applyNumberFormat="1" applyFont="1" applyFill="1" applyBorder="1" applyAlignment="1">
      <alignment horizontal="center"/>
    </xf>
    <xf numFmtId="10" fontId="0" fillId="7" borderId="10" xfId="0" applyNumberFormat="1" applyFont="1" applyFill="1" applyBorder="1" applyAlignment="1">
      <alignment horizontal="center"/>
    </xf>
    <xf numFmtId="0" fontId="0" fillId="7" borderId="11" xfId="0" applyFont="1" applyFill="1" applyBorder="1" applyAlignment="1">
      <alignment horizontal="center"/>
    </xf>
    <xf numFmtId="0" fontId="0" fillId="7" borderId="29" xfId="0" applyFont="1" applyFill="1" applyBorder="1" applyAlignment="1">
      <alignment horizontal="center"/>
    </xf>
    <xf numFmtId="2" fontId="8" fillId="7" borderId="10" xfId="21" applyNumberFormat="1" applyFont="1" applyFill="1" applyBorder="1" applyAlignment="1">
      <alignment horizontal="center"/>
    </xf>
    <xf numFmtId="2" fontId="8" fillId="7" borderId="11" xfId="21" applyNumberFormat="1" applyFont="1" applyFill="1" applyBorder="1" applyAlignment="1">
      <alignment horizontal="center"/>
    </xf>
    <xf numFmtId="2" fontId="8" fillId="7" borderId="29" xfId="21" applyNumberFormat="1" applyFont="1" applyFill="1" applyBorder="1" applyAlignment="1">
      <alignment horizontal="center"/>
    </xf>
    <xf numFmtId="2" fontId="0" fillId="0" borderId="15" xfId="0" applyNumberFormat="1" applyBorder="1" applyAlignment="1">
      <alignment horizontal="center"/>
    </xf>
    <xf numFmtId="2" fontId="0" fillId="0" borderId="0" xfId="0" applyNumberFormat="1" applyBorder="1" applyAlignment="1">
      <alignment horizontal="center"/>
    </xf>
    <xf numFmtId="2" fontId="0" fillId="0" borderId="28" xfId="0" applyNumberFormat="1" applyBorder="1" applyAlignment="1">
      <alignment horizontal="center"/>
    </xf>
    <xf numFmtId="10" fontId="8" fillId="0" borderId="10" xfId="21" applyNumberFormat="1" applyFont="1" applyFill="1" applyBorder="1" applyAlignment="1">
      <alignment horizontal="center"/>
    </xf>
    <xf numFmtId="10" fontId="8" fillId="0" borderId="11" xfId="21" applyNumberFormat="1" applyFont="1" applyFill="1" applyBorder="1" applyAlignment="1">
      <alignment horizontal="center"/>
    </xf>
    <xf numFmtId="10" fontId="8" fillId="0" borderId="29" xfId="21" applyNumberFormat="1" applyFont="1" applyFill="1" applyBorder="1" applyAlignment="1">
      <alignment horizontal="center"/>
    </xf>
    <xf numFmtId="10" fontId="8" fillId="7" borderId="10" xfId="21" applyNumberFormat="1" applyFont="1" applyFill="1" applyBorder="1" applyAlignment="1">
      <alignment horizontal="center"/>
    </xf>
    <xf numFmtId="10" fontId="8" fillId="7" borderId="11" xfId="21" applyNumberFormat="1" applyFont="1" applyFill="1" applyBorder="1" applyAlignment="1">
      <alignment horizontal="center"/>
    </xf>
    <xf numFmtId="10" fontId="8" fillId="7" borderId="29" xfId="21" applyNumberFormat="1" applyFont="1" applyFill="1" applyBorder="1" applyAlignment="1">
      <alignment horizontal="center"/>
    </xf>
    <xf numFmtId="2" fontId="0" fillId="7" borderId="15" xfId="0" applyNumberFormat="1" applyFill="1" applyBorder="1" applyAlignment="1">
      <alignment horizontal="center"/>
    </xf>
    <xf numFmtId="2" fontId="0" fillId="7" borderId="0" xfId="0" applyNumberFormat="1" applyFill="1" applyBorder="1" applyAlignment="1">
      <alignment horizontal="center"/>
    </xf>
    <xf numFmtId="2" fontId="0" fillId="7" borderId="28" xfId="0" applyNumberFormat="1" applyFill="1" applyBorder="1" applyAlignment="1">
      <alignment horizontal="center"/>
    </xf>
    <xf numFmtId="10" fontId="0" fillId="0" borderId="15" xfId="21" applyNumberFormat="1" applyFont="1" applyBorder="1" applyAlignment="1">
      <alignment horizontal="center"/>
    </xf>
    <xf numFmtId="10" fontId="0" fillId="0" borderId="0" xfId="21" applyNumberFormat="1" applyFont="1" applyBorder="1" applyAlignment="1">
      <alignment horizontal="center"/>
    </xf>
    <xf numFmtId="10" fontId="0" fillId="0" borderId="28" xfId="21" applyNumberFormat="1" applyFont="1" applyBorder="1" applyAlignment="1">
      <alignment horizontal="center"/>
    </xf>
    <xf numFmtId="0" fontId="0" fillId="7" borderId="15" xfId="0" applyFill="1" applyBorder="1" applyAlignment="1">
      <alignment horizontal="center"/>
    </xf>
    <xf numFmtId="0" fontId="0" fillId="7" borderId="0" xfId="0" applyFill="1" applyBorder="1" applyAlignment="1">
      <alignment horizontal="center"/>
    </xf>
    <xf numFmtId="0" fontId="0" fillId="7" borderId="28" xfId="0" applyFill="1" applyBorder="1" applyAlignment="1">
      <alignment horizontal="center"/>
    </xf>
    <xf numFmtId="2" fontId="0" fillId="0" borderId="10" xfId="0" applyNumberFormat="1" applyBorder="1" applyAlignment="1">
      <alignment horizontal="center"/>
    </xf>
    <xf numFmtId="2" fontId="0" fillId="0" borderId="11" xfId="0" applyNumberFormat="1" applyBorder="1" applyAlignment="1">
      <alignment horizontal="center"/>
    </xf>
    <xf numFmtId="2" fontId="0" fillId="0" borderId="29" xfId="0" applyNumberFormat="1" applyBorder="1" applyAlignment="1">
      <alignment horizontal="center"/>
    </xf>
    <xf numFmtId="0" fontId="0" fillId="0" borderId="15" xfId="0" applyBorder="1" applyAlignment="1">
      <alignment horizontal="center"/>
    </xf>
    <xf numFmtId="0" fontId="0" fillId="0" borderId="0" xfId="0" applyBorder="1" applyAlignment="1">
      <alignment horizontal="center"/>
    </xf>
    <xf numFmtId="0" fontId="0" fillId="0" borderId="28" xfId="0" applyBorder="1" applyAlignment="1">
      <alignment horizontal="center"/>
    </xf>
    <xf numFmtId="2" fontId="0" fillId="7" borderId="10" xfId="0" applyNumberFormat="1" applyFill="1" applyBorder="1" applyAlignment="1">
      <alignment horizontal="center"/>
    </xf>
    <xf numFmtId="2" fontId="0" fillId="7" borderId="11" xfId="0" applyNumberFormat="1" applyFill="1" applyBorder="1" applyAlignment="1">
      <alignment horizontal="center"/>
    </xf>
    <xf numFmtId="2" fontId="0" fillId="7" borderId="29" xfId="0" applyNumberFormat="1" applyFill="1" applyBorder="1" applyAlignment="1">
      <alignment horizontal="center"/>
    </xf>
    <xf numFmtId="10" fontId="0" fillId="7" borderId="15" xfId="21" applyNumberFormat="1" applyFont="1" applyFill="1" applyBorder="1" applyAlignment="1">
      <alignment horizontal="center"/>
    </xf>
    <xf numFmtId="10" fontId="0" fillId="7" borderId="0" xfId="21" applyNumberFormat="1" applyFont="1" applyFill="1" applyBorder="1" applyAlignment="1">
      <alignment horizontal="center"/>
    </xf>
    <xf numFmtId="10" fontId="0" fillId="7" borderId="28" xfId="21" applyNumberFormat="1" applyFont="1" applyFill="1" applyBorder="1" applyAlignment="1">
      <alignment horizontal="center"/>
    </xf>
    <xf numFmtId="10" fontId="0" fillId="7" borderId="10" xfId="21" applyNumberFormat="1" applyFont="1" applyFill="1" applyBorder="1" applyAlignment="1">
      <alignment horizontal="center"/>
    </xf>
    <xf numFmtId="10" fontId="0" fillId="7" borderId="11" xfId="21" applyNumberFormat="1" applyFont="1" applyFill="1" applyBorder="1" applyAlignment="1">
      <alignment horizontal="center"/>
    </xf>
    <xf numFmtId="10" fontId="0" fillId="7" borderId="29" xfId="21" applyNumberFormat="1" applyFont="1" applyFill="1" applyBorder="1" applyAlignment="1">
      <alignment horizontal="center"/>
    </xf>
    <xf numFmtId="2" fontId="0" fillId="7" borderId="10" xfId="21" applyNumberFormat="1" applyFont="1" applyFill="1" applyBorder="1" applyAlignment="1">
      <alignment horizontal="center"/>
    </xf>
    <xf numFmtId="2" fontId="0" fillId="7" borderId="11" xfId="21" applyNumberFormat="1" applyFont="1" applyFill="1" applyBorder="1" applyAlignment="1">
      <alignment horizontal="center"/>
    </xf>
    <xf numFmtId="2" fontId="0" fillId="7" borderId="29" xfId="21" applyNumberFormat="1" applyFont="1" applyFill="1" applyBorder="1" applyAlignment="1">
      <alignment horizontal="center"/>
    </xf>
    <xf numFmtId="10" fontId="0" fillId="0" borderId="10" xfId="0" applyNumberFormat="1" applyFont="1" applyBorder="1" applyAlignment="1">
      <alignment horizontal="center"/>
    </xf>
    <xf numFmtId="0" fontId="0" fillId="0" borderId="11" xfId="0" applyFont="1" applyBorder="1" applyAlignment="1">
      <alignment horizontal="center"/>
    </xf>
    <xf numFmtId="0" fontId="0" fillId="0" borderId="29" xfId="0" applyFont="1" applyBorder="1" applyAlignment="1">
      <alignment horizontal="center"/>
    </xf>
    <xf numFmtId="0" fontId="13" fillId="0" borderId="0" xfId="7" applyAlignment="1">
      <alignment horizontal="left" wrapText="1"/>
    </xf>
  </cellXfs>
  <cellStyles count="22">
    <cellStyle name="Bad" xfId="3" builtinId="27"/>
    <cellStyle name="Calculation" xfId="4" builtinId="22"/>
    <cellStyle name="Comma" xfId="14" builtinId="3"/>
    <cellStyle name="Currency" xfId="17" builtinId="4"/>
    <cellStyle name="Currency 3" xfId="15" xr:uid="{00000000-0005-0000-0000-000005000000}"/>
    <cellStyle name="Explanatory Text" xfId="6" builtinId="53"/>
    <cellStyle name="Good" xfId="2" builtinId="26"/>
    <cellStyle name="Heading 2" xfId="1" builtinId="17"/>
    <cellStyle name="Hyperlink" xfId="11" builtinId="8"/>
    <cellStyle name="Neutral 2" xfId="13" xr:uid="{00000000-0005-0000-0000-00000B000000}"/>
    <cellStyle name="Normal" xfId="0" builtinId="0"/>
    <cellStyle name="Normal 10" xfId="20" xr:uid="{00000000-0005-0000-0000-00000D000000}"/>
    <cellStyle name="Normal 2" xfId="12" xr:uid="{00000000-0005-0000-0000-00000E000000}"/>
    <cellStyle name="Normal 3" xfId="7" xr:uid="{00000000-0005-0000-0000-00000F000000}"/>
    <cellStyle name="Normal 3 2" xfId="19" xr:uid="{00000000-0005-0000-0000-000010000000}"/>
    <cellStyle name="Normal 4" xfId="18" xr:uid="{00000000-0005-0000-0000-000011000000}"/>
    <cellStyle name="Normal_Cost_ExAnte" xfId="10" xr:uid="{00000000-0005-0000-0000-000012000000}"/>
    <cellStyle name="Normal_Sheet1" xfId="9" xr:uid="{00000000-0005-0000-0000-000014000000}"/>
    <cellStyle name="Note 2" xfId="8" xr:uid="{00000000-0005-0000-0000-000015000000}"/>
    <cellStyle name="Percent" xfId="21" builtinId="5"/>
    <cellStyle name="Percent 3" xfId="16" xr:uid="{00000000-0005-0000-0000-000017000000}"/>
    <cellStyle name="Warning Text" xfId="5" builtinId="11"/>
  </cellStyles>
  <dxfs count="28">
    <dxf>
      <font>
        <b/>
        <i val="0"/>
      </font>
    </dxf>
    <dxf>
      <font>
        <b/>
        <i val="0"/>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FF0000"/>
      </font>
    </dxf>
    <dxf>
      <font>
        <color auto="1"/>
      </font>
      <fill>
        <patternFill>
          <bgColor theme="0" tint="-0.24994659260841701"/>
        </patternFill>
      </fill>
    </dxf>
    <dxf>
      <font>
        <color rgb="FFFF0000"/>
      </font>
    </dxf>
    <dxf>
      <font>
        <color auto="1"/>
      </font>
      <fill>
        <patternFill>
          <bgColor theme="0" tint="-0.24994659260841701"/>
        </patternFill>
      </fill>
    </dxf>
    <dxf>
      <font>
        <color rgb="FFFF0000"/>
      </font>
    </dxf>
    <dxf>
      <font>
        <color auto="1"/>
      </font>
      <fill>
        <patternFill>
          <bgColor theme="0" tint="-0.24994659260841701"/>
        </patternFill>
      </fill>
    </dxf>
    <dxf>
      <font>
        <color rgb="FFFF0000"/>
      </font>
    </dxf>
    <dxf>
      <font>
        <color auto="1"/>
      </font>
      <fill>
        <patternFill>
          <bgColor theme="0" tint="-0.24994659260841701"/>
        </patternFill>
      </fill>
    </dxf>
    <dxf>
      <font>
        <color rgb="FFFF0000"/>
      </font>
    </dxf>
    <dxf>
      <font>
        <color auto="1"/>
      </font>
      <fill>
        <patternFill>
          <bgColor theme="0" tint="-0.24994659260841701"/>
        </patternFill>
      </fill>
    </dxf>
    <dxf>
      <font>
        <color rgb="FFFF0000"/>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0000CC"/>
      <color rgb="FFFF99FF"/>
      <color rgb="FFFF7C80"/>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9"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33" Type="http://schemas.openxmlformats.org/officeDocument/2006/relationships/externalLink" Target="externalLinks/externalLink12.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externalLink" Target="externalLinks/externalLink11.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externalLink" Target="externalLinks/externalLink9.xml"/><Relationship Id="rId35"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288554759426622E-2"/>
          <c:y val="4.0904301051730527E-2"/>
          <c:w val="0.85290413007806043"/>
          <c:h val="0.84556572842805489"/>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dLbls>
            <c:dLbl>
              <c:idx val="0"/>
              <c:layout>
                <c:manualLayout>
                  <c:x val="1.6143985523665083E-2"/>
                  <c:y val="-3.233676965569092E-2"/>
                </c:manualLayout>
              </c:layout>
              <c:tx>
                <c:rich>
                  <a:bodyPr/>
                  <a:lstStyle/>
                  <a:p>
                    <a:fld id="{35C1E1F4-248E-4B92-A282-787106671545}"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4010-4FA0-89FC-44D744DF02AA}"/>
                </c:ext>
              </c:extLst>
            </c:dLbl>
            <c:dLbl>
              <c:idx val="1"/>
              <c:tx>
                <c:rich>
                  <a:bodyPr/>
                  <a:lstStyle/>
                  <a:p>
                    <a:fld id="{F95DE608-58AE-4EBE-8743-BCB737E7F607}"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4010-4FA0-89FC-44D744DF02AA}"/>
                </c:ext>
              </c:extLst>
            </c:dLbl>
            <c:dLbl>
              <c:idx val="2"/>
              <c:layout>
                <c:manualLayout>
                  <c:x val="-3.0234990157480316E-3"/>
                  <c:y val="-3.3167405798413131E-2"/>
                </c:manualLayout>
              </c:layout>
              <c:tx>
                <c:rich>
                  <a:bodyPr/>
                  <a:lstStyle/>
                  <a:p>
                    <a:fld id="{941D83A8-0303-40F2-A07A-A49C2BE92E1B}"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4010-4FA0-89FC-44D744DF02AA}"/>
                </c:ext>
              </c:extLst>
            </c:dLbl>
            <c:dLbl>
              <c:idx val="3"/>
              <c:layout>
                <c:manualLayout>
                  <c:x val="-3.7367930217870418E-3"/>
                  <c:y val="-3.9363161628321194E-2"/>
                </c:manualLayout>
              </c:layout>
              <c:tx>
                <c:rich>
                  <a:bodyPr/>
                  <a:lstStyle/>
                  <a:p>
                    <a:fld id="{32736C95-BFA2-4B64-9ED4-381F97625DC5}"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4010-4FA0-89FC-44D744DF02AA}"/>
                </c:ext>
              </c:extLst>
            </c:dLbl>
            <c:dLbl>
              <c:idx val="4"/>
              <c:layout>
                <c:manualLayout>
                  <c:x val="1.038552321007081E-3"/>
                  <c:y val="-4.2042176658610743E-2"/>
                </c:manualLayout>
              </c:layout>
              <c:tx>
                <c:rich>
                  <a:bodyPr/>
                  <a:lstStyle/>
                  <a:p>
                    <a:fld id="{209A3DE5-C82D-4414-935C-855CAE54735C}"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4010-4FA0-89FC-44D744DF02AA}"/>
                </c:ext>
              </c:extLst>
            </c:dLbl>
            <c:dLbl>
              <c:idx val="5"/>
              <c:tx>
                <c:rich>
                  <a:bodyPr/>
                  <a:lstStyle/>
                  <a:p>
                    <a:fld id="{4213DF33-5941-45F3-BD3E-C564277B12A7}"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4010-4FA0-89FC-44D744DF02AA}"/>
                </c:ext>
              </c:extLst>
            </c:dLbl>
            <c:dLbl>
              <c:idx val="6"/>
              <c:layout>
                <c:manualLayout>
                  <c:x val="5.3204034862625819E-3"/>
                  <c:y val="-2.7543481165395671E-2"/>
                </c:manualLayout>
              </c:layout>
              <c:tx>
                <c:rich>
                  <a:bodyPr/>
                  <a:lstStyle/>
                  <a:p>
                    <a:fld id="{C9BC38C6-1D4C-4C3E-AC37-E74B18715BCC}"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4010-4FA0-89FC-44D744DF02AA}"/>
                </c:ext>
              </c:extLst>
            </c:dLbl>
            <c:dLbl>
              <c:idx val="7"/>
              <c:tx>
                <c:rich>
                  <a:bodyPr/>
                  <a:lstStyle/>
                  <a:p>
                    <a:fld id="{2C327D3A-8989-4185-A40C-A6CA84711345}"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4010-4FA0-89FC-44D744DF02AA}"/>
                </c:ext>
              </c:extLst>
            </c:dLbl>
            <c:dLbl>
              <c:idx val="8"/>
              <c:layout>
                <c:manualLayout>
                  <c:x val="-2.7513458929356884E-2"/>
                  <c:y val="-3.519840960474005E-2"/>
                </c:manualLayout>
              </c:layout>
              <c:tx>
                <c:rich>
                  <a:bodyPr/>
                  <a:lstStyle/>
                  <a:p>
                    <a:fld id="{F52A10AF-50AB-4983-8A8B-3652C88EC6F4}"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4010-4FA0-89FC-44D744DF02AA}"/>
                </c:ext>
              </c:extLst>
            </c:dLbl>
            <c:dLbl>
              <c:idx val="9"/>
              <c:layout>
                <c:manualLayout>
                  <c:x val="-3.2412653247722745E-2"/>
                  <c:y val="-5.2608587502614749E-4"/>
                </c:manualLayout>
              </c:layout>
              <c:tx>
                <c:rich>
                  <a:bodyPr/>
                  <a:lstStyle/>
                  <a:p>
                    <a:fld id="{3E099F8F-D833-4E83-980A-54C3DFD881D5}"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4010-4FA0-89FC-44D744DF02AA}"/>
                </c:ext>
              </c:extLst>
            </c:dLbl>
            <c:dLbl>
              <c:idx val="10"/>
              <c:layout>
                <c:manualLayout>
                  <c:x val="4.6127153971968768E-3"/>
                  <c:y val="-1.384790072350723E-3"/>
                </c:manualLayout>
              </c:layout>
              <c:tx>
                <c:rich>
                  <a:bodyPr/>
                  <a:lstStyle/>
                  <a:p>
                    <a:fld id="{DB748225-F3AD-4B9E-84B3-EE3A1FF1967B}"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4010-4FA0-89FC-44D744DF02AA}"/>
                </c:ext>
              </c:extLst>
            </c:dLbl>
            <c:dLbl>
              <c:idx val="11"/>
              <c:layout>
                <c:manualLayout>
                  <c:x val="-2.6924703349760354E-2"/>
                  <c:y val="-7.2252837524106675E-3"/>
                </c:manualLayout>
              </c:layout>
              <c:tx>
                <c:rich>
                  <a:bodyPr/>
                  <a:lstStyle/>
                  <a:p>
                    <a:fld id="{6F50AD26-0752-4CC6-9480-4D0C120943B6}"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4010-4FA0-89FC-44D744DF02AA}"/>
                </c:ext>
              </c:extLst>
            </c:dLbl>
            <c:dLbl>
              <c:idx val="12"/>
              <c:tx>
                <c:rich>
                  <a:bodyPr/>
                  <a:lstStyle/>
                  <a:p>
                    <a:fld id="{4D48F08D-A3AD-419C-889C-7D1E39E3B33E}"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4010-4FA0-89FC-44D744DF02AA}"/>
                </c:ext>
              </c:extLst>
            </c:dLbl>
            <c:dLbl>
              <c:idx val="13"/>
              <c:layout>
                <c:manualLayout>
                  <c:x val="-2.9769562007874072E-2"/>
                  <c:y val="-2.516064802244547E-3"/>
                </c:manualLayout>
              </c:layout>
              <c:tx>
                <c:rich>
                  <a:bodyPr/>
                  <a:lstStyle/>
                  <a:p>
                    <a:fld id="{EDC5090F-BF69-4B9A-BAC2-CDEC0D52BFE4}"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4010-4FA0-89FC-44D744DF02AA}"/>
                </c:ext>
              </c:extLst>
            </c:dLbl>
            <c:dLbl>
              <c:idx val="14"/>
              <c:layout>
                <c:manualLayout>
                  <c:x val="-4.3259012371683281E-2"/>
                  <c:y val="6.9919700631480453E-2"/>
                </c:manualLayout>
              </c:layout>
              <c:tx>
                <c:rich>
                  <a:bodyPr/>
                  <a:lstStyle/>
                  <a:p>
                    <a:fld id="{9E271ECC-E77D-4004-A398-F58B78A17F18}"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4010-4FA0-89FC-44D744DF02AA}"/>
                </c:ext>
              </c:extLst>
            </c:dLbl>
            <c:dLbl>
              <c:idx val="15"/>
              <c:layout>
                <c:manualLayout>
                  <c:x val="-3.8759328654983313E-2"/>
                  <c:y val="-2.7298118144185531E-2"/>
                </c:manualLayout>
              </c:layout>
              <c:tx>
                <c:rich>
                  <a:bodyPr/>
                  <a:lstStyle/>
                  <a:p>
                    <a:fld id="{A445B2FB-A659-4F48-843A-5F9B4ECDA058}"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4010-4FA0-89FC-44D744DF02A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'Energy Efficiency Plot'!$B$5:$Q$5</c:f>
              <c:numCache>
                <c:formatCode>General</c:formatCode>
                <c:ptCount val="16"/>
                <c:pt idx="0">
                  <c:v>2082</c:v>
                </c:pt>
                <c:pt idx="1">
                  <c:v>2461</c:v>
                </c:pt>
                <c:pt idx="2">
                  <c:v>2108</c:v>
                </c:pt>
                <c:pt idx="3">
                  <c:v>2817.0670686853146</c:v>
                </c:pt>
                <c:pt idx="4">
                  <c:v>2153</c:v>
                </c:pt>
                <c:pt idx="5">
                  <c:v>1590</c:v>
                </c:pt>
                <c:pt idx="6">
                  <c:v>2457</c:v>
                </c:pt>
                <c:pt idx="7">
                  <c:v>2742.4516825557894</c:v>
                </c:pt>
                <c:pt idx="8">
                  <c:v>1753</c:v>
                </c:pt>
                <c:pt idx="9">
                  <c:v>2134</c:v>
                </c:pt>
                <c:pt idx="10">
                  <c:v>1850</c:v>
                </c:pt>
                <c:pt idx="11">
                  <c:v>1767</c:v>
                </c:pt>
                <c:pt idx="12">
                  <c:v>3206</c:v>
                </c:pt>
                <c:pt idx="13">
                  <c:v>1840</c:v>
                </c:pt>
                <c:pt idx="14">
                  <c:v>3183</c:v>
                </c:pt>
                <c:pt idx="15">
                  <c:v>2047</c:v>
                </c:pt>
              </c:numCache>
            </c:numRef>
          </c:xVal>
          <c:yVal>
            <c:numRef>
              <c:f>'Energy Efficiency Plot'!$B$6:$Q$6</c:f>
              <c:numCache>
                <c:formatCode>0.0%</c:formatCode>
                <c:ptCount val="16"/>
                <c:pt idx="0">
                  <c:v>0.32700000000000001</c:v>
                </c:pt>
                <c:pt idx="1">
                  <c:v>0.26488010071297458</c:v>
                </c:pt>
                <c:pt idx="2">
                  <c:v>0.2792</c:v>
                </c:pt>
                <c:pt idx="3">
                  <c:v>0.22901559286507503</c:v>
                </c:pt>
                <c:pt idx="4">
                  <c:v>0.219</c:v>
                </c:pt>
                <c:pt idx="5">
                  <c:v>0.24299999999999999</c:v>
                </c:pt>
                <c:pt idx="6">
                  <c:v>0.216</c:v>
                </c:pt>
                <c:pt idx="7">
                  <c:v>0.24399999999999999</c:v>
                </c:pt>
                <c:pt idx="8">
                  <c:v>0.21679999999999999</c:v>
                </c:pt>
                <c:pt idx="9">
                  <c:v>0.21909999999999999</c:v>
                </c:pt>
                <c:pt idx="10">
                  <c:v>0.30549999999999999</c:v>
                </c:pt>
                <c:pt idx="11">
                  <c:v>0.32750000000000001</c:v>
                </c:pt>
                <c:pt idx="12">
                  <c:v>0.30430000000000001</c:v>
                </c:pt>
                <c:pt idx="13">
                  <c:v>0.30730000000000002</c:v>
                </c:pt>
                <c:pt idx="14">
                  <c:v>0.3024</c:v>
                </c:pt>
                <c:pt idx="15">
                  <c:v>0.32919999999999999</c:v>
                </c:pt>
              </c:numCache>
            </c:numRef>
          </c:yVal>
          <c:smooth val="0"/>
          <c:extLst>
            <c:ext xmlns:c15="http://schemas.microsoft.com/office/drawing/2012/chart" uri="{02D57815-91ED-43cb-92C2-25804820EDAC}">
              <c15:filteredSeriesTitle>
                <c15:tx>
                  <c:strRef>
                    <c:extLst>
                      <c:ext uri="{02D57815-91ED-43cb-92C2-25804820EDAC}">
                        <c15:formulaRef>
                          <c15:sqref>'Energy Efficiency Plot'!#REF!</c15:sqref>
                        </c15:formulaRef>
                      </c:ext>
                    </c:extLst>
                    <c:strCache>
                      <c:ptCount val="1"/>
                      <c:pt idx="0">
                        <c:v>#REF!</c:v>
                      </c:pt>
                    </c:strCache>
                  </c:strRef>
                </c15:tx>
              </c15:filteredSeriesTitle>
            </c:ext>
            <c:ext xmlns:c15="http://schemas.microsoft.com/office/drawing/2012/chart" uri="{02D57815-91ED-43cb-92C2-25804820EDAC}">
              <c15:datalabelsRange>
                <c15:f>'Energy Efficiency Plot'!$B$2:$Q$2</c15:f>
                <c15:dlblRangeCache>
                  <c:ptCount val="16"/>
                  <c:pt idx="0">
                    <c:v>F</c:v>
                  </c:pt>
                  <c:pt idx="1">
                    <c:v>B</c:v>
                  </c:pt>
                  <c:pt idx="2">
                    <c:v>J</c:v>
                  </c:pt>
                  <c:pt idx="3">
                    <c:v>C</c:v>
                  </c:pt>
                  <c:pt idx="4">
                    <c:v>G</c:v>
                  </c:pt>
                  <c:pt idx="5">
                    <c:v>H</c:v>
                  </c:pt>
                  <c:pt idx="6">
                    <c:v>I</c:v>
                  </c:pt>
                  <c:pt idx="7">
                    <c:v>D</c:v>
                  </c:pt>
                  <c:pt idx="8">
                    <c:v>Q</c:v>
                  </c:pt>
                  <c:pt idx="9">
                    <c:v>R</c:v>
                  </c:pt>
                  <c:pt idx="10">
                    <c:v>S</c:v>
                  </c:pt>
                  <c:pt idx="11">
                    <c:v>T</c:v>
                  </c:pt>
                  <c:pt idx="12">
                    <c:v>U</c:v>
                  </c:pt>
                  <c:pt idx="13">
                    <c:v>V</c:v>
                  </c:pt>
                  <c:pt idx="14">
                    <c:v>X</c:v>
                  </c:pt>
                  <c:pt idx="15">
                    <c:v>Y</c:v>
                  </c:pt>
                </c15:dlblRangeCache>
              </c15:datalabelsRange>
            </c:ext>
            <c:ext xmlns:c16="http://schemas.microsoft.com/office/drawing/2014/chart" uri="{C3380CC4-5D6E-409C-BE32-E72D297353CC}">
              <c16:uniqueId val="{00000010-4010-4FA0-89FC-44D744DF02AA}"/>
            </c:ext>
          </c:extLst>
        </c:ser>
        <c:dLbls>
          <c:showLegendKey val="0"/>
          <c:showVal val="1"/>
          <c:showCatName val="0"/>
          <c:showSerName val="0"/>
          <c:showPercent val="0"/>
          <c:showBubbleSize val="0"/>
        </c:dLbls>
        <c:axId val="646440144"/>
        <c:axId val="646437192"/>
      </c:scatterChart>
      <c:valAx>
        <c:axId val="64644014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aseline="0"/>
                  <a:t>Preheat Energy per Use (Btu)</a:t>
                </a:r>
              </a:p>
            </c:rich>
          </c:tx>
          <c:layout>
            <c:manualLayout>
              <c:xMode val="edge"/>
              <c:yMode val="edge"/>
              <c:x val="0.46914569563102126"/>
              <c:y val="0.92430003321545107"/>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6437192"/>
        <c:crosses val="autoZero"/>
        <c:crossBetween val="midCat"/>
      </c:valAx>
      <c:valAx>
        <c:axId val="6464371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Cooking Energy Efficiency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64401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7</xdr:col>
      <xdr:colOff>139700</xdr:colOff>
      <xdr:row>1</xdr:row>
      <xdr:rowOff>15875</xdr:rowOff>
    </xdr:from>
    <xdr:to>
      <xdr:col>19</xdr:col>
      <xdr:colOff>399374</xdr:colOff>
      <xdr:row>24</xdr:row>
      <xdr:rowOff>123825</xdr:rowOff>
    </xdr:to>
    <xdr:pic>
      <xdr:nvPicPr>
        <xdr:cNvPr id="2" name="Picture 1">
          <a:extLst>
            <a:ext uri="{FF2B5EF4-FFF2-40B4-BE49-F238E27FC236}">
              <a16:creationId xmlns:a16="http://schemas.microsoft.com/office/drawing/2014/main" id="{D51DBF86-B742-4D88-8EBA-D3E4CFD538C0}"/>
            </a:ext>
          </a:extLst>
        </xdr:cNvPr>
        <xdr:cNvPicPr>
          <a:picLocks noChangeAspect="1"/>
        </xdr:cNvPicPr>
      </xdr:nvPicPr>
      <xdr:blipFill>
        <a:blip xmlns:r="http://schemas.openxmlformats.org/officeDocument/2006/relationships" r:embed="rId1"/>
        <a:stretch>
          <a:fillRect/>
        </a:stretch>
      </xdr:blipFill>
      <xdr:spPr>
        <a:xfrm>
          <a:off x="4826000" y="196850"/>
          <a:ext cx="7574874" cy="4270375"/>
        </a:xfrm>
        <a:prstGeom prst="rect">
          <a:avLst/>
        </a:prstGeom>
      </xdr:spPr>
    </xdr:pic>
    <xdr:clientData/>
  </xdr:twoCellAnchor>
  <xdr:twoCellAnchor editAs="oneCell">
    <xdr:from>
      <xdr:col>6</xdr:col>
      <xdr:colOff>609599</xdr:colOff>
      <xdr:row>26</xdr:row>
      <xdr:rowOff>95251</xdr:rowOff>
    </xdr:from>
    <xdr:to>
      <xdr:col>20</xdr:col>
      <xdr:colOff>164041</xdr:colOff>
      <xdr:row>53</xdr:row>
      <xdr:rowOff>162728</xdr:rowOff>
    </xdr:to>
    <xdr:pic>
      <xdr:nvPicPr>
        <xdr:cNvPr id="3" name="Picture 2">
          <a:extLst>
            <a:ext uri="{FF2B5EF4-FFF2-40B4-BE49-F238E27FC236}">
              <a16:creationId xmlns:a16="http://schemas.microsoft.com/office/drawing/2014/main" id="{4B56ED7A-025A-4749-A1B3-C366AEB99FAB}"/>
            </a:ext>
          </a:extLst>
        </xdr:cNvPr>
        <xdr:cNvPicPr>
          <a:picLocks noChangeAspect="1"/>
        </xdr:cNvPicPr>
      </xdr:nvPicPr>
      <xdr:blipFill>
        <a:blip xmlns:r="http://schemas.openxmlformats.org/officeDocument/2006/relationships" r:embed="rId2"/>
        <a:stretch>
          <a:fillRect/>
        </a:stretch>
      </xdr:blipFill>
      <xdr:spPr>
        <a:xfrm>
          <a:off x="5403849" y="4773084"/>
          <a:ext cx="8141759" cy="49252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666750</xdr:colOff>
      <xdr:row>44</xdr:row>
      <xdr:rowOff>44450</xdr:rowOff>
    </xdr:from>
    <xdr:to>
      <xdr:col>4</xdr:col>
      <xdr:colOff>600317</xdr:colOff>
      <xdr:row>50</xdr:row>
      <xdr:rowOff>63556</xdr:rowOff>
    </xdr:to>
    <xdr:pic>
      <xdr:nvPicPr>
        <xdr:cNvPr id="2" name="Picture 1">
          <a:extLst>
            <a:ext uri="{FF2B5EF4-FFF2-40B4-BE49-F238E27FC236}">
              <a16:creationId xmlns:a16="http://schemas.microsoft.com/office/drawing/2014/main" id="{E08704E4-4F24-416D-94FB-8B2C63794672}"/>
            </a:ext>
          </a:extLst>
        </xdr:cNvPr>
        <xdr:cNvPicPr>
          <a:picLocks noChangeAspect="1"/>
        </xdr:cNvPicPr>
      </xdr:nvPicPr>
      <xdr:blipFill>
        <a:blip xmlns:r="http://schemas.openxmlformats.org/officeDocument/2006/relationships" r:embed="rId1"/>
        <a:stretch>
          <a:fillRect/>
        </a:stretch>
      </xdr:blipFill>
      <xdr:spPr>
        <a:xfrm>
          <a:off x="666750" y="8855075"/>
          <a:ext cx="4705592" cy="1104957"/>
        </a:xfrm>
        <a:prstGeom prst="rect">
          <a:avLst/>
        </a:prstGeom>
      </xdr:spPr>
    </xdr:pic>
    <xdr:clientData/>
  </xdr:twoCellAnchor>
  <xdr:twoCellAnchor editAs="oneCell">
    <xdr:from>
      <xdr:col>0</xdr:col>
      <xdr:colOff>676275</xdr:colOff>
      <xdr:row>38</xdr:row>
      <xdr:rowOff>57150</xdr:rowOff>
    </xdr:from>
    <xdr:to>
      <xdr:col>1</xdr:col>
      <xdr:colOff>1901923</xdr:colOff>
      <xdr:row>41</xdr:row>
      <xdr:rowOff>130207</xdr:rowOff>
    </xdr:to>
    <xdr:pic>
      <xdr:nvPicPr>
        <xdr:cNvPr id="3" name="Picture 2">
          <a:extLst>
            <a:ext uri="{FF2B5EF4-FFF2-40B4-BE49-F238E27FC236}">
              <a16:creationId xmlns:a16="http://schemas.microsoft.com/office/drawing/2014/main" id="{E6C09E35-836E-4A48-BDAF-BFF805F4493C}"/>
            </a:ext>
          </a:extLst>
        </xdr:cNvPr>
        <xdr:cNvPicPr>
          <a:picLocks noChangeAspect="1"/>
        </xdr:cNvPicPr>
      </xdr:nvPicPr>
      <xdr:blipFill>
        <a:blip xmlns:r="http://schemas.openxmlformats.org/officeDocument/2006/relationships" r:embed="rId2"/>
        <a:stretch>
          <a:fillRect/>
        </a:stretch>
      </xdr:blipFill>
      <xdr:spPr>
        <a:xfrm>
          <a:off x="676275" y="7781925"/>
          <a:ext cx="1911448" cy="615982"/>
        </a:xfrm>
        <a:prstGeom prst="rect">
          <a:avLst/>
        </a:prstGeom>
      </xdr:spPr>
    </xdr:pic>
    <xdr:clientData/>
  </xdr:twoCellAnchor>
  <xdr:twoCellAnchor editAs="oneCell">
    <xdr:from>
      <xdr:col>1</xdr:col>
      <xdr:colOff>0</xdr:colOff>
      <xdr:row>53</xdr:row>
      <xdr:rowOff>0</xdr:rowOff>
    </xdr:from>
    <xdr:to>
      <xdr:col>1</xdr:col>
      <xdr:colOff>1876521</xdr:colOff>
      <xdr:row>56</xdr:row>
      <xdr:rowOff>101634</xdr:rowOff>
    </xdr:to>
    <xdr:pic>
      <xdr:nvPicPr>
        <xdr:cNvPr id="4" name="Picture 3">
          <a:extLst>
            <a:ext uri="{FF2B5EF4-FFF2-40B4-BE49-F238E27FC236}">
              <a16:creationId xmlns:a16="http://schemas.microsoft.com/office/drawing/2014/main" id="{770EED60-63EF-4F1D-8930-15203951FB51}"/>
            </a:ext>
          </a:extLst>
        </xdr:cNvPr>
        <xdr:cNvPicPr>
          <a:picLocks noChangeAspect="1"/>
        </xdr:cNvPicPr>
      </xdr:nvPicPr>
      <xdr:blipFill>
        <a:blip xmlns:r="http://schemas.openxmlformats.org/officeDocument/2006/relationships" r:embed="rId3"/>
        <a:stretch>
          <a:fillRect/>
        </a:stretch>
      </xdr:blipFill>
      <xdr:spPr>
        <a:xfrm>
          <a:off x="685800" y="10439400"/>
          <a:ext cx="1873346" cy="6413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11</xdr:row>
      <xdr:rowOff>161925</xdr:rowOff>
    </xdr:from>
    <xdr:to>
      <xdr:col>7</xdr:col>
      <xdr:colOff>486834</xdr:colOff>
      <xdr:row>27</xdr:row>
      <xdr:rowOff>105833</xdr:rowOff>
    </xdr:to>
    <xdr:graphicFrame macro="">
      <xdr:nvGraphicFramePr>
        <xdr:cNvPr id="7" name="Chart 6">
          <a:extLst>
            <a:ext uri="{FF2B5EF4-FFF2-40B4-BE49-F238E27FC236}">
              <a16:creationId xmlns:a16="http://schemas.microsoft.com/office/drawing/2014/main" id="{AC0BC822-6980-4D0A-8E01-D620C3F00C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0.08836</cdr:x>
      <cdr:y>0.03774</cdr:y>
    </cdr:from>
    <cdr:to>
      <cdr:x>0.60524</cdr:x>
      <cdr:y>0.15905</cdr:y>
    </cdr:to>
    <cdr:sp macro="" textlink="">
      <cdr:nvSpPr>
        <cdr:cNvPr id="3" name="Rectangle 2">
          <a:extLst xmlns:a="http://schemas.openxmlformats.org/drawingml/2006/main">
            <a:ext uri="{FF2B5EF4-FFF2-40B4-BE49-F238E27FC236}">
              <a16:creationId xmlns:a16="http://schemas.microsoft.com/office/drawing/2014/main" id="{BA41EEDD-E9B0-4D88-BE21-682F9F140018}"/>
            </a:ext>
          </a:extLst>
        </cdr:cNvPr>
        <cdr:cNvSpPr/>
      </cdr:nvSpPr>
      <cdr:spPr>
        <a:xfrm xmlns:a="http://schemas.openxmlformats.org/drawingml/2006/main">
          <a:off x="1027629" y="196632"/>
          <a:ext cx="6011346" cy="632043"/>
        </a:xfrm>
        <a:prstGeom xmlns:a="http://schemas.openxmlformats.org/drawingml/2006/main" prst="rect">
          <a:avLst/>
        </a:prstGeom>
        <a:noFill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deeresources.com/KevinShared/DMQC/InteractiveEffects/Interactive%20Effects_100226/Interactive%20Effects_10022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bevilacquaknight-my.sharepoint.com/Users/eruan/AppData/Local/Microsoft/Windows/INetCache/Content.Outlook/2NPSWJA0/Ovens/Verona%2016/016%20Verona%20Good%20Preheat.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AmRange%20047%20Precal%20For%20Real.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ayada/AppData/Local/Temp/Temp1_2.01_PGECOFST101%20R6%20Com%20Convec%20Oven.zip/PGECOFST101%20R6%20Com%20Convec%20Oven/PGECOFST101%20R6-9-11-2015spec-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xZe/AppData/Local/Microsoft/Windows/Temporary%20Internet%20Files/Content.Outlook/9WDF8M4R/Dimming%20ballast%20measure%20saving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xze/AppData/Local/Microsoft/Windows/Temporary%20Internet%20Files/Content.Outlook/L3P7IY6G/WIP%20v0%200%20-%20Calculation%20Template%202015%20v0%20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Projects/DEER2013/Lighting%20Workbook/Res/DEER2010-2012ResidentialImpacts%20v1_5.xls"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Users/ayada/Dropbox%20(CalTF)/CalTF%20Team%20Folder/Measure%20Library/1_Com%20Refrigeration/1.0%20Com%20Refrigeration%20Consolidated%20Data%20Spec%20Files/1.01%20MeasureDataSpec%20-%20Anti-Sweat%20Heater%20(ASH)%20Controls%200.1-CET.xlsm?25490191" TargetMode="External"/><Relationship Id="rId1" Type="http://schemas.openxmlformats.org/officeDocument/2006/relationships/externalLinkPath" Target="file:///\\25490191\1.01%20MeasureDataSpec%20-%20Anti-Sweat%20Heater%20(ASH)%20Controls%200.1-CET.xlsm"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Users/ayada/Dropbox%20(CalTF)/CalTF%20Team%20Folder/Measure%20Library/1_Com%20Refrigeration/1.0%20Com%20Refrigeration%20Consolidated%20Data%20Spec%20Files/1.01%20MeasureDataSpec%20-%20Anti-Sweat%20Heater%20(ASH)%20Controls%200.2.xlsm?25490191" TargetMode="External"/><Relationship Id="rId1" Type="http://schemas.openxmlformats.org/officeDocument/2006/relationships/externalLinkPath" Target="file:///\\25490191\1.01%20MeasureDataSpec%20-%20Anti-Sweat%20Heater%20(ASH)%20Controls%200.2.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WINDOWS/Temporary%20Internet%20Files/Content.Outlook/0CHIRH6H/Dual_baselin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vilacquaknight.sharepoint.com@SSL\DavWWWRoot\Projects\50198.000_SCG%20Residential%20Oven\04_Work%20In%20Process\Oven\Residential%20Ovens%20Spreadsheet.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bevilacquaknight-my.sharepoint.com/Users/eruan/AppData/Local/Microsoft/Windows/INetCache/Content.Outlook/2NPSWJA0/Ovens/Kenmore%2051/051%20Kenmore%20Preheat%20and%20Id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esults"/>
      <sheetName val="Weighting Factors"/>
      <sheetName val="Results Bkgnd"/>
      <sheetName val="Lookups"/>
      <sheetName val="DmdModTable"/>
      <sheetName val="GasPAC"/>
      <sheetName val="HP"/>
      <sheetName val="PVAV"/>
      <sheetName val="SVAV"/>
      <sheetName val="WLHP"/>
      <sheetName val="ElecHeat"/>
      <sheetName val="GasFurn"/>
      <sheetName val="PSZElec"/>
      <sheetName val="PVAVElec"/>
      <sheetName val="SVAVElec"/>
      <sheetName val="Default WFs"/>
      <sheetName val="Drop Downs"/>
      <sheetName val="Drop down"/>
      <sheetName val="Unit definitions"/>
      <sheetName val="Support Tables"/>
    </sheetNames>
    <sheetDataSet>
      <sheetData sheetId="0" refreshError="1"/>
      <sheetData sheetId="1" refreshError="1">
        <row r="22">
          <cell r="B22" t="str">
            <v>Whole Utility</v>
          </cell>
          <cell r="C22" t="str">
            <v>(kWh/kWh)</v>
          </cell>
          <cell r="D22">
            <v>1.1063069862224075</v>
          </cell>
          <cell r="E22">
            <v>1.0238382881663963</v>
          </cell>
          <cell r="F22">
            <v>0</v>
          </cell>
          <cell r="G22">
            <v>0</v>
          </cell>
          <cell r="H22">
            <v>0</v>
          </cell>
          <cell r="I22">
            <v>0.83782582606498435</v>
          </cell>
          <cell r="J22">
            <v>0</v>
          </cell>
          <cell r="K22">
            <v>0</v>
          </cell>
          <cell r="L22">
            <v>0.7208998824747842</v>
          </cell>
          <cell r="M22">
            <v>1.0141451095417204</v>
          </cell>
        </row>
        <row r="23">
          <cell r="C23" t="str">
            <v>(kW/kW)</v>
          </cell>
          <cell r="D23">
            <v>1.2621800894777682</v>
          </cell>
          <cell r="E23">
            <v>1.2562612812480229</v>
          </cell>
          <cell r="F23">
            <v>0</v>
          </cell>
          <cell r="G23">
            <v>0</v>
          </cell>
          <cell r="H23">
            <v>0</v>
          </cell>
          <cell r="I23">
            <v>1.269881032367677</v>
          </cell>
          <cell r="J23">
            <v>0</v>
          </cell>
          <cell r="K23">
            <v>0</v>
          </cell>
          <cell r="L23">
            <v>1</v>
          </cell>
          <cell r="M23">
            <v>1.019788886792536</v>
          </cell>
        </row>
        <row r="24">
          <cell r="C24" t="str">
            <v>(therms/kWh)</v>
          </cell>
          <cell r="D24">
            <v>-1.3203258357579916E-2</v>
          </cell>
          <cell r="E24">
            <v>0</v>
          </cell>
          <cell r="F24">
            <v>0</v>
          </cell>
          <cell r="G24">
            <v>0</v>
          </cell>
          <cell r="H24">
            <v>0</v>
          </cell>
          <cell r="I24">
            <v>0</v>
          </cell>
          <cell r="J24">
            <v>0</v>
          </cell>
          <cell r="K24">
            <v>0</v>
          </cell>
          <cell r="L24">
            <v>0</v>
          </cell>
          <cell r="M24">
            <v>-1.3740101897599281E-2</v>
          </cell>
        </row>
        <row r="25">
          <cell r="B25" t="str">
            <v xml:space="preserve">Arcata Area (CZ01) </v>
          </cell>
          <cell r="C25" t="str">
            <v>(kWh/kWh)</v>
          </cell>
          <cell r="D25">
            <v>1.0565356965230366</v>
          </cell>
          <cell r="E25">
            <v>0.91532305466383324</v>
          </cell>
          <cell r="F25">
            <v>0</v>
          </cell>
          <cell r="G25">
            <v>0</v>
          </cell>
          <cell r="H25">
            <v>0</v>
          </cell>
          <cell r="I25">
            <v>0.6152534249672198</v>
          </cell>
          <cell r="J25">
            <v>0</v>
          </cell>
          <cell r="K25">
            <v>0</v>
          </cell>
          <cell r="L25">
            <v>0.50152281050775427</v>
          </cell>
          <cell r="M25">
            <v>1.0103540263145996</v>
          </cell>
        </row>
        <row r="26">
          <cell r="C26" t="str">
            <v>(kW/kW)</v>
          </cell>
          <cell r="D26">
            <v>1.176275706237691</v>
          </cell>
          <cell r="E26">
            <v>1.105313513045868</v>
          </cell>
          <cell r="F26">
            <v>0</v>
          </cell>
          <cell r="G26">
            <v>0</v>
          </cell>
          <cell r="H26">
            <v>0</v>
          </cell>
          <cell r="I26">
            <v>1.0682039094346538</v>
          </cell>
          <cell r="J26">
            <v>0</v>
          </cell>
          <cell r="K26">
            <v>0</v>
          </cell>
          <cell r="L26">
            <v>1</v>
          </cell>
          <cell r="M26">
            <v>1.0113995491071202</v>
          </cell>
        </row>
        <row r="27">
          <cell r="C27" t="str">
            <v>(therms/kWh)</v>
          </cell>
          <cell r="D27">
            <v>-2.1300357191300811E-2</v>
          </cell>
          <cell r="E27">
            <v>0</v>
          </cell>
          <cell r="F27">
            <v>0</v>
          </cell>
          <cell r="G27">
            <v>0</v>
          </cell>
          <cell r="H27">
            <v>0</v>
          </cell>
          <cell r="I27">
            <v>0</v>
          </cell>
          <cell r="J27">
            <v>0</v>
          </cell>
          <cell r="K27">
            <v>0</v>
          </cell>
          <cell r="L27">
            <v>0</v>
          </cell>
          <cell r="M27">
            <v>-2.2092508025500744E-2</v>
          </cell>
        </row>
        <row r="28">
          <cell r="B28" t="str">
            <v xml:space="preserve">Santa Rosa Area (CZ02) </v>
          </cell>
          <cell r="C28" t="str">
            <v>(kWh/kWh)</v>
          </cell>
          <cell r="D28">
            <v>1.085942939820048</v>
          </cell>
          <cell r="E28">
            <v>0.99790206628385403</v>
          </cell>
          <cell r="F28">
            <v>0</v>
          </cell>
          <cell r="G28">
            <v>0</v>
          </cell>
          <cell r="H28">
            <v>0</v>
          </cell>
          <cell r="I28">
            <v>0.78131663426323639</v>
          </cell>
          <cell r="J28">
            <v>0</v>
          </cell>
          <cell r="K28">
            <v>0</v>
          </cell>
          <cell r="L28">
            <v>0.69560338201383554</v>
          </cell>
          <cell r="M28">
            <v>1.0122891893113894</v>
          </cell>
        </row>
        <row r="29">
          <cell r="C29" t="str">
            <v>(kW/kW)</v>
          </cell>
          <cell r="D29">
            <v>1.2562099552669479</v>
          </cell>
          <cell r="E29">
            <v>1.2551717820446926</v>
          </cell>
          <cell r="F29">
            <v>0</v>
          </cell>
          <cell r="G29">
            <v>0</v>
          </cell>
          <cell r="H29">
            <v>0</v>
          </cell>
          <cell r="I29">
            <v>1.2599656995709902</v>
          </cell>
          <cell r="J29">
            <v>0</v>
          </cell>
          <cell r="K29">
            <v>0</v>
          </cell>
          <cell r="L29">
            <v>1</v>
          </cell>
          <cell r="M29">
            <v>1.0174097578104724</v>
          </cell>
        </row>
        <row r="30">
          <cell r="C30" t="str">
            <v>(therms/kWh)</v>
          </cell>
          <cell r="D30">
            <v>-1.3686304652529728E-2</v>
          </cell>
          <cell r="E30">
            <v>0</v>
          </cell>
          <cell r="F30">
            <v>0</v>
          </cell>
          <cell r="G30">
            <v>0</v>
          </cell>
          <cell r="H30">
            <v>0</v>
          </cell>
          <cell r="I30">
            <v>0</v>
          </cell>
          <cell r="J30">
            <v>0</v>
          </cell>
          <cell r="K30">
            <v>0</v>
          </cell>
          <cell r="L30">
            <v>0</v>
          </cell>
          <cell r="M30">
            <v>-1.4665641813989239E-2</v>
          </cell>
        </row>
        <row r="31">
          <cell r="B31" t="str">
            <v xml:space="preserve">Oakland Area (CZ03) </v>
          </cell>
          <cell r="C31" t="str">
            <v>(kWh/kWh)</v>
          </cell>
          <cell r="D31">
            <v>1.0895962381878193</v>
          </cell>
          <cell r="E31">
            <v>0.99790206628385403</v>
          </cell>
          <cell r="F31">
            <v>0</v>
          </cell>
          <cell r="G31">
            <v>0</v>
          </cell>
          <cell r="H31">
            <v>0</v>
          </cell>
          <cell r="I31">
            <v>0.79992856173983817</v>
          </cell>
          <cell r="J31">
            <v>0</v>
          </cell>
          <cell r="K31">
            <v>0</v>
          </cell>
          <cell r="L31">
            <v>0.71335172039607542</v>
          </cell>
          <cell r="M31">
            <v>1.010616268029118</v>
          </cell>
        </row>
        <row r="32">
          <cell r="C32" t="str">
            <v>(kW/kW)</v>
          </cell>
          <cell r="D32">
            <v>1.2432633244952902</v>
          </cell>
          <cell r="E32">
            <v>1.2870447177848234</v>
          </cell>
          <cell r="F32">
            <v>0</v>
          </cell>
          <cell r="G32">
            <v>0</v>
          </cell>
          <cell r="H32">
            <v>0</v>
          </cell>
          <cell r="I32">
            <v>1.2500216286087971</v>
          </cell>
          <cell r="J32">
            <v>0</v>
          </cell>
          <cell r="K32">
            <v>0</v>
          </cell>
          <cell r="L32">
            <v>1</v>
          </cell>
          <cell r="M32">
            <v>1.0116947160036438</v>
          </cell>
        </row>
        <row r="33">
          <cell r="C33" t="str">
            <v>(therms/kWh)</v>
          </cell>
          <cell r="D33">
            <v>-1.4344621784147939E-2</v>
          </cell>
          <cell r="E33">
            <v>0</v>
          </cell>
          <cell r="F33">
            <v>0</v>
          </cell>
          <cell r="G33">
            <v>0</v>
          </cell>
          <cell r="H33">
            <v>0</v>
          </cell>
          <cell r="I33">
            <v>0</v>
          </cell>
          <cell r="J33">
            <v>0</v>
          </cell>
          <cell r="K33">
            <v>0</v>
          </cell>
          <cell r="L33">
            <v>0</v>
          </cell>
          <cell r="M33">
            <v>-1.4917936428991274E-2</v>
          </cell>
        </row>
        <row r="34">
          <cell r="B34" t="str">
            <v xml:space="preserve">Sunnyvale Area (CZ04) </v>
          </cell>
          <cell r="C34" t="str">
            <v>(kWh/kWh)</v>
          </cell>
          <cell r="D34">
            <v>1.1082877424605506</v>
          </cell>
          <cell r="E34">
            <v>1.0464981688294073</v>
          </cell>
          <cell r="F34">
            <v>0</v>
          </cell>
          <cell r="G34">
            <v>0</v>
          </cell>
          <cell r="H34">
            <v>0</v>
          </cell>
          <cell r="I34">
            <v>0.86272098385857032</v>
          </cell>
          <cell r="J34">
            <v>0</v>
          </cell>
          <cell r="K34">
            <v>0</v>
          </cell>
          <cell r="L34">
            <v>0.75522810507754212</v>
          </cell>
          <cell r="M34">
            <v>1.0118370484242889</v>
          </cell>
        </row>
        <row r="35">
          <cell r="C35" t="str">
            <v>(kW/kW)</v>
          </cell>
          <cell r="D35">
            <v>1.2742863831368099</v>
          </cell>
          <cell r="E35">
            <v>1.2803525717688131</v>
          </cell>
          <cell r="F35">
            <v>0</v>
          </cell>
          <cell r="G35">
            <v>0</v>
          </cell>
          <cell r="H35">
            <v>0</v>
          </cell>
          <cell r="I35">
            <v>1.2797978615667256</v>
          </cell>
          <cell r="J35">
            <v>0</v>
          </cell>
          <cell r="K35">
            <v>0</v>
          </cell>
          <cell r="L35">
            <v>1</v>
          </cell>
          <cell r="M35">
            <v>1.0172112835179823</v>
          </cell>
        </row>
        <row r="36">
          <cell r="C36" t="str">
            <v>(therms/kWh)</v>
          </cell>
          <cell r="D36">
            <v>-1.2383234615906317E-2</v>
          </cell>
          <cell r="E36">
            <v>0</v>
          </cell>
          <cell r="F36">
            <v>0</v>
          </cell>
          <cell r="G36">
            <v>0</v>
          </cell>
          <cell r="H36">
            <v>0</v>
          </cell>
          <cell r="I36">
            <v>0</v>
          </cell>
          <cell r="J36">
            <v>0</v>
          </cell>
          <cell r="K36">
            <v>0</v>
          </cell>
          <cell r="L36">
            <v>0</v>
          </cell>
          <cell r="M36">
            <v>-1.3210652439300087E-2</v>
          </cell>
        </row>
        <row r="37">
          <cell r="B37" t="str">
            <v xml:space="preserve">Santa Maria Area (CZ05) </v>
          </cell>
          <cell r="C37" t="str">
            <v>(kWh/kWh)</v>
          </cell>
          <cell r="D37">
            <v>1.1076637880363522</v>
          </cell>
          <cell r="E37">
            <v>1.0230863136953474</v>
          </cell>
          <cell r="F37">
            <v>0</v>
          </cell>
          <cell r="G37">
            <v>0</v>
          </cell>
          <cell r="H37">
            <v>0</v>
          </cell>
          <cell r="I37">
            <v>0.89482841253334544</v>
          </cell>
          <cell r="J37">
            <v>0</v>
          </cell>
          <cell r="K37">
            <v>0</v>
          </cell>
          <cell r="L37">
            <v>0.76279423068228069</v>
          </cell>
          <cell r="M37">
            <v>1.010833295654926</v>
          </cell>
        </row>
        <row r="38">
          <cell r="C38" t="str">
            <v>(kW/kW)</v>
          </cell>
          <cell r="D38">
            <v>1.2217873882309833</v>
          </cell>
          <cell r="E38">
            <v>1.22062707698258</v>
          </cell>
          <cell r="F38">
            <v>0</v>
          </cell>
          <cell r="G38">
            <v>0</v>
          </cell>
          <cell r="H38">
            <v>0</v>
          </cell>
          <cell r="I38">
            <v>1.2238077547468436</v>
          </cell>
          <cell r="J38">
            <v>0</v>
          </cell>
          <cell r="K38">
            <v>0</v>
          </cell>
          <cell r="L38">
            <v>1</v>
          </cell>
          <cell r="M38">
            <v>1.0119339029715164</v>
          </cell>
        </row>
        <row r="39">
          <cell r="C39" t="str">
            <v>(therms/kWh)</v>
          </cell>
          <cell r="D39">
            <v>-1.1213998281864628E-2</v>
          </cell>
          <cell r="E39">
            <v>0</v>
          </cell>
          <cell r="F39">
            <v>0</v>
          </cell>
          <cell r="G39">
            <v>0</v>
          </cell>
          <cell r="H39">
            <v>0</v>
          </cell>
          <cell r="I39">
            <v>0</v>
          </cell>
          <cell r="J39">
            <v>0</v>
          </cell>
          <cell r="K39">
            <v>0</v>
          </cell>
          <cell r="L39">
            <v>0</v>
          </cell>
          <cell r="M39">
            <v>-1.2030564723967989E-2</v>
          </cell>
        </row>
        <row r="40">
          <cell r="B40" t="str">
            <v xml:space="preserve">Los Angeles Area (CZ06) </v>
          </cell>
          <cell r="C40" t="str">
            <v>(kWh/kWh)</v>
          </cell>
          <cell r="D40">
            <v>0</v>
          </cell>
          <cell r="E40">
            <v>0</v>
          </cell>
          <cell r="F40">
            <v>0</v>
          </cell>
          <cell r="G40">
            <v>0</v>
          </cell>
          <cell r="H40">
            <v>0</v>
          </cell>
          <cell r="I40">
            <v>0</v>
          </cell>
          <cell r="J40">
            <v>0</v>
          </cell>
          <cell r="K40">
            <v>0</v>
          </cell>
          <cell r="L40">
            <v>0</v>
          </cell>
          <cell r="M40">
            <v>0</v>
          </cell>
        </row>
        <row r="41">
          <cell r="C41" t="str">
            <v>(kW/kW)</v>
          </cell>
          <cell r="D41">
            <v>0</v>
          </cell>
          <cell r="E41">
            <v>0</v>
          </cell>
          <cell r="F41">
            <v>0</v>
          </cell>
          <cell r="G41">
            <v>0</v>
          </cell>
          <cell r="H41">
            <v>0</v>
          </cell>
          <cell r="I41">
            <v>0</v>
          </cell>
          <cell r="J41">
            <v>0</v>
          </cell>
          <cell r="K41">
            <v>0</v>
          </cell>
          <cell r="L41">
            <v>0</v>
          </cell>
          <cell r="M41">
            <v>0</v>
          </cell>
        </row>
        <row r="42">
          <cell r="C42" t="str">
            <v>(therms/kWh)</v>
          </cell>
          <cell r="D42">
            <v>0</v>
          </cell>
          <cell r="E42">
            <v>0</v>
          </cell>
          <cell r="F42">
            <v>0</v>
          </cell>
          <cell r="G42">
            <v>0</v>
          </cell>
          <cell r="H42">
            <v>0</v>
          </cell>
          <cell r="I42">
            <v>0</v>
          </cell>
          <cell r="J42">
            <v>0</v>
          </cell>
          <cell r="K42">
            <v>0</v>
          </cell>
          <cell r="L42">
            <v>0</v>
          </cell>
          <cell r="M42">
            <v>0</v>
          </cell>
        </row>
        <row r="43">
          <cell r="B43" t="str">
            <v xml:space="preserve">San Diego Area (CZ07) </v>
          </cell>
          <cell r="C43" t="str">
            <v>(kWh/kWh)</v>
          </cell>
          <cell r="D43">
            <v>0</v>
          </cell>
          <cell r="E43">
            <v>0</v>
          </cell>
          <cell r="F43">
            <v>0</v>
          </cell>
          <cell r="G43">
            <v>0</v>
          </cell>
          <cell r="H43">
            <v>0</v>
          </cell>
          <cell r="I43">
            <v>0</v>
          </cell>
          <cell r="J43">
            <v>0</v>
          </cell>
          <cell r="K43">
            <v>0</v>
          </cell>
          <cell r="L43">
            <v>0</v>
          </cell>
          <cell r="M43">
            <v>0</v>
          </cell>
        </row>
        <row r="44">
          <cell r="C44" t="str">
            <v>(kW/kW)</v>
          </cell>
          <cell r="D44">
            <v>0</v>
          </cell>
          <cell r="E44">
            <v>0</v>
          </cell>
          <cell r="F44">
            <v>0</v>
          </cell>
          <cell r="G44">
            <v>0</v>
          </cell>
          <cell r="H44">
            <v>0</v>
          </cell>
          <cell r="I44">
            <v>0</v>
          </cell>
          <cell r="J44">
            <v>0</v>
          </cell>
          <cell r="K44">
            <v>0</v>
          </cell>
          <cell r="L44">
            <v>0</v>
          </cell>
          <cell r="M44">
            <v>0</v>
          </cell>
        </row>
        <row r="45">
          <cell r="C45" t="str">
            <v>(therms/kWh)</v>
          </cell>
          <cell r="D45">
            <v>0</v>
          </cell>
          <cell r="E45">
            <v>0</v>
          </cell>
          <cell r="F45">
            <v>0</v>
          </cell>
          <cell r="G45">
            <v>0</v>
          </cell>
          <cell r="H45">
            <v>0</v>
          </cell>
          <cell r="I45">
            <v>0</v>
          </cell>
          <cell r="J45">
            <v>0</v>
          </cell>
          <cell r="K45">
            <v>0</v>
          </cell>
          <cell r="L45">
            <v>0</v>
          </cell>
          <cell r="M45">
            <v>0</v>
          </cell>
        </row>
        <row r="46">
          <cell r="B46" t="str">
            <v xml:space="preserve">El Toro Area (CZ08) </v>
          </cell>
          <cell r="C46" t="str">
            <v>(kWh/kWh)</v>
          </cell>
          <cell r="D46">
            <v>0</v>
          </cell>
          <cell r="E46">
            <v>0</v>
          </cell>
          <cell r="F46">
            <v>0</v>
          </cell>
          <cell r="G46">
            <v>0</v>
          </cell>
          <cell r="H46">
            <v>0</v>
          </cell>
          <cell r="I46">
            <v>0</v>
          </cell>
          <cell r="J46">
            <v>0</v>
          </cell>
          <cell r="K46">
            <v>0</v>
          </cell>
          <cell r="L46">
            <v>0</v>
          </cell>
          <cell r="M46">
            <v>0</v>
          </cell>
        </row>
        <row r="47">
          <cell r="C47" t="str">
            <v>(kW/kW)</v>
          </cell>
          <cell r="D47">
            <v>0</v>
          </cell>
          <cell r="E47">
            <v>0</v>
          </cell>
          <cell r="F47">
            <v>0</v>
          </cell>
          <cell r="G47">
            <v>0</v>
          </cell>
          <cell r="H47">
            <v>0</v>
          </cell>
          <cell r="I47">
            <v>0</v>
          </cell>
          <cell r="J47">
            <v>0</v>
          </cell>
          <cell r="K47">
            <v>0</v>
          </cell>
          <cell r="L47">
            <v>0</v>
          </cell>
          <cell r="M47">
            <v>0</v>
          </cell>
        </row>
        <row r="48">
          <cell r="C48" t="str">
            <v>(therms/kWh)</v>
          </cell>
          <cell r="D48">
            <v>0</v>
          </cell>
          <cell r="E48">
            <v>0</v>
          </cell>
          <cell r="F48">
            <v>0</v>
          </cell>
          <cell r="G48">
            <v>0</v>
          </cell>
          <cell r="H48">
            <v>0</v>
          </cell>
          <cell r="I48">
            <v>0</v>
          </cell>
          <cell r="J48">
            <v>0</v>
          </cell>
          <cell r="K48">
            <v>0</v>
          </cell>
          <cell r="L48">
            <v>0</v>
          </cell>
          <cell r="M48">
            <v>0</v>
          </cell>
        </row>
        <row r="49">
          <cell r="B49" t="str">
            <v xml:space="preserve">Pasadena Area (CZ09) </v>
          </cell>
          <cell r="C49" t="str">
            <v>(kWh/kWh)</v>
          </cell>
          <cell r="D49">
            <v>0</v>
          </cell>
          <cell r="E49">
            <v>0</v>
          </cell>
          <cell r="F49">
            <v>0</v>
          </cell>
          <cell r="G49">
            <v>0</v>
          </cell>
          <cell r="H49">
            <v>0</v>
          </cell>
          <cell r="I49">
            <v>0</v>
          </cell>
          <cell r="J49">
            <v>0</v>
          </cell>
          <cell r="K49">
            <v>0</v>
          </cell>
          <cell r="L49">
            <v>0</v>
          </cell>
          <cell r="M49">
            <v>0</v>
          </cell>
        </row>
        <row r="50">
          <cell r="C50" t="str">
            <v>(kW/kW)</v>
          </cell>
          <cell r="D50">
            <v>0</v>
          </cell>
          <cell r="E50">
            <v>0</v>
          </cell>
          <cell r="F50">
            <v>0</v>
          </cell>
          <cell r="G50">
            <v>0</v>
          </cell>
          <cell r="H50">
            <v>0</v>
          </cell>
          <cell r="I50">
            <v>0</v>
          </cell>
          <cell r="J50">
            <v>0</v>
          </cell>
          <cell r="K50">
            <v>0</v>
          </cell>
          <cell r="L50">
            <v>0</v>
          </cell>
          <cell r="M50">
            <v>0</v>
          </cell>
        </row>
        <row r="51">
          <cell r="C51" t="str">
            <v>(therms/kWh)</v>
          </cell>
          <cell r="D51">
            <v>0</v>
          </cell>
          <cell r="E51">
            <v>0</v>
          </cell>
          <cell r="F51">
            <v>0</v>
          </cell>
          <cell r="G51">
            <v>0</v>
          </cell>
          <cell r="H51">
            <v>0</v>
          </cell>
          <cell r="I51">
            <v>0</v>
          </cell>
          <cell r="J51">
            <v>0</v>
          </cell>
          <cell r="K51">
            <v>0</v>
          </cell>
          <cell r="L51">
            <v>0</v>
          </cell>
          <cell r="M51">
            <v>0</v>
          </cell>
        </row>
        <row r="52">
          <cell r="B52" t="str">
            <v xml:space="preserve">San Bernardino Area (CZ10) </v>
          </cell>
          <cell r="C52" t="str">
            <v>(kWh/kWh)</v>
          </cell>
          <cell r="D52">
            <v>0</v>
          </cell>
          <cell r="E52">
            <v>0</v>
          </cell>
          <cell r="F52">
            <v>0</v>
          </cell>
          <cell r="G52">
            <v>0</v>
          </cell>
          <cell r="H52">
            <v>0</v>
          </cell>
          <cell r="I52">
            <v>0</v>
          </cell>
          <cell r="J52">
            <v>0</v>
          </cell>
          <cell r="K52">
            <v>0</v>
          </cell>
          <cell r="L52">
            <v>0</v>
          </cell>
          <cell r="M52">
            <v>0</v>
          </cell>
        </row>
        <row r="53">
          <cell r="C53" t="str">
            <v>(kW/kW)</v>
          </cell>
          <cell r="D53">
            <v>0</v>
          </cell>
          <cell r="E53">
            <v>0</v>
          </cell>
          <cell r="F53">
            <v>0</v>
          </cell>
          <cell r="G53">
            <v>0</v>
          </cell>
          <cell r="H53">
            <v>0</v>
          </cell>
          <cell r="I53">
            <v>0</v>
          </cell>
          <cell r="J53">
            <v>0</v>
          </cell>
          <cell r="K53">
            <v>0</v>
          </cell>
          <cell r="L53">
            <v>0</v>
          </cell>
          <cell r="M53">
            <v>0</v>
          </cell>
        </row>
        <row r="54">
          <cell r="C54" t="str">
            <v>(therms/kWh)</v>
          </cell>
          <cell r="D54">
            <v>0</v>
          </cell>
          <cell r="E54">
            <v>0</v>
          </cell>
          <cell r="F54">
            <v>0</v>
          </cell>
          <cell r="G54">
            <v>0</v>
          </cell>
          <cell r="H54">
            <v>0</v>
          </cell>
          <cell r="I54">
            <v>0</v>
          </cell>
          <cell r="J54">
            <v>0</v>
          </cell>
          <cell r="K54">
            <v>0</v>
          </cell>
          <cell r="L54">
            <v>0</v>
          </cell>
          <cell r="M54">
            <v>0</v>
          </cell>
        </row>
        <row r="55">
          <cell r="B55" t="str">
            <v xml:space="preserve">Red Bluff Area (CZ11) </v>
          </cell>
          <cell r="C55" t="str">
            <v>(kWh/kWh)</v>
          </cell>
          <cell r="D55">
            <v>1.1123117963557445</v>
          </cell>
          <cell r="E55">
            <v>1.0199484559388705</v>
          </cell>
          <cell r="F55">
            <v>0</v>
          </cell>
          <cell r="G55">
            <v>0</v>
          </cell>
          <cell r="H55">
            <v>0</v>
          </cell>
          <cell r="I55">
            <v>0.83338156169462407</v>
          </cell>
          <cell r="J55">
            <v>0</v>
          </cell>
          <cell r="K55">
            <v>0</v>
          </cell>
          <cell r="L55">
            <v>0.69905683410950847</v>
          </cell>
          <cell r="M55">
            <v>1.0194782294162861</v>
          </cell>
        </row>
        <row r="56">
          <cell r="C56" t="str">
            <v>(kW/kW)</v>
          </cell>
          <cell r="D56">
            <v>1.2918030117201615</v>
          </cell>
          <cell r="E56">
            <v>1.2166932147237393</v>
          </cell>
          <cell r="F56">
            <v>0</v>
          </cell>
          <cell r="G56">
            <v>0</v>
          </cell>
          <cell r="H56">
            <v>0</v>
          </cell>
          <cell r="I56">
            <v>1.2949226204713511</v>
          </cell>
          <cell r="J56">
            <v>0</v>
          </cell>
          <cell r="K56">
            <v>0</v>
          </cell>
          <cell r="L56">
            <v>1</v>
          </cell>
          <cell r="M56">
            <v>1.0240561020666772</v>
          </cell>
        </row>
        <row r="57">
          <cell r="C57" t="str">
            <v>(therms/kWh)</v>
          </cell>
          <cell r="D57">
            <v>-1.3435818601076096E-2</v>
          </cell>
          <cell r="E57">
            <v>0</v>
          </cell>
          <cell r="F57">
            <v>0</v>
          </cell>
          <cell r="G57">
            <v>0</v>
          </cell>
          <cell r="H57">
            <v>0</v>
          </cell>
          <cell r="I57">
            <v>0</v>
          </cell>
          <cell r="J57">
            <v>0</v>
          </cell>
          <cell r="K57">
            <v>0</v>
          </cell>
          <cell r="L57">
            <v>0</v>
          </cell>
          <cell r="M57">
            <v>-1.3994664737532215E-2</v>
          </cell>
        </row>
        <row r="58">
          <cell r="B58" t="str">
            <v xml:space="preserve">Sacramento Area (CZ12) </v>
          </cell>
          <cell r="C58" t="str">
            <v>(kWh/kWh)</v>
          </cell>
          <cell r="D58">
            <v>1.105394040783108</v>
          </cell>
          <cell r="E58">
            <v>1.0266130126147308</v>
          </cell>
          <cell r="F58">
            <v>0</v>
          </cell>
          <cell r="G58">
            <v>0</v>
          </cell>
          <cell r="H58">
            <v>0</v>
          </cell>
          <cell r="I58">
            <v>0.82949043722023785</v>
          </cell>
          <cell r="J58">
            <v>0</v>
          </cell>
          <cell r="K58">
            <v>0</v>
          </cell>
          <cell r="L58">
            <v>0.71220237826106614</v>
          </cell>
          <cell r="M58">
            <v>1.0128769724646201</v>
          </cell>
        </row>
        <row r="59">
          <cell r="C59" t="str">
            <v>(kW/kW)</v>
          </cell>
          <cell r="D59">
            <v>1.257863907704365</v>
          </cell>
          <cell r="E59">
            <v>1.2679148494394374</v>
          </cell>
          <cell r="F59">
            <v>0</v>
          </cell>
          <cell r="G59">
            <v>0</v>
          </cell>
          <cell r="H59">
            <v>0</v>
          </cell>
          <cell r="I59">
            <v>1.2739505035649037</v>
          </cell>
          <cell r="J59">
            <v>0</v>
          </cell>
          <cell r="K59">
            <v>0</v>
          </cell>
          <cell r="L59">
            <v>1</v>
          </cell>
          <cell r="M59">
            <v>1.0270230382851822</v>
          </cell>
        </row>
        <row r="60">
          <cell r="C60" t="str">
            <v>(therms/kWh)</v>
          </cell>
          <cell r="D60">
            <v>-1.3632952027851877E-2</v>
          </cell>
          <cell r="E60">
            <v>0</v>
          </cell>
          <cell r="F60">
            <v>0</v>
          </cell>
          <cell r="G60">
            <v>0</v>
          </cell>
          <cell r="H60">
            <v>0</v>
          </cell>
          <cell r="I60">
            <v>0</v>
          </cell>
          <cell r="J60">
            <v>0</v>
          </cell>
          <cell r="K60">
            <v>0</v>
          </cell>
          <cell r="L60">
            <v>0</v>
          </cell>
          <cell r="M60">
            <v>-1.3803861283175838E-2</v>
          </cell>
        </row>
        <row r="61">
          <cell r="B61" t="str">
            <v xml:space="preserve">Fresno Area (CZ13) </v>
          </cell>
          <cell r="C61" t="str">
            <v>(kWh/kWh)</v>
          </cell>
          <cell r="D61">
            <v>1.1385178821720847</v>
          </cell>
          <cell r="E61">
            <v>1.0608129493150065</v>
          </cell>
          <cell r="F61">
            <v>0</v>
          </cell>
          <cell r="G61">
            <v>0</v>
          </cell>
          <cell r="H61">
            <v>0</v>
          </cell>
          <cell r="I61">
            <v>0.91640819279287422</v>
          </cell>
          <cell r="J61">
            <v>0</v>
          </cell>
          <cell r="K61">
            <v>0</v>
          </cell>
          <cell r="L61">
            <v>0.76900935931636294</v>
          </cell>
          <cell r="M61">
            <v>1.0223086313695346</v>
          </cell>
        </row>
        <row r="62">
          <cell r="C62" t="str">
            <v>(kW/kW)</v>
          </cell>
          <cell r="D62">
            <v>1.289792823373147</v>
          </cell>
          <cell r="E62">
            <v>1.2112580725601658</v>
          </cell>
          <cell r="F62">
            <v>0</v>
          </cell>
          <cell r="G62">
            <v>0</v>
          </cell>
          <cell r="H62">
            <v>0</v>
          </cell>
          <cell r="I62">
            <v>1.2995638654649644</v>
          </cell>
          <cell r="J62">
            <v>0</v>
          </cell>
          <cell r="K62">
            <v>0</v>
          </cell>
          <cell r="L62">
            <v>1</v>
          </cell>
          <cell r="M62">
            <v>1.0244581397360801</v>
          </cell>
        </row>
        <row r="63">
          <cell r="C63" t="str">
            <v>(therms/kWh)</v>
          </cell>
          <cell r="D63">
            <v>-1.09662250757336E-2</v>
          </cell>
          <cell r="E63">
            <v>0</v>
          </cell>
          <cell r="F63">
            <v>0</v>
          </cell>
          <cell r="G63">
            <v>0</v>
          </cell>
          <cell r="H63">
            <v>0</v>
          </cell>
          <cell r="I63">
            <v>0</v>
          </cell>
          <cell r="J63">
            <v>0</v>
          </cell>
          <cell r="K63">
            <v>0</v>
          </cell>
          <cell r="L63">
            <v>0</v>
          </cell>
          <cell r="M63">
            <v>-1.1445494416060045E-2</v>
          </cell>
        </row>
        <row r="64">
          <cell r="B64" t="str">
            <v xml:space="preserve">China Lake Area (CZ14) </v>
          </cell>
          <cell r="C64" t="str">
            <v>(kWh/kWh)</v>
          </cell>
          <cell r="D64">
            <v>0</v>
          </cell>
          <cell r="E64">
            <v>0</v>
          </cell>
          <cell r="F64">
            <v>0</v>
          </cell>
          <cell r="G64">
            <v>0</v>
          </cell>
          <cell r="H64">
            <v>0</v>
          </cell>
          <cell r="I64">
            <v>0</v>
          </cell>
          <cell r="J64">
            <v>0</v>
          </cell>
          <cell r="K64">
            <v>0</v>
          </cell>
          <cell r="L64">
            <v>0</v>
          </cell>
          <cell r="M64">
            <v>0</v>
          </cell>
        </row>
        <row r="65">
          <cell r="C65" t="str">
            <v>(kW/kW)</v>
          </cell>
          <cell r="D65">
            <v>0</v>
          </cell>
          <cell r="E65">
            <v>0</v>
          </cell>
          <cell r="F65">
            <v>0</v>
          </cell>
          <cell r="G65">
            <v>0</v>
          </cell>
          <cell r="H65">
            <v>0</v>
          </cell>
          <cell r="I65">
            <v>0</v>
          </cell>
          <cell r="J65">
            <v>0</v>
          </cell>
          <cell r="K65">
            <v>0</v>
          </cell>
          <cell r="L65">
            <v>0</v>
          </cell>
          <cell r="M65">
            <v>0</v>
          </cell>
        </row>
        <row r="66">
          <cell r="C66" t="str">
            <v>(therms/kWh)</v>
          </cell>
          <cell r="D66">
            <v>0</v>
          </cell>
          <cell r="E66">
            <v>0</v>
          </cell>
          <cell r="F66">
            <v>0</v>
          </cell>
          <cell r="G66">
            <v>0</v>
          </cell>
          <cell r="H66">
            <v>0</v>
          </cell>
          <cell r="I66">
            <v>0</v>
          </cell>
          <cell r="J66">
            <v>0</v>
          </cell>
          <cell r="K66">
            <v>0</v>
          </cell>
          <cell r="L66">
            <v>0</v>
          </cell>
          <cell r="M66">
            <v>0</v>
          </cell>
        </row>
        <row r="67">
          <cell r="B67" t="str">
            <v xml:space="preserve">Blythe Area (CZ15) </v>
          </cell>
          <cell r="C67" t="str">
            <v>(kWh/kWh)</v>
          </cell>
          <cell r="D67">
            <v>0</v>
          </cell>
          <cell r="E67">
            <v>0</v>
          </cell>
          <cell r="F67">
            <v>0</v>
          </cell>
          <cell r="G67">
            <v>0</v>
          </cell>
          <cell r="H67">
            <v>0</v>
          </cell>
          <cell r="I67">
            <v>0</v>
          </cell>
          <cell r="J67">
            <v>0</v>
          </cell>
          <cell r="K67">
            <v>0</v>
          </cell>
          <cell r="L67">
            <v>0</v>
          </cell>
          <cell r="M67">
            <v>0</v>
          </cell>
        </row>
        <row r="68">
          <cell r="C68" t="str">
            <v>(kW/kW)</v>
          </cell>
          <cell r="D68">
            <v>0</v>
          </cell>
          <cell r="E68">
            <v>0</v>
          </cell>
          <cell r="F68">
            <v>0</v>
          </cell>
          <cell r="G68">
            <v>0</v>
          </cell>
          <cell r="H68">
            <v>0</v>
          </cell>
          <cell r="I68">
            <v>0</v>
          </cell>
          <cell r="J68">
            <v>0</v>
          </cell>
          <cell r="K68">
            <v>0</v>
          </cell>
          <cell r="L68">
            <v>0</v>
          </cell>
          <cell r="M68">
            <v>0</v>
          </cell>
        </row>
        <row r="69">
          <cell r="C69" t="str">
            <v>(therms/kWh)</v>
          </cell>
          <cell r="D69">
            <v>0</v>
          </cell>
          <cell r="E69">
            <v>0</v>
          </cell>
          <cell r="F69">
            <v>0</v>
          </cell>
          <cell r="G69">
            <v>0</v>
          </cell>
          <cell r="H69">
            <v>0</v>
          </cell>
          <cell r="I69">
            <v>0</v>
          </cell>
          <cell r="J69">
            <v>0</v>
          </cell>
          <cell r="K69">
            <v>0</v>
          </cell>
          <cell r="L69">
            <v>0</v>
          </cell>
          <cell r="M69">
            <v>0</v>
          </cell>
        </row>
        <row r="70">
          <cell r="B70" t="str">
            <v xml:space="preserve">Mount Shasta Area (CZ16) </v>
          </cell>
          <cell r="C70" t="str">
            <v>(kWh/kWh)</v>
          </cell>
          <cell r="D70">
            <v>1.062440656508568</v>
          </cell>
          <cell r="E70">
            <v>0.86136817832436585</v>
          </cell>
          <cell r="F70">
            <v>0</v>
          </cell>
          <cell r="G70">
            <v>0</v>
          </cell>
          <cell r="H70">
            <v>0</v>
          </cell>
          <cell r="I70">
            <v>0.6316769905502555</v>
          </cell>
          <cell r="J70">
            <v>0</v>
          </cell>
          <cell r="K70">
            <v>0</v>
          </cell>
          <cell r="L70">
            <v>0.24051363204774609</v>
          </cell>
          <cell r="M70">
            <v>1.0109327666500882</v>
          </cell>
        </row>
        <row r="71">
          <cell r="C71" t="str">
            <v>(kW/kW)</v>
          </cell>
          <cell r="D71">
            <v>1.1377971389167376</v>
          </cell>
          <cell r="E71">
            <v>1.1406012244337123</v>
          </cell>
          <cell r="F71">
            <v>0</v>
          </cell>
          <cell r="G71">
            <v>0</v>
          </cell>
          <cell r="H71">
            <v>0</v>
          </cell>
          <cell r="I71">
            <v>1.1386724614374628</v>
          </cell>
          <cell r="J71">
            <v>0</v>
          </cell>
          <cell r="K71">
            <v>0</v>
          </cell>
          <cell r="L71">
            <v>1</v>
          </cell>
          <cell r="M71">
            <v>1.0149771754563637</v>
          </cell>
        </row>
        <row r="72">
          <cell r="C72" t="str">
            <v>(therms/kWh)</v>
          </cell>
          <cell r="D72">
            <v>-2.0106705249355698E-2</v>
          </cell>
          <cell r="E72">
            <v>0</v>
          </cell>
          <cell r="F72">
            <v>0</v>
          </cell>
          <cell r="G72">
            <v>0</v>
          </cell>
          <cell r="H72">
            <v>0</v>
          </cell>
          <cell r="I72">
            <v>0</v>
          </cell>
          <cell r="J72">
            <v>0</v>
          </cell>
          <cell r="K72">
            <v>0</v>
          </cell>
          <cell r="L72">
            <v>0</v>
          </cell>
          <cell r="M72">
            <v>-2.0547090473391507E-2</v>
          </cell>
        </row>
      </sheetData>
      <sheetData sheetId="2" refreshError="1">
        <row r="6">
          <cell r="AL6" t="str">
            <v>w01</v>
          </cell>
          <cell r="AM6" t="str">
            <v>w02</v>
          </cell>
          <cell r="AN6" t="str">
            <v>w03</v>
          </cell>
          <cell r="AO6" t="str">
            <v>w04</v>
          </cell>
          <cell r="AP6" t="str">
            <v>w05</v>
          </cell>
          <cell r="AQ6" t="str">
            <v>w06</v>
          </cell>
          <cell r="AR6" t="str">
            <v>w07</v>
          </cell>
          <cell r="AS6" t="str">
            <v>w08</v>
          </cell>
          <cell r="AT6" t="str">
            <v>w09</v>
          </cell>
          <cell r="AU6" t="str">
            <v>w10</v>
          </cell>
          <cell r="AV6" t="str">
            <v>w11</v>
          </cell>
          <cell r="AW6" t="str">
            <v>w12</v>
          </cell>
          <cell r="AX6" t="str">
            <v>w13</v>
          </cell>
          <cell r="AY6" t="str">
            <v>w14</v>
          </cell>
          <cell r="AZ6" t="str">
            <v>w15</v>
          </cell>
          <cell r="BA6" t="str">
            <v>w16</v>
          </cell>
        </row>
        <row r="7">
          <cell r="E7" t="str">
            <v>GasPac</v>
          </cell>
          <cell r="F7" t="str">
            <v>HP</v>
          </cell>
          <cell r="G7" t="str">
            <v>WLHP</v>
          </cell>
          <cell r="H7" t="str">
            <v>PSZElec</v>
          </cell>
          <cell r="I7" t="str">
            <v>ElecHeat</v>
          </cell>
          <cell r="J7" t="str">
            <v>GasFurn</v>
          </cell>
          <cell r="K7" t="str">
            <v>PVAV</v>
          </cell>
          <cell r="L7" t="str">
            <v>SVAV</v>
          </cell>
          <cell r="M7" t="str">
            <v>PVAVElec</v>
          </cell>
          <cell r="N7" t="str">
            <v>SVAVElec</v>
          </cell>
          <cell r="O7" t="str">
            <v>DX/Other</v>
          </cell>
          <cell r="P7" t="str">
            <v>Unconditioned</v>
          </cell>
        </row>
      </sheetData>
      <sheetData sheetId="3" refreshError="1"/>
      <sheetData sheetId="4" refreshError="1">
        <row r="3">
          <cell r="A3">
            <v>1</v>
          </cell>
          <cell r="B3" t="str">
            <v>PGE</v>
          </cell>
          <cell r="C3">
            <v>2</v>
          </cell>
        </row>
        <row r="4">
          <cell r="A4">
            <v>2</v>
          </cell>
          <cell r="B4" t="str">
            <v>SCE</v>
          </cell>
          <cell r="C4">
            <v>3</v>
          </cell>
        </row>
        <row r="5">
          <cell r="A5">
            <v>3</v>
          </cell>
          <cell r="B5" t="str">
            <v>SCG</v>
          </cell>
          <cell r="C5">
            <v>4</v>
          </cell>
        </row>
        <row r="6">
          <cell r="A6">
            <v>4</v>
          </cell>
          <cell r="B6" t="str">
            <v>SDGE</v>
          </cell>
          <cell r="C6">
            <v>5</v>
          </cell>
        </row>
        <row r="16">
          <cell r="D16" t="str">
            <v>GasPac</v>
          </cell>
          <cell r="E16" t="str">
            <v>HP</v>
          </cell>
          <cell r="F16" t="str">
            <v>PVAV</v>
          </cell>
          <cell r="G16" t="str">
            <v>SVAV</v>
          </cell>
          <cell r="H16" t="str">
            <v>WLHP</v>
          </cell>
          <cell r="I16" t="str">
            <v>PSZElec</v>
          </cell>
          <cell r="J16" t="str">
            <v>PVAVElec</v>
          </cell>
          <cell r="K16" t="str">
            <v>SVAVElec</v>
          </cell>
          <cell r="L16" t="str">
            <v>ElecHeat</v>
          </cell>
          <cell r="M16" t="str">
            <v>GasFurn</v>
          </cell>
        </row>
        <row r="18">
          <cell r="A18" t="str">
            <v>Assembly</v>
          </cell>
          <cell r="B18" t="str">
            <v>Asm</v>
          </cell>
          <cell r="C18" t="str">
            <v>NRMeasureDD</v>
          </cell>
          <cell r="D18">
            <v>1</v>
          </cell>
          <cell r="E18">
            <v>1</v>
          </cell>
          <cell r="F18">
            <v>0</v>
          </cell>
          <cell r="G18">
            <v>0</v>
          </cell>
          <cell r="H18">
            <v>0</v>
          </cell>
          <cell r="I18">
            <v>1</v>
          </cell>
          <cell r="J18">
            <v>0</v>
          </cell>
          <cell r="K18">
            <v>0</v>
          </cell>
          <cell r="L18">
            <v>1</v>
          </cell>
          <cell r="M18">
            <v>1</v>
          </cell>
          <cell r="O18">
            <v>1</v>
          </cell>
          <cell r="P18" t="str">
            <v>vN5</v>
          </cell>
        </row>
        <row r="19">
          <cell r="A19" t="str">
            <v>Education - Primary School</v>
          </cell>
          <cell r="B19" t="str">
            <v>EPr</v>
          </cell>
          <cell r="C19" t="str">
            <v>NRMeasureDD</v>
          </cell>
          <cell r="D19">
            <v>1</v>
          </cell>
          <cell r="E19">
            <v>1</v>
          </cell>
          <cell r="F19">
            <v>0</v>
          </cell>
          <cell r="G19">
            <v>0</v>
          </cell>
          <cell r="H19">
            <v>1</v>
          </cell>
          <cell r="I19">
            <v>1</v>
          </cell>
          <cell r="J19">
            <v>0</v>
          </cell>
          <cell r="K19">
            <v>0</v>
          </cell>
          <cell r="L19">
            <v>1</v>
          </cell>
          <cell r="M19">
            <v>1</v>
          </cell>
          <cell r="O19">
            <v>2</v>
          </cell>
          <cell r="P19" t="str">
            <v>vN5</v>
          </cell>
        </row>
        <row r="20">
          <cell r="A20" t="str">
            <v>Education - Secondary  School</v>
          </cell>
          <cell r="B20" t="str">
            <v>ESe</v>
          </cell>
          <cell r="C20" t="str">
            <v>NRMeasureDD</v>
          </cell>
          <cell r="D20">
            <v>1</v>
          </cell>
          <cell r="E20">
            <v>1</v>
          </cell>
          <cell r="F20">
            <v>1</v>
          </cell>
          <cell r="G20">
            <v>1</v>
          </cell>
          <cell r="H20">
            <v>1</v>
          </cell>
          <cell r="I20">
            <v>1</v>
          </cell>
          <cell r="J20">
            <v>1</v>
          </cell>
          <cell r="K20">
            <v>1</v>
          </cell>
          <cell r="L20">
            <v>1</v>
          </cell>
          <cell r="M20">
            <v>1</v>
          </cell>
          <cell r="O20">
            <v>3</v>
          </cell>
          <cell r="P20" t="str">
            <v>vN5</v>
          </cell>
        </row>
        <row r="21">
          <cell r="A21" t="str">
            <v>Education - Community College</v>
          </cell>
          <cell r="B21" t="str">
            <v>ECC</v>
          </cell>
          <cell r="C21" t="str">
            <v>NRMeasureDD</v>
          </cell>
          <cell r="D21">
            <v>1</v>
          </cell>
          <cell r="E21">
            <v>1</v>
          </cell>
          <cell r="F21">
            <v>1</v>
          </cell>
          <cell r="G21">
            <v>1</v>
          </cell>
          <cell r="H21">
            <v>1</v>
          </cell>
          <cell r="I21">
            <v>1</v>
          </cell>
          <cell r="J21">
            <v>1</v>
          </cell>
          <cell r="K21">
            <v>1</v>
          </cell>
          <cell r="L21">
            <v>1</v>
          </cell>
          <cell r="M21">
            <v>1</v>
          </cell>
          <cell r="O21">
            <v>4</v>
          </cell>
          <cell r="P21" t="str">
            <v>vN5</v>
          </cell>
        </row>
        <row r="22">
          <cell r="A22" t="str">
            <v>Education - University</v>
          </cell>
          <cell r="B22" t="str">
            <v>Eun</v>
          </cell>
          <cell r="C22" t="str">
            <v>NRMeasureDD</v>
          </cell>
          <cell r="D22">
            <v>1</v>
          </cell>
          <cell r="E22">
            <v>1</v>
          </cell>
          <cell r="F22">
            <v>1</v>
          </cell>
          <cell r="G22">
            <v>1</v>
          </cell>
          <cell r="H22">
            <v>0</v>
          </cell>
          <cell r="I22">
            <v>1</v>
          </cell>
          <cell r="J22">
            <v>1</v>
          </cell>
          <cell r="K22">
            <v>1</v>
          </cell>
          <cell r="L22">
            <v>1</v>
          </cell>
          <cell r="M22">
            <v>1</v>
          </cell>
          <cell r="O22">
            <v>5</v>
          </cell>
          <cell r="P22" t="str">
            <v>vN5</v>
          </cell>
        </row>
        <row r="23">
          <cell r="A23" t="str">
            <v>Education - Relocatable Classroom</v>
          </cell>
          <cell r="B23" t="str">
            <v>ERC</v>
          </cell>
          <cell r="C23" t="str">
            <v>NRMeasureDD</v>
          </cell>
          <cell r="D23">
            <v>1</v>
          </cell>
          <cell r="E23">
            <v>1</v>
          </cell>
          <cell r="F23">
            <v>0</v>
          </cell>
          <cell r="G23">
            <v>0</v>
          </cell>
          <cell r="H23">
            <v>0</v>
          </cell>
          <cell r="I23">
            <v>1</v>
          </cell>
          <cell r="J23">
            <v>0</v>
          </cell>
          <cell r="K23">
            <v>0</v>
          </cell>
          <cell r="L23">
            <v>1</v>
          </cell>
          <cell r="M23">
            <v>1</v>
          </cell>
          <cell r="O23">
            <v>6</v>
          </cell>
          <cell r="P23" t="str">
            <v>vN5</v>
          </cell>
        </row>
        <row r="24">
          <cell r="A24" t="str">
            <v>Grocery</v>
          </cell>
          <cell r="B24" t="str">
            <v>Gro</v>
          </cell>
          <cell r="C24" t="str">
            <v>NRMeasureDD</v>
          </cell>
          <cell r="D24">
            <v>1</v>
          </cell>
          <cell r="E24">
            <v>1</v>
          </cell>
          <cell r="F24">
            <v>0</v>
          </cell>
          <cell r="G24">
            <v>0</v>
          </cell>
          <cell r="H24">
            <v>0</v>
          </cell>
          <cell r="I24">
            <v>1</v>
          </cell>
          <cell r="J24">
            <v>0</v>
          </cell>
          <cell r="K24">
            <v>0</v>
          </cell>
          <cell r="L24">
            <v>1</v>
          </cell>
          <cell r="M24">
            <v>1</v>
          </cell>
          <cell r="O24">
            <v>7</v>
          </cell>
          <cell r="P24" t="str">
            <v>vN5</v>
          </cell>
        </row>
        <row r="25">
          <cell r="A25" t="str">
            <v>Health/Medical - Hospital</v>
          </cell>
          <cell r="B25" t="str">
            <v>Hsp</v>
          </cell>
          <cell r="C25" t="str">
            <v>NRMeasureDD</v>
          </cell>
          <cell r="D25">
            <v>1</v>
          </cell>
          <cell r="E25">
            <v>1</v>
          </cell>
          <cell r="F25">
            <v>1</v>
          </cell>
          <cell r="G25">
            <v>1</v>
          </cell>
          <cell r="H25">
            <v>0</v>
          </cell>
          <cell r="I25">
            <v>1</v>
          </cell>
          <cell r="J25">
            <v>1</v>
          </cell>
          <cell r="K25">
            <v>1</v>
          </cell>
          <cell r="L25">
            <v>1</v>
          </cell>
          <cell r="M25">
            <v>1</v>
          </cell>
          <cell r="O25">
            <v>8</v>
          </cell>
          <cell r="P25" t="str">
            <v>vN5</v>
          </cell>
        </row>
        <row r="26">
          <cell r="A26" t="str">
            <v>Health/Medical - Nursing Home</v>
          </cell>
          <cell r="B26" t="str">
            <v>Nrs</v>
          </cell>
          <cell r="C26" t="str">
            <v>NRMeasureDD</v>
          </cell>
          <cell r="D26">
            <v>1</v>
          </cell>
          <cell r="E26">
            <v>1</v>
          </cell>
          <cell r="F26">
            <v>1</v>
          </cell>
          <cell r="G26">
            <v>1</v>
          </cell>
          <cell r="H26">
            <v>0</v>
          </cell>
          <cell r="I26">
            <v>1</v>
          </cell>
          <cell r="J26">
            <v>1</v>
          </cell>
          <cell r="K26">
            <v>1</v>
          </cell>
          <cell r="L26">
            <v>1</v>
          </cell>
          <cell r="M26">
            <v>1</v>
          </cell>
          <cell r="O26">
            <v>9</v>
          </cell>
          <cell r="P26" t="str">
            <v>vN5</v>
          </cell>
        </row>
        <row r="27">
          <cell r="A27" t="str">
            <v>Lodging - Hotel</v>
          </cell>
          <cell r="B27" t="str">
            <v>Htl</v>
          </cell>
          <cell r="C27" t="str">
            <v>NRMeasureDD</v>
          </cell>
          <cell r="D27">
            <v>1</v>
          </cell>
          <cell r="E27">
            <v>1</v>
          </cell>
          <cell r="F27">
            <v>1</v>
          </cell>
          <cell r="G27">
            <v>1</v>
          </cell>
          <cell r="H27">
            <v>1</v>
          </cell>
          <cell r="I27">
            <v>1</v>
          </cell>
          <cell r="J27">
            <v>1</v>
          </cell>
          <cell r="K27">
            <v>1</v>
          </cell>
          <cell r="L27">
            <v>1</v>
          </cell>
          <cell r="M27">
            <v>1</v>
          </cell>
          <cell r="O27">
            <v>10</v>
          </cell>
          <cell r="P27" t="str">
            <v>vN5</v>
          </cell>
        </row>
        <row r="28">
          <cell r="A28" t="str">
            <v>Lodging - Motel</v>
          </cell>
          <cell r="B28" t="str">
            <v>Mtl</v>
          </cell>
          <cell r="C28" t="str">
            <v>NRMeasureDD</v>
          </cell>
          <cell r="D28">
            <v>1</v>
          </cell>
          <cell r="E28">
            <v>1</v>
          </cell>
          <cell r="F28">
            <v>0</v>
          </cell>
          <cell r="G28">
            <v>0</v>
          </cell>
          <cell r="H28">
            <v>0</v>
          </cell>
          <cell r="I28">
            <v>1</v>
          </cell>
          <cell r="J28">
            <v>0</v>
          </cell>
          <cell r="K28">
            <v>0</v>
          </cell>
          <cell r="L28">
            <v>1</v>
          </cell>
          <cell r="M28">
            <v>1</v>
          </cell>
          <cell r="O28">
            <v>11</v>
          </cell>
          <cell r="P28" t="str">
            <v>vN5</v>
          </cell>
        </row>
        <row r="29">
          <cell r="A29" t="str">
            <v>Manufacturing - Bio/Tech</v>
          </cell>
          <cell r="B29" t="str">
            <v>MBT</v>
          </cell>
          <cell r="C29" t="str">
            <v>NRMeasureDD</v>
          </cell>
          <cell r="D29">
            <v>1</v>
          </cell>
          <cell r="E29">
            <v>1</v>
          </cell>
          <cell r="F29">
            <v>0</v>
          </cell>
          <cell r="G29">
            <v>0</v>
          </cell>
          <cell r="H29">
            <v>1</v>
          </cell>
          <cell r="I29">
            <v>1</v>
          </cell>
          <cell r="J29">
            <v>0</v>
          </cell>
          <cell r="K29">
            <v>0</v>
          </cell>
          <cell r="L29">
            <v>1</v>
          </cell>
          <cell r="M29">
            <v>1</v>
          </cell>
          <cell r="O29">
            <v>12</v>
          </cell>
          <cell r="P29" t="str">
            <v>vN5</v>
          </cell>
        </row>
        <row r="30">
          <cell r="A30" t="str">
            <v>Manufacturing - Light Industrial</v>
          </cell>
          <cell r="B30" t="str">
            <v>MLI</v>
          </cell>
          <cell r="C30" t="str">
            <v>NRMeasureDD</v>
          </cell>
          <cell r="D30">
            <v>1</v>
          </cell>
          <cell r="E30">
            <v>1</v>
          </cell>
          <cell r="F30">
            <v>0</v>
          </cell>
          <cell r="G30">
            <v>0</v>
          </cell>
          <cell r="H30">
            <v>0</v>
          </cell>
          <cell r="I30">
            <v>1</v>
          </cell>
          <cell r="J30">
            <v>0</v>
          </cell>
          <cell r="K30">
            <v>0</v>
          </cell>
          <cell r="L30">
            <v>1</v>
          </cell>
          <cell r="M30">
            <v>1</v>
          </cell>
          <cell r="O30">
            <v>13</v>
          </cell>
          <cell r="P30" t="str">
            <v>vN5</v>
          </cell>
        </row>
        <row r="31">
          <cell r="A31" t="str">
            <v>Office - Large</v>
          </cell>
          <cell r="B31" t="str">
            <v>OfL</v>
          </cell>
          <cell r="C31" t="str">
            <v>NRMeasureDD</v>
          </cell>
          <cell r="D31">
            <v>1</v>
          </cell>
          <cell r="E31">
            <v>1</v>
          </cell>
          <cell r="F31">
            <v>1</v>
          </cell>
          <cell r="G31">
            <v>1</v>
          </cell>
          <cell r="H31">
            <v>1</v>
          </cell>
          <cell r="I31">
            <v>1</v>
          </cell>
          <cell r="J31">
            <v>1</v>
          </cell>
          <cell r="K31">
            <v>1</v>
          </cell>
          <cell r="L31">
            <v>1</v>
          </cell>
          <cell r="M31">
            <v>1</v>
          </cell>
          <cell r="O31">
            <v>14</v>
          </cell>
          <cell r="P31" t="str">
            <v>vN5</v>
          </cell>
        </row>
        <row r="32">
          <cell r="A32" t="str">
            <v>Office - Small</v>
          </cell>
          <cell r="B32" t="str">
            <v>OfS</v>
          </cell>
          <cell r="C32" t="str">
            <v>NRMeasureDD</v>
          </cell>
          <cell r="D32">
            <v>1</v>
          </cell>
          <cell r="E32">
            <v>1</v>
          </cell>
          <cell r="F32">
            <v>1</v>
          </cell>
          <cell r="G32">
            <v>1</v>
          </cell>
          <cell r="H32">
            <v>1</v>
          </cell>
          <cell r="I32">
            <v>1</v>
          </cell>
          <cell r="J32">
            <v>1</v>
          </cell>
          <cell r="K32">
            <v>1</v>
          </cell>
          <cell r="L32">
            <v>1</v>
          </cell>
          <cell r="M32">
            <v>1</v>
          </cell>
          <cell r="O32">
            <v>15</v>
          </cell>
          <cell r="P32" t="str">
            <v>vN5</v>
          </cell>
        </row>
        <row r="33">
          <cell r="A33" t="str">
            <v>Restaurant - Sit Down</v>
          </cell>
          <cell r="B33" t="str">
            <v>RSD</v>
          </cell>
          <cell r="C33" t="str">
            <v>NRMeasureDD</v>
          </cell>
          <cell r="D33">
            <v>1</v>
          </cell>
          <cell r="E33">
            <v>1</v>
          </cell>
          <cell r="F33">
            <v>0</v>
          </cell>
          <cell r="G33">
            <v>0</v>
          </cell>
          <cell r="H33">
            <v>0</v>
          </cell>
          <cell r="I33">
            <v>1</v>
          </cell>
          <cell r="J33">
            <v>0</v>
          </cell>
          <cell r="K33">
            <v>0</v>
          </cell>
          <cell r="L33">
            <v>1</v>
          </cell>
          <cell r="M33">
            <v>1</v>
          </cell>
          <cell r="O33">
            <v>16</v>
          </cell>
          <cell r="P33" t="str">
            <v>vN5</v>
          </cell>
        </row>
        <row r="34">
          <cell r="A34" t="str">
            <v>Restaurant - Fast Food</v>
          </cell>
          <cell r="B34" t="str">
            <v>RFF</v>
          </cell>
          <cell r="C34" t="str">
            <v>NRMeasureDD</v>
          </cell>
          <cell r="D34">
            <v>1</v>
          </cell>
          <cell r="E34">
            <v>1</v>
          </cell>
          <cell r="F34">
            <v>0</v>
          </cell>
          <cell r="G34">
            <v>0</v>
          </cell>
          <cell r="H34">
            <v>0</v>
          </cell>
          <cell r="I34">
            <v>1</v>
          </cell>
          <cell r="J34">
            <v>0</v>
          </cell>
          <cell r="K34">
            <v>0</v>
          </cell>
          <cell r="L34">
            <v>1</v>
          </cell>
          <cell r="M34">
            <v>1</v>
          </cell>
          <cell r="O34">
            <v>17</v>
          </cell>
          <cell r="P34" t="str">
            <v>vN5</v>
          </cell>
        </row>
        <row r="35">
          <cell r="A35" t="str">
            <v>Retail - Multistory Large</v>
          </cell>
          <cell r="B35" t="str">
            <v>Rt3</v>
          </cell>
          <cell r="C35" t="str">
            <v>NRMeasureDD</v>
          </cell>
          <cell r="D35">
            <v>1</v>
          </cell>
          <cell r="E35">
            <v>1</v>
          </cell>
          <cell r="F35">
            <v>1</v>
          </cell>
          <cell r="G35">
            <v>1</v>
          </cell>
          <cell r="H35">
            <v>1</v>
          </cell>
          <cell r="I35">
            <v>1</v>
          </cell>
          <cell r="J35">
            <v>1</v>
          </cell>
          <cell r="K35">
            <v>1</v>
          </cell>
          <cell r="L35">
            <v>1</v>
          </cell>
          <cell r="M35">
            <v>1</v>
          </cell>
          <cell r="O35">
            <v>18</v>
          </cell>
          <cell r="P35" t="str">
            <v>vN5</v>
          </cell>
        </row>
        <row r="36">
          <cell r="A36" t="str">
            <v>Retail - Single-Story Large</v>
          </cell>
          <cell r="B36" t="str">
            <v>RtL</v>
          </cell>
          <cell r="C36" t="str">
            <v>NRMeasureDD</v>
          </cell>
          <cell r="D36">
            <v>1</v>
          </cell>
          <cell r="E36">
            <v>1</v>
          </cell>
          <cell r="F36">
            <v>0</v>
          </cell>
          <cell r="G36">
            <v>0</v>
          </cell>
          <cell r="H36">
            <v>0</v>
          </cell>
          <cell r="I36">
            <v>1</v>
          </cell>
          <cell r="J36">
            <v>0</v>
          </cell>
          <cell r="K36">
            <v>0</v>
          </cell>
          <cell r="L36">
            <v>1</v>
          </cell>
          <cell r="M36">
            <v>1</v>
          </cell>
          <cell r="O36">
            <v>19</v>
          </cell>
          <cell r="P36" t="str">
            <v>vN5</v>
          </cell>
        </row>
        <row r="37">
          <cell r="A37" t="str">
            <v>Retail - Small</v>
          </cell>
          <cell r="B37" t="str">
            <v>RtS</v>
          </cell>
          <cell r="C37" t="str">
            <v>NRMeasureDD</v>
          </cell>
          <cell r="D37">
            <v>1</v>
          </cell>
          <cell r="E37">
            <v>1</v>
          </cell>
          <cell r="F37">
            <v>0</v>
          </cell>
          <cell r="G37">
            <v>0</v>
          </cell>
          <cell r="H37">
            <v>0</v>
          </cell>
          <cell r="I37">
            <v>1</v>
          </cell>
          <cell r="J37">
            <v>0</v>
          </cell>
          <cell r="K37">
            <v>0</v>
          </cell>
          <cell r="L37">
            <v>1</v>
          </cell>
          <cell r="M37">
            <v>1</v>
          </cell>
          <cell r="O37">
            <v>20</v>
          </cell>
          <cell r="P37" t="str">
            <v>vN5</v>
          </cell>
        </row>
        <row r="38">
          <cell r="A38" t="str">
            <v>Storage - Conditioned</v>
          </cell>
          <cell r="B38" t="str">
            <v>SCn</v>
          </cell>
          <cell r="C38" t="str">
            <v>NRMeasureDD</v>
          </cell>
          <cell r="D38">
            <v>1</v>
          </cell>
          <cell r="E38">
            <v>1</v>
          </cell>
          <cell r="F38">
            <v>0</v>
          </cell>
          <cell r="G38">
            <v>0</v>
          </cell>
          <cell r="H38">
            <v>0</v>
          </cell>
          <cell r="I38">
            <v>1</v>
          </cell>
          <cell r="J38">
            <v>0</v>
          </cell>
          <cell r="K38">
            <v>0</v>
          </cell>
          <cell r="L38">
            <v>1</v>
          </cell>
          <cell r="M38">
            <v>1</v>
          </cell>
          <cell r="O38">
            <v>21</v>
          </cell>
          <cell r="P38" t="str">
            <v>vN5</v>
          </cell>
        </row>
        <row r="39">
          <cell r="A39" t="str">
            <v>Single Family Residential</v>
          </cell>
          <cell r="B39" t="str">
            <v>SFM</v>
          </cell>
          <cell r="C39" t="str">
            <v>RMeasureDD</v>
          </cell>
          <cell r="D39">
            <v>1</v>
          </cell>
          <cell r="E39">
            <v>1</v>
          </cell>
          <cell r="F39">
            <v>0</v>
          </cell>
          <cell r="G39">
            <v>0</v>
          </cell>
          <cell r="H39">
            <v>0</v>
          </cell>
          <cell r="I39">
            <v>0</v>
          </cell>
          <cell r="J39">
            <v>0</v>
          </cell>
          <cell r="K39">
            <v>0</v>
          </cell>
          <cell r="L39">
            <v>1</v>
          </cell>
          <cell r="M39">
            <v>1</v>
          </cell>
          <cell r="N39" t="str">
            <v>-tWt</v>
          </cell>
          <cell r="O39">
            <v>24</v>
          </cell>
          <cell r="P39" t="str">
            <v>v07</v>
          </cell>
        </row>
        <row r="40">
          <cell r="A40" t="str">
            <v>Multi-Family Residential</v>
          </cell>
          <cell r="B40" t="str">
            <v>MFM</v>
          </cell>
          <cell r="C40" t="str">
            <v>RMeasureDD</v>
          </cell>
          <cell r="D40">
            <v>1</v>
          </cell>
          <cell r="E40">
            <v>1</v>
          </cell>
          <cell r="F40">
            <v>0</v>
          </cell>
          <cell r="G40">
            <v>0</v>
          </cell>
          <cell r="H40">
            <v>0</v>
          </cell>
          <cell r="I40">
            <v>0</v>
          </cell>
          <cell r="J40">
            <v>0</v>
          </cell>
          <cell r="K40">
            <v>0</v>
          </cell>
          <cell r="L40">
            <v>1</v>
          </cell>
          <cell r="M40">
            <v>1</v>
          </cell>
          <cell r="N40" t="str">
            <v>-tWt</v>
          </cell>
          <cell r="O40">
            <v>25</v>
          </cell>
          <cell r="P40" t="str">
            <v>v07</v>
          </cell>
        </row>
        <row r="41">
          <cell r="A41" t="str">
            <v>Double Wide Mobile Home</v>
          </cell>
          <cell r="B41" t="str">
            <v>DMO</v>
          </cell>
          <cell r="C41" t="str">
            <v>RMeasureDD</v>
          </cell>
          <cell r="D41">
            <v>1</v>
          </cell>
          <cell r="E41">
            <v>1</v>
          </cell>
          <cell r="F41">
            <v>0</v>
          </cell>
          <cell r="G41">
            <v>0</v>
          </cell>
          <cell r="H41">
            <v>0</v>
          </cell>
          <cell r="I41">
            <v>0</v>
          </cell>
          <cell r="J41">
            <v>0</v>
          </cell>
          <cell r="K41">
            <v>0</v>
          </cell>
          <cell r="L41">
            <v>1</v>
          </cell>
          <cell r="M41">
            <v>1</v>
          </cell>
          <cell r="N41" t="str">
            <v>-tWt</v>
          </cell>
          <cell r="O41">
            <v>26</v>
          </cell>
          <cell r="P41" t="str">
            <v>v06</v>
          </cell>
        </row>
        <row r="47">
          <cell r="A47" t="str">
            <v>Existing Buildings</v>
          </cell>
          <cell r="B47" t="str">
            <v>vPGx</v>
          </cell>
          <cell r="C47" t="str">
            <v>vSCx</v>
          </cell>
          <cell r="D47" t="str">
            <v>vSGx</v>
          </cell>
          <cell r="E47" t="str">
            <v>vSDx</v>
          </cell>
          <cell r="F47" t="str">
            <v>vEx</v>
          </cell>
          <cell r="G47" t="str">
            <v>ex</v>
          </cell>
        </row>
        <row r="48">
          <cell r="A48" t="str">
            <v>New Construction</v>
          </cell>
          <cell r="B48" t="str">
            <v>vN5</v>
          </cell>
          <cell r="C48" t="str">
            <v>vN5</v>
          </cell>
          <cell r="D48" t="str">
            <v>vN5</v>
          </cell>
          <cell r="E48" t="str">
            <v>vN5</v>
          </cell>
          <cell r="F48" t="str">
            <v>vN5</v>
          </cell>
          <cell r="G48" t="str">
            <v>new</v>
          </cell>
        </row>
        <row r="57">
          <cell r="B57" t="str">
            <v>Upgrade to CFL Bulbs (NonRes)</v>
          </cell>
          <cell r="C57" t="str">
            <v>ILtg-FixtPwr-Sec-100wIncRef100w-25wCFLRefSMg25w</v>
          </cell>
          <cell r="D57" t="str">
            <v>NRCFLBase</v>
          </cell>
          <cell r="E57" t="str">
            <v>vN5</v>
          </cell>
          <cell r="F57" t="str">
            <v>vN5</v>
          </cell>
        </row>
        <row r="58">
          <cell r="B58" t="str">
            <v>Exit Sign Upgrade</v>
          </cell>
          <cell r="C58" t="str">
            <v>ILtg-Power-Exit-60pct</v>
          </cell>
          <cell r="D58" t="str">
            <v>NRExitBase</v>
          </cell>
          <cell r="E58" t="str">
            <v>vN5</v>
          </cell>
          <cell r="F58" t="str">
            <v>vN5</v>
          </cell>
        </row>
        <row r="59">
          <cell r="B59" t="str">
            <v>Linear Fluorescent or HID Upgrade</v>
          </cell>
          <cell r="C59" t="str">
            <v>ILtg-LFluor-Prim-RplLPD-48in39wT12SMg60w-48in3g30wT8ESPISNEl27w</v>
          </cell>
          <cell r="D59" t="str">
            <v>NRLFLBase</v>
          </cell>
          <cell r="E59" t="str">
            <v>v07</v>
          </cell>
          <cell r="F59" t="str">
            <v>vN5</v>
          </cell>
        </row>
        <row r="60">
          <cell r="B60" t="str">
            <v>Upgrade to CFL Bulbs (Res)</v>
          </cell>
          <cell r="C60" t="str">
            <v>ILtg-CFL-Int-7W-Rpl-Prim</v>
          </cell>
          <cell r="D60" t="str">
            <v>RCFLBase</v>
          </cell>
          <cell r="E60" t="str">
            <v>v07</v>
          </cell>
          <cell r="F60" t="str">
            <v>vN5</v>
          </cell>
        </row>
        <row r="61">
          <cell r="B61" t="str">
            <v>Medium Refrigerator Replacement</v>
          </cell>
          <cell r="C61" t="str">
            <v>Appl-RefgFrzrRef-Refg-900kWh-500kWh</v>
          </cell>
          <cell r="D61" t="str">
            <v>RMedRFrBase</v>
          </cell>
          <cell r="E61" t="str">
            <v>v07</v>
          </cell>
          <cell r="F61" t="str">
            <v>vN5</v>
          </cell>
        </row>
        <row r="62">
          <cell r="B62" t="str">
            <v>Large Refrigerator Replacement</v>
          </cell>
          <cell r="C62" t="str">
            <v>Appl-RefgFrzrRef-Frzr-1400kWh-1000kWh</v>
          </cell>
          <cell r="D62" t="str">
            <v>RLgRFrBase</v>
          </cell>
          <cell r="E62" t="str">
            <v>v07</v>
          </cell>
          <cell r="F62" t="str">
            <v>vN5</v>
          </cell>
        </row>
        <row r="70">
          <cell r="B70" t="str">
            <v xml:space="preserve">Arcata Area (CZ01) </v>
          </cell>
          <cell r="C70" t="str">
            <v>w01</v>
          </cell>
          <cell r="D70">
            <v>1</v>
          </cell>
          <cell r="E70">
            <v>0</v>
          </cell>
          <cell r="F70">
            <v>0</v>
          </cell>
          <cell r="G70">
            <v>0</v>
          </cell>
        </row>
        <row r="71">
          <cell r="B71" t="str">
            <v xml:space="preserve">Santa Rosa Area (CZ02) </v>
          </cell>
          <cell r="C71" t="str">
            <v>w02</v>
          </cell>
          <cell r="D71">
            <v>1</v>
          </cell>
          <cell r="E71">
            <v>0</v>
          </cell>
          <cell r="F71">
            <v>0</v>
          </cell>
          <cell r="G71">
            <v>0</v>
          </cell>
        </row>
        <row r="72">
          <cell r="B72" t="str">
            <v xml:space="preserve">Oakland Area (CZ03) </v>
          </cell>
          <cell r="C72" t="str">
            <v>w03</v>
          </cell>
          <cell r="D72">
            <v>1</v>
          </cell>
          <cell r="E72">
            <v>0</v>
          </cell>
          <cell r="F72">
            <v>0</v>
          </cell>
          <cell r="G72">
            <v>0</v>
          </cell>
        </row>
        <row r="73">
          <cell r="B73" t="str">
            <v xml:space="preserve">Sunnyvale Area (CZ04) </v>
          </cell>
          <cell r="C73" t="str">
            <v>w04</v>
          </cell>
          <cell r="D73">
            <v>1</v>
          </cell>
          <cell r="E73">
            <v>0</v>
          </cell>
          <cell r="F73">
            <v>0</v>
          </cell>
          <cell r="G73">
            <v>0</v>
          </cell>
        </row>
        <row r="74">
          <cell r="B74" t="str">
            <v xml:space="preserve">Santa Maria Area (CZ05) </v>
          </cell>
          <cell r="C74" t="str">
            <v>w05</v>
          </cell>
          <cell r="D74">
            <v>1</v>
          </cell>
          <cell r="E74">
            <v>1</v>
          </cell>
          <cell r="F74">
            <v>1</v>
          </cell>
          <cell r="G74">
            <v>0</v>
          </cell>
        </row>
        <row r="75">
          <cell r="B75" t="str">
            <v xml:space="preserve">Los Angeles Area (CZ06) </v>
          </cell>
          <cell r="C75" t="str">
            <v>w06</v>
          </cell>
          <cell r="D75">
            <v>0</v>
          </cell>
          <cell r="E75">
            <v>1</v>
          </cell>
          <cell r="F75">
            <v>1</v>
          </cell>
          <cell r="G75">
            <v>1</v>
          </cell>
        </row>
        <row r="76">
          <cell r="B76" t="str">
            <v xml:space="preserve">San Diego Area (CZ07) </v>
          </cell>
          <cell r="C76" t="str">
            <v>w07</v>
          </cell>
          <cell r="D76">
            <v>0</v>
          </cell>
          <cell r="E76">
            <v>0</v>
          </cell>
          <cell r="F76">
            <v>0</v>
          </cell>
          <cell r="G76">
            <v>1</v>
          </cell>
        </row>
        <row r="77">
          <cell r="B77" t="str">
            <v xml:space="preserve">El Toro Area (CZ08) </v>
          </cell>
          <cell r="C77" t="str">
            <v>w08</v>
          </cell>
          <cell r="D77">
            <v>0</v>
          </cell>
          <cell r="E77">
            <v>1</v>
          </cell>
          <cell r="F77">
            <v>1</v>
          </cell>
          <cell r="G77">
            <v>1</v>
          </cell>
        </row>
        <row r="78">
          <cell r="B78" t="str">
            <v xml:space="preserve">Pasadena Area (CZ09) </v>
          </cell>
          <cell r="C78" t="str">
            <v>w09</v>
          </cell>
          <cell r="D78">
            <v>0</v>
          </cell>
          <cell r="E78">
            <v>1</v>
          </cell>
          <cell r="F78">
            <v>1</v>
          </cell>
          <cell r="G78">
            <v>0</v>
          </cell>
        </row>
        <row r="79">
          <cell r="B79" t="str">
            <v xml:space="preserve">San Bernardino Area (CZ10) </v>
          </cell>
          <cell r="C79" t="str">
            <v>w10</v>
          </cell>
          <cell r="D79">
            <v>0</v>
          </cell>
          <cell r="E79">
            <v>1</v>
          </cell>
          <cell r="F79">
            <v>1</v>
          </cell>
          <cell r="G79">
            <v>1</v>
          </cell>
        </row>
        <row r="80">
          <cell r="B80" t="str">
            <v xml:space="preserve">Red Bluff Area (CZ11) </v>
          </cell>
          <cell r="C80" t="str">
            <v>w11</v>
          </cell>
          <cell r="D80">
            <v>1</v>
          </cell>
          <cell r="E80">
            <v>0</v>
          </cell>
          <cell r="F80">
            <v>0</v>
          </cell>
          <cell r="G80">
            <v>0</v>
          </cell>
        </row>
        <row r="81">
          <cell r="B81" t="str">
            <v xml:space="preserve">Sacramento Area (CZ12) </v>
          </cell>
          <cell r="C81" t="str">
            <v>w12</v>
          </cell>
          <cell r="D81">
            <v>1</v>
          </cell>
          <cell r="E81">
            <v>0</v>
          </cell>
          <cell r="F81">
            <v>0</v>
          </cell>
          <cell r="G81">
            <v>0</v>
          </cell>
        </row>
        <row r="82">
          <cell r="B82" t="str">
            <v xml:space="preserve">Fresno Area (CZ13) </v>
          </cell>
          <cell r="C82" t="str">
            <v>w13</v>
          </cell>
          <cell r="D82">
            <v>1</v>
          </cell>
          <cell r="E82">
            <v>1</v>
          </cell>
          <cell r="F82">
            <v>1</v>
          </cell>
          <cell r="G82">
            <v>0</v>
          </cell>
        </row>
        <row r="83">
          <cell r="B83" t="str">
            <v xml:space="preserve">China Lake Area (CZ14) </v>
          </cell>
          <cell r="C83" t="str">
            <v>w14</v>
          </cell>
          <cell r="D83">
            <v>0</v>
          </cell>
          <cell r="E83">
            <v>1</v>
          </cell>
          <cell r="F83">
            <v>1</v>
          </cell>
          <cell r="G83">
            <v>1</v>
          </cell>
        </row>
        <row r="84">
          <cell r="B84" t="str">
            <v xml:space="preserve">Blythe Area (CZ15) </v>
          </cell>
          <cell r="C84" t="str">
            <v>w15</v>
          </cell>
          <cell r="D84">
            <v>0</v>
          </cell>
          <cell r="E84">
            <v>1</v>
          </cell>
          <cell r="F84">
            <v>1</v>
          </cell>
          <cell r="G84">
            <v>1</v>
          </cell>
        </row>
        <row r="85">
          <cell r="B85" t="str">
            <v xml:space="preserve">Mount Shasta Area (CZ16) </v>
          </cell>
          <cell r="C85" t="str">
            <v>w16</v>
          </cell>
          <cell r="D85">
            <v>1</v>
          </cell>
          <cell r="E85">
            <v>1</v>
          </cell>
          <cell r="F85">
            <v>1</v>
          </cell>
          <cell r="G85">
            <v>0</v>
          </cell>
        </row>
        <row r="86">
          <cell r="B86" t="str">
            <v>Whole Utility</v>
          </cell>
          <cell r="D86" t="str">
            <v>wPGE</v>
          </cell>
          <cell r="E86" t="str">
            <v>wSCE</v>
          </cell>
          <cell r="F86" t="str">
            <v>wSCG</v>
          </cell>
          <cell r="G86" t="str">
            <v>wSDGE</v>
          </cell>
        </row>
        <row r="91">
          <cell r="H91" t="str">
            <v>Customer Average</v>
          </cell>
          <cell r="I91" t="str">
            <v>CAv</v>
          </cell>
        </row>
        <row r="92">
          <cell r="H92" t="str">
            <v>2005 Code/Standard</v>
          </cell>
          <cell r="I92" t="str">
            <v>C05</v>
          </cell>
        </row>
        <row r="93">
          <cell r="H93" t="str">
            <v>2008 Code/Standard</v>
          </cell>
          <cell r="I93" t="str">
            <v>C08</v>
          </cell>
        </row>
        <row r="110">
          <cell r="A110" t="str">
            <v>(kWh/kWh)</v>
          </cell>
          <cell r="B110">
            <v>12</v>
          </cell>
        </row>
        <row r="111">
          <cell r="A111" t="str">
            <v>(therms/kWh)</v>
          </cell>
          <cell r="B111">
            <v>13</v>
          </cell>
        </row>
        <row r="112">
          <cell r="A112" t="str">
            <v>(kW/kW)</v>
          </cell>
          <cell r="B112">
            <v>17</v>
          </cell>
        </row>
        <row r="116">
          <cell r="A116" t="str">
            <v>GasPac</v>
          </cell>
          <cell r="B116">
            <v>1</v>
          </cell>
          <cell r="C116" t="str">
            <v>C</v>
          </cell>
        </row>
        <row r="117">
          <cell r="A117" t="str">
            <v>HP</v>
          </cell>
          <cell r="B117">
            <v>2</v>
          </cell>
          <cell r="C117" t="str">
            <v>C</v>
          </cell>
        </row>
        <row r="118">
          <cell r="A118" t="str">
            <v>PVAV</v>
          </cell>
          <cell r="B118">
            <v>7</v>
          </cell>
          <cell r="C118" t="str">
            <v>C</v>
          </cell>
        </row>
        <row r="119">
          <cell r="A119" t="str">
            <v>SVAV</v>
          </cell>
          <cell r="B119">
            <v>8</v>
          </cell>
          <cell r="C119" t="str">
            <v>C</v>
          </cell>
        </row>
        <row r="120">
          <cell r="A120" t="str">
            <v>WLHP</v>
          </cell>
          <cell r="B120">
            <v>3</v>
          </cell>
          <cell r="C120" t="str">
            <v>C</v>
          </cell>
        </row>
        <row r="121">
          <cell r="A121" t="str">
            <v>PSZElec</v>
          </cell>
          <cell r="B121">
            <v>4</v>
          </cell>
          <cell r="C121" t="str">
            <v>C</v>
          </cell>
        </row>
        <row r="122">
          <cell r="A122" t="str">
            <v>PVAVElec</v>
          </cell>
          <cell r="B122">
            <v>9</v>
          </cell>
          <cell r="C122" t="str">
            <v>C</v>
          </cell>
        </row>
        <row r="123">
          <cell r="A123" t="str">
            <v>SVAVElec</v>
          </cell>
          <cell r="B123">
            <v>10</v>
          </cell>
          <cell r="C123" t="str">
            <v>C</v>
          </cell>
        </row>
        <row r="124">
          <cell r="A124" t="str">
            <v>ElecHeat</v>
          </cell>
          <cell r="B124">
            <v>5</v>
          </cell>
          <cell r="C124" t="str">
            <v>H</v>
          </cell>
        </row>
        <row r="125">
          <cell r="A125" t="str">
            <v>GasFurn</v>
          </cell>
          <cell r="B125">
            <v>6</v>
          </cell>
          <cell r="C125" t="str">
            <v>H</v>
          </cell>
        </row>
        <row r="126">
          <cell r="A126" t="str">
            <v>DX/Other</v>
          </cell>
          <cell r="C126" t="str">
            <v>C</v>
          </cell>
        </row>
      </sheetData>
      <sheetData sheetId="5" refreshError="1">
        <row r="5">
          <cell r="B5" t="str">
            <v>PlcHldr</v>
          </cell>
          <cell r="C5" t="str">
            <v>w01</v>
          </cell>
          <cell r="D5" t="str">
            <v>w02</v>
          </cell>
          <cell r="E5" t="str">
            <v>w03</v>
          </cell>
          <cell r="F5" t="str">
            <v>w04</v>
          </cell>
          <cell r="G5" t="str">
            <v>w05</v>
          </cell>
          <cell r="H5" t="str">
            <v>w06</v>
          </cell>
          <cell r="I5" t="str">
            <v>w07</v>
          </cell>
          <cell r="J5" t="str">
            <v>w08</v>
          </cell>
          <cell r="K5" t="str">
            <v>w09</v>
          </cell>
          <cell r="L5" t="str">
            <v>w10</v>
          </cell>
          <cell r="M5" t="str">
            <v>w11</v>
          </cell>
          <cell r="N5" t="str">
            <v>w12</v>
          </cell>
          <cell r="O5" t="str">
            <v>w13</v>
          </cell>
          <cell r="P5" t="str">
            <v>w14</v>
          </cell>
          <cell r="Q5" t="str">
            <v>w15</v>
          </cell>
          <cell r="R5" t="str">
            <v>w16</v>
          </cell>
        </row>
        <row r="7">
          <cell r="B7" t="str">
            <v>Asm</v>
          </cell>
          <cell r="C7">
            <v>1</v>
          </cell>
          <cell r="D7">
            <v>1</v>
          </cell>
          <cell r="E7">
            <v>1</v>
          </cell>
          <cell r="F7">
            <v>1</v>
          </cell>
          <cell r="G7">
            <v>1</v>
          </cell>
          <cell r="H7">
            <v>1</v>
          </cell>
          <cell r="I7">
            <v>1</v>
          </cell>
          <cell r="J7">
            <v>1</v>
          </cell>
          <cell r="K7">
            <v>1</v>
          </cell>
          <cell r="L7">
            <v>1</v>
          </cell>
          <cell r="M7">
            <v>1</v>
          </cell>
          <cell r="N7">
            <v>1</v>
          </cell>
          <cell r="O7">
            <v>1</v>
          </cell>
          <cell r="P7">
            <v>1</v>
          </cell>
          <cell r="Q7">
            <v>1</v>
          </cell>
          <cell r="R7">
            <v>1</v>
          </cell>
        </row>
        <row r="8">
          <cell r="B8" t="str">
            <v>EPr</v>
          </cell>
          <cell r="C8">
            <v>1</v>
          </cell>
          <cell r="D8">
            <v>0</v>
          </cell>
          <cell r="E8">
            <v>0</v>
          </cell>
          <cell r="F8">
            <v>0</v>
          </cell>
          <cell r="G8">
            <v>1</v>
          </cell>
          <cell r="H8">
            <v>0</v>
          </cell>
          <cell r="I8">
            <v>1</v>
          </cell>
          <cell r="J8">
            <v>1</v>
          </cell>
          <cell r="K8">
            <v>0</v>
          </cell>
          <cell r="L8">
            <v>0</v>
          </cell>
          <cell r="M8">
            <v>0</v>
          </cell>
          <cell r="N8">
            <v>0</v>
          </cell>
          <cell r="O8">
            <v>0</v>
          </cell>
          <cell r="P8">
            <v>0</v>
          </cell>
          <cell r="Q8">
            <v>0</v>
          </cell>
          <cell r="R8">
            <v>0</v>
          </cell>
        </row>
        <row r="9">
          <cell r="B9" t="str">
            <v>ESe</v>
          </cell>
          <cell r="C9">
            <v>1</v>
          </cell>
          <cell r="D9">
            <v>0</v>
          </cell>
          <cell r="E9">
            <v>0</v>
          </cell>
          <cell r="F9">
            <v>0</v>
          </cell>
          <cell r="G9">
            <v>1</v>
          </cell>
          <cell r="H9">
            <v>0</v>
          </cell>
          <cell r="I9">
            <v>1</v>
          </cell>
          <cell r="J9">
            <v>1</v>
          </cell>
          <cell r="K9">
            <v>0</v>
          </cell>
          <cell r="L9">
            <v>0</v>
          </cell>
          <cell r="M9">
            <v>0</v>
          </cell>
          <cell r="N9">
            <v>0</v>
          </cell>
          <cell r="O9">
            <v>0</v>
          </cell>
          <cell r="P9">
            <v>0</v>
          </cell>
          <cell r="Q9">
            <v>0</v>
          </cell>
          <cell r="R9">
            <v>0</v>
          </cell>
        </row>
        <row r="10">
          <cell r="B10" t="str">
            <v>ECC</v>
          </cell>
          <cell r="C10">
            <v>1</v>
          </cell>
          <cell r="D10">
            <v>1</v>
          </cell>
          <cell r="E10">
            <v>1</v>
          </cell>
          <cell r="F10">
            <v>1</v>
          </cell>
          <cell r="G10">
            <v>1</v>
          </cell>
          <cell r="H10">
            <v>1</v>
          </cell>
          <cell r="I10">
            <v>1</v>
          </cell>
          <cell r="J10">
            <v>1</v>
          </cell>
          <cell r="K10">
            <v>1</v>
          </cell>
          <cell r="L10">
            <v>1</v>
          </cell>
          <cell r="M10">
            <v>1</v>
          </cell>
          <cell r="N10">
            <v>1</v>
          </cell>
          <cell r="O10">
            <v>0</v>
          </cell>
          <cell r="P10">
            <v>1</v>
          </cell>
          <cell r="Q10">
            <v>1</v>
          </cell>
          <cell r="R10">
            <v>1</v>
          </cell>
        </row>
        <row r="11">
          <cell r="B11" t="str">
            <v>EUn</v>
          </cell>
          <cell r="C11">
            <v>1</v>
          </cell>
          <cell r="D11">
            <v>1</v>
          </cell>
          <cell r="E11">
            <v>1</v>
          </cell>
          <cell r="F11">
            <v>1</v>
          </cell>
          <cell r="G11">
            <v>1</v>
          </cell>
          <cell r="H11">
            <v>1</v>
          </cell>
          <cell r="I11">
            <v>1</v>
          </cell>
          <cell r="J11">
            <v>1</v>
          </cell>
          <cell r="K11">
            <v>1</v>
          </cell>
          <cell r="L11">
            <v>1</v>
          </cell>
          <cell r="M11">
            <v>1</v>
          </cell>
          <cell r="N11">
            <v>1</v>
          </cell>
          <cell r="O11">
            <v>0</v>
          </cell>
          <cell r="P11">
            <v>1</v>
          </cell>
          <cell r="Q11">
            <v>1</v>
          </cell>
          <cell r="R11">
            <v>1</v>
          </cell>
        </row>
        <row r="12">
          <cell r="B12" t="str">
            <v>ERC</v>
          </cell>
          <cell r="C12">
            <v>1</v>
          </cell>
          <cell r="D12">
            <v>0</v>
          </cell>
          <cell r="E12">
            <v>0</v>
          </cell>
          <cell r="F12">
            <v>0</v>
          </cell>
          <cell r="G12">
            <v>1</v>
          </cell>
          <cell r="H12">
            <v>0</v>
          </cell>
          <cell r="I12">
            <v>1</v>
          </cell>
          <cell r="J12">
            <v>1</v>
          </cell>
          <cell r="K12">
            <v>0</v>
          </cell>
          <cell r="L12">
            <v>0</v>
          </cell>
          <cell r="M12">
            <v>0</v>
          </cell>
          <cell r="N12">
            <v>0</v>
          </cell>
          <cell r="O12">
            <v>0</v>
          </cell>
          <cell r="P12">
            <v>0</v>
          </cell>
          <cell r="Q12">
            <v>0</v>
          </cell>
          <cell r="R12">
            <v>0</v>
          </cell>
        </row>
        <row r="13">
          <cell r="B13" t="str">
            <v>Gro</v>
          </cell>
          <cell r="C13">
            <v>1</v>
          </cell>
          <cell r="D13">
            <v>1</v>
          </cell>
          <cell r="E13">
            <v>1</v>
          </cell>
          <cell r="F13">
            <v>1</v>
          </cell>
          <cell r="G13">
            <v>1</v>
          </cell>
          <cell r="H13">
            <v>1</v>
          </cell>
          <cell r="I13">
            <v>1</v>
          </cell>
          <cell r="J13">
            <v>1</v>
          </cell>
          <cell r="K13">
            <v>1</v>
          </cell>
          <cell r="L13">
            <v>1</v>
          </cell>
          <cell r="M13">
            <v>1</v>
          </cell>
          <cell r="N13">
            <v>1</v>
          </cell>
          <cell r="O13">
            <v>1</v>
          </cell>
          <cell r="P13">
            <v>1</v>
          </cell>
          <cell r="Q13">
            <v>1</v>
          </cell>
          <cell r="R13">
            <v>1</v>
          </cell>
        </row>
        <row r="14">
          <cell r="B14" t="str">
            <v>Hsp</v>
          </cell>
          <cell r="C14">
            <v>1</v>
          </cell>
          <cell r="D14">
            <v>1</v>
          </cell>
          <cell r="E14">
            <v>1</v>
          </cell>
          <cell r="F14">
            <v>1</v>
          </cell>
          <cell r="G14">
            <v>1</v>
          </cell>
          <cell r="H14">
            <v>1</v>
          </cell>
          <cell r="I14">
            <v>1</v>
          </cell>
          <cell r="J14">
            <v>1</v>
          </cell>
          <cell r="K14">
            <v>1</v>
          </cell>
          <cell r="L14">
            <v>1</v>
          </cell>
          <cell r="M14">
            <v>1</v>
          </cell>
          <cell r="N14">
            <v>1</v>
          </cell>
          <cell r="O14">
            <v>1</v>
          </cell>
          <cell r="P14">
            <v>1</v>
          </cell>
          <cell r="Q14">
            <v>1</v>
          </cell>
          <cell r="R14">
            <v>1</v>
          </cell>
        </row>
        <row r="15">
          <cell r="B15" t="str">
            <v>Nrs</v>
          </cell>
          <cell r="C15">
            <v>1</v>
          </cell>
          <cell r="D15">
            <v>1</v>
          </cell>
          <cell r="E15">
            <v>1</v>
          </cell>
          <cell r="F15">
            <v>1</v>
          </cell>
          <cell r="G15">
            <v>1</v>
          </cell>
          <cell r="H15">
            <v>1</v>
          </cell>
          <cell r="I15">
            <v>1</v>
          </cell>
          <cell r="J15">
            <v>1</v>
          </cell>
          <cell r="K15">
            <v>1</v>
          </cell>
          <cell r="L15">
            <v>1</v>
          </cell>
          <cell r="M15">
            <v>1</v>
          </cell>
          <cell r="N15">
            <v>1</v>
          </cell>
          <cell r="O15">
            <v>1</v>
          </cell>
          <cell r="P15">
            <v>1</v>
          </cell>
          <cell r="Q15">
            <v>1</v>
          </cell>
          <cell r="R15">
            <v>1</v>
          </cell>
        </row>
        <row r="16">
          <cell r="B16" t="str">
            <v>Htl</v>
          </cell>
          <cell r="C16">
            <v>1</v>
          </cell>
          <cell r="D16">
            <v>1</v>
          </cell>
          <cell r="E16">
            <v>1</v>
          </cell>
          <cell r="F16">
            <v>1</v>
          </cell>
          <cell r="G16">
            <v>1</v>
          </cell>
          <cell r="H16">
            <v>1</v>
          </cell>
          <cell r="I16">
            <v>1</v>
          </cell>
          <cell r="J16">
            <v>1</v>
          </cell>
          <cell r="K16">
            <v>1</v>
          </cell>
          <cell r="L16">
            <v>1</v>
          </cell>
          <cell r="M16">
            <v>1</v>
          </cell>
          <cell r="N16">
            <v>1</v>
          </cell>
          <cell r="O16">
            <v>1</v>
          </cell>
          <cell r="P16">
            <v>1</v>
          </cell>
          <cell r="Q16">
            <v>1</v>
          </cell>
          <cell r="R16">
            <v>1</v>
          </cell>
        </row>
        <row r="17">
          <cell r="B17" t="str">
            <v>Mtl</v>
          </cell>
          <cell r="C17">
            <v>1</v>
          </cell>
          <cell r="D17">
            <v>1</v>
          </cell>
          <cell r="E17">
            <v>1</v>
          </cell>
          <cell r="F17">
            <v>1</v>
          </cell>
          <cell r="G17">
            <v>1</v>
          </cell>
          <cell r="H17">
            <v>1</v>
          </cell>
          <cell r="I17">
            <v>1</v>
          </cell>
          <cell r="J17">
            <v>1</v>
          </cell>
          <cell r="K17">
            <v>1</v>
          </cell>
          <cell r="L17">
            <v>1</v>
          </cell>
          <cell r="M17">
            <v>1</v>
          </cell>
          <cell r="N17">
            <v>1</v>
          </cell>
          <cell r="O17">
            <v>1</v>
          </cell>
          <cell r="P17">
            <v>1</v>
          </cell>
          <cell r="Q17">
            <v>1</v>
          </cell>
          <cell r="R17">
            <v>1</v>
          </cell>
        </row>
        <row r="18">
          <cell r="B18" t="str">
            <v>MBT</v>
          </cell>
          <cell r="C18">
            <v>1</v>
          </cell>
          <cell r="D18">
            <v>1</v>
          </cell>
          <cell r="E18">
            <v>1</v>
          </cell>
          <cell r="F18">
            <v>1</v>
          </cell>
          <cell r="G18">
            <v>1</v>
          </cell>
          <cell r="H18">
            <v>1</v>
          </cell>
          <cell r="I18">
            <v>1</v>
          </cell>
          <cell r="J18">
            <v>1</v>
          </cell>
          <cell r="K18">
            <v>1</v>
          </cell>
          <cell r="L18">
            <v>1</v>
          </cell>
          <cell r="M18">
            <v>1</v>
          </cell>
          <cell r="N18">
            <v>1</v>
          </cell>
          <cell r="O18">
            <v>1</v>
          </cell>
          <cell r="P18">
            <v>1</v>
          </cell>
          <cell r="Q18">
            <v>1</v>
          </cell>
          <cell r="R18">
            <v>1</v>
          </cell>
        </row>
        <row r="19">
          <cell r="B19" t="str">
            <v>MLI</v>
          </cell>
          <cell r="C19">
            <v>1</v>
          </cell>
          <cell r="D19">
            <v>1</v>
          </cell>
          <cell r="E19">
            <v>1</v>
          </cell>
          <cell r="F19">
            <v>1</v>
          </cell>
          <cell r="G19">
            <v>1</v>
          </cell>
          <cell r="H19">
            <v>1</v>
          </cell>
          <cell r="I19">
            <v>1</v>
          </cell>
          <cell r="J19">
            <v>1</v>
          </cell>
          <cell r="K19">
            <v>1</v>
          </cell>
          <cell r="L19">
            <v>1</v>
          </cell>
          <cell r="M19">
            <v>1</v>
          </cell>
          <cell r="N19">
            <v>1</v>
          </cell>
          <cell r="O19">
            <v>1</v>
          </cell>
          <cell r="P19">
            <v>1</v>
          </cell>
          <cell r="Q19">
            <v>1</v>
          </cell>
          <cell r="R19">
            <v>1</v>
          </cell>
        </row>
        <row r="20">
          <cell r="B20" t="str">
            <v>OfL</v>
          </cell>
          <cell r="C20">
            <v>1</v>
          </cell>
          <cell r="D20">
            <v>1</v>
          </cell>
          <cell r="E20">
            <v>1</v>
          </cell>
          <cell r="F20">
            <v>1</v>
          </cell>
          <cell r="G20">
            <v>1</v>
          </cell>
          <cell r="H20">
            <v>1</v>
          </cell>
          <cell r="I20">
            <v>1</v>
          </cell>
          <cell r="J20">
            <v>1</v>
          </cell>
          <cell r="K20">
            <v>1</v>
          </cell>
          <cell r="L20">
            <v>1</v>
          </cell>
          <cell r="M20">
            <v>1</v>
          </cell>
          <cell r="N20">
            <v>1</v>
          </cell>
          <cell r="O20">
            <v>1</v>
          </cell>
          <cell r="P20">
            <v>1</v>
          </cell>
          <cell r="Q20">
            <v>1</v>
          </cell>
          <cell r="R20">
            <v>1</v>
          </cell>
        </row>
        <row r="21">
          <cell r="B21" t="str">
            <v>OfS</v>
          </cell>
          <cell r="C21">
            <v>1</v>
          </cell>
          <cell r="D21">
            <v>1</v>
          </cell>
          <cell r="E21">
            <v>1</v>
          </cell>
          <cell r="F21">
            <v>1</v>
          </cell>
          <cell r="G21">
            <v>1</v>
          </cell>
          <cell r="H21">
            <v>1</v>
          </cell>
          <cell r="I21">
            <v>1</v>
          </cell>
          <cell r="J21">
            <v>1</v>
          </cell>
          <cell r="K21">
            <v>1</v>
          </cell>
          <cell r="L21">
            <v>1</v>
          </cell>
          <cell r="M21">
            <v>1</v>
          </cell>
          <cell r="N21">
            <v>1</v>
          </cell>
          <cell r="O21">
            <v>1</v>
          </cell>
          <cell r="P21">
            <v>1</v>
          </cell>
          <cell r="Q21">
            <v>1</v>
          </cell>
          <cell r="R21">
            <v>1</v>
          </cell>
        </row>
        <row r="22">
          <cell r="B22" t="str">
            <v>RSD</v>
          </cell>
          <cell r="C22">
            <v>1</v>
          </cell>
          <cell r="D22">
            <v>1</v>
          </cell>
          <cell r="E22">
            <v>1</v>
          </cell>
          <cell r="F22">
            <v>1</v>
          </cell>
          <cell r="G22">
            <v>1</v>
          </cell>
          <cell r="H22">
            <v>1</v>
          </cell>
          <cell r="I22">
            <v>1</v>
          </cell>
          <cell r="J22">
            <v>1</v>
          </cell>
          <cell r="K22">
            <v>1</v>
          </cell>
          <cell r="L22">
            <v>1</v>
          </cell>
          <cell r="M22">
            <v>1</v>
          </cell>
          <cell r="N22">
            <v>1</v>
          </cell>
          <cell r="O22">
            <v>1</v>
          </cell>
          <cell r="P22">
            <v>1</v>
          </cell>
          <cell r="Q22">
            <v>1</v>
          </cell>
          <cell r="R22">
            <v>1</v>
          </cell>
        </row>
        <row r="23">
          <cell r="B23" t="str">
            <v>RFF</v>
          </cell>
          <cell r="C23">
            <v>1</v>
          </cell>
          <cell r="D23">
            <v>1</v>
          </cell>
          <cell r="E23">
            <v>1</v>
          </cell>
          <cell r="F23">
            <v>1</v>
          </cell>
          <cell r="G23">
            <v>1</v>
          </cell>
          <cell r="H23">
            <v>1</v>
          </cell>
          <cell r="I23">
            <v>1</v>
          </cell>
          <cell r="J23">
            <v>1</v>
          </cell>
          <cell r="K23">
            <v>1</v>
          </cell>
          <cell r="L23">
            <v>1</v>
          </cell>
          <cell r="M23">
            <v>1</v>
          </cell>
          <cell r="N23">
            <v>1</v>
          </cell>
          <cell r="O23">
            <v>1</v>
          </cell>
          <cell r="P23">
            <v>1</v>
          </cell>
          <cell r="Q23">
            <v>1</v>
          </cell>
          <cell r="R23">
            <v>1</v>
          </cell>
        </row>
        <row r="24">
          <cell r="B24" t="str">
            <v>Rt3</v>
          </cell>
          <cell r="C24">
            <v>1</v>
          </cell>
          <cell r="D24">
            <v>1</v>
          </cell>
          <cell r="E24">
            <v>1</v>
          </cell>
          <cell r="F24">
            <v>1</v>
          </cell>
          <cell r="G24">
            <v>1</v>
          </cell>
          <cell r="H24">
            <v>1</v>
          </cell>
          <cell r="I24">
            <v>1</v>
          </cell>
          <cell r="J24">
            <v>1</v>
          </cell>
          <cell r="K24">
            <v>1</v>
          </cell>
          <cell r="L24">
            <v>1</v>
          </cell>
          <cell r="M24">
            <v>1</v>
          </cell>
          <cell r="N24">
            <v>1</v>
          </cell>
          <cell r="O24">
            <v>1</v>
          </cell>
          <cell r="P24">
            <v>1</v>
          </cell>
          <cell r="Q24">
            <v>1</v>
          </cell>
          <cell r="R24">
            <v>1</v>
          </cell>
        </row>
        <row r="25">
          <cell r="B25" t="str">
            <v>RtL</v>
          </cell>
          <cell r="C25">
            <v>1</v>
          </cell>
          <cell r="D25">
            <v>1</v>
          </cell>
          <cell r="E25">
            <v>1</v>
          </cell>
          <cell r="F25">
            <v>1</v>
          </cell>
          <cell r="G25">
            <v>1</v>
          </cell>
          <cell r="H25">
            <v>1</v>
          </cell>
          <cell r="I25">
            <v>1</v>
          </cell>
          <cell r="J25">
            <v>1</v>
          </cell>
          <cell r="K25">
            <v>1</v>
          </cell>
          <cell r="L25">
            <v>1</v>
          </cell>
          <cell r="M25">
            <v>1</v>
          </cell>
          <cell r="N25">
            <v>1</v>
          </cell>
          <cell r="O25">
            <v>1</v>
          </cell>
          <cell r="P25">
            <v>1</v>
          </cell>
          <cell r="Q25">
            <v>1</v>
          </cell>
          <cell r="R25">
            <v>1</v>
          </cell>
        </row>
        <row r="26">
          <cell r="B26" t="str">
            <v>RtS</v>
          </cell>
          <cell r="C26">
            <v>1</v>
          </cell>
          <cell r="D26">
            <v>1</v>
          </cell>
          <cell r="E26">
            <v>1</v>
          </cell>
          <cell r="F26">
            <v>1</v>
          </cell>
          <cell r="G26">
            <v>1</v>
          </cell>
          <cell r="H26">
            <v>1</v>
          </cell>
          <cell r="I26">
            <v>1</v>
          </cell>
          <cell r="J26">
            <v>1</v>
          </cell>
          <cell r="K26">
            <v>1</v>
          </cell>
          <cell r="L26">
            <v>1</v>
          </cell>
          <cell r="M26">
            <v>1</v>
          </cell>
          <cell r="N26">
            <v>1</v>
          </cell>
          <cell r="O26">
            <v>1</v>
          </cell>
          <cell r="P26">
            <v>1</v>
          </cell>
          <cell r="Q26">
            <v>1</v>
          </cell>
          <cell r="R26">
            <v>1</v>
          </cell>
        </row>
        <row r="27">
          <cell r="B27" t="str">
            <v>SCn</v>
          </cell>
          <cell r="C27">
            <v>1</v>
          </cell>
          <cell r="D27">
            <v>1</v>
          </cell>
          <cell r="E27">
            <v>1</v>
          </cell>
          <cell r="F27">
            <v>1</v>
          </cell>
          <cell r="G27">
            <v>1</v>
          </cell>
          <cell r="H27">
            <v>1</v>
          </cell>
          <cell r="I27">
            <v>1</v>
          </cell>
          <cell r="J27">
            <v>1</v>
          </cell>
          <cell r="K27">
            <v>1</v>
          </cell>
          <cell r="L27">
            <v>1</v>
          </cell>
          <cell r="M27">
            <v>1</v>
          </cell>
          <cell r="N27">
            <v>1</v>
          </cell>
          <cell r="O27">
            <v>1</v>
          </cell>
          <cell r="P27">
            <v>1</v>
          </cell>
          <cell r="Q27">
            <v>1</v>
          </cell>
          <cell r="R27">
            <v>1</v>
          </cell>
        </row>
        <row r="28">
          <cell r="B28" t="str">
            <v>SUn</v>
          </cell>
          <cell r="C28">
            <v>1</v>
          </cell>
          <cell r="D28">
            <v>1</v>
          </cell>
          <cell r="E28">
            <v>1</v>
          </cell>
          <cell r="F28">
            <v>1</v>
          </cell>
          <cell r="G28">
            <v>1</v>
          </cell>
          <cell r="H28">
            <v>1</v>
          </cell>
          <cell r="I28">
            <v>1</v>
          </cell>
          <cell r="J28">
            <v>1</v>
          </cell>
          <cell r="K28">
            <v>1</v>
          </cell>
          <cell r="L28">
            <v>1</v>
          </cell>
          <cell r="M28">
            <v>1</v>
          </cell>
          <cell r="N28">
            <v>1</v>
          </cell>
          <cell r="O28">
            <v>1</v>
          </cell>
          <cell r="P28">
            <v>1</v>
          </cell>
          <cell r="Q28">
            <v>1</v>
          </cell>
          <cell r="R28">
            <v>1</v>
          </cell>
        </row>
        <row r="29">
          <cell r="B29" t="str">
            <v>WRf</v>
          </cell>
          <cell r="C29">
            <v>1</v>
          </cell>
          <cell r="D29">
            <v>1</v>
          </cell>
          <cell r="E29">
            <v>1</v>
          </cell>
          <cell r="F29">
            <v>1</v>
          </cell>
          <cell r="G29">
            <v>1</v>
          </cell>
          <cell r="H29">
            <v>1</v>
          </cell>
          <cell r="I29">
            <v>1</v>
          </cell>
          <cell r="J29">
            <v>1</v>
          </cell>
          <cell r="K29">
            <v>1</v>
          </cell>
          <cell r="L29">
            <v>1</v>
          </cell>
          <cell r="M29">
            <v>1</v>
          </cell>
          <cell r="N29">
            <v>1</v>
          </cell>
          <cell r="O29">
            <v>1</v>
          </cell>
          <cell r="P29">
            <v>1</v>
          </cell>
          <cell r="Q29">
            <v>1</v>
          </cell>
          <cell r="R29">
            <v>1</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6 Verona Good Preheat.tdms (r"/>
      <sheetName val="Untitled"/>
      <sheetName val="Gas"/>
      <sheetName val="Btu"/>
    </sheetNames>
    <sheetDataSet>
      <sheetData sheetId="0" refreshError="1"/>
      <sheetData sheetId="1" refreshError="1">
        <row r="4">
          <cell r="T4">
            <v>9.3333333333333339</v>
          </cell>
        </row>
        <row r="8">
          <cell r="T8">
            <v>2102.2115787925641</v>
          </cell>
        </row>
      </sheetData>
      <sheetData sheetId="2" refreshError="1"/>
      <sheetData sheetId="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Range 047 Precal For Real.tdm"/>
      <sheetName val="Untitled"/>
      <sheetName val="Hobo Data"/>
      <sheetName val="Btu - Preheat"/>
      <sheetName val="Btu - Idle"/>
    </sheetNames>
    <sheetDataSet>
      <sheetData sheetId="0" refreshError="1"/>
      <sheetData sheetId="1" refreshError="1">
        <row r="5">
          <cell r="U5">
            <v>10.833333333333329</v>
          </cell>
        </row>
        <row r="8">
          <cell r="U8">
            <v>4499.8307591680959</v>
          </cell>
        </row>
      </sheetData>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P"/>
      <sheetName val="Support Tables"/>
      <sheetName val="New-EUL"/>
      <sheetName val="New-NTG"/>
      <sheetName val="New-GSIA"/>
      <sheetName val="UseCategory-SubCategory"/>
      <sheetName val="TechGroup-TechType"/>
      <sheetName val="ElecImpProfiles"/>
      <sheetName val="DataDict"/>
      <sheetName val="Old-EUL"/>
      <sheetName val="Old-NTGR"/>
      <sheetName val="old-GSIA"/>
      <sheetName val="Drop Downs"/>
    </sheetNames>
    <sheetDataSet>
      <sheetData sheetId="0">
        <row r="9">
          <cell r="AM9" t="str">
            <v>FoodServ</v>
          </cell>
        </row>
      </sheetData>
      <sheetData sheetId="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Summary from ED"/>
      <sheetName val="All Data"/>
      <sheetName val="Lookup Table"/>
      <sheetName val="key"/>
      <sheetName val="Calculations"/>
      <sheetName val="WP"/>
      <sheetName val="MeasureList"/>
      <sheetName val="Wattages"/>
      <sheetName val="Costs"/>
      <sheetName val="Drop down"/>
      <sheetName val="Validations"/>
      <sheetName val="WP OTR Default Scenarios"/>
      <sheetName val="Unit definitions"/>
    </sheetNames>
    <sheetDataSet>
      <sheetData sheetId="0"/>
      <sheetData sheetId="1">
        <row r="13">
          <cell r="C13">
            <v>0</v>
          </cell>
        </row>
      </sheetData>
      <sheetData sheetId="2"/>
      <sheetData sheetId="3"/>
      <sheetData sheetId="4"/>
      <sheetData sheetId="5"/>
      <sheetData sheetId="6"/>
      <sheetData sheetId="7">
        <row r="36">
          <cell r="B36">
            <v>24</v>
          </cell>
        </row>
      </sheetData>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ion History"/>
      <sheetName val="Data Sources"/>
      <sheetName val="Summary Table - Impacts"/>
      <sheetName val="Summary Table - Cost-NTG"/>
      <sheetName val="Measure List"/>
      <sheetName val="Matrix Permutations"/>
      <sheetName val="Lookup Info"/>
      <sheetName val="E3 Alt. BT"/>
      <sheetName val="CPUC End Use"/>
      <sheetName val="Cost Multipliers"/>
      <sheetName val="Impact Matrix"/>
      <sheetName val="Cost - NTG Matrix"/>
      <sheetName val="MMDB Input - Impact"/>
      <sheetName val="MMDB Input - Cost"/>
      <sheetName val="CFL IE v2.0"/>
      <sheetName val="Non-CFL IE v2.0"/>
      <sheetName val="Exit IE v2.0"/>
      <sheetName val="WIP v0 0 - Calculation Template"/>
    </sheetNames>
    <sheetDataSet>
      <sheetData sheetId="0"/>
      <sheetData sheetId="1"/>
      <sheetData sheetId="2"/>
      <sheetData sheetId="3"/>
      <sheetData sheetId="4"/>
      <sheetData sheetId="5"/>
      <sheetData sheetId="6">
        <row r="2">
          <cell r="A2" t="str">
            <v>&lt;65K_AC_Pckg-NC</v>
          </cell>
          <cell r="C2" t="str">
            <v>NEW</v>
          </cell>
          <cell r="F2" t="str">
            <v>Agricultural</v>
          </cell>
          <cell r="N2" t="str">
            <v>DEER</v>
          </cell>
          <cell r="P2" t="str">
            <v>DEER</v>
          </cell>
          <cell r="R2" t="str">
            <v>DEER</v>
          </cell>
          <cell r="T2" t="str">
            <v>CFL</v>
          </cell>
          <cell r="V2" t="str">
            <v>Appliance Turn-in and Recycling / Down-Stream Incentive - Deemed</v>
          </cell>
          <cell r="Y2" t="str">
            <v>Yes</v>
          </cell>
          <cell r="AA2" t="str">
            <v>New Measure</v>
          </cell>
          <cell r="AC2" t="str">
            <v>N/A</v>
          </cell>
          <cell r="AH2" t="str">
            <v>Res - Central AC with Gas Gurnace</v>
          </cell>
          <cell r="AK2" t="str">
            <v>Agr-DripIrr</v>
          </cell>
        </row>
        <row r="3">
          <cell r="A3" t="str">
            <v>&lt;65K_AC_Split-NC</v>
          </cell>
          <cell r="C3" t="str">
            <v>ROB</v>
          </cell>
          <cell r="F3" t="str">
            <v>Assembly</v>
          </cell>
          <cell r="N3" t="str">
            <v>Exterior/None</v>
          </cell>
          <cell r="P3" t="str">
            <v>Night Operation</v>
          </cell>
          <cell r="R3" t="str">
            <v>Res - Interior - Common</v>
          </cell>
          <cell r="T3" t="str">
            <v>Non-CFL</v>
          </cell>
          <cell r="V3" t="str">
            <v>Audit/Information -Testing Services / Other</v>
          </cell>
          <cell r="Y3" t="str">
            <v>No</v>
          </cell>
          <cell r="AA3" t="str">
            <v>No Change</v>
          </cell>
          <cell r="AC3" t="str">
            <v>New Permutations</v>
          </cell>
          <cell r="AH3" t="str">
            <v>Res - No Cooling, Gas Furnace</v>
          </cell>
          <cell r="AK3" t="str">
            <v>Agr-GHC</v>
          </cell>
        </row>
        <row r="4">
          <cell r="A4" t="str">
            <v>&lt;65K_EvapCool-NC</v>
          </cell>
          <cell r="C4" t="str">
            <v>RET</v>
          </cell>
          <cell r="F4" t="str">
            <v>Education - Primary School</v>
          </cell>
          <cell r="N4" t="str">
            <v>Res - Interior - Common</v>
          </cell>
          <cell r="P4" t="str">
            <v>12 Hour Op.</v>
          </cell>
          <cell r="R4" t="str">
            <v>Night Operation</v>
          </cell>
          <cell r="T4" t="str">
            <v>Exit</v>
          </cell>
          <cell r="V4" t="str">
            <v>Commissioning / Down-Stream Incentive - Calculated</v>
          </cell>
          <cell r="AA4" t="str">
            <v>Measure Modified</v>
          </cell>
          <cell r="AC4" t="str">
            <v>Revise Assumptions</v>
          </cell>
          <cell r="AH4" t="str">
            <v>Res - No Cooling, Electric Baseboard Heating</v>
          </cell>
          <cell r="AK4" t="str">
            <v>Agr-Irfilm</v>
          </cell>
        </row>
        <row r="5">
          <cell r="A5" t="str">
            <v>&gt;135K_Air_AC-NC</v>
          </cell>
          <cell r="C5" t="str">
            <v>REA</v>
          </cell>
          <cell r="F5" t="str">
            <v>Education - Secondary School</v>
          </cell>
          <cell r="P5" t="str">
            <v>14 Hour Op.</v>
          </cell>
          <cell r="V5" t="str">
            <v>Commissioning / Down-Stream Incentive - Deemed</v>
          </cell>
          <cell r="AH5" t="str">
            <v>Res - Central Heat Pump with Electric Resistance Backup</v>
          </cell>
          <cell r="AK5" t="str">
            <v>Agr-LPSNperm</v>
          </cell>
        </row>
        <row r="6">
          <cell r="A6" t="str">
            <v>&gt;135K_Wtr_AC-NC</v>
          </cell>
          <cell r="F6" t="str">
            <v>Education - Relocatable Classroom</v>
          </cell>
          <cell r="P6" t="str">
            <v>16 Hour Op.</v>
          </cell>
          <cell r="V6" t="str">
            <v>Financial Support / Direct Install</v>
          </cell>
          <cell r="AH6" t="str">
            <v>Res - Evaporative Cooling with Separate Gas Furnace</v>
          </cell>
          <cell r="AK6" t="str">
            <v>Agr-LPSNport</v>
          </cell>
        </row>
        <row r="7">
          <cell r="A7" t="str">
            <v>65K-135_Wtr_AC-NC</v>
          </cell>
          <cell r="F7" t="str">
            <v>Education - Community College</v>
          </cell>
          <cell r="P7" t="str">
            <v>18 Hour Op.</v>
          </cell>
          <cell r="V7" t="str">
            <v>Financial Support / Down-Stream Incentive - Calculated</v>
          </cell>
          <cell r="AH7" t="str">
            <v>Res - All applicable Residential HVAC types</v>
          </cell>
          <cell r="AK7" t="str">
            <v>Agr-MilkPreCool</v>
          </cell>
        </row>
        <row r="8">
          <cell r="A8" t="str">
            <v>65K-135K_Air_AC-NC</v>
          </cell>
          <cell r="F8" t="str">
            <v>Education - University</v>
          </cell>
          <cell r="P8" t="str">
            <v>20 Hour Op.</v>
          </cell>
          <cell r="V8" t="str">
            <v>Financial Support / Down-Stream Incentive - Deemed</v>
          </cell>
          <cell r="AH8" t="str">
            <v>Res - Standard Weights Applied to Residential HVAC Types</v>
          </cell>
          <cell r="AK8" t="str">
            <v>Agr-VSDmilkTrnsfr</v>
          </cell>
        </row>
        <row r="9">
          <cell r="A9" t="str">
            <v>AC_Cooling-RC</v>
          </cell>
          <cell r="F9" t="str">
            <v>Grocery</v>
          </cell>
          <cell r="P9" t="str">
            <v>22 Hour Op.</v>
          </cell>
          <cell r="V9" t="str">
            <v>Financial Support / Exchange - Replacement</v>
          </cell>
          <cell r="AH9" t="str">
            <v>Com - All Applicable Commercial HVAC Types</v>
          </cell>
          <cell r="AK9" t="str">
            <v>Agr-VSDmilkVcm</v>
          </cell>
        </row>
        <row r="10">
          <cell r="A10" t="str">
            <v>AC-NC</v>
          </cell>
          <cell r="F10" t="str">
            <v>Food Store</v>
          </cell>
          <cell r="P10" t="str">
            <v>24 Hour Op.</v>
          </cell>
          <cell r="V10" t="str">
            <v>Financial Support / Giveaway</v>
          </cell>
          <cell r="AH10" t="str">
            <v>Com - Split or Packaged Direct Expansion Unit with Gas Furnace</v>
          </cell>
          <cell r="AK10" t="str">
            <v>Agr-VSDWellPmp</v>
          </cell>
        </row>
        <row r="11">
          <cell r="A11" t="str">
            <v>Ag &amp; Water Pumping</v>
          </cell>
          <cell r="F11" t="str">
            <v>Health/Medical - Hospital</v>
          </cell>
          <cell r="P11" t="str">
            <v>Res - Interior - Dwelling</v>
          </cell>
          <cell r="V11" t="str">
            <v>Financial Support / On-bill Finance - loan</v>
          </cell>
          <cell r="AH11" t="str">
            <v>Com - Split or Packaged Direct Expansion Unit with Electric Heat</v>
          </cell>
          <cell r="AK11" t="str">
            <v>Agr-WineTnkIns</v>
          </cell>
        </row>
        <row r="12">
          <cell r="A12" t="str">
            <v>CFL-RC</v>
          </cell>
          <cell r="F12" t="str">
            <v>Health/Medical - Nursing Home</v>
          </cell>
          <cell r="P12" t="str">
            <v>Res - Interior - Common</v>
          </cell>
          <cell r="V12" t="str">
            <v>Innovative Design / Direct Install</v>
          </cell>
          <cell r="AH12" t="str">
            <v>Com - Split or Packaged Direct Expansion Unit with Heat Pump</v>
          </cell>
          <cell r="AK12" t="str">
            <v>Appl-EffCW</v>
          </cell>
        </row>
        <row r="13">
          <cell r="A13" t="str">
            <v>Commercial Whole Building</v>
          </cell>
          <cell r="F13" t="str">
            <v>Health/Medical - Clinic</v>
          </cell>
          <cell r="P13" t="str">
            <v>Res - Exterior - Dwelling</v>
          </cell>
          <cell r="V13" t="str">
            <v>Innovative Design / Down-Stream Incentive - Deemed</v>
          </cell>
          <cell r="AH13" t="str">
            <v>Com - Water Loop Heat Pump</v>
          </cell>
          <cell r="AK13" t="str">
            <v>Appl-EffDW</v>
          </cell>
        </row>
        <row r="14">
          <cell r="A14" t="str">
            <v>DayLt &amp; Controls</v>
          </cell>
          <cell r="F14" t="str">
            <v>Lodging - Hotel</v>
          </cell>
          <cell r="P14" t="str">
            <v>Res - Exterior - Common</v>
          </cell>
          <cell r="V14" t="str">
            <v>Innovative Design / Mid-Stream Incentive</v>
          </cell>
          <cell r="AH14" t="str">
            <v>Com - No Cooling with Electric Heat</v>
          </cell>
          <cell r="AK14" t="str">
            <v>Appl-ESFrzr</v>
          </cell>
        </row>
        <row r="15">
          <cell r="A15" t="str">
            <v>DayLt_Cntrl-NC</v>
          </cell>
          <cell r="F15" t="str">
            <v>Lodging - Guest Rooms</v>
          </cell>
          <cell r="V15" t="str">
            <v>Innovative Design / On-bill Finance - loan</v>
          </cell>
          <cell r="AH15" t="str">
            <v>Com - No Cooling with Gas Furnace</v>
          </cell>
          <cell r="AK15" t="str">
            <v>Appl-ESRefg</v>
          </cell>
        </row>
        <row r="16">
          <cell r="A16" t="str">
            <v>DEER:HVAC_Chillers</v>
          </cell>
          <cell r="F16" t="str">
            <v>Lodging - Motel</v>
          </cell>
          <cell r="V16" t="str">
            <v>Innovative Design / Up-Stream Incentive</v>
          </cell>
          <cell r="AH16" t="str">
            <v>Com - Packaged Variable Air Volume System with Gas Furnace</v>
          </cell>
          <cell r="AK16" t="str">
            <v>Appl-RecFrzr</v>
          </cell>
        </row>
        <row r="17">
          <cell r="A17" t="str">
            <v>DEER:HVAC_Duct_Sealing</v>
          </cell>
          <cell r="F17" t="str">
            <v>Manufacturing - Bio/Tech</v>
          </cell>
          <cell r="V17" t="str">
            <v>Midstream Programs / Mid-Stream Incentive</v>
          </cell>
          <cell r="AH17" t="str">
            <v>Com - Packaged Variable Air Volume System with Electric Heat</v>
          </cell>
          <cell r="AK17" t="str">
            <v>Appl-RecRef</v>
          </cell>
        </row>
        <row r="18">
          <cell r="A18" t="str">
            <v>DEER:HVAC_Eff_AC</v>
          </cell>
          <cell r="F18" t="str">
            <v>Manufacturing - Light Industrial</v>
          </cell>
          <cell r="V18" t="str">
            <v>Partnership / Direct Install</v>
          </cell>
          <cell r="AH18" t="str">
            <v>Com - Built-Up Variable Air Volume System with Gas Boiler</v>
          </cell>
          <cell r="AK18" t="str">
            <v>BldgEnv-CoolRoof</v>
          </cell>
        </row>
        <row r="19">
          <cell r="A19" t="str">
            <v>DEER:HVAC_Eff_HP</v>
          </cell>
          <cell r="F19" t="str">
            <v>Industrial</v>
          </cell>
          <cell r="V19" t="str">
            <v>Partnership / Down-Stream Incentive - Calculated</v>
          </cell>
          <cell r="AH19" t="str">
            <v>Com - Built-Up Variable Air Volume System with Electric Reheat</v>
          </cell>
          <cell r="AK19" t="str">
            <v>BldgEnv-FlrIns</v>
          </cell>
        </row>
        <row r="20">
          <cell r="A20" t="str">
            <v>DEER:HVAC_Refrig_Charge</v>
          </cell>
          <cell r="F20" t="str">
            <v>Misc - Commercial</v>
          </cell>
          <cell r="V20" t="str">
            <v>Partnership / Down-Stream Incentive - Deemed</v>
          </cell>
          <cell r="AH20" t="str">
            <v>Com - No HVAC (Unconditioned)</v>
          </cell>
          <cell r="AK20" t="str">
            <v>BldgEnv-RoofIns</v>
          </cell>
        </row>
        <row r="21">
          <cell r="A21" t="str">
            <v>DEER:HVAC_Split-Package_AC</v>
          </cell>
          <cell r="F21" t="str">
            <v>Office - Large</v>
          </cell>
          <cell r="V21" t="str">
            <v>Partnership / Exchange - Replacement</v>
          </cell>
          <cell r="AH21" t="str">
            <v>Com - Packaged Terminal Air Conditioner</v>
          </cell>
          <cell r="AK21" t="str">
            <v>BS-BlowInIns</v>
          </cell>
        </row>
        <row r="22">
          <cell r="A22" t="str">
            <v>DEER:HVAC_Split-Package_HP</v>
          </cell>
          <cell r="F22" t="str">
            <v>Office - Small</v>
          </cell>
          <cell r="V22" t="str">
            <v>Partnership / Giveaway</v>
          </cell>
          <cell r="AH22" t="str">
            <v>Com - Packaged Terminal Heat Pump</v>
          </cell>
          <cell r="AK22" t="str">
            <v>BS-CeilIns</v>
          </cell>
        </row>
        <row r="23">
          <cell r="A23" t="str">
            <v>DEER:Indoor_CFL_Ltg</v>
          </cell>
          <cell r="F23" t="str">
            <v>Restaurant - Fast-Food</v>
          </cell>
          <cell r="V23" t="str">
            <v>Partnership / On-bill Finance - Loan</v>
          </cell>
          <cell r="AH23" t="str">
            <v>Com - Four Pipe Fan Coil</v>
          </cell>
          <cell r="AK23" t="str">
            <v>BS-CoolAttic</v>
          </cell>
        </row>
        <row r="24">
          <cell r="A24" t="str">
            <v>DEER:Indoor_Non-CFL_Ltg</v>
          </cell>
          <cell r="F24" t="str">
            <v>Restaurant - Sit-Down</v>
          </cell>
          <cell r="V24" t="str">
            <v>Upstream Programs / Up-Stream Buy Down</v>
          </cell>
          <cell r="AH24" t="str">
            <v>Com - Dual Duct System</v>
          </cell>
          <cell r="AK24" t="str">
            <v>BS-FlrIns</v>
          </cell>
        </row>
        <row r="25">
          <cell r="A25" t="str">
            <v>DEER:Refg_Chrg_Duct_Seal</v>
          </cell>
          <cell r="F25" t="str">
            <v>Retail - Multistory Large</v>
          </cell>
          <cell r="V25" t="str">
            <v>Upstream Programs / Up-Stream Incentive</v>
          </cell>
          <cell r="AH25" t="str">
            <v>Com - Evaporative Cooling with Separate Gas Furnace</v>
          </cell>
          <cell r="AK25" t="str">
            <v>BS-LtRoof</v>
          </cell>
        </row>
        <row r="26">
          <cell r="A26" t="str">
            <v>DEER:RefgFrzr_HighEff</v>
          </cell>
          <cell r="F26" t="str">
            <v>Retail - Single-Story Large</v>
          </cell>
          <cell r="AH26" t="str">
            <v>Com - Standard Weights Applied to Commercial HVAC Types</v>
          </cell>
          <cell r="AK26" t="str">
            <v>BS-LtWalls</v>
          </cell>
        </row>
        <row r="27">
          <cell r="A27" t="str">
            <v>DEER:RefgFrzr_Recyc-Conditioned</v>
          </cell>
          <cell r="F27" t="str">
            <v>Retail - Small</v>
          </cell>
          <cell r="AH27" t="str">
            <v>Ag - Overhead Gas Furnace</v>
          </cell>
          <cell r="AK27" t="str">
            <v>BS-WallIns</v>
          </cell>
        </row>
        <row r="28">
          <cell r="A28" t="str">
            <v>DEER:RefgFrzr_Recycling</v>
          </cell>
          <cell r="F28" t="str">
            <v>Storage - Conditioned</v>
          </cell>
          <cell r="AH28" t="str">
            <v>Ag - Radiant Heat</v>
          </cell>
          <cell r="AK28" t="str">
            <v>BS-Win</v>
          </cell>
        </row>
        <row r="29">
          <cell r="A29" t="str">
            <v>DEER:RefgFrzr_Recyc-UnConditioned</v>
          </cell>
          <cell r="F29" t="str">
            <v>Storage - Unconditioned</v>
          </cell>
          <cell r="AH29" t="str">
            <v>CC - Any HVAC Type</v>
          </cell>
          <cell r="AK29" t="str">
            <v>BS-WinFilm</v>
          </cell>
        </row>
        <row r="30">
          <cell r="A30" t="str">
            <v>DHW HtPmp</v>
          </cell>
          <cell r="F30" t="str">
            <v>Transportation - Communication - Utilities</v>
          </cell>
          <cell r="AH30" t="str">
            <v>CC - All Applicable HVAC Types</v>
          </cell>
          <cell r="AK30" t="str">
            <v>BS-Wthr</v>
          </cell>
        </row>
        <row r="31">
          <cell r="A31" t="str">
            <v>Economy_cycle-Ret</v>
          </cell>
          <cell r="F31" t="str">
            <v>Warehouse - Refrigerated</v>
          </cell>
          <cell r="AH31" t="str">
            <v>CC - Typical, or Weighted, HVAC Type for the Building Type</v>
          </cell>
          <cell r="AK31" t="str">
            <v>BS-WthrEvap</v>
          </cell>
        </row>
        <row r="32">
          <cell r="A32" t="str">
            <v>Evap_Cooling-Ret</v>
          </cell>
          <cell r="F32" t="str">
            <v>Residential Single Family</v>
          </cell>
          <cell r="AK32" t="str">
            <v>ComLau-EffCW</v>
          </cell>
        </row>
        <row r="33">
          <cell r="A33" t="str">
            <v>Frig Barrier</v>
          </cell>
          <cell r="F33" t="str">
            <v>Residential Multi-family</v>
          </cell>
          <cell r="AK33" t="str">
            <v>Cook-ElecCombOven</v>
          </cell>
        </row>
        <row r="34">
          <cell r="A34" t="str">
            <v>Heat_Pump-NC</v>
          </cell>
          <cell r="F34" t="str">
            <v>Residential Mobile Home - Double-Wide</v>
          </cell>
          <cell r="AK34" t="str">
            <v>Cook-ElecConvOven</v>
          </cell>
        </row>
        <row r="35">
          <cell r="A35" t="str">
            <v>HeatPump_Heating_Only-RC</v>
          </cell>
          <cell r="AK35" t="str">
            <v>Cook-ElecFryer</v>
          </cell>
        </row>
        <row r="36">
          <cell r="A36" t="str">
            <v>HeatPump_ThroughWall-RC</v>
          </cell>
          <cell r="AK36" t="str">
            <v>Cook-ElecGriddle</v>
          </cell>
        </row>
        <row r="37">
          <cell r="A37" t="str">
            <v>HeatPump_WtrHt-RC</v>
          </cell>
          <cell r="AK37" t="str">
            <v>Cook-ElecStmCooker</v>
          </cell>
        </row>
        <row r="38">
          <cell r="A38" t="str">
            <v>Hi_Eff_AC_Mtr-NC</v>
          </cell>
          <cell r="AK38" t="str">
            <v>Cook-GasCombOVen</v>
          </cell>
        </row>
        <row r="39">
          <cell r="A39" t="str">
            <v>Hi_Perf_Glass-NC</v>
          </cell>
          <cell r="AK39" t="str">
            <v>Cook-GasConvOven</v>
          </cell>
        </row>
        <row r="40">
          <cell r="A40" t="str">
            <v>HorizAxisClothesWasher-RC</v>
          </cell>
          <cell r="AK40" t="str">
            <v>Cook-GasFryer</v>
          </cell>
        </row>
        <row r="41">
          <cell r="A41" t="str">
            <v>IndoorLt</v>
          </cell>
          <cell r="AK41" t="str">
            <v>Cook-GasGriddle</v>
          </cell>
        </row>
        <row r="42">
          <cell r="A42" t="str">
            <v>Industrial</v>
          </cell>
          <cell r="AK42" t="str">
            <v>Cook-GasRackOven</v>
          </cell>
        </row>
        <row r="43">
          <cell r="A43" t="str">
            <v>Lighting-NC</v>
          </cell>
          <cell r="AK43" t="str">
            <v>Cook-GasStmCooker</v>
          </cell>
        </row>
        <row r="44">
          <cell r="A44" t="str">
            <v>Lo_Gain_Wndw-NC</v>
          </cell>
          <cell r="AK44" t="str">
            <v>Cook-GDRef</v>
          </cell>
        </row>
        <row r="45">
          <cell r="A45" t="str">
            <v>Lower_Cond_temp-Ret</v>
          </cell>
          <cell r="AK45" t="str">
            <v>Cook-HoldCab</v>
          </cell>
        </row>
        <row r="46">
          <cell r="A46" t="str">
            <v>New_AC-Ret</v>
          </cell>
          <cell r="AK46" t="str">
            <v>Cook-IceMach</v>
          </cell>
        </row>
        <row r="47">
          <cell r="A47" t="str">
            <v>New_HtPmp-Ret</v>
          </cell>
          <cell r="AK47" t="str">
            <v>Cook-SDFreez</v>
          </cell>
        </row>
        <row r="48">
          <cell r="A48" t="str">
            <v>Occupancy Sensor</v>
          </cell>
          <cell r="AK48" t="str">
            <v>Cook-SDRef</v>
          </cell>
        </row>
        <row r="49">
          <cell r="A49" t="str">
            <v>Outdoor Lt</v>
          </cell>
          <cell r="AK49" t="str">
            <v>Cook-VatFryer</v>
          </cell>
        </row>
        <row r="50">
          <cell r="A50" t="str">
            <v>Package_AC-NC</v>
          </cell>
          <cell r="AK50" t="str">
            <v>GlazDaylt-Dayltg</v>
          </cell>
        </row>
        <row r="51">
          <cell r="A51" t="str">
            <v>Perimter Lt Control</v>
          </cell>
          <cell r="AK51" t="str">
            <v>GlazDaylt-HPWinDaylt</v>
          </cell>
        </row>
        <row r="52">
          <cell r="A52" t="str">
            <v>Pool HtPmp</v>
          </cell>
          <cell r="AK52" t="str">
            <v>GlazDaylt-LoSHGC</v>
          </cell>
        </row>
        <row r="53">
          <cell r="A53" t="str">
            <v>Reduce_Cooling_Load-Ret</v>
          </cell>
          <cell r="AK53" t="str">
            <v>GlazDaylt-WinFilm</v>
          </cell>
        </row>
        <row r="54">
          <cell r="A54" t="str">
            <v>Refrigeration</v>
          </cell>
          <cell r="AK54" t="str">
            <v>GrocDisp-ASH</v>
          </cell>
        </row>
        <row r="55">
          <cell r="A55" t="str">
            <v>Refrig-RC</v>
          </cell>
          <cell r="AK55" t="str">
            <v>GrocDisp-DispCvrs</v>
          </cell>
        </row>
        <row r="56">
          <cell r="A56" t="str">
            <v>Replace_Chiller-Ret</v>
          </cell>
          <cell r="AK56" t="str">
            <v>GrocDisp-DispLtgCtrl</v>
          </cell>
        </row>
        <row r="57">
          <cell r="A57" t="str">
            <v>Residential Pool Pumps</v>
          </cell>
          <cell r="AK57" t="str">
            <v>GrocDisp-FEvapFanMtr</v>
          </cell>
        </row>
        <row r="58">
          <cell r="A58" t="str">
            <v>Roof_insul-Ret</v>
          </cell>
          <cell r="AK58" t="str">
            <v>GrocDisp-FixtDoors</v>
          </cell>
        </row>
        <row r="59">
          <cell r="A59" t="str">
            <v>Var_Spd_AC_Mtr-NC</v>
          </cell>
          <cell r="AK59" t="str">
            <v>GrocDisp-FixtDrGask</v>
          </cell>
        </row>
        <row r="60">
          <cell r="A60" t="str">
            <v>Wall_insul-Ret</v>
          </cell>
          <cell r="AK60" t="str">
            <v>GrocDisp-FixtLtg-LED</v>
          </cell>
        </row>
        <row r="61">
          <cell r="A61" t="str">
            <v>Window_Tint-Ret</v>
          </cell>
          <cell r="AK61" t="str">
            <v>GrocDisp-ZeroHtDrs</v>
          </cell>
        </row>
        <row r="62">
          <cell r="A62" t="str">
            <v>Wtr_Cool_Chiller-NC</v>
          </cell>
          <cell r="AK62" t="str">
            <v>GrocSys-Cndsr</v>
          </cell>
        </row>
        <row r="63">
          <cell r="AK63" t="str">
            <v>GrocSys-FltHdPres</v>
          </cell>
        </row>
        <row r="64">
          <cell r="AK64" t="str">
            <v>GrocSys-FltSucPres</v>
          </cell>
        </row>
        <row r="65">
          <cell r="AK65" t="str">
            <v>GrocSys-HtRecov</v>
          </cell>
        </row>
        <row r="66">
          <cell r="AK66" t="str">
            <v>GrocSys-MechSubcl</v>
          </cell>
        </row>
        <row r="67">
          <cell r="AK67" t="str">
            <v>GrocSys-Retro</v>
          </cell>
        </row>
        <row r="68">
          <cell r="AK68" t="str">
            <v>GrocWlkIn-DrClsr</v>
          </cell>
        </row>
        <row r="69">
          <cell r="AK69" t="str">
            <v>GrocWlkIn-StripCrtn</v>
          </cell>
        </row>
        <row r="70">
          <cell r="AK70" t="str">
            <v>GrocWlkIn-WDrGask</v>
          </cell>
        </row>
        <row r="71">
          <cell r="AK71" t="str">
            <v>GrocWlkIn-WEvapFanMtr</v>
          </cell>
        </row>
        <row r="72">
          <cell r="AK72" t="str">
            <v>GrocWlkIn-WEvapFMtrCtrl</v>
          </cell>
        </row>
        <row r="73">
          <cell r="AK73" t="str">
            <v>HVAC-2Spd</v>
          </cell>
        </row>
        <row r="74">
          <cell r="AK74" t="str">
            <v>HVAC-addEcono</v>
          </cell>
        </row>
        <row r="75">
          <cell r="AK75" t="str">
            <v>HVAC-airAC</v>
          </cell>
        </row>
        <row r="76">
          <cell r="AK76" t="str">
            <v>HVAC-airHP</v>
          </cell>
        </row>
        <row r="77">
          <cell r="AK77" t="str">
            <v>HVAC-AtoAHtExchng</v>
          </cell>
        </row>
        <row r="78">
          <cell r="AK78" t="str">
            <v>HVAC-Blr</v>
          </cell>
        </row>
        <row r="79">
          <cell r="AK79" t="str">
            <v>HVAC-Chlr</v>
          </cell>
        </row>
        <row r="80">
          <cell r="AK80" t="str">
            <v>HVAC-ChlrComp</v>
          </cell>
        </row>
        <row r="81">
          <cell r="AK81" t="str">
            <v>HVAC-ClnCondCoils</v>
          </cell>
        </row>
        <row r="82">
          <cell r="AK82" t="str">
            <v>HVAC-ClTwrPkgSys</v>
          </cell>
        </row>
        <row r="83">
          <cell r="AK83" t="str">
            <v>HVAC-DuctInsul</v>
          </cell>
        </row>
        <row r="84">
          <cell r="AK84" t="str">
            <v>HVAC-DuctSeal</v>
          </cell>
        </row>
        <row r="85">
          <cell r="AK85" t="str">
            <v>HVAC-EMS</v>
          </cell>
        </row>
        <row r="86">
          <cell r="AK86" t="str">
            <v>HVAC-evapAC</v>
          </cell>
        </row>
        <row r="87">
          <cell r="AK87" t="str">
            <v>HVAC-EvapCool</v>
          </cell>
        </row>
        <row r="88">
          <cell r="AK88" t="str">
            <v>HVAC-FanPwrdMix</v>
          </cell>
        </row>
        <row r="89">
          <cell r="AK89" t="str">
            <v>HVAC-Frnc</v>
          </cell>
        </row>
        <row r="90">
          <cell r="AK90" t="str">
            <v>HVAC-HydHPVarFlow</v>
          </cell>
        </row>
        <row r="91">
          <cell r="AK91" t="str">
            <v>HVAC-ProgTStats</v>
          </cell>
        </row>
        <row r="92">
          <cell r="AK92" t="str">
            <v>HVAC-PTAC</v>
          </cell>
        </row>
        <row r="93">
          <cell r="AK93" t="str">
            <v>HVAC-PTACCtrl</v>
          </cell>
        </row>
        <row r="94">
          <cell r="AK94" t="str">
            <v>HVAC-PTHP</v>
          </cell>
        </row>
        <row r="95">
          <cell r="AK95" t="str">
            <v>HVAC-RedcOverVent</v>
          </cell>
        </row>
        <row r="96">
          <cell r="AK96" t="str">
            <v>HVAC-RefChg</v>
          </cell>
        </row>
        <row r="97">
          <cell r="AK97" t="str">
            <v>HVAC-repEcono</v>
          </cell>
        </row>
        <row r="98">
          <cell r="AK98" t="str">
            <v>HVAC-Reset</v>
          </cell>
        </row>
        <row r="99">
          <cell r="AK99" t="str">
            <v>HVAC-RotHtRecov</v>
          </cell>
        </row>
        <row r="100">
          <cell r="AK100" t="str">
            <v>HVAC-StmTrp</v>
          </cell>
        </row>
        <row r="101">
          <cell r="AK101" t="str">
            <v>HVAC-Timeclocks</v>
          </cell>
        </row>
        <row r="102">
          <cell r="AK102" t="str">
            <v>HVAC-VarFlow</v>
          </cell>
        </row>
        <row r="103">
          <cell r="AK103" t="str">
            <v>HVAC-VAVBox</v>
          </cell>
        </row>
        <row r="104">
          <cell r="AK104" t="str">
            <v>HVAC-VSD-fan</v>
          </cell>
        </row>
        <row r="105">
          <cell r="AK105" t="str">
            <v>HVAC-VSD-pump</v>
          </cell>
        </row>
        <row r="106">
          <cell r="AK106" t="str">
            <v>HVAC-VSDSupFan</v>
          </cell>
        </row>
        <row r="107">
          <cell r="AK107" t="str">
            <v>HVAC-WSHP</v>
          </cell>
        </row>
        <row r="108">
          <cell r="AK108" t="str">
            <v>HVAC-wtrAC</v>
          </cell>
        </row>
        <row r="109">
          <cell r="AK109" t="str">
            <v>HVAC-WtrEcon</v>
          </cell>
        </row>
        <row r="110">
          <cell r="AK110" t="str">
            <v>HV-DuctSeal</v>
          </cell>
        </row>
        <row r="111">
          <cell r="AK111" t="str">
            <v>HV-EffFurn</v>
          </cell>
        </row>
        <row r="112">
          <cell r="AK112" t="str">
            <v>HV-Evap</v>
          </cell>
        </row>
        <row r="113">
          <cell r="AK113" t="str">
            <v>HV-MFRefChrg</v>
          </cell>
        </row>
        <row r="114">
          <cell r="AK114" t="str">
            <v>HV-MHRefChrg</v>
          </cell>
        </row>
        <row r="115">
          <cell r="AK115" t="str">
            <v>HV-ProgTstat</v>
          </cell>
        </row>
        <row r="116">
          <cell r="AK116" t="str">
            <v>HV-RAC-ES</v>
          </cell>
        </row>
        <row r="117">
          <cell r="AK117" t="str">
            <v>HV-RAC-RUL</v>
          </cell>
        </row>
        <row r="118">
          <cell r="AK118" t="str">
            <v>HV-RefChrg</v>
          </cell>
        </row>
        <row r="119">
          <cell r="AK119" t="str">
            <v>HV-ResAC</v>
          </cell>
        </row>
        <row r="120">
          <cell r="AK120" t="str">
            <v>HV-ResAC-CleanCoil</v>
          </cell>
        </row>
        <row r="121">
          <cell r="AK121" t="str">
            <v>HV-ResEvapAC</v>
          </cell>
        </row>
        <row r="122">
          <cell r="AK122" t="str">
            <v>HV-ResHP</v>
          </cell>
        </row>
        <row r="123">
          <cell r="AK123" t="str">
            <v>HV-SFRefChrg</v>
          </cell>
        </row>
        <row r="124">
          <cell r="AK124" t="str">
            <v>HV-WHfan</v>
          </cell>
        </row>
        <row r="125">
          <cell r="AK125" t="str">
            <v>ILtg-CFL</v>
          </cell>
        </row>
        <row r="126">
          <cell r="AK126" t="str">
            <v>ILtg-CFLfix</v>
          </cell>
        </row>
        <row r="127">
          <cell r="AK127" t="str">
            <v>ILtg-Exit</v>
          </cell>
        </row>
        <row r="128">
          <cell r="AK128" t="str">
            <v>ILtg-HPS</v>
          </cell>
        </row>
        <row r="129">
          <cell r="AK129" t="str">
            <v>ILtg-LED</v>
          </cell>
        </row>
        <row r="130">
          <cell r="AK130" t="str">
            <v>ILtg-LED-seas</v>
          </cell>
        </row>
        <row r="131">
          <cell r="AK131" t="str">
            <v>ILtg-Lfluor-CommArea</v>
          </cell>
        </row>
        <row r="132">
          <cell r="AK132" t="str">
            <v>ILtg-Lfluor-Elec</v>
          </cell>
        </row>
        <row r="133">
          <cell r="AK133" t="str">
            <v>ILtg-Lfluor-fix</v>
          </cell>
        </row>
        <row r="134">
          <cell r="AK134" t="str">
            <v>ILtg-Lfluor-Mag</v>
          </cell>
        </row>
        <row r="135">
          <cell r="AK135" t="str">
            <v>ILtg-Lfluor-T12Mag</v>
          </cell>
        </row>
        <row r="136">
          <cell r="AK136" t="str">
            <v>ILtg-MH</v>
          </cell>
        </row>
        <row r="137">
          <cell r="AK137" t="str">
            <v>ILtg-OccSens</v>
          </cell>
        </row>
        <row r="138">
          <cell r="AK138" t="str">
            <v>ILtg-T5</v>
          </cell>
        </row>
        <row r="139">
          <cell r="AK139" t="str">
            <v>ILtg-TmClck</v>
          </cell>
        </row>
        <row r="140">
          <cell r="AK140" t="str">
            <v>Motors-fan</v>
          </cell>
        </row>
        <row r="141">
          <cell r="AK141" t="str">
            <v>Motors-HiEff</v>
          </cell>
        </row>
        <row r="142">
          <cell r="AK142" t="str">
            <v>Motors-pump</v>
          </cell>
        </row>
        <row r="143">
          <cell r="AK143" t="str">
            <v>Non-DEER</v>
          </cell>
        </row>
        <row r="144">
          <cell r="AK144" t="str">
            <v>OLtg-All-TmClk</v>
          </cell>
        </row>
        <row r="145">
          <cell r="AK145" t="str">
            <v>OLtg-All-TmClkPhoto</v>
          </cell>
        </row>
        <row r="146">
          <cell r="AK146" t="str">
            <v>OLtg-CFL</v>
          </cell>
        </row>
        <row r="147">
          <cell r="AK147" t="str">
            <v>OLtg-CFLfix</v>
          </cell>
        </row>
        <row r="148">
          <cell r="AK148" t="str">
            <v>OLtg-HID</v>
          </cell>
        </row>
        <row r="149">
          <cell r="AK149" t="str">
            <v>OLtg-HPS</v>
          </cell>
        </row>
        <row r="150">
          <cell r="AK150" t="str">
            <v>Oltg-LED</v>
          </cell>
        </row>
        <row r="151">
          <cell r="AK151" t="str">
            <v>OLtg-LFluor</v>
          </cell>
        </row>
        <row r="152">
          <cell r="AK152" t="str">
            <v>OLtg-LFluor-CommArea</v>
          </cell>
        </row>
        <row r="153">
          <cell r="AK153" t="str">
            <v>OLtg-Lfluor-Mag</v>
          </cell>
        </row>
        <row r="154">
          <cell r="AK154" t="str">
            <v>OLtg-MH</v>
          </cell>
        </row>
        <row r="155">
          <cell r="AK155" t="str">
            <v>OLtg-T5</v>
          </cell>
        </row>
        <row r="156">
          <cell r="AK156" t="str">
            <v>OLtg-TmClck</v>
          </cell>
        </row>
        <row r="157">
          <cell r="AK157" t="str">
            <v>OutD-PoolPump</v>
          </cell>
        </row>
        <row r="158">
          <cell r="AK158" t="str">
            <v>Plug-80plus</v>
          </cell>
        </row>
        <row r="159">
          <cell r="AK159" t="str">
            <v>Plug-HiEffCopier</v>
          </cell>
        </row>
        <row r="160">
          <cell r="AK160" t="str">
            <v>Plug-OccSens</v>
          </cell>
        </row>
        <row r="161">
          <cell r="AK161" t="str">
            <v>Plug-VendCtrler</v>
          </cell>
        </row>
        <row r="162">
          <cell r="AK162" t="str">
            <v>PrcHt-Blr</v>
          </cell>
        </row>
        <row r="163">
          <cell r="AK163" t="str">
            <v>PrcHt-StmTrp</v>
          </cell>
        </row>
        <row r="164">
          <cell r="AK164" t="str">
            <v>RefgWrhs-Comp</v>
          </cell>
        </row>
        <row r="165">
          <cell r="AK165" t="str">
            <v>RefgWrhs-Cond</v>
          </cell>
        </row>
        <row r="166">
          <cell r="AK166" t="str">
            <v>RefgWrhs-FltHdPres</v>
          </cell>
        </row>
        <row r="167">
          <cell r="AK167" t="str">
            <v>RefgWrhs-FltSucPres</v>
          </cell>
        </row>
        <row r="168">
          <cell r="AK168" t="str">
            <v>RefgWrhs-Retro</v>
          </cell>
        </row>
        <row r="169">
          <cell r="AK169" t="str">
            <v>RefgWrhs-ScrollComp</v>
          </cell>
        </row>
        <row r="170">
          <cell r="AK170" t="str">
            <v>RefgWrhs-SLIns</v>
          </cell>
        </row>
        <row r="171">
          <cell r="AK171" t="str">
            <v>RefgWrhs-SubClr</v>
          </cell>
        </row>
        <row r="172">
          <cell r="AK172" t="str">
            <v>WtrHt-CntLrgInst-Elec</v>
          </cell>
        </row>
        <row r="173">
          <cell r="AK173" t="str">
            <v>WtrHt-CntLrgInst-Gas</v>
          </cell>
        </row>
        <row r="174">
          <cell r="AK174" t="str">
            <v>WtrHt-CntLrgStrg-Elec</v>
          </cell>
        </row>
        <row r="175">
          <cell r="AK175" t="str">
            <v>WtrHt-CntLrgStrg-Gas</v>
          </cell>
        </row>
        <row r="176">
          <cell r="AK176" t="str">
            <v>WtrHt-CntMedInst-Elec</v>
          </cell>
        </row>
        <row r="177">
          <cell r="AK177" t="str">
            <v>WtrHt-Cntrl-Gas</v>
          </cell>
        </row>
        <row r="178">
          <cell r="AK178" t="str">
            <v>WtrHt-CntSmlInst-Elec</v>
          </cell>
        </row>
        <row r="179">
          <cell r="AK179" t="str">
            <v>WtrHt-CntSmlInst-Gas</v>
          </cell>
        </row>
        <row r="180">
          <cell r="AK180" t="str">
            <v>WtrHt-CntSmlStrg-Elec</v>
          </cell>
        </row>
        <row r="181">
          <cell r="AK181" t="str">
            <v>WtrHt-CntSmlStrg-Gas</v>
          </cell>
        </row>
        <row r="182">
          <cell r="AK182" t="str">
            <v>WtrHt-GPoolHtr</v>
          </cell>
        </row>
        <row r="183">
          <cell r="AK183" t="str">
            <v>WtrHt-HtPmp</v>
          </cell>
        </row>
        <row r="184">
          <cell r="AK184" t="str">
            <v>WtrHt-LrgInst-Elec</v>
          </cell>
        </row>
        <row r="185">
          <cell r="AK185" t="str">
            <v>WtrHt-LrgInst-Gas</v>
          </cell>
        </row>
        <row r="186">
          <cell r="AK186" t="str">
            <v>WtrHt-LrgStrg-Elec</v>
          </cell>
        </row>
        <row r="187">
          <cell r="AK187" t="str">
            <v>WtrHt-LrgStrg-Gas</v>
          </cell>
        </row>
        <row r="188">
          <cell r="AK188" t="str">
            <v>WtrHt-MedInst</v>
          </cell>
        </row>
        <row r="189">
          <cell r="AK189" t="str">
            <v>WtrHt-PipeIns-Elec</v>
          </cell>
        </row>
        <row r="190">
          <cell r="AK190" t="str">
            <v>WtrHt-PipeIns-Gas</v>
          </cell>
        </row>
        <row r="191">
          <cell r="AK191" t="str">
            <v>WtrHt-SmlInst</v>
          </cell>
        </row>
        <row r="192">
          <cell r="AK192" t="str">
            <v>WtrHt-SmlInst+C521</v>
          </cell>
        </row>
        <row r="193">
          <cell r="AK193" t="str">
            <v>WtrHt-SmlStrg-Elec</v>
          </cell>
        </row>
        <row r="194">
          <cell r="AK194" t="str">
            <v>WtrHt-SmlStrg-Elec</v>
          </cell>
        </row>
        <row r="195">
          <cell r="AK195" t="str">
            <v>WtrHt-SmlStrg-Gas</v>
          </cell>
        </row>
        <row r="196">
          <cell r="AK196" t="str">
            <v>WtrHt-SmlStrg-Gas</v>
          </cell>
        </row>
        <row r="197">
          <cell r="AK197" t="str">
            <v>WtrHt-SWH</v>
          </cell>
        </row>
        <row r="198">
          <cell r="AK198" t="str">
            <v>WtrHt-TankIns-Elec</v>
          </cell>
        </row>
        <row r="199">
          <cell r="AK199" t="str">
            <v>WtrHt-TankIns-Gas</v>
          </cell>
        </row>
        <row r="200">
          <cell r="AK200" t="str">
            <v>WtrHt-Timeclock</v>
          </cell>
        </row>
        <row r="201">
          <cell r="AK201" t="str">
            <v>WtrHt-WH-Aertr</v>
          </cell>
        </row>
        <row r="202">
          <cell r="AK202" t="str">
            <v>WtrHt-WH-R4PipeIns-Elec</v>
          </cell>
        </row>
        <row r="203">
          <cell r="AK203" t="str">
            <v>WtrHt-WH-R4PipeIns-Gas</v>
          </cell>
        </row>
        <row r="204">
          <cell r="AK204" t="str">
            <v>WtrHt-WH-Shrhd</v>
          </cell>
        </row>
      </sheetData>
      <sheetData sheetId="7"/>
      <sheetData sheetId="8">
        <row r="3">
          <cell r="B3" t="str">
            <v>Appliances</v>
          </cell>
        </row>
        <row r="4">
          <cell r="B4" t="str">
            <v>Audits</v>
          </cell>
        </row>
        <row r="5">
          <cell r="B5" t="str">
            <v>Building Envelope</v>
          </cell>
        </row>
        <row r="6">
          <cell r="B6" t="str">
            <v>Consumer Electronics</v>
          </cell>
        </row>
        <row r="7">
          <cell r="B7" t="str">
            <v>Foodservice</v>
          </cell>
        </row>
        <row r="8">
          <cell r="B8" t="str">
            <v>HVAC</v>
          </cell>
        </row>
        <row r="9">
          <cell r="B9" t="str">
            <v>Lighting</v>
          </cell>
        </row>
        <row r="10">
          <cell r="B10" t="str">
            <v>Motors</v>
          </cell>
        </row>
        <row r="11">
          <cell r="B11" t="str">
            <v>Office Equipment</v>
          </cell>
        </row>
        <row r="12">
          <cell r="B12" t="str">
            <v>Process</v>
          </cell>
        </row>
        <row r="13">
          <cell r="B13" t="str">
            <v>Pumping</v>
          </cell>
        </row>
        <row r="14">
          <cell r="B14" t="str">
            <v>Refrigeration</v>
          </cell>
        </row>
        <row r="15">
          <cell r="B15" t="str">
            <v>Water Heating</v>
          </cell>
        </row>
        <row r="16">
          <cell r="B16" t="str">
            <v>Whole Building</v>
          </cell>
        </row>
        <row r="17">
          <cell r="B17" t="str">
            <v>Not Necessary/Not Applicable</v>
          </cell>
        </row>
      </sheetData>
      <sheetData sheetId="9"/>
      <sheetData sheetId="10"/>
      <sheetData sheetId="11"/>
      <sheetData sheetId="12"/>
      <sheetData sheetId="13"/>
      <sheetData sheetId="14"/>
      <sheetData sheetId="15"/>
      <sheetData sheetId="16"/>
      <sheetData sheetId="1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Update"/>
      <sheetName val="change history"/>
      <sheetName val="Impacts Review"/>
      <sheetName val="Single Measure Impacts"/>
      <sheetName val="Refg Measure Desc"/>
      <sheetName val="Ltg Measure Desc"/>
      <sheetName val="DefineHVACWeights"/>
      <sheetName val="Weights Library"/>
      <sheetName val="NumHomes"/>
      <sheetName val="Results"/>
      <sheetName val="ARP Adjustments"/>
      <sheetName val="Lookups"/>
      <sheetName val="UES Calcs"/>
      <sheetName val="Engage Ltg Fixture Table"/>
      <sheetName val="GrossSavingsAdj"/>
      <sheetName val="Drop Downs"/>
      <sheetName val="Tech Types"/>
      <sheetName val="Tech Groups"/>
      <sheetName val="Use Sub Category"/>
      <sheetName val="Use Catego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0">
          <cell r="F20" t="str">
            <v>Statewide_Exist_HVAC</v>
          </cell>
          <cell r="G20" t="str">
            <v>NH_STExHVACWts</v>
          </cell>
        </row>
        <row r="21">
          <cell r="F21" t="str">
            <v>Statewide_New_HVAC</v>
          </cell>
          <cell r="G21" t="str">
            <v>NH_STNewHVACWts</v>
          </cell>
        </row>
        <row r="22">
          <cell r="F22" t="str">
            <v>PGE_Exist_HVAC</v>
          </cell>
          <cell r="G22" t="str">
            <v>NH_PGExHVACWts</v>
          </cell>
        </row>
        <row r="23">
          <cell r="F23" t="str">
            <v>PGE_New_HVAC</v>
          </cell>
          <cell r="G23" t="str">
            <v>NH_PGNewHVACWts</v>
          </cell>
        </row>
        <row r="24">
          <cell r="F24" t="str">
            <v>SCE_Exist_HVAC</v>
          </cell>
          <cell r="G24" t="str">
            <v>NH_SCExHVACWts</v>
          </cell>
        </row>
        <row r="25">
          <cell r="F25" t="str">
            <v>SCE_New_HVAC</v>
          </cell>
          <cell r="G25" t="str">
            <v>NH_SCNewHVACWts</v>
          </cell>
        </row>
        <row r="26">
          <cell r="F26" t="str">
            <v>SDGE_Exist_HVAC</v>
          </cell>
          <cell r="G26" t="str">
            <v>NH_SDExHVACWts</v>
          </cell>
        </row>
        <row r="27">
          <cell r="F27" t="str">
            <v>SDGE_New_HVAC</v>
          </cell>
          <cell r="G27" t="str">
            <v>NH_SDNewHVACWts</v>
          </cell>
        </row>
        <row r="28">
          <cell r="F28" t="str">
            <v>SCG_Exist_HVAC</v>
          </cell>
          <cell r="G28" t="str">
            <v>NH_SGExHVACWts</v>
          </cell>
        </row>
        <row r="29">
          <cell r="F29" t="str">
            <v>SCG_New_HVAC</v>
          </cell>
          <cell r="G29" t="str">
            <v>NH_SGNewHVACWts</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asure Specific Constants (2)"/>
      <sheetName val="Information"/>
      <sheetName val="Change Log"/>
      <sheetName val="Combination"/>
      <sheetName val="Data Spec"/>
      <sheetName val="Measure Support Table"/>
      <sheetName val="Measure Specific Constants"/>
      <sheetName val="Cost Data"/>
      <sheetName val="CET Paste"/>
      <sheetName val="Lookup"/>
      <sheetName val="Lookup_Unit"/>
      <sheetName val="ElecImpProfiles"/>
      <sheetName val="deliverytype"/>
      <sheetName val="sector"/>
      <sheetName val="Lookup_BT"/>
      <sheetName val="READI_EUL"/>
      <sheetName val="READI_NTG"/>
      <sheetName val="READI_GSIA"/>
      <sheetName val="DEER2016_HOU"/>
      <sheetName val="READI_BldgHVAC"/>
      <sheetName val="Lookup_DIM"/>
      <sheetName val="PGE - Support T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asure Specific Constants (2)"/>
      <sheetName val="Information"/>
      <sheetName val="Change Log"/>
      <sheetName val="Combination"/>
      <sheetName val="Notable Observations"/>
      <sheetName val="Slide info"/>
      <sheetName val="Data Spec"/>
      <sheetName val="Measure Support Table"/>
      <sheetName val="Measure Specific Constants"/>
      <sheetName val="Cost Data"/>
      <sheetName val="Lookup"/>
      <sheetName val="Lookup_Unit"/>
      <sheetName val="ElecImpProfiles"/>
      <sheetName val="deliverytype"/>
      <sheetName val="sector"/>
      <sheetName val="Lookup_BT"/>
      <sheetName val="READI_EUL"/>
      <sheetName val="READI_NTG"/>
      <sheetName val="READI_GSIA"/>
      <sheetName val="DEER2016_HOU"/>
      <sheetName val="READI_BldgHVAC"/>
      <sheetName val="Lookup_DIM"/>
      <sheetName val="PGE - Support Tab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P"/>
      <sheetName val="Validations"/>
      <sheetName val="WP OTR Default Scenarios"/>
      <sheetName val="Unit Definitions"/>
      <sheetName val="Drop down"/>
    </sheetNames>
    <sheetDataSet>
      <sheetData sheetId="0"/>
      <sheetData sheetId="1" refreshError="1"/>
      <sheetData sheetId="2"/>
      <sheetData sheetId="3" refreshError="1"/>
      <sheetData sheetId="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9 Ovens"/>
      <sheetName val="Oven Data Entry"/>
      <sheetName val="Convection"/>
      <sheetName val="Samsung Comparison"/>
      <sheetName val="Graphs"/>
    </sheetNames>
    <sheetDataSet>
      <sheetData sheetId="0" refreshError="1"/>
      <sheetData sheetId="1" refreshError="1">
        <row r="7">
          <cell r="Q7">
            <v>5</v>
          </cell>
        </row>
        <row r="10">
          <cell r="Q10">
            <v>764.99</v>
          </cell>
        </row>
      </sheetData>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1 Kenmore Preheat and Cal.tdm"/>
      <sheetName val="Untitled"/>
      <sheetName val="Gas"/>
      <sheetName val="Preheat Gas"/>
      <sheetName val="Idle Gas"/>
    </sheetNames>
    <sheetDataSet>
      <sheetData sheetId="0" refreshError="1"/>
      <sheetData sheetId="1" refreshError="1"/>
      <sheetData sheetId="2" refreshError="1"/>
      <sheetData sheetId="3" refreshError="1">
        <row r="20">
          <cell r="B20">
            <v>2521.7699923561927</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sheetPr>
  <dimension ref="A1:F32"/>
  <sheetViews>
    <sheetView workbookViewId="0">
      <selection sqref="A1:F1"/>
    </sheetView>
  </sheetViews>
  <sheetFormatPr defaultColWidth="8.81640625" defaultRowHeight="23.5" x14ac:dyDescent="0.55000000000000004"/>
  <cols>
    <col min="1" max="1" width="4.453125" style="181" customWidth="1"/>
    <col min="2" max="2" width="31.26953125" style="168" bestFit="1" customWidth="1"/>
    <col min="3" max="3" width="4.1796875" style="168" customWidth="1"/>
    <col min="4" max="16384" width="8.81640625" style="168"/>
  </cols>
  <sheetData>
    <row r="1" spans="1:6" ht="21" customHeight="1" x14ac:dyDescent="0.35">
      <c r="A1" s="481" t="s">
        <v>0</v>
      </c>
      <c r="B1" s="482"/>
      <c r="C1" s="482"/>
      <c r="D1" s="482"/>
      <c r="E1" s="482"/>
      <c r="F1" s="482"/>
    </row>
    <row r="2" spans="1:6" x14ac:dyDescent="0.55000000000000004">
      <c r="B2" s="340" t="s">
        <v>1</v>
      </c>
      <c r="C2" s="168" t="s">
        <v>2</v>
      </c>
    </row>
    <row r="3" spans="1:6" x14ac:dyDescent="0.55000000000000004">
      <c r="B3" s="341" t="s">
        <v>3</v>
      </c>
      <c r="C3" s="168" t="s">
        <v>4</v>
      </c>
    </row>
    <row r="4" spans="1:6" x14ac:dyDescent="0.55000000000000004">
      <c r="B4" s="195" t="s">
        <v>5</v>
      </c>
      <c r="C4" s="168" t="s">
        <v>6</v>
      </c>
    </row>
    <row r="6" spans="1:6" ht="21" customHeight="1" x14ac:dyDescent="0.35">
      <c r="A6" s="481" t="s">
        <v>7</v>
      </c>
      <c r="B6" s="482"/>
      <c r="C6" s="482"/>
      <c r="D6" s="482"/>
      <c r="E6" s="482"/>
      <c r="F6" s="482"/>
    </row>
    <row r="7" spans="1:6" x14ac:dyDescent="0.55000000000000004">
      <c r="B7" s="191" t="s">
        <v>8</v>
      </c>
      <c r="C7" s="168" t="s">
        <v>9</v>
      </c>
    </row>
    <row r="8" spans="1:6" x14ac:dyDescent="0.55000000000000004">
      <c r="D8" s="168" t="s">
        <v>10</v>
      </c>
    </row>
    <row r="9" spans="1:6" x14ac:dyDescent="0.55000000000000004">
      <c r="D9" s="168" t="s">
        <v>11</v>
      </c>
    </row>
    <row r="10" spans="1:6" x14ac:dyDescent="0.55000000000000004">
      <c r="B10" s="191" t="s">
        <v>12</v>
      </c>
      <c r="C10" s="168" t="s">
        <v>13</v>
      </c>
    </row>
    <row r="11" spans="1:6" x14ac:dyDescent="0.55000000000000004">
      <c r="B11" s="191" t="s">
        <v>14</v>
      </c>
      <c r="C11" s="168" t="s">
        <v>15</v>
      </c>
    </row>
    <row r="12" spans="1:6" x14ac:dyDescent="0.55000000000000004">
      <c r="B12" s="191" t="s">
        <v>16</v>
      </c>
      <c r="C12" s="168" t="s">
        <v>17</v>
      </c>
    </row>
    <row r="13" spans="1:6" x14ac:dyDescent="0.55000000000000004">
      <c r="B13" s="192" t="s">
        <v>18</v>
      </c>
      <c r="C13" s="168" t="s">
        <v>19</v>
      </c>
    </row>
    <row r="14" spans="1:6" x14ac:dyDescent="0.55000000000000004">
      <c r="B14" s="197" t="s">
        <v>20</v>
      </c>
      <c r="C14" s="168" t="s">
        <v>21</v>
      </c>
    </row>
    <row r="15" spans="1:6" x14ac:dyDescent="0.55000000000000004">
      <c r="B15" s="193" t="s">
        <v>22</v>
      </c>
      <c r="C15" s="168" t="s">
        <v>23</v>
      </c>
    </row>
    <row r="16" spans="1:6" x14ac:dyDescent="0.55000000000000004">
      <c r="B16" s="196" t="s">
        <v>24</v>
      </c>
      <c r="C16" s="168" t="s">
        <v>25</v>
      </c>
    </row>
    <row r="17" spans="1:6" x14ac:dyDescent="0.55000000000000004">
      <c r="B17" s="196" t="s">
        <v>26</v>
      </c>
      <c r="C17" s="168" t="s">
        <v>27</v>
      </c>
    </row>
    <row r="18" spans="1:6" ht="21" customHeight="1" x14ac:dyDescent="0.55000000000000004"/>
    <row r="19" spans="1:6" ht="21" x14ac:dyDescent="0.35">
      <c r="A19" s="481" t="s">
        <v>28</v>
      </c>
      <c r="B19" s="482"/>
      <c r="C19" s="482"/>
      <c r="D19" s="482"/>
      <c r="E19" s="482"/>
      <c r="F19" s="482"/>
    </row>
    <row r="20" spans="1:6" x14ac:dyDescent="0.55000000000000004">
      <c r="B20" s="193" t="s">
        <v>29</v>
      </c>
      <c r="C20" s="168" t="s">
        <v>30</v>
      </c>
    </row>
    <row r="21" spans="1:6" x14ac:dyDescent="0.55000000000000004">
      <c r="B21" s="193" t="s">
        <v>31</v>
      </c>
      <c r="C21" s="168" t="s">
        <v>32</v>
      </c>
    </row>
    <row r="22" spans="1:6" x14ac:dyDescent="0.55000000000000004">
      <c r="B22" s="193" t="s">
        <v>33</v>
      </c>
      <c r="C22" s="168" t="s">
        <v>34</v>
      </c>
    </row>
    <row r="23" spans="1:6" x14ac:dyDescent="0.55000000000000004">
      <c r="B23" s="193" t="s">
        <v>35</v>
      </c>
      <c r="C23" s="168" t="s">
        <v>36</v>
      </c>
    </row>
    <row r="24" spans="1:6" x14ac:dyDescent="0.55000000000000004">
      <c r="B24" s="193" t="s">
        <v>37</v>
      </c>
      <c r="C24" s="168" t="s">
        <v>38</v>
      </c>
    </row>
    <row r="25" spans="1:6" x14ac:dyDescent="0.55000000000000004">
      <c r="B25" s="193" t="s">
        <v>39</v>
      </c>
      <c r="C25" s="168" t="s">
        <v>40</v>
      </c>
    </row>
    <row r="26" spans="1:6" x14ac:dyDescent="0.55000000000000004">
      <c r="B26" s="193" t="s">
        <v>41</v>
      </c>
      <c r="C26" s="168" t="s">
        <v>42</v>
      </c>
    </row>
    <row r="27" spans="1:6" x14ac:dyDescent="0.55000000000000004">
      <c r="B27" s="193" t="s">
        <v>43</v>
      </c>
      <c r="C27" s="168" t="s">
        <v>44</v>
      </c>
    </row>
    <row r="28" spans="1:6" x14ac:dyDescent="0.55000000000000004">
      <c r="B28" s="193" t="s">
        <v>45</v>
      </c>
      <c r="C28" s="168" t="s">
        <v>46</v>
      </c>
    </row>
    <row r="29" spans="1:6" x14ac:dyDescent="0.55000000000000004">
      <c r="B29" s="193" t="s">
        <v>47</v>
      </c>
      <c r="C29" s="168" t="s">
        <v>48</v>
      </c>
    </row>
    <row r="30" spans="1:6" x14ac:dyDescent="0.55000000000000004">
      <c r="B30" s="193" t="s">
        <v>49</v>
      </c>
      <c r="C30" s="168" t="s">
        <v>50</v>
      </c>
    </row>
    <row r="31" spans="1:6" x14ac:dyDescent="0.55000000000000004">
      <c r="B31" s="193" t="s">
        <v>51</v>
      </c>
      <c r="C31" s="168" t="s">
        <v>52</v>
      </c>
    </row>
    <row r="32" spans="1:6" x14ac:dyDescent="0.55000000000000004">
      <c r="B32" s="193" t="s">
        <v>53</v>
      </c>
      <c r="C32" s="168" t="s">
        <v>54</v>
      </c>
    </row>
  </sheetData>
  <mergeCells count="3">
    <mergeCell ref="A1:F1"/>
    <mergeCell ref="A6:F6"/>
    <mergeCell ref="A19:F1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5B966-73CA-4538-938A-A051569CDC65}">
  <dimension ref="A1:R11"/>
  <sheetViews>
    <sheetView zoomScale="120" zoomScaleNormal="120" workbookViewId="0">
      <selection activeCell="R10" sqref="R10:U13"/>
    </sheetView>
  </sheetViews>
  <sheetFormatPr defaultRowHeight="14.5" x14ac:dyDescent="0.35"/>
  <cols>
    <col min="1" max="1" width="26.7265625" bestFit="1" customWidth="1"/>
    <col min="2" max="2" width="21.1796875" bestFit="1" customWidth="1"/>
    <col min="3" max="3" width="22.54296875" bestFit="1" customWidth="1"/>
    <col min="4" max="4" width="12.453125" bestFit="1" customWidth="1"/>
    <col min="5" max="5" width="19" bestFit="1" customWidth="1"/>
    <col min="6" max="6" width="20.54296875" bestFit="1" customWidth="1"/>
    <col min="7" max="7" width="15.453125" bestFit="1" customWidth="1"/>
    <col min="8" max="8" width="22.54296875" bestFit="1" customWidth="1"/>
    <col min="9" max="9" width="19.1796875" bestFit="1" customWidth="1"/>
    <col min="10" max="10" width="19.453125" bestFit="1" customWidth="1"/>
    <col min="11" max="11" width="19.1796875" bestFit="1" customWidth="1"/>
    <col min="12" max="12" width="20" bestFit="1" customWidth="1"/>
    <col min="13" max="13" width="21.81640625" bestFit="1" customWidth="1"/>
    <col min="14" max="14" width="25.453125" bestFit="1" customWidth="1"/>
    <col min="15" max="15" width="17.81640625" bestFit="1" customWidth="1"/>
    <col min="16" max="16" width="18.54296875" bestFit="1" customWidth="1"/>
    <col min="17" max="17" width="21.1796875" bestFit="1" customWidth="1"/>
    <col min="18" max="18" width="11.81640625" bestFit="1" customWidth="1"/>
    <col min="19" max="19" width="25.1796875" customWidth="1"/>
    <col min="20" max="20" width="23.81640625" customWidth="1"/>
  </cols>
  <sheetData>
    <row r="1" spans="1:18" ht="29" x14ac:dyDescent="0.35">
      <c r="A1" s="471" t="s">
        <v>4181</v>
      </c>
    </row>
    <row r="2" spans="1:18" x14ac:dyDescent="0.35">
      <c r="B2" t="s">
        <v>325</v>
      </c>
      <c r="C2" t="s">
        <v>326</v>
      </c>
      <c r="D2" t="s">
        <v>264</v>
      </c>
      <c r="E2" t="s">
        <v>327</v>
      </c>
      <c r="F2" t="s">
        <v>247</v>
      </c>
      <c r="G2" t="s">
        <v>255</v>
      </c>
      <c r="H2" t="s">
        <v>261</v>
      </c>
      <c r="I2" t="s">
        <v>328</v>
      </c>
      <c r="J2" t="s">
        <v>329</v>
      </c>
      <c r="K2" t="s">
        <v>330</v>
      </c>
      <c r="L2" t="s">
        <v>331</v>
      </c>
      <c r="M2" t="s">
        <v>332</v>
      </c>
      <c r="N2" t="s">
        <v>333</v>
      </c>
      <c r="O2" t="s">
        <v>334</v>
      </c>
      <c r="P2" t="s">
        <v>335</v>
      </c>
      <c r="Q2" t="s">
        <v>336</v>
      </c>
    </row>
    <row r="3" spans="1:18" x14ac:dyDescent="0.35">
      <c r="A3" t="s">
        <v>324</v>
      </c>
      <c r="B3" t="s">
        <v>325</v>
      </c>
      <c r="C3" t="s">
        <v>326</v>
      </c>
      <c r="D3" t="s">
        <v>264</v>
      </c>
      <c r="E3" t="s">
        <v>327</v>
      </c>
      <c r="F3" t="s">
        <v>247</v>
      </c>
      <c r="G3" t="s">
        <v>255</v>
      </c>
      <c r="H3" t="s">
        <v>261</v>
      </c>
      <c r="I3" t="s">
        <v>328</v>
      </c>
      <c r="J3" t="s">
        <v>329</v>
      </c>
      <c r="K3" t="s">
        <v>330</v>
      </c>
      <c r="L3" t="s">
        <v>331</v>
      </c>
      <c r="M3" t="s">
        <v>332</v>
      </c>
      <c r="N3" t="s">
        <v>333</v>
      </c>
      <c r="O3" t="s">
        <v>334</v>
      </c>
      <c r="P3" t="s">
        <v>335</v>
      </c>
      <c r="Q3" t="s">
        <v>336</v>
      </c>
    </row>
    <row r="4" spans="1:18" x14ac:dyDescent="0.35">
      <c r="A4" t="s">
        <v>351</v>
      </c>
      <c r="B4" s="41">
        <v>5.8</v>
      </c>
      <c r="C4">
        <v>5</v>
      </c>
      <c r="D4">
        <v>5.4</v>
      </c>
      <c r="E4">
        <v>5.8</v>
      </c>
      <c r="F4">
        <v>5</v>
      </c>
      <c r="G4">
        <v>5.0999999999999996</v>
      </c>
      <c r="H4">
        <v>4.2</v>
      </c>
      <c r="I4">
        <v>5</v>
      </c>
      <c r="J4">
        <v>5.0999999999999996</v>
      </c>
      <c r="K4">
        <v>5.0999999999999996</v>
      </c>
      <c r="L4" s="41">
        <v>5</v>
      </c>
      <c r="M4" s="41">
        <v>5</v>
      </c>
      <c r="N4">
        <v>5.8</v>
      </c>
      <c r="O4" s="41">
        <v>5</v>
      </c>
      <c r="P4">
        <v>5.6</v>
      </c>
      <c r="Q4" s="41">
        <v>5</v>
      </c>
    </row>
    <row r="5" spans="1:18" x14ac:dyDescent="0.35">
      <c r="A5" t="s">
        <v>352</v>
      </c>
      <c r="B5" s="41">
        <v>2082</v>
      </c>
      <c r="C5">
        <v>2461</v>
      </c>
      <c r="D5">
        <v>2108</v>
      </c>
      <c r="E5">
        <v>2817.0670686853146</v>
      </c>
      <c r="F5">
        <v>2153</v>
      </c>
      <c r="G5">
        <v>1590</v>
      </c>
      <c r="H5">
        <v>2457</v>
      </c>
      <c r="I5">
        <v>2742.4516825557894</v>
      </c>
      <c r="J5">
        <v>1753</v>
      </c>
      <c r="K5">
        <v>2134</v>
      </c>
      <c r="L5" s="41">
        <v>1850</v>
      </c>
      <c r="M5" s="41">
        <v>1767</v>
      </c>
      <c r="N5">
        <v>3206</v>
      </c>
      <c r="O5" s="41">
        <v>1840</v>
      </c>
      <c r="P5">
        <v>3183</v>
      </c>
      <c r="Q5" s="41">
        <v>2047</v>
      </c>
    </row>
    <row r="6" spans="1:18" x14ac:dyDescent="0.35">
      <c r="A6" t="s">
        <v>353</v>
      </c>
      <c r="B6" s="257">
        <v>0.32700000000000001</v>
      </c>
      <c r="C6" s="255">
        <v>0.26488010071297458</v>
      </c>
      <c r="D6" s="255">
        <v>0.2792</v>
      </c>
      <c r="E6" s="255">
        <v>0.22901559286507503</v>
      </c>
      <c r="F6" s="255">
        <v>0.219</v>
      </c>
      <c r="G6" s="255">
        <v>0.24299999999999999</v>
      </c>
      <c r="H6" s="255">
        <v>0.216</v>
      </c>
      <c r="I6" s="255">
        <v>0.24399999999999999</v>
      </c>
      <c r="J6" s="255">
        <v>0.21679999999999999</v>
      </c>
      <c r="K6" s="255">
        <v>0.21909999999999999</v>
      </c>
      <c r="L6" s="257">
        <v>0.30549999999999999</v>
      </c>
      <c r="M6" s="257">
        <v>0.32750000000000001</v>
      </c>
      <c r="N6" s="255">
        <v>0.30430000000000001</v>
      </c>
      <c r="O6" s="257">
        <v>0.30730000000000002</v>
      </c>
      <c r="P6" s="332">
        <v>0.3024</v>
      </c>
      <c r="Q6" s="257">
        <v>0.32919999999999999</v>
      </c>
      <c r="R6" s="255"/>
    </row>
    <row r="7" spans="1:18" x14ac:dyDescent="0.35">
      <c r="A7" t="s">
        <v>354</v>
      </c>
      <c r="B7" s="41">
        <v>12.5</v>
      </c>
      <c r="C7" s="331">
        <v>10.634704563501346</v>
      </c>
      <c r="D7">
        <v>9.31</v>
      </c>
      <c r="E7">
        <v>10.706326043214721</v>
      </c>
      <c r="F7">
        <v>13</v>
      </c>
      <c r="G7">
        <v>10.38</v>
      </c>
      <c r="H7">
        <v>9.1999999999999993</v>
      </c>
      <c r="I7" s="331">
        <v>10.6</v>
      </c>
      <c r="J7">
        <v>10.56</v>
      </c>
      <c r="K7">
        <v>11.3</v>
      </c>
      <c r="L7" s="41">
        <v>8.64</v>
      </c>
      <c r="M7" s="41">
        <v>11.24</v>
      </c>
      <c r="N7">
        <v>9.8800000000000008</v>
      </c>
      <c r="O7" s="41">
        <v>8.3699999999999992</v>
      </c>
      <c r="P7">
        <v>10.6</v>
      </c>
      <c r="Q7" s="41">
        <v>11.41</v>
      </c>
    </row>
    <row r="8" spans="1:18" x14ac:dyDescent="0.35">
      <c r="A8" t="s">
        <v>355</v>
      </c>
      <c r="B8" s="258">
        <v>4582</v>
      </c>
      <c r="C8" s="256">
        <v>4421.143</v>
      </c>
      <c r="D8" s="256">
        <v>5692.3090000000002</v>
      </c>
      <c r="E8" s="256">
        <v>7808.3112849614563</v>
      </c>
      <c r="F8" s="256">
        <v>7374</v>
      </c>
      <c r="G8" s="256">
        <v>6290</v>
      </c>
      <c r="H8" s="256">
        <v>7869</v>
      </c>
      <c r="I8" s="256">
        <v>3694.1053381366714</v>
      </c>
      <c r="J8" s="256">
        <v>5891</v>
      </c>
      <c r="K8" s="256">
        <v>5273</v>
      </c>
      <c r="L8" s="258">
        <v>3921</v>
      </c>
      <c r="M8" s="258">
        <v>4122</v>
      </c>
      <c r="N8" s="256">
        <v>5715</v>
      </c>
      <c r="O8" s="258">
        <v>3976</v>
      </c>
      <c r="P8" s="333">
        <v>4683</v>
      </c>
      <c r="Q8" s="258">
        <v>3513</v>
      </c>
      <c r="R8" s="256"/>
    </row>
    <row r="10" spans="1:18" ht="45" customHeight="1" x14ac:dyDescent="0.35">
      <c r="C10" s="385" t="s">
        <v>458</v>
      </c>
      <c r="D10" s="385" t="s">
        <v>459</v>
      </c>
    </row>
    <row r="11" spans="1:18" x14ac:dyDescent="0.35">
      <c r="C11" s="346" t="s">
        <v>460</v>
      </c>
      <c r="D11" s="346" t="s">
        <v>461</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
  <dimension ref="A1:F45"/>
  <sheetViews>
    <sheetView workbookViewId="0"/>
  </sheetViews>
  <sheetFormatPr defaultColWidth="8.81640625" defaultRowHeight="14.5" x14ac:dyDescent="0.35"/>
  <cols>
    <col min="2" max="2" width="19.26953125" customWidth="1"/>
    <col min="3" max="3" width="30" bestFit="1" customWidth="1"/>
    <col min="4" max="4" width="40.7265625" bestFit="1" customWidth="1"/>
  </cols>
  <sheetData>
    <row r="1" spans="1:4" x14ac:dyDescent="0.35">
      <c r="B1" t="s">
        <v>462</v>
      </c>
    </row>
    <row r="2" spans="1:4" x14ac:dyDescent="0.35">
      <c r="B2" t="s">
        <v>140</v>
      </c>
    </row>
    <row r="4" spans="1:4" ht="17.5" thickBot="1" x14ac:dyDescent="0.45">
      <c r="B4" s="44" t="s">
        <v>369</v>
      </c>
      <c r="C4" s="45" t="s">
        <v>463</v>
      </c>
      <c r="D4" s="44"/>
    </row>
    <row r="5" spans="1:4" ht="15" thickTop="1" x14ac:dyDescent="0.35">
      <c r="B5" s="46" t="s">
        <v>464</v>
      </c>
    </row>
    <row r="6" spans="1:4" ht="15" thickBot="1" x14ac:dyDescent="0.4">
      <c r="A6" s="47" t="s">
        <v>465</v>
      </c>
      <c r="B6" s="48" t="s">
        <v>466</v>
      </c>
      <c r="C6" s="48" t="s">
        <v>58</v>
      </c>
      <c r="D6" s="48" t="s">
        <v>467</v>
      </c>
    </row>
    <row r="7" spans="1:4" x14ac:dyDescent="0.35">
      <c r="A7" s="47">
        <v>1</v>
      </c>
      <c r="B7" t="s">
        <v>89</v>
      </c>
      <c r="C7" t="s">
        <v>468</v>
      </c>
    </row>
    <row r="8" spans="1:4" x14ac:dyDescent="0.35">
      <c r="A8" s="47">
        <v>2</v>
      </c>
      <c r="B8" t="s">
        <v>93</v>
      </c>
      <c r="C8" t="s">
        <v>469</v>
      </c>
    </row>
    <row r="9" spans="1:4" x14ac:dyDescent="0.35">
      <c r="A9" s="47">
        <v>3</v>
      </c>
      <c r="B9" t="s">
        <v>97</v>
      </c>
      <c r="C9" t="s">
        <v>470</v>
      </c>
    </row>
    <row r="10" spans="1:4" x14ac:dyDescent="0.35">
      <c r="A10" s="47">
        <v>4</v>
      </c>
      <c r="B10" t="s">
        <v>61</v>
      </c>
      <c r="C10" t="s">
        <v>471</v>
      </c>
    </row>
    <row r="11" spans="1:4" x14ac:dyDescent="0.35">
      <c r="A11" s="47">
        <v>5</v>
      </c>
      <c r="B11" t="s">
        <v>109</v>
      </c>
      <c r="C11" t="s">
        <v>472</v>
      </c>
      <c r="D11" t="s">
        <v>473</v>
      </c>
    </row>
    <row r="12" spans="1:4" x14ac:dyDescent="0.35">
      <c r="A12" s="47">
        <v>6</v>
      </c>
      <c r="B12" t="s">
        <v>116</v>
      </c>
      <c r="C12" t="s">
        <v>474</v>
      </c>
      <c r="D12" t="s">
        <v>475</v>
      </c>
    </row>
    <row r="13" spans="1:4" s="50" customFormat="1" x14ac:dyDescent="0.35">
      <c r="A13" s="49"/>
      <c r="B13" s="50" t="s">
        <v>121</v>
      </c>
      <c r="C13" s="50" t="s">
        <v>476</v>
      </c>
    </row>
    <row r="14" spans="1:4" s="50" customFormat="1" x14ac:dyDescent="0.35">
      <c r="A14" s="49"/>
      <c r="B14" s="50" t="s">
        <v>127</v>
      </c>
      <c r="C14" s="50" t="s">
        <v>477</v>
      </c>
    </row>
    <row r="15" spans="1:4" s="50" customFormat="1" x14ac:dyDescent="0.35">
      <c r="A15" s="49"/>
      <c r="B15" s="50" t="s">
        <v>116</v>
      </c>
      <c r="C15" s="50" t="s">
        <v>474</v>
      </c>
    </row>
    <row r="16" spans="1:4" s="50" customFormat="1" x14ac:dyDescent="0.35">
      <c r="A16" s="49"/>
      <c r="B16" s="50" t="s">
        <v>88</v>
      </c>
      <c r="C16" s="50" t="s">
        <v>138</v>
      </c>
    </row>
    <row r="19" spans="1:6" s="51" customFormat="1" ht="17.5" thickBot="1" x14ac:dyDescent="0.45">
      <c r="B19" s="52" t="s">
        <v>478</v>
      </c>
      <c r="C19" s="53" t="s">
        <v>463</v>
      </c>
      <c r="D19" s="52"/>
    </row>
    <row r="20" spans="1:6" s="51" customFormat="1" ht="15" thickTop="1" x14ac:dyDescent="0.35">
      <c r="B20" s="54" t="s">
        <v>479</v>
      </c>
    </row>
    <row r="21" spans="1:6" s="51" customFormat="1" ht="15" thickBot="1" x14ac:dyDescent="0.4">
      <c r="A21" s="55" t="s">
        <v>465</v>
      </c>
      <c r="B21" s="56" t="s">
        <v>466</v>
      </c>
      <c r="C21" s="56" t="s">
        <v>58</v>
      </c>
      <c r="D21" s="56" t="s">
        <v>467</v>
      </c>
    </row>
    <row r="22" spans="1:6" s="51" customFormat="1" x14ac:dyDescent="0.35">
      <c r="A22" s="55">
        <v>1</v>
      </c>
      <c r="B22" s="57" t="s">
        <v>300</v>
      </c>
      <c r="C22" s="57" t="s">
        <v>480</v>
      </c>
      <c r="D22" s="57"/>
      <c r="F22"/>
    </row>
    <row r="23" spans="1:6" s="51" customFormat="1" x14ac:dyDescent="0.35">
      <c r="A23" s="55">
        <v>2</v>
      </c>
      <c r="B23" s="57" t="s">
        <v>481</v>
      </c>
      <c r="C23" s="57" t="s">
        <v>482</v>
      </c>
      <c r="D23" s="57"/>
      <c r="F23"/>
    </row>
    <row r="24" spans="1:6" s="51" customFormat="1" x14ac:dyDescent="0.35">
      <c r="A24" s="55">
        <v>3</v>
      </c>
      <c r="B24" s="57" t="s">
        <v>483</v>
      </c>
      <c r="C24" s="57" t="s">
        <v>484</v>
      </c>
      <c r="D24" s="57"/>
      <c r="F24"/>
    </row>
    <row r="25" spans="1:6" s="51" customFormat="1" x14ac:dyDescent="0.35">
      <c r="A25" s="55">
        <v>4</v>
      </c>
      <c r="B25" s="57" t="s">
        <v>485</v>
      </c>
      <c r="C25" s="57" t="s">
        <v>486</v>
      </c>
      <c r="D25" s="57"/>
      <c r="F25"/>
    </row>
    <row r="26" spans="1:6" s="51" customFormat="1" x14ac:dyDescent="0.35">
      <c r="A26" s="55">
        <v>5</v>
      </c>
      <c r="B26" s="57" t="s">
        <v>148</v>
      </c>
      <c r="C26" s="57" t="s">
        <v>487</v>
      </c>
      <c r="D26" s="57"/>
      <c r="F26"/>
    </row>
    <row r="27" spans="1:6" s="51" customFormat="1" x14ac:dyDescent="0.35">
      <c r="A27" s="55">
        <v>6</v>
      </c>
      <c r="B27" s="57" t="s">
        <v>488</v>
      </c>
      <c r="C27" s="57" t="s">
        <v>488</v>
      </c>
      <c r="D27" s="57"/>
      <c r="F27"/>
    </row>
    <row r="28" spans="1:6" s="51" customFormat="1" x14ac:dyDescent="0.35">
      <c r="A28" s="55">
        <v>7</v>
      </c>
      <c r="B28" s="57" t="s">
        <v>489</v>
      </c>
      <c r="C28" s="57" t="s">
        <v>490</v>
      </c>
      <c r="D28" s="57"/>
      <c r="F28"/>
    </row>
    <row r="29" spans="1:6" s="51" customFormat="1" x14ac:dyDescent="0.35">
      <c r="A29" s="55">
        <v>8</v>
      </c>
      <c r="B29" s="57" t="s">
        <v>491</v>
      </c>
      <c r="C29" s="57" t="s">
        <v>491</v>
      </c>
      <c r="D29" s="57"/>
      <c r="F29"/>
    </row>
    <row r="30" spans="1:6" s="51" customFormat="1" x14ac:dyDescent="0.35">
      <c r="A30" s="55">
        <v>9</v>
      </c>
      <c r="B30" s="57" t="s">
        <v>492</v>
      </c>
      <c r="C30" s="57" t="s">
        <v>493</v>
      </c>
      <c r="D30" s="57"/>
      <c r="F30"/>
    </row>
    <row r="31" spans="1:6" s="51" customFormat="1" x14ac:dyDescent="0.35">
      <c r="A31" s="55">
        <v>10</v>
      </c>
      <c r="B31" s="57" t="s">
        <v>494</v>
      </c>
      <c r="C31" s="57" t="s">
        <v>495</v>
      </c>
      <c r="D31" s="57"/>
      <c r="F31"/>
    </row>
    <row r="32" spans="1:6" s="51" customFormat="1" x14ac:dyDescent="0.35">
      <c r="A32" s="55">
        <v>11</v>
      </c>
      <c r="B32" s="57" t="s">
        <v>496</v>
      </c>
      <c r="C32" s="57" t="s">
        <v>497</v>
      </c>
      <c r="D32" s="57"/>
      <c r="F32"/>
    </row>
    <row r="33" spans="1:6" s="51" customFormat="1" x14ac:dyDescent="0.35">
      <c r="A33" s="55">
        <v>12</v>
      </c>
      <c r="B33" s="57" t="s">
        <v>498</v>
      </c>
      <c r="C33" s="57" t="s">
        <v>499</v>
      </c>
      <c r="D33" s="57"/>
      <c r="F33"/>
    </row>
    <row r="34" spans="1:6" s="51" customFormat="1" x14ac:dyDescent="0.35">
      <c r="A34" s="55">
        <v>13</v>
      </c>
      <c r="B34" s="57" t="s">
        <v>500</v>
      </c>
      <c r="C34" s="57" t="s">
        <v>501</v>
      </c>
      <c r="D34" s="57"/>
      <c r="F34"/>
    </row>
    <row r="35" spans="1:6" s="51" customFormat="1" x14ac:dyDescent="0.35">
      <c r="A35" s="55">
        <v>14</v>
      </c>
      <c r="B35" s="57" t="s">
        <v>502</v>
      </c>
      <c r="C35" s="57" t="s">
        <v>503</v>
      </c>
      <c r="D35" s="57"/>
      <c r="F35"/>
    </row>
    <row r="36" spans="1:6" s="51" customFormat="1" x14ac:dyDescent="0.35">
      <c r="A36" s="55">
        <v>15</v>
      </c>
      <c r="B36" s="57" t="s">
        <v>504</v>
      </c>
      <c r="C36" s="57" t="s">
        <v>505</v>
      </c>
      <c r="D36" s="58"/>
      <c r="F36"/>
    </row>
    <row r="37" spans="1:6" s="51" customFormat="1" x14ac:dyDescent="0.35">
      <c r="A37" s="55">
        <v>16</v>
      </c>
      <c r="B37" s="59" t="s">
        <v>506</v>
      </c>
      <c r="C37" s="59" t="s">
        <v>507</v>
      </c>
      <c r="D37" s="58"/>
    </row>
    <row r="40" spans="1:6" s="51" customFormat="1" ht="17.5" thickBot="1" x14ac:dyDescent="0.45">
      <c r="B40" s="52" t="s">
        <v>508</v>
      </c>
      <c r="C40" s="52"/>
      <c r="D40" s="52"/>
      <c r="E40" s="52"/>
    </row>
    <row r="41" spans="1:6" s="51" customFormat="1" ht="15" thickTop="1" x14ac:dyDescent="0.35">
      <c r="B41" s="54" t="s">
        <v>509</v>
      </c>
    </row>
    <row r="42" spans="1:6" s="51" customFormat="1" ht="15" thickBot="1" x14ac:dyDescent="0.4">
      <c r="A42" s="55" t="s">
        <v>465</v>
      </c>
      <c r="B42" s="56" t="s">
        <v>466</v>
      </c>
      <c r="C42" s="56" t="s">
        <v>182</v>
      </c>
      <c r="D42" s="56" t="s">
        <v>510</v>
      </c>
      <c r="E42" s="56" t="s">
        <v>511</v>
      </c>
    </row>
    <row r="43" spans="1:6" s="51" customFormat="1" x14ac:dyDescent="0.35">
      <c r="A43" s="55">
        <v>1</v>
      </c>
      <c r="B43" s="51" t="s">
        <v>512</v>
      </c>
      <c r="C43" s="51" t="s">
        <v>121</v>
      </c>
      <c r="D43" s="51" t="s">
        <v>121</v>
      </c>
    </row>
    <row r="44" spans="1:6" s="51" customFormat="1" x14ac:dyDescent="0.35">
      <c r="A44" s="55">
        <v>2</v>
      </c>
      <c r="B44" s="51" t="s">
        <v>513</v>
      </c>
      <c r="C44" s="51" t="s">
        <v>121</v>
      </c>
      <c r="D44" s="51" t="s">
        <v>121</v>
      </c>
    </row>
    <row r="45" spans="1:6" s="51" customFormat="1" x14ac:dyDescent="0.35">
      <c r="A45" s="55">
        <v>3</v>
      </c>
      <c r="B45" s="51" t="s">
        <v>123</v>
      </c>
      <c r="C45" s="51" t="s">
        <v>121</v>
      </c>
      <c r="D45" s="51" t="s">
        <v>121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9"/>
  <dimension ref="A1:C29"/>
  <sheetViews>
    <sheetView workbookViewId="0"/>
  </sheetViews>
  <sheetFormatPr defaultColWidth="8.81640625" defaultRowHeight="14.5" x14ac:dyDescent="0.35"/>
  <cols>
    <col min="1" max="1" width="20.453125" customWidth="1"/>
    <col min="2" max="2" width="28" bestFit="1" customWidth="1"/>
    <col min="3" max="3" width="95.1796875" bestFit="1" customWidth="1"/>
  </cols>
  <sheetData>
    <row r="1" spans="1:3" ht="15" thickBot="1" x14ac:dyDescent="0.4">
      <c r="A1" s="48" t="s">
        <v>466</v>
      </c>
      <c r="B1" s="48" t="s">
        <v>58</v>
      </c>
      <c r="C1" s="48" t="s">
        <v>467</v>
      </c>
    </row>
    <row r="2" spans="1:3" x14ac:dyDescent="0.35">
      <c r="A2" s="116" t="s">
        <v>514</v>
      </c>
      <c r="B2" s="97" t="s">
        <v>515</v>
      </c>
      <c r="C2" t="s">
        <v>516</v>
      </c>
    </row>
    <row r="3" spans="1:3" x14ac:dyDescent="0.35">
      <c r="A3" s="58" t="s">
        <v>517</v>
      </c>
      <c r="B3" s="117" t="s">
        <v>518</v>
      </c>
      <c r="C3" s="58" t="s">
        <v>519</v>
      </c>
    </row>
    <row r="4" spans="1:3" x14ac:dyDescent="0.35">
      <c r="A4" s="58" t="s">
        <v>520</v>
      </c>
      <c r="B4" s="117" t="s">
        <v>521</v>
      </c>
      <c r="C4" s="58" t="s">
        <v>522</v>
      </c>
    </row>
    <row r="5" spans="1:3" x14ac:dyDescent="0.35">
      <c r="A5" s="116" t="s">
        <v>523</v>
      </c>
      <c r="B5" s="117" t="s">
        <v>524</v>
      </c>
      <c r="C5" s="58" t="s">
        <v>525</v>
      </c>
    </row>
    <row r="6" spans="1:3" x14ac:dyDescent="0.35">
      <c r="A6" s="116" t="s">
        <v>526</v>
      </c>
      <c r="B6" s="117" t="s">
        <v>527</v>
      </c>
      <c r="C6" s="58" t="s">
        <v>528</v>
      </c>
    </row>
    <row r="7" spans="1:3" x14ac:dyDescent="0.35">
      <c r="A7" s="58" t="s">
        <v>529</v>
      </c>
      <c r="B7" s="117" t="s">
        <v>530</v>
      </c>
      <c r="C7" s="58" t="s">
        <v>531</v>
      </c>
    </row>
    <row r="8" spans="1:3" x14ac:dyDescent="0.35">
      <c r="A8" s="116" t="s">
        <v>532</v>
      </c>
      <c r="B8" s="117" t="s">
        <v>533</v>
      </c>
      <c r="C8" s="58" t="s">
        <v>534</v>
      </c>
    </row>
    <row r="9" spans="1:3" x14ac:dyDescent="0.35">
      <c r="A9" s="116" t="s">
        <v>535</v>
      </c>
      <c r="B9" s="117" t="s">
        <v>536</v>
      </c>
      <c r="C9" s="58" t="s">
        <v>537</v>
      </c>
    </row>
    <row r="10" spans="1:3" x14ac:dyDescent="0.35">
      <c r="A10" s="58" t="s">
        <v>538</v>
      </c>
      <c r="B10" s="117" t="s">
        <v>539</v>
      </c>
      <c r="C10" s="58" t="s">
        <v>540</v>
      </c>
    </row>
    <row r="11" spans="1:3" x14ac:dyDescent="0.35">
      <c r="A11" s="58" t="s">
        <v>541</v>
      </c>
      <c r="B11" s="117" t="s">
        <v>542</v>
      </c>
      <c r="C11" s="58" t="s">
        <v>543</v>
      </c>
    </row>
    <row r="12" spans="1:3" x14ac:dyDescent="0.35">
      <c r="A12" s="58" t="s">
        <v>133</v>
      </c>
      <c r="B12" s="117" t="s">
        <v>544</v>
      </c>
      <c r="C12" s="58" t="s">
        <v>545</v>
      </c>
    </row>
    <row r="13" spans="1:3" x14ac:dyDescent="0.35">
      <c r="A13" s="58" t="s">
        <v>546</v>
      </c>
      <c r="B13" s="117" t="s">
        <v>547</v>
      </c>
      <c r="C13" s="58" t="s">
        <v>548</v>
      </c>
    </row>
    <row r="14" spans="1:3" x14ac:dyDescent="0.35">
      <c r="A14" s="116" t="s">
        <v>549</v>
      </c>
      <c r="B14" s="117" t="s">
        <v>550</v>
      </c>
      <c r="C14" s="58" t="s">
        <v>551</v>
      </c>
    </row>
    <row r="15" spans="1:3" x14ac:dyDescent="0.35">
      <c r="A15" s="116" t="s">
        <v>552</v>
      </c>
      <c r="B15" s="117" t="s">
        <v>553</v>
      </c>
      <c r="C15" s="58" t="s">
        <v>554</v>
      </c>
    </row>
    <row r="16" spans="1:3" x14ac:dyDescent="0.35">
      <c r="A16" s="116" t="s">
        <v>555</v>
      </c>
      <c r="B16" s="117" t="s">
        <v>556</v>
      </c>
      <c r="C16" s="58" t="s">
        <v>557</v>
      </c>
    </row>
    <row r="17" spans="1:3" x14ac:dyDescent="0.35">
      <c r="A17" s="58" t="s">
        <v>558</v>
      </c>
      <c r="B17" s="117" t="s">
        <v>559</v>
      </c>
      <c r="C17" t="s">
        <v>560</v>
      </c>
    </row>
    <row r="18" spans="1:3" x14ac:dyDescent="0.35">
      <c r="A18" s="58" t="s">
        <v>561</v>
      </c>
      <c r="B18" s="117" t="s">
        <v>562</v>
      </c>
      <c r="C18" s="58" t="s">
        <v>563</v>
      </c>
    </row>
    <row r="19" spans="1:3" x14ac:dyDescent="0.35">
      <c r="A19" s="58" t="s">
        <v>564</v>
      </c>
      <c r="B19" s="117" t="s">
        <v>565</v>
      </c>
      <c r="C19" s="58" t="s">
        <v>566</v>
      </c>
    </row>
    <row r="20" spans="1:3" x14ac:dyDescent="0.35">
      <c r="A20" s="58" t="s">
        <v>567</v>
      </c>
      <c r="B20" s="117" t="s">
        <v>568</v>
      </c>
      <c r="C20" s="58" t="s">
        <v>569</v>
      </c>
    </row>
    <row r="21" spans="1:3" x14ac:dyDescent="0.35">
      <c r="A21" s="71" t="s">
        <v>570</v>
      </c>
      <c r="B21" s="71" t="s">
        <v>571</v>
      </c>
      <c r="C21" s="58"/>
    </row>
    <row r="22" spans="1:3" x14ac:dyDescent="0.35">
      <c r="A22" s="118" t="s">
        <v>572</v>
      </c>
      <c r="B22" s="118" t="s">
        <v>573</v>
      </c>
      <c r="C22" s="118" t="s">
        <v>574</v>
      </c>
    </row>
    <row r="23" spans="1:3" x14ac:dyDescent="0.35">
      <c r="A23" s="118" t="s">
        <v>575</v>
      </c>
      <c r="B23" s="118" t="s">
        <v>576</v>
      </c>
      <c r="C23" s="118" t="s">
        <v>574</v>
      </c>
    </row>
    <row r="24" spans="1:3" x14ac:dyDescent="0.35">
      <c r="A24" s="50" t="s">
        <v>577</v>
      </c>
      <c r="B24" s="50" t="s">
        <v>578</v>
      </c>
      <c r="C24" s="50" t="s">
        <v>560</v>
      </c>
    </row>
    <row r="25" spans="1:3" x14ac:dyDescent="0.35">
      <c r="A25" s="50" t="s">
        <v>579</v>
      </c>
      <c r="B25" s="50" t="s">
        <v>580</v>
      </c>
      <c r="C25" s="50" t="s">
        <v>560</v>
      </c>
    </row>
    <row r="26" spans="1:3" x14ac:dyDescent="0.35">
      <c r="A26" s="50" t="s">
        <v>581</v>
      </c>
      <c r="B26" s="50" t="s">
        <v>582</v>
      </c>
      <c r="C26" s="50" t="s">
        <v>560</v>
      </c>
    </row>
    <row r="27" spans="1:3" x14ac:dyDescent="0.35">
      <c r="A27" s="50" t="s">
        <v>583</v>
      </c>
      <c r="B27" s="50" t="s">
        <v>584</v>
      </c>
      <c r="C27" s="50" t="s">
        <v>560</v>
      </c>
    </row>
    <row r="28" spans="1:3" x14ac:dyDescent="0.35">
      <c r="A28" s="50" t="s">
        <v>585</v>
      </c>
      <c r="B28" s="50" t="s">
        <v>586</v>
      </c>
      <c r="C28" s="50" t="s">
        <v>560</v>
      </c>
    </row>
    <row r="29" spans="1:3" x14ac:dyDescent="0.35">
      <c r="A29" s="50" t="s">
        <v>587</v>
      </c>
      <c r="B29" s="50" t="s">
        <v>588</v>
      </c>
      <c r="C29" s="50" t="s">
        <v>589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8" filterMode="1">
    <tabColor theme="2"/>
  </sheetPr>
  <dimension ref="A1:E752"/>
  <sheetViews>
    <sheetView workbookViewId="0"/>
  </sheetViews>
  <sheetFormatPr defaultColWidth="8.81640625" defaultRowHeight="14.5" x14ac:dyDescent="0.35"/>
  <cols>
    <col min="2" max="2" width="60.1796875" customWidth="1"/>
    <col min="3" max="3" width="9.7265625" customWidth="1"/>
    <col min="4" max="4" width="23.7265625" customWidth="1"/>
    <col min="5" max="6" width="54.81640625" customWidth="1"/>
  </cols>
  <sheetData>
    <row r="1" spans="1:5" x14ac:dyDescent="0.35">
      <c r="A1" t="s">
        <v>590</v>
      </c>
      <c r="C1" t="s">
        <v>590</v>
      </c>
    </row>
    <row r="2" spans="1:5" x14ac:dyDescent="0.35">
      <c r="A2" t="s">
        <v>591</v>
      </c>
      <c r="C2" t="s">
        <v>591</v>
      </c>
    </row>
    <row r="3" spans="1:5" x14ac:dyDescent="0.35">
      <c r="A3" t="s">
        <v>592</v>
      </c>
      <c r="C3" t="s">
        <v>592</v>
      </c>
    </row>
    <row r="5" spans="1:5" x14ac:dyDescent="0.35">
      <c r="A5" t="s">
        <v>369</v>
      </c>
      <c r="B5" t="s">
        <v>593</v>
      </c>
      <c r="C5" t="s">
        <v>369</v>
      </c>
      <c r="D5" t="s">
        <v>594</v>
      </c>
      <c r="E5" t="s">
        <v>595</v>
      </c>
    </row>
    <row r="6" spans="1:5" hidden="1" x14ac:dyDescent="0.35">
      <c r="A6" t="s">
        <v>89</v>
      </c>
      <c r="B6" t="s">
        <v>596</v>
      </c>
      <c r="C6" t="s">
        <v>89</v>
      </c>
      <c r="D6" t="s">
        <v>597</v>
      </c>
      <c r="E6" t="s">
        <v>598</v>
      </c>
    </row>
    <row r="7" spans="1:5" hidden="1" x14ac:dyDescent="0.35">
      <c r="A7" t="s">
        <v>89</v>
      </c>
      <c r="B7" t="s">
        <v>599</v>
      </c>
      <c r="C7" t="s">
        <v>89</v>
      </c>
      <c r="D7" t="s">
        <v>600</v>
      </c>
      <c r="E7" t="s">
        <v>601</v>
      </c>
    </row>
    <row r="8" spans="1:5" hidden="1" x14ac:dyDescent="0.35">
      <c r="A8" t="s">
        <v>89</v>
      </c>
      <c r="B8" t="s">
        <v>602</v>
      </c>
      <c r="C8" t="s">
        <v>89</v>
      </c>
      <c r="D8" t="s">
        <v>600</v>
      </c>
      <c r="E8" t="s">
        <v>603</v>
      </c>
    </row>
    <row r="9" spans="1:5" hidden="1" x14ac:dyDescent="0.35">
      <c r="A9" t="s">
        <v>89</v>
      </c>
      <c r="B9" t="s">
        <v>604</v>
      </c>
      <c r="C9" t="s">
        <v>89</v>
      </c>
      <c r="D9" t="s">
        <v>600</v>
      </c>
      <c r="E9" t="s">
        <v>605</v>
      </c>
    </row>
    <row r="10" spans="1:5" hidden="1" x14ac:dyDescent="0.35">
      <c r="A10" t="s">
        <v>89</v>
      </c>
      <c r="B10" t="s">
        <v>606</v>
      </c>
      <c r="C10" t="s">
        <v>89</v>
      </c>
      <c r="D10" t="s">
        <v>600</v>
      </c>
      <c r="E10" t="s">
        <v>607</v>
      </c>
    </row>
    <row r="11" spans="1:5" hidden="1" x14ac:dyDescent="0.35">
      <c r="A11" t="s">
        <v>89</v>
      </c>
      <c r="B11" t="s">
        <v>608</v>
      </c>
      <c r="C11" t="s">
        <v>89</v>
      </c>
      <c r="D11" t="s">
        <v>609</v>
      </c>
      <c r="E11" t="s">
        <v>610</v>
      </c>
    </row>
    <row r="12" spans="1:5" hidden="1" x14ac:dyDescent="0.35">
      <c r="A12" t="s">
        <v>89</v>
      </c>
      <c r="B12" t="s">
        <v>611</v>
      </c>
      <c r="C12" t="s">
        <v>89</v>
      </c>
      <c r="D12" t="s">
        <v>597</v>
      </c>
      <c r="E12" t="s">
        <v>612</v>
      </c>
    </row>
    <row r="13" spans="1:5" hidden="1" x14ac:dyDescent="0.35">
      <c r="A13" t="s">
        <v>89</v>
      </c>
      <c r="B13" t="s">
        <v>613</v>
      </c>
      <c r="C13" t="s">
        <v>89</v>
      </c>
      <c r="D13" t="s">
        <v>600</v>
      </c>
      <c r="E13" t="s">
        <v>614</v>
      </c>
    </row>
    <row r="14" spans="1:5" hidden="1" x14ac:dyDescent="0.35">
      <c r="A14" t="s">
        <v>89</v>
      </c>
      <c r="B14" t="s">
        <v>615</v>
      </c>
      <c r="C14" t="s">
        <v>89</v>
      </c>
      <c r="D14" t="s">
        <v>609</v>
      </c>
      <c r="E14" t="s">
        <v>616</v>
      </c>
    </row>
    <row r="15" spans="1:5" hidden="1" x14ac:dyDescent="0.35">
      <c r="A15" t="s">
        <v>89</v>
      </c>
      <c r="B15" t="s">
        <v>617</v>
      </c>
      <c r="C15" t="s">
        <v>89</v>
      </c>
      <c r="D15" t="s">
        <v>597</v>
      </c>
      <c r="E15" t="s">
        <v>618</v>
      </c>
    </row>
    <row r="16" spans="1:5" hidden="1" x14ac:dyDescent="0.35">
      <c r="A16" t="s">
        <v>89</v>
      </c>
      <c r="B16" t="s">
        <v>619</v>
      </c>
      <c r="C16" t="s">
        <v>89</v>
      </c>
      <c r="D16" t="s">
        <v>620</v>
      </c>
      <c r="E16" t="s">
        <v>621</v>
      </c>
    </row>
    <row r="17" spans="1:5" hidden="1" x14ac:dyDescent="0.35">
      <c r="A17" t="s">
        <v>89</v>
      </c>
      <c r="B17" t="s">
        <v>619</v>
      </c>
      <c r="C17" t="s">
        <v>89</v>
      </c>
      <c r="D17" t="s">
        <v>622</v>
      </c>
      <c r="E17" t="s">
        <v>621</v>
      </c>
    </row>
    <row r="18" spans="1:5" hidden="1" x14ac:dyDescent="0.35">
      <c r="A18" t="s">
        <v>89</v>
      </c>
      <c r="B18" t="s">
        <v>623</v>
      </c>
      <c r="C18" t="s">
        <v>89</v>
      </c>
      <c r="D18" t="s">
        <v>620</v>
      </c>
      <c r="E18" t="s">
        <v>624</v>
      </c>
    </row>
    <row r="19" spans="1:5" hidden="1" x14ac:dyDescent="0.35">
      <c r="A19" t="s">
        <v>89</v>
      </c>
      <c r="B19" t="s">
        <v>623</v>
      </c>
      <c r="C19" t="s">
        <v>89</v>
      </c>
      <c r="D19" t="s">
        <v>622</v>
      </c>
      <c r="E19" t="s">
        <v>624</v>
      </c>
    </row>
    <row r="20" spans="1:5" hidden="1" x14ac:dyDescent="0.35">
      <c r="A20" t="s">
        <v>89</v>
      </c>
      <c r="B20" t="s">
        <v>625</v>
      </c>
      <c r="C20" t="s">
        <v>89</v>
      </c>
      <c r="D20" t="s">
        <v>620</v>
      </c>
      <c r="E20" t="s">
        <v>626</v>
      </c>
    </row>
    <row r="21" spans="1:5" hidden="1" x14ac:dyDescent="0.35">
      <c r="A21" t="s">
        <v>89</v>
      </c>
      <c r="B21" t="s">
        <v>625</v>
      </c>
      <c r="C21" t="s">
        <v>89</v>
      </c>
      <c r="D21" t="s">
        <v>622</v>
      </c>
      <c r="E21" t="s">
        <v>626</v>
      </c>
    </row>
    <row r="22" spans="1:5" hidden="1" x14ac:dyDescent="0.35">
      <c r="A22" t="s">
        <v>89</v>
      </c>
      <c r="B22" t="s">
        <v>627</v>
      </c>
      <c r="C22" t="s">
        <v>89</v>
      </c>
      <c r="D22" t="s">
        <v>620</v>
      </c>
      <c r="E22" t="s">
        <v>628</v>
      </c>
    </row>
    <row r="23" spans="1:5" hidden="1" x14ac:dyDescent="0.35">
      <c r="A23" t="s">
        <v>89</v>
      </c>
      <c r="B23" t="s">
        <v>627</v>
      </c>
      <c r="C23" t="s">
        <v>89</v>
      </c>
      <c r="D23" t="s">
        <v>622</v>
      </c>
      <c r="E23" t="s">
        <v>628</v>
      </c>
    </row>
    <row r="24" spans="1:5" hidden="1" x14ac:dyDescent="0.35">
      <c r="A24" t="s">
        <v>89</v>
      </c>
      <c r="B24" t="s">
        <v>629</v>
      </c>
      <c r="C24" t="s">
        <v>89</v>
      </c>
      <c r="D24" t="s">
        <v>620</v>
      </c>
      <c r="E24" t="s">
        <v>630</v>
      </c>
    </row>
    <row r="25" spans="1:5" hidden="1" x14ac:dyDescent="0.35">
      <c r="A25" t="s">
        <v>89</v>
      </c>
      <c r="B25" t="s">
        <v>629</v>
      </c>
      <c r="C25" t="s">
        <v>89</v>
      </c>
      <c r="D25" t="s">
        <v>622</v>
      </c>
      <c r="E25" t="s">
        <v>630</v>
      </c>
    </row>
    <row r="26" spans="1:5" hidden="1" x14ac:dyDescent="0.35">
      <c r="A26" t="s">
        <v>89</v>
      </c>
      <c r="B26" t="s">
        <v>631</v>
      </c>
      <c r="C26" t="s">
        <v>89</v>
      </c>
      <c r="D26" t="s">
        <v>620</v>
      </c>
      <c r="E26" t="s">
        <v>632</v>
      </c>
    </row>
    <row r="27" spans="1:5" hidden="1" x14ac:dyDescent="0.35">
      <c r="A27" t="s">
        <v>89</v>
      </c>
      <c r="B27" t="s">
        <v>631</v>
      </c>
      <c r="C27" t="s">
        <v>89</v>
      </c>
      <c r="D27" t="s">
        <v>622</v>
      </c>
      <c r="E27" t="s">
        <v>632</v>
      </c>
    </row>
    <row r="28" spans="1:5" hidden="1" x14ac:dyDescent="0.35">
      <c r="A28" t="s">
        <v>89</v>
      </c>
      <c r="B28" t="s">
        <v>633</v>
      </c>
      <c r="C28" t="s">
        <v>89</v>
      </c>
      <c r="D28" t="s">
        <v>620</v>
      </c>
      <c r="E28" t="s">
        <v>634</v>
      </c>
    </row>
    <row r="29" spans="1:5" hidden="1" x14ac:dyDescent="0.35">
      <c r="A29" t="s">
        <v>89</v>
      </c>
      <c r="B29" t="s">
        <v>633</v>
      </c>
      <c r="C29" t="s">
        <v>89</v>
      </c>
      <c r="D29" t="s">
        <v>622</v>
      </c>
      <c r="E29" t="s">
        <v>634</v>
      </c>
    </row>
    <row r="30" spans="1:5" hidden="1" x14ac:dyDescent="0.35">
      <c r="A30" t="s">
        <v>89</v>
      </c>
      <c r="B30" t="s">
        <v>635</v>
      </c>
      <c r="C30" t="s">
        <v>89</v>
      </c>
      <c r="D30" t="s">
        <v>620</v>
      </c>
      <c r="E30" t="s">
        <v>636</v>
      </c>
    </row>
    <row r="31" spans="1:5" hidden="1" x14ac:dyDescent="0.35">
      <c r="A31" t="s">
        <v>89</v>
      </c>
      <c r="B31" t="s">
        <v>635</v>
      </c>
      <c r="C31" t="s">
        <v>89</v>
      </c>
      <c r="D31" t="s">
        <v>622</v>
      </c>
      <c r="E31" t="s">
        <v>636</v>
      </c>
    </row>
    <row r="32" spans="1:5" hidden="1" x14ac:dyDescent="0.35">
      <c r="A32" t="s">
        <v>89</v>
      </c>
      <c r="B32" t="s">
        <v>637</v>
      </c>
      <c r="C32" t="s">
        <v>89</v>
      </c>
      <c r="D32" t="s">
        <v>597</v>
      </c>
      <c r="E32" t="s">
        <v>638</v>
      </c>
    </row>
    <row r="33" spans="1:5" hidden="1" x14ac:dyDescent="0.35">
      <c r="A33" t="s">
        <v>89</v>
      </c>
      <c r="B33" t="s">
        <v>639</v>
      </c>
      <c r="C33" t="s">
        <v>89</v>
      </c>
      <c r="D33" t="s">
        <v>620</v>
      </c>
      <c r="E33" t="s">
        <v>640</v>
      </c>
    </row>
    <row r="34" spans="1:5" hidden="1" x14ac:dyDescent="0.35">
      <c r="A34" t="s">
        <v>89</v>
      </c>
      <c r="B34" t="s">
        <v>639</v>
      </c>
      <c r="C34" t="s">
        <v>89</v>
      </c>
      <c r="D34" t="s">
        <v>622</v>
      </c>
      <c r="E34" t="s">
        <v>640</v>
      </c>
    </row>
    <row r="35" spans="1:5" hidden="1" x14ac:dyDescent="0.35">
      <c r="A35" t="s">
        <v>89</v>
      </c>
      <c r="B35" t="s">
        <v>641</v>
      </c>
      <c r="C35" t="s">
        <v>89</v>
      </c>
      <c r="D35" t="s">
        <v>620</v>
      </c>
      <c r="E35" t="s">
        <v>642</v>
      </c>
    </row>
    <row r="36" spans="1:5" hidden="1" x14ac:dyDescent="0.35">
      <c r="A36" t="s">
        <v>89</v>
      </c>
      <c r="B36" t="s">
        <v>641</v>
      </c>
      <c r="C36" t="s">
        <v>89</v>
      </c>
      <c r="D36" t="s">
        <v>622</v>
      </c>
      <c r="E36" t="s">
        <v>642</v>
      </c>
    </row>
    <row r="37" spans="1:5" hidden="1" x14ac:dyDescent="0.35">
      <c r="A37" t="s">
        <v>89</v>
      </c>
      <c r="B37" t="s">
        <v>643</v>
      </c>
      <c r="C37" t="s">
        <v>89</v>
      </c>
      <c r="D37" t="s">
        <v>620</v>
      </c>
      <c r="E37" t="s">
        <v>644</v>
      </c>
    </row>
    <row r="38" spans="1:5" hidden="1" x14ac:dyDescent="0.35">
      <c r="A38" t="s">
        <v>89</v>
      </c>
      <c r="B38" t="s">
        <v>643</v>
      </c>
      <c r="C38" t="s">
        <v>89</v>
      </c>
      <c r="D38" t="s">
        <v>622</v>
      </c>
      <c r="E38" t="s">
        <v>644</v>
      </c>
    </row>
    <row r="39" spans="1:5" hidden="1" x14ac:dyDescent="0.35">
      <c r="A39" t="s">
        <v>89</v>
      </c>
      <c r="B39" t="s">
        <v>645</v>
      </c>
      <c r="C39" t="s">
        <v>89</v>
      </c>
      <c r="D39" t="s">
        <v>620</v>
      </c>
      <c r="E39" t="s">
        <v>646</v>
      </c>
    </row>
    <row r="40" spans="1:5" hidden="1" x14ac:dyDescent="0.35">
      <c r="A40" t="s">
        <v>89</v>
      </c>
      <c r="B40" t="s">
        <v>645</v>
      </c>
      <c r="C40" t="s">
        <v>89</v>
      </c>
      <c r="D40" t="s">
        <v>622</v>
      </c>
      <c r="E40" t="s">
        <v>646</v>
      </c>
    </row>
    <row r="41" spans="1:5" hidden="1" x14ac:dyDescent="0.35">
      <c r="A41" t="s">
        <v>89</v>
      </c>
      <c r="B41" t="s">
        <v>647</v>
      </c>
      <c r="C41" t="s">
        <v>89</v>
      </c>
      <c r="D41" t="s">
        <v>620</v>
      </c>
      <c r="E41" t="s">
        <v>648</v>
      </c>
    </row>
    <row r="42" spans="1:5" hidden="1" x14ac:dyDescent="0.35">
      <c r="A42" t="s">
        <v>89</v>
      </c>
      <c r="B42" t="s">
        <v>647</v>
      </c>
      <c r="C42" t="s">
        <v>89</v>
      </c>
      <c r="D42" t="s">
        <v>622</v>
      </c>
      <c r="E42" t="s">
        <v>648</v>
      </c>
    </row>
    <row r="43" spans="1:5" hidden="1" x14ac:dyDescent="0.35">
      <c r="A43" t="s">
        <v>89</v>
      </c>
      <c r="B43" t="s">
        <v>649</v>
      </c>
      <c r="C43" t="s">
        <v>89</v>
      </c>
      <c r="D43" t="s">
        <v>620</v>
      </c>
      <c r="E43" t="s">
        <v>650</v>
      </c>
    </row>
    <row r="44" spans="1:5" hidden="1" x14ac:dyDescent="0.35">
      <c r="A44" t="s">
        <v>89</v>
      </c>
      <c r="B44" t="s">
        <v>649</v>
      </c>
      <c r="C44" t="s">
        <v>89</v>
      </c>
      <c r="D44" t="s">
        <v>622</v>
      </c>
      <c r="E44" t="s">
        <v>650</v>
      </c>
    </row>
    <row r="45" spans="1:5" hidden="1" x14ac:dyDescent="0.35">
      <c r="A45" t="s">
        <v>89</v>
      </c>
      <c r="B45" t="s">
        <v>651</v>
      </c>
      <c r="C45" t="s">
        <v>89</v>
      </c>
      <c r="D45" t="s">
        <v>620</v>
      </c>
      <c r="E45" t="s">
        <v>652</v>
      </c>
    </row>
    <row r="46" spans="1:5" hidden="1" x14ac:dyDescent="0.35">
      <c r="A46" t="s">
        <v>89</v>
      </c>
      <c r="B46" t="s">
        <v>651</v>
      </c>
      <c r="C46" t="s">
        <v>89</v>
      </c>
      <c r="D46" t="s">
        <v>622</v>
      </c>
      <c r="E46" t="s">
        <v>652</v>
      </c>
    </row>
    <row r="47" spans="1:5" hidden="1" x14ac:dyDescent="0.35">
      <c r="A47" t="s">
        <v>89</v>
      </c>
      <c r="B47" t="s">
        <v>653</v>
      </c>
      <c r="C47" t="s">
        <v>89</v>
      </c>
      <c r="D47" t="s">
        <v>620</v>
      </c>
      <c r="E47" t="s">
        <v>654</v>
      </c>
    </row>
    <row r="48" spans="1:5" hidden="1" x14ac:dyDescent="0.35">
      <c r="A48" t="s">
        <v>89</v>
      </c>
      <c r="B48" t="s">
        <v>653</v>
      </c>
      <c r="C48" t="s">
        <v>89</v>
      </c>
      <c r="D48" t="s">
        <v>622</v>
      </c>
      <c r="E48" t="s">
        <v>654</v>
      </c>
    </row>
    <row r="49" spans="1:5" hidden="1" x14ac:dyDescent="0.35">
      <c r="A49" t="s">
        <v>89</v>
      </c>
      <c r="B49" t="s">
        <v>655</v>
      </c>
      <c r="C49" t="s">
        <v>89</v>
      </c>
      <c r="D49" t="s">
        <v>620</v>
      </c>
      <c r="E49" t="s">
        <v>656</v>
      </c>
    </row>
    <row r="50" spans="1:5" hidden="1" x14ac:dyDescent="0.35">
      <c r="A50" t="s">
        <v>89</v>
      </c>
      <c r="B50" t="s">
        <v>655</v>
      </c>
      <c r="C50" t="s">
        <v>89</v>
      </c>
      <c r="D50" t="s">
        <v>622</v>
      </c>
      <c r="E50" t="s">
        <v>656</v>
      </c>
    </row>
    <row r="51" spans="1:5" hidden="1" x14ac:dyDescent="0.35">
      <c r="A51" t="s">
        <v>89</v>
      </c>
      <c r="B51" t="s">
        <v>657</v>
      </c>
      <c r="C51" t="s">
        <v>89</v>
      </c>
      <c r="D51" t="s">
        <v>597</v>
      </c>
      <c r="E51" t="s">
        <v>658</v>
      </c>
    </row>
    <row r="52" spans="1:5" hidden="1" x14ac:dyDescent="0.35">
      <c r="A52" t="s">
        <v>89</v>
      </c>
      <c r="B52" t="s">
        <v>659</v>
      </c>
      <c r="C52" t="s">
        <v>89</v>
      </c>
      <c r="D52" t="s">
        <v>620</v>
      </c>
      <c r="E52" t="s">
        <v>660</v>
      </c>
    </row>
    <row r="53" spans="1:5" hidden="1" x14ac:dyDescent="0.35">
      <c r="A53" t="s">
        <v>89</v>
      </c>
      <c r="B53" t="s">
        <v>659</v>
      </c>
      <c r="C53" t="s">
        <v>89</v>
      </c>
      <c r="D53" t="s">
        <v>622</v>
      </c>
      <c r="E53" t="s">
        <v>660</v>
      </c>
    </row>
    <row r="54" spans="1:5" hidden="1" x14ac:dyDescent="0.35">
      <c r="A54" t="s">
        <v>89</v>
      </c>
      <c r="B54" t="s">
        <v>661</v>
      </c>
      <c r="C54" t="s">
        <v>89</v>
      </c>
      <c r="D54" t="s">
        <v>620</v>
      </c>
      <c r="E54" t="s">
        <v>662</v>
      </c>
    </row>
    <row r="55" spans="1:5" hidden="1" x14ac:dyDescent="0.35">
      <c r="A55" t="s">
        <v>89</v>
      </c>
      <c r="B55" t="s">
        <v>661</v>
      </c>
      <c r="C55" t="s">
        <v>89</v>
      </c>
      <c r="D55" t="s">
        <v>622</v>
      </c>
      <c r="E55" t="s">
        <v>662</v>
      </c>
    </row>
    <row r="56" spans="1:5" hidden="1" x14ac:dyDescent="0.35">
      <c r="A56" t="s">
        <v>89</v>
      </c>
      <c r="B56" t="s">
        <v>663</v>
      </c>
      <c r="C56" t="s">
        <v>89</v>
      </c>
      <c r="D56" t="s">
        <v>620</v>
      </c>
      <c r="E56" t="s">
        <v>664</v>
      </c>
    </row>
    <row r="57" spans="1:5" hidden="1" x14ac:dyDescent="0.35">
      <c r="A57" t="s">
        <v>89</v>
      </c>
      <c r="B57" t="s">
        <v>663</v>
      </c>
      <c r="C57" t="s">
        <v>89</v>
      </c>
      <c r="D57" t="s">
        <v>622</v>
      </c>
      <c r="E57" t="s">
        <v>664</v>
      </c>
    </row>
    <row r="58" spans="1:5" hidden="1" x14ac:dyDescent="0.35">
      <c r="A58" t="s">
        <v>89</v>
      </c>
      <c r="B58" t="s">
        <v>665</v>
      </c>
      <c r="C58" t="s">
        <v>89</v>
      </c>
      <c r="D58" t="s">
        <v>620</v>
      </c>
      <c r="E58" t="s">
        <v>666</v>
      </c>
    </row>
    <row r="59" spans="1:5" hidden="1" x14ac:dyDescent="0.35">
      <c r="A59" t="s">
        <v>89</v>
      </c>
      <c r="B59" t="s">
        <v>665</v>
      </c>
      <c r="C59" t="s">
        <v>89</v>
      </c>
      <c r="D59" t="s">
        <v>622</v>
      </c>
      <c r="E59" t="s">
        <v>666</v>
      </c>
    </row>
    <row r="60" spans="1:5" hidden="1" x14ac:dyDescent="0.35">
      <c r="A60" t="s">
        <v>89</v>
      </c>
      <c r="B60" t="s">
        <v>667</v>
      </c>
      <c r="C60" t="s">
        <v>89</v>
      </c>
      <c r="D60" t="s">
        <v>620</v>
      </c>
      <c r="E60" t="s">
        <v>668</v>
      </c>
    </row>
    <row r="61" spans="1:5" hidden="1" x14ac:dyDescent="0.35">
      <c r="A61" t="s">
        <v>89</v>
      </c>
      <c r="B61" t="s">
        <v>667</v>
      </c>
      <c r="C61" t="s">
        <v>89</v>
      </c>
      <c r="D61" t="s">
        <v>622</v>
      </c>
      <c r="E61" t="s">
        <v>668</v>
      </c>
    </row>
    <row r="62" spans="1:5" hidden="1" x14ac:dyDescent="0.35">
      <c r="A62" t="s">
        <v>89</v>
      </c>
      <c r="B62" t="s">
        <v>669</v>
      </c>
      <c r="C62" t="s">
        <v>89</v>
      </c>
      <c r="D62" t="s">
        <v>620</v>
      </c>
      <c r="E62" t="s">
        <v>670</v>
      </c>
    </row>
    <row r="63" spans="1:5" hidden="1" x14ac:dyDescent="0.35">
      <c r="A63" t="s">
        <v>89</v>
      </c>
      <c r="B63" t="s">
        <v>669</v>
      </c>
      <c r="C63" t="s">
        <v>89</v>
      </c>
      <c r="D63" t="s">
        <v>622</v>
      </c>
      <c r="E63" t="s">
        <v>670</v>
      </c>
    </row>
    <row r="64" spans="1:5" hidden="1" x14ac:dyDescent="0.35">
      <c r="A64" t="s">
        <v>89</v>
      </c>
      <c r="B64" t="s">
        <v>101</v>
      </c>
      <c r="C64" t="s">
        <v>89</v>
      </c>
      <c r="D64" t="s">
        <v>597</v>
      </c>
      <c r="E64" t="s">
        <v>671</v>
      </c>
    </row>
    <row r="65" spans="1:5" hidden="1" x14ac:dyDescent="0.35">
      <c r="A65" t="s">
        <v>89</v>
      </c>
      <c r="B65" t="s">
        <v>672</v>
      </c>
      <c r="C65" t="s">
        <v>89</v>
      </c>
      <c r="D65" t="s">
        <v>597</v>
      </c>
      <c r="E65" t="s">
        <v>673</v>
      </c>
    </row>
    <row r="66" spans="1:5" hidden="1" x14ac:dyDescent="0.35">
      <c r="A66" t="s">
        <v>89</v>
      </c>
      <c r="B66" t="s">
        <v>674</v>
      </c>
      <c r="C66" t="s">
        <v>89</v>
      </c>
      <c r="D66" t="s">
        <v>597</v>
      </c>
      <c r="E66" t="s">
        <v>675</v>
      </c>
    </row>
    <row r="67" spans="1:5" hidden="1" x14ac:dyDescent="0.35">
      <c r="A67" t="s">
        <v>89</v>
      </c>
      <c r="B67" t="s">
        <v>676</v>
      </c>
      <c r="C67" t="s">
        <v>89</v>
      </c>
      <c r="D67" t="s">
        <v>600</v>
      </c>
      <c r="E67" t="s">
        <v>677</v>
      </c>
    </row>
    <row r="68" spans="1:5" hidden="1" x14ac:dyDescent="0.35">
      <c r="A68" t="s">
        <v>89</v>
      </c>
      <c r="B68" t="s">
        <v>678</v>
      </c>
      <c r="C68" t="s">
        <v>89</v>
      </c>
      <c r="D68" t="s">
        <v>600</v>
      </c>
      <c r="E68" t="s">
        <v>679</v>
      </c>
    </row>
    <row r="69" spans="1:5" hidden="1" x14ac:dyDescent="0.35">
      <c r="A69" t="s">
        <v>89</v>
      </c>
      <c r="B69" t="s">
        <v>680</v>
      </c>
      <c r="C69" t="s">
        <v>89</v>
      </c>
      <c r="D69" t="s">
        <v>681</v>
      </c>
      <c r="E69" t="s">
        <v>682</v>
      </c>
    </row>
    <row r="70" spans="1:5" hidden="1" x14ac:dyDescent="0.35">
      <c r="A70" t="s">
        <v>89</v>
      </c>
      <c r="B70" t="s">
        <v>683</v>
      </c>
      <c r="C70" t="s">
        <v>89</v>
      </c>
      <c r="D70" t="s">
        <v>681</v>
      </c>
      <c r="E70" t="s">
        <v>684</v>
      </c>
    </row>
    <row r="71" spans="1:5" hidden="1" x14ac:dyDescent="0.35">
      <c r="A71" t="s">
        <v>89</v>
      </c>
      <c r="B71" t="s">
        <v>685</v>
      </c>
      <c r="C71" t="s">
        <v>89</v>
      </c>
      <c r="D71" t="s">
        <v>681</v>
      </c>
      <c r="E71" t="s">
        <v>686</v>
      </c>
    </row>
    <row r="72" spans="1:5" hidden="1" x14ac:dyDescent="0.35">
      <c r="A72" t="s">
        <v>89</v>
      </c>
      <c r="B72" t="s">
        <v>687</v>
      </c>
      <c r="C72" t="s">
        <v>89</v>
      </c>
      <c r="D72" t="s">
        <v>681</v>
      </c>
      <c r="E72" t="s">
        <v>688</v>
      </c>
    </row>
    <row r="73" spans="1:5" x14ac:dyDescent="0.35">
      <c r="A73" t="s">
        <v>89</v>
      </c>
      <c r="B73" t="s">
        <v>689</v>
      </c>
      <c r="C73" t="s">
        <v>89</v>
      </c>
      <c r="D73" t="s">
        <v>681</v>
      </c>
      <c r="E73" t="s">
        <v>690</v>
      </c>
    </row>
    <row r="74" spans="1:5" x14ac:dyDescent="0.35">
      <c r="A74" t="s">
        <v>89</v>
      </c>
      <c r="B74" t="s">
        <v>691</v>
      </c>
      <c r="C74" t="s">
        <v>89</v>
      </c>
      <c r="D74" t="s">
        <v>681</v>
      </c>
      <c r="E74" t="s">
        <v>692</v>
      </c>
    </row>
    <row r="75" spans="1:5" hidden="1" x14ac:dyDescent="0.35">
      <c r="A75" t="s">
        <v>89</v>
      </c>
      <c r="B75" t="s">
        <v>693</v>
      </c>
      <c r="C75" t="s">
        <v>89</v>
      </c>
      <c r="D75" t="s">
        <v>694</v>
      </c>
      <c r="E75" t="s">
        <v>695</v>
      </c>
    </row>
    <row r="76" spans="1:5" hidden="1" x14ac:dyDescent="0.35">
      <c r="A76" t="s">
        <v>89</v>
      </c>
      <c r="B76" t="s">
        <v>696</v>
      </c>
      <c r="C76" t="s">
        <v>89</v>
      </c>
      <c r="D76" t="s">
        <v>694</v>
      </c>
      <c r="E76" t="s">
        <v>697</v>
      </c>
    </row>
    <row r="77" spans="1:5" hidden="1" x14ac:dyDescent="0.35">
      <c r="A77" t="s">
        <v>89</v>
      </c>
      <c r="B77" t="s">
        <v>698</v>
      </c>
      <c r="C77" t="s">
        <v>89</v>
      </c>
      <c r="D77" t="s">
        <v>694</v>
      </c>
      <c r="E77" t="s">
        <v>699</v>
      </c>
    </row>
    <row r="78" spans="1:5" x14ac:dyDescent="0.35">
      <c r="A78" t="s">
        <v>89</v>
      </c>
      <c r="B78" t="s">
        <v>700</v>
      </c>
      <c r="C78" t="s">
        <v>89</v>
      </c>
      <c r="D78" t="s">
        <v>694</v>
      </c>
      <c r="E78" t="s">
        <v>701</v>
      </c>
    </row>
    <row r="79" spans="1:5" hidden="1" x14ac:dyDescent="0.35">
      <c r="A79" t="s">
        <v>89</v>
      </c>
      <c r="B79" t="s">
        <v>702</v>
      </c>
      <c r="C79" t="s">
        <v>89</v>
      </c>
      <c r="D79" t="s">
        <v>694</v>
      </c>
      <c r="E79" t="s">
        <v>703</v>
      </c>
    </row>
    <row r="80" spans="1:5" hidden="1" x14ac:dyDescent="0.35">
      <c r="A80" t="s">
        <v>89</v>
      </c>
      <c r="B80" t="s">
        <v>704</v>
      </c>
      <c r="C80" t="s">
        <v>89</v>
      </c>
      <c r="D80" t="s">
        <v>694</v>
      </c>
      <c r="E80" t="s">
        <v>705</v>
      </c>
    </row>
    <row r="81" spans="1:5" hidden="1" x14ac:dyDescent="0.35">
      <c r="A81" t="s">
        <v>89</v>
      </c>
      <c r="B81" t="s">
        <v>706</v>
      </c>
      <c r="C81" t="s">
        <v>89</v>
      </c>
      <c r="D81" t="s">
        <v>694</v>
      </c>
      <c r="E81" t="s">
        <v>707</v>
      </c>
    </row>
    <row r="82" spans="1:5" hidden="1" x14ac:dyDescent="0.35">
      <c r="A82" t="s">
        <v>89</v>
      </c>
      <c r="B82" t="s">
        <v>708</v>
      </c>
      <c r="C82" t="s">
        <v>89</v>
      </c>
      <c r="D82" t="s">
        <v>694</v>
      </c>
      <c r="E82" t="s">
        <v>709</v>
      </c>
    </row>
    <row r="83" spans="1:5" hidden="1" x14ac:dyDescent="0.35">
      <c r="A83" t="s">
        <v>89</v>
      </c>
      <c r="B83" t="s">
        <v>710</v>
      </c>
      <c r="C83" t="s">
        <v>89</v>
      </c>
      <c r="D83" t="s">
        <v>694</v>
      </c>
      <c r="E83" t="s">
        <v>711</v>
      </c>
    </row>
    <row r="84" spans="1:5" hidden="1" x14ac:dyDescent="0.35">
      <c r="A84" t="s">
        <v>93</v>
      </c>
      <c r="B84" t="s">
        <v>712</v>
      </c>
      <c r="C84" t="s">
        <v>93</v>
      </c>
      <c r="D84" t="s">
        <v>86</v>
      </c>
      <c r="E84" t="s">
        <v>713</v>
      </c>
    </row>
    <row r="85" spans="1:5" hidden="1" x14ac:dyDescent="0.35">
      <c r="A85" t="s">
        <v>93</v>
      </c>
      <c r="B85" t="s">
        <v>714</v>
      </c>
      <c r="C85" t="s">
        <v>93</v>
      </c>
      <c r="D85" t="s">
        <v>86</v>
      </c>
      <c r="E85" t="s">
        <v>715</v>
      </c>
    </row>
    <row r="86" spans="1:5" hidden="1" x14ac:dyDescent="0.35">
      <c r="A86" t="s">
        <v>93</v>
      </c>
      <c r="B86" t="s">
        <v>716</v>
      </c>
      <c r="C86" t="s">
        <v>93</v>
      </c>
      <c r="D86" t="s">
        <v>86</v>
      </c>
      <c r="E86" t="s">
        <v>717</v>
      </c>
    </row>
    <row r="87" spans="1:5" hidden="1" x14ac:dyDescent="0.35">
      <c r="A87" t="s">
        <v>93</v>
      </c>
      <c r="B87" t="s">
        <v>718</v>
      </c>
      <c r="C87" t="s">
        <v>93</v>
      </c>
      <c r="D87" t="s">
        <v>86</v>
      </c>
      <c r="E87" t="s">
        <v>719</v>
      </c>
    </row>
    <row r="88" spans="1:5" hidden="1" x14ac:dyDescent="0.35">
      <c r="A88" t="s">
        <v>93</v>
      </c>
      <c r="B88" t="s">
        <v>720</v>
      </c>
      <c r="C88" t="s">
        <v>93</v>
      </c>
      <c r="D88" t="s">
        <v>86</v>
      </c>
      <c r="E88" t="s">
        <v>721</v>
      </c>
    </row>
    <row r="89" spans="1:5" hidden="1" x14ac:dyDescent="0.35">
      <c r="A89" t="s">
        <v>93</v>
      </c>
      <c r="B89" t="s">
        <v>722</v>
      </c>
      <c r="C89" t="s">
        <v>93</v>
      </c>
      <c r="D89" t="s">
        <v>86</v>
      </c>
      <c r="E89" t="s">
        <v>723</v>
      </c>
    </row>
    <row r="90" spans="1:5" hidden="1" x14ac:dyDescent="0.35">
      <c r="A90" t="s">
        <v>93</v>
      </c>
      <c r="B90" t="s">
        <v>724</v>
      </c>
      <c r="C90" t="s">
        <v>93</v>
      </c>
      <c r="D90" t="s">
        <v>86</v>
      </c>
      <c r="E90" t="s">
        <v>725</v>
      </c>
    </row>
    <row r="91" spans="1:5" hidden="1" x14ac:dyDescent="0.35">
      <c r="A91" t="s">
        <v>93</v>
      </c>
      <c r="B91" t="s">
        <v>726</v>
      </c>
      <c r="C91" t="s">
        <v>93</v>
      </c>
      <c r="D91" t="s">
        <v>86</v>
      </c>
      <c r="E91" t="s">
        <v>727</v>
      </c>
    </row>
    <row r="92" spans="1:5" hidden="1" x14ac:dyDescent="0.35">
      <c r="A92" t="s">
        <v>93</v>
      </c>
      <c r="B92" t="s">
        <v>728</v>
      </c>
      <c r="C92" t="s">
        <v>93</v>
      </c>
      <c r="D92" t="s">
        <v>86</v>
      </c>
      <c r="E92" t="s">
        <v>729</v>
      </c>
    </row>
    <row r="93" spans="1:5" hidden="1" x14ac:dyDescent="0.35">
      <c r="A93" t="s">
        <v>93</v>
      </c>
      <c r="B93" t="s">
        <v>730</v>
      </c>
      <c r="C93" t="s">
        <v>93</v>
      </c>
      <c r="D93" t="s">
        <v>86</v>
      </c>
      <c r="E93" t="s">
        <v>731</v>
      </c>
    </row>
    <row r="94" spans="1:5" hidden="1" x14ac:dyDescent="0.35">
      <c r="A94" t="s">
        <v>93</v>
      </c>
      <c r="B94" t="s">
        <v>732</v>
      </c>
      <c r="C94" t="s">
        <v>93</v>
      </c>
      <c r="D94" t="s">
        <v>86</v>
      </c>
      <c r="E94" t="s">
        <v>733</v>
      </c>
    </row>
    <row r="95" spans="1:5" hidden="1" x14ac:dyDescent="0.35">
      <c r="A95" t="s">
        <v>93</v>
      </c>
      <c r="B95" t="s">
        <v>734</v>
      </c>
      <c r="C95" t="s">
        <v>93</v>
      </c>
      <c r="D95" t="s">
        <v>86</v>
      </c>
      <c r="E95" t="s">
        <v>735</v>
      </c>
    </row>
    <row r="96" spans="1:5" hidden="1" x14ac:dyDescent="0.35">
      <c r="A96" t="s">
        <v>93</v>
      </c>
      <c r="B96" t="s">
        <v>736</v>
      </c>
      <c r="C96" t="s">
        <v>93</v>
      </c>
      <c r="D96" t="s">
        <v>86</v>
      </c>
      <c r="E96" t="s">
        <v>737</v>
      </c>
    </row>
    <row r="97" spans="1:5" hidden="1" x14ac:dyDescent="0.35">
      <c r="A97" t="s">
        <v>93</v>
      </c>
      <c r="B97" t="s">
        <v>738</v>
      </c>
      <c r="C97" t="s">
        <v>93</v>
      </c>
      <c r="D97" t="s">
        <v>86</v>
      </c>
      <c r="E97" t="s">
        <v>739</v>
      </c>
    </row>
    <row r="98" spans="1:5" hidden="1" x14ac:dyDescent="0.35">
      <c r="A98" t="s">
        <v>93</v>
      </c>
      <c r="B98" t="s">
        <v>740</v>
      </c>
      <c r="C98" t="s">
        <v>93</v>
      </c>
      <c r="D98" t="s">
        <v>91</v>
      </c>
      <c r="E98" t="s">
        <v>741</v>
      </c>
    </row>
    <row r="99" spans="1:5" hidden="1" x14ac:dyDescent="0.35">
      <c r="A99" t="s">
        <v>93</v>
      </c>
      <c r="B99" t="s">
        <v>742</v>
      </c>
      <c r="C99" t="s">
        <v>93</v>
      </c>
      <c r="D99" t="s">
        <v>91</v>
      </c>
      <c r="E99" t="s">
        <v>743</v>
      </c>
    </row>
    <row r="100" spans="1:5" hidden="1" x14ac:dyDescent="0.35">
      <c r="A100" t="s">
        <v>93</v>
      </c>
      <c r="B100" t="s">
        <v>744</v>
      </c>
      <c r="C100" t="s">
        <v>93</v>
      </c>
      <c r="D100" t="s">
        <v>91</v>
      </c>
      <c r="E100" t="s">
        <v>715</v>
      </c>
    </row>
    <row r="101" spans="1:5" hidden="1" x14ac:dyDescent="0.35">
      <c r="A101" t="s">
        <v>93</v>
      </c>
      <c r="B101" t="s">
        <v>745</v>
      </c>
      <c r="C101" t="s">
        <v>93</v>
      </c>
      <c r="D101" t="s">
        <v>91</v>
      </c>
      <c r="E101" t="s">
        <v>746</v>
      </c>
    </row>
    <row r="102" spans="1:5" hidden="1" x14ac:dyDescent="0.35">
      <c r="A102" t="s">
        <v>93</v>
      </c>
      <c r="B102" t="s">
        <v>747</v>
      </c>
      <c r="C102" t="s">
        <v>93</v>
      </c>
      <c r="D102" t="s">
        <v>91</v>
      </c>
      <c r="E102" t="s">
        <v>717</v>
      </c>
    </row>
    <row r="103" spans="1:5" hidden="1" x14ac:dyDescent="0.35">
      <c r="A103" t="s">
        <v>93</v>
      </c>
      <c r="B103" t="s">
        <v>748</v>
      </c>
      <c r="C103" t="s">
        <v>93</v>
      </c>
      <c r="D103" t="s">
        <v>91</v>
      </c>
      <c r="E103" t="s">
        <v>749</v>
      </c>
    </row>
    <row r="104" spans="1:5" hidden="1" x14ac:dyDescent="0.35">
      <c r="A104" t="s">
        <v>93</v>
      </c>
      <c r="B104" t="s">
        <v>750</v>
      </c>
      <c r="C104" t="s">
        <v>93</v>
      </c>
      <c r="D104" t="s">
        <v>91</v>
      </c>
      <c r="E104" t="s">
        <v>751</v>
      </c>
    </row>
    <row r="105" spans="1:5" hidden="1" x14ac:dyDescent="0.35">
      <c r="A105" t="s">
        <v>93</v>
      </c>
      <c r="B105" t="s">
        <v>752</v>
      </c>
      <c r="C105" t="s">
        <v>93</v>
      </c>
      <c r="D105" t="s">
        <v>91</v>
      </c>
      <c r="E105" t="s">
        <v>753</v>
      </c>
    </row>
    <row r="106" spans="1:5" hidden="1" x14ac:dyDescent="0.35">
      <c r="A106" t="s">
        <v>93</v>
      </c>
      <c r="B106" t="s">
        <v>754</v>
      </c>
      <c r="C106" t="s">
        <v>93</v>
      </c>
      <c r="D106" t="s">
        <v>91</v>
      </c>
      <c r="E106" t="s">
        <v>755</v>
      </c>
    </row>
    <row r="107" spans="1:5" hidden="1" x14ac:dyDescent="0.35">
      <c r="A107" t="s">
        <v>93</v>
      </c>
      <c r="B107" t="s">
        <v>756</v>
      </c>
      <c r="C107" t="s">
        <v>93</v>
      </c>
      <c r="D107" t="s">
        <v>91</v>
      </c>
      <c r="E107" t="s">
        <v>727</v>
      </c>
    </row>
    <row r="108" spans="1:5" hidden="1" x14ac:dyDescent="0.35">
      <c r="A108" t="s">
        <v>93</v>
      </c>
      <c r="B108" t="s">
        <v>757</v>
      </c>
      <c r="C108" t="s">
        <v>93</v>
      </c>
      <c r="D108" t="s">
        <v>91</v>
      </c>
      <c r="E108" t="s">
        <v>729</v>
      </c>
    </row>
    <row r="109" spans="1:5" hidden="1" x14ac:dyDescent="0.35">
      <c r="A109" t="s">
        <v>93</v>
      </c>
      <c r="B109" t="s">
        <v>758</v>
      </c>
      <c r="C109" t="s">
        <v>93</v>
      </c>
      <c r="D109" t="s">
        <v>91</v>
      </c>
      <c r="E109" t="s">
        <v>733</v>
      </c>
    </row>
    <row r="110" spans="1:5" hidden="1" x14ac:dyDescent="0.35">
      <c r="A110" t="s">
        <v>93</v>
      </c>
      <c r="B110" t="s">
        <v>759</v>
      </c>
      <c r="C110" t="s">
        <v>93</v>
      </c>
      <c r="D110" t="s">
        <v>91</v>
      </c>
      <c r="E110" t="s">
        <v>760</v>
      </c>
    </row>
    <row r="111" spans="1:5" hidden="1" x14ac:dyDescent="0.35">
      <c r="A111" t="s">
        <v>93</v>
      </c>
      <c r="B111" t="s">
        <v>761</v>
      </c>
      <c r="C111" t="s">
        <v>93</v>
      </c>
      <c r="D111" t="s">
        <v>91</v>
      </c>
      <c r="E111" t="s">
        <v>762</v>
      </c>
    </row>
    <row r="112" spans="1:5" hidden="1" x14ac:dyDescent="0.35">
      <c r="A112" t="s">
        <v>93</v>
      </c>
      <c r="B112" t="s">
        <v>763</v>
      </c>
      <c r="C112" t="s">
        <v>93</v>
      </c>
      <c r="D112" t="s">
        <v>764</v>
      </c>
      <c r="E112" t="s">
        <v>741</v>
      </c>
    </row>
    <row r="113" spans="1:5" hidden="1" x14ac:dyDescent="0.35">
      <c r="A113" t="s">
        <v>93</v>
      </c>
      <c r="B113" t="s">
        <v>765</v>
      </c>
      <c r="C113" t="s">
        <v>93</v>
      </c>
      <c r="D113" t="s">
        <v>764</v>
      </c>
      <c r="E113" t="s">
        <v>743</v>
      </c>
    </row>
    <row r="114" spans="1:5" hidden="1" x14ac:dyDescent="0.35">
      <c r="A114" t="s">
        <v>93</v>
      </c>
      <c r="B114" t="s">
        <v>766</v>
      </c>
      <c r="C114" t="s">
        <v>93</v>
      </c>
      <c r="D114" t="s">
        <v>764</v>
      </c>
      <c r="E114" t="s">
        <v>767</v>
      </c>
    </row>
    <row r="115" spans="1:5" hidden="1" x14ac:dyDescent="0.35">
      <c r="A115" t="s">
        <v>93</v>
      </c>
      <c r="B115" t="s">
        <v>768</v>
      </c>
      <c r="C115" t="s">
        <v>93</v>
      </c>
      <c r="D115" t="s">
        <v>764</v>
      </c>
      <c r="E115" t="s">
        <v>769</v>
      </c>
    </row>
    <row r="116" spans="1:5" hidden="1" x14ac:dyDescent="0.35">
      <c r="A116" t="s">
        <v>93</v>
      </c>
      <c r="B116" t="s">
        <v>770</v>
      </c>
      <c r="C116" t="s">
        <v>93</v>
      </c>
      <c r="D116" t="s">
        <v>764</v>
      </c>
      <c r="E116" t="s">
        <v>715</v>
      </c>
    </row>
    <row r="117" spans="1:5" hidden="1" x14ac:dyDescent="0.35">
      <c r="A117" t="s">
        <v>93</v>
      </c>
      <c r="B117" t="s">
        <v>771</v>
      </c>
      <c r="C117" t="s">
        <v>93</v>
      </c>
      <c r="D117" t="s">
        <v>764</v>
      </c>
      <c r="E117" t="s">
        <v>746</v>
      </c>
    </row>
    <row r="118" spans="1:5" hidden="1" x14ac:dyDescent="0.35">
      <c r="A118" t="s">
        <v>93</v>
      </c>
      <c r="B118" t="s">
        <v>772</v>
      </c>
      <c r="C118" t="s">
        <v>93</v>
      </c>
      <c r="D118" t="s">
        <v>764</v>
      </c>
      <c r="E118" t="s">
        <v>717</v>
      </c>
    </row>
    <row r="119" spans="1:5" hidden="1" x14ac:dyDescent="0.35">
      <c r="A119" t="s">
        <v>93</v>
      </c>
      <c r="B119" t="s">
        <v>773</v>
      </c>
      <c r="C119" t="s">
        <v>93</v>
      </c>
      <c r="D119" t="s">
        <v>764</v>
      </c>
      <c r="E119" t="s">
        <v>774</v>
      </c>
    </row>
    <row r="120" spans="1:5" hidden="1" x14ac:dyDescent="0.35">
      <c r="A120" t="s">
        <v>93</v>
      </c>
      <c r="B120" t="s">
        <v>775</v>
      </c>
      <c r="C120" t="s">
        <v>93</v>
      </c>
      <c r="D120" t="s">
        <v>764</v>
      </c>
      <c r="E120" t="s">
        <v>776</v>
      </c>
    </row>
    <row r="121" spans="1:5" hidden="1" x14ac:dyDescent="0.35">
      <c r="A121" t="s">
        <v>93</v>
      </c>
      <c r="B121" t="s">
        <v>777</v>
      </c>
      <c r="C121" t="s">
        <v>93</v>
      </c>
      <c r="D121" t="s">
        <v>764</v>
      </c>
      <c r="E121" t="s">
        <v>749</v>
      </c>
    </row>
    <row r="122" spans="1:5" hidden="1" x14ac:dyDescent="0.35">
      <c r="A122" t="s">
        <v>93</v>
      </c>
      <c r="B122" t="s">
        <v>778</v>
      </c>
      <c r="C122" t="s">
        <v>93</v>
      </c>
      <c r="D122" t="s">
        <v>764</v>
      </c>
      <c r="E122" t="s">
        <v>751</v>
      </c>
    </row>
    <row r="123" spans="1:5" hidden="1" x14ac:dyDescent="0.35">
      <c r="A123" t="s">
        <v>93</v>
      </c>
      <c r="B123" t="s">
        <v>779</v>
      </c>
      <c r="C123" t="s">
        <v>93</v>
      </c>
      <c r="D123" t="s">
        <v>764</v>
      </c>
      <c r="E123" t="s">
        <v>719</v>
      </c>
    </row>
    <row r="124" spans="1:5" hidden="1" x14ac:dyDescent="0.35">
      <c r="A124" t="s">
        <v>93</v>
      </c>
      <c r="B124" t="s">
        <v>780</v>
      </c>
      <c r="C124" t="s">
        <v>93</v>
      </c>
      <c r="D124" t="s">
        <v>764</v>
      </c>
      <c r="E124" t="s">
        <v>753</v>
      </c>
    </row>
    <row r="125" spans="1:5" hidden="1" x14ac:dyDescent="0.35">
      <c r="A125" t="s">
        <v>93</v>
      </c>
      <c r="B125" t="s">
        <v>781</v>
      </c>
      <c r="C125" t="s">
        <v>93</v>
      </c>
      <c r="D125" t="s">
        <v>764</v>
      </c>
      <c r="E125" t="s">
        <v>755</v>
      </c>
    </row>
    <row r="126" spans="1:5" hidden="1" x14ac:dyDescent="0.35">
      <c r="A126" t="s">
        <v>93</v>
      </c>
      <c r="B126" t="s">
        <v>782</v>
      </c>
      <c r="C126" t="s">
        <v>93</v>
      </c>
      <c r="D126" t="s">
        <v>764</v>
      </c>
      <c r="E126" t="s">
        <v>721</v>
      </c>
    </row>
    <row r="127" spans="1:5" hidden="1" x14ac:dyDescent="0.35">
      <c r="A127" t="s">
        <v>93</v>
      </c>
      <c r="B127" t="s">
        <v>783</v>
      </c>
      <c r="C127" t="s">
        <v>93</v>
      </c>
      <c r="D127" t="s">
        <v>764</v>
      </c>
      <c r="E127" t="s">
        <v>723</v>
      </c>
    </row>
    <row r="128" spans="1:5" hidden="1" x14ac:dyDescent="0.35">
      <c r="A128" t="s">
        <v>93</v>
      </c>
      <c r="B128" t="s">
        <v>784</v>
      </c>
      <c r="C128" t="s">
        <v>93</v>
      </c>
      <c r="D128" t="s">
        <v>764</v>
      </c>
      <c r="E128" t="s">
        <v>727</v>
      </c>
    </row>
    <row r="129" spans="1:5" hidden="1" x14ac:dyDescent="0.35">
      <c r="A129" t="s">
        <v>93</v>
      </c>
      <c r="B129" t="s">
        <v>785</v>
      </c>
      <c r="C129" t="s">
        <v>93</v>
      </c>
      <c r="D129" t="s">
        <v>764</v>
      </c>
      <c r="E129" t="s">
        <v>729</v>
      </c>
    </row>
    <row r="130" spans="1:5" hidden="1" x14ac:dyDescent="0.35">
      <c r="A130" t="s">
        <v>93</v>
      </c>
      <c r="B130" t="s">
        <v>786</v>
      </c>
      <c r="C130" t="s">
        <v>93</v>
      </c>
      <c r="D130" t="s">
        <v>764</v>
      </c>
      <c r="E130" t="s">
        <v>731</v>
      </c>
    </row>
    <row r="131" spans="1:5" hidden="1" x14ac:dyDescent="0.35">
      <c r="A131" t="s">
        <v>93</v>
      </c>
      <c r="B131" t="s">
        <v>787</v>
      </c>
      <c r="C131" t="s">
        <v>93</v>
      </c>
      <c r="D131" t="s">
        <v>764</v>
      </c>
      <c r="E131" t="s">
        <v>733</v>
      </c>
    </row>
    <row r="132" spans="1:5" hidden="1" x14ac:dyDescent="0.35">
      <c r="A132" t="s">
        <v>93</v>
      </c>
      <c r="B132" t="s">
        <v>788</v>
      </c>
      <c r="C132" t="s">
        <v>93</v>
      </c>
      <c r="D132" t="s">
        <v>764</v>
      </c>
      <c r="E132" t="s">
        <v>737</v>
      </c>
    </row>
    <row r="133" spans="1:5" hidden="1" x14ac:dyDescent="0.35">
      <c r="A133" t="s">
        <v>93</v>
      </c>
      <c r="B133" t="s">
        <v>789</v>
      </c>
      <c r="C133" t="s">
        <v>93</v>
      </c>
      <c r="D133" t="s">
        <v>764</v>
      </c>
      <c r="E133" t="s">
        <v>760</v>
      </c>
    </row>
    <row r="134" spans="1:5" hidden="1" x14ac:dyDescent="0.35">
      <c r="A134" t="s">
        <v>93</v>
      </c>
      <c r="B134" t="s">
        <v>790</v>
      </c>
      <c r="C134" t="s">
        <v>93</v>
      </c>
      <c r="D134" t="s">
        <v>764</v>
      </c>
      <c r="E134" t="s">
        <v>739</v>
      </c>
    </row>
    <row r="135" spans="1:5" hidden="1" x14ac:dyDescent="0.35">
      <c r="A135" t="s">
        <v>93</v>
      </c>
      <c r="B135" t="s">
        <v>791</v>
      </c>
      <c r="C135" t="s">
        <v>93</v>
      </c>
      <c r="D135" t="s">
        <v>764</v>
      </c>
      <c r="E135" t="s">
        <v>762</v>
      </c>
    </row>
    <row r="136" spans="1:5" hidden="1" x14ac:dyDescent="0.35">
      <c r="A136" t="s">
        <v>93</v>
      </c>
      <c r="B136" t="s">
        <v>792</v>
      </c>
      <c r="C136" t="s">
        <v>93</v>
      </c>
      <c r="D136" t="s">
        <v>793</v>
      </c>
      <c r="E136" t="s">
        <v>794</v>
      </c>
    </row>
    <row r="137" spans="1:5" hidden="1" x14ac:dyDescent="0.35">
      <c r="A137" t="s">
        <v>93</v>
      </c>
      <c r="B137" t="s">
        <v>795</v>
      </c>
      <c r="C137" t="s">
        <v>93</v>
      </c>
      <c r="D137" t="s">
        <v>793</v>
      </c>
      <c r="E137" t="s">
        <v>796</v>
      </c>
    </row>
    <row r="138" spans="1:5" hidden="1" x14ac:dyDescent="0.35">
      <c r="A138" t="s">
        <v>93</v>
      </c>
      <c r="B138" t="s">
        <v>797</v>
      </c>
      <c r="C138" t="s">
        <v>93</v>
      </c>
      <c r="D138" t="s">
        <v>793</v>
      </c>
      <c r="E138" t="s">
        <v>798</v>
      </c>
    </row>
    <row r="139" spans="1:5" hidden="1" x14ac:dyDescent="0.35">
      <c r="A139" t="s">
        <v>93</v>
      </c>
      <c r="B139" t="s">
        <v>799</v>
      </c>
      <c r="C139" t="s">
        <v>93</v>
      </c>
      <c r="D139" t="s">
        <v>793</v>
      </c>
      <c r="E139" t="s">
        <v>767</v>
      </c>
    </row>
    <row r="140" spans="1:5" hidden="1" x14ac:dyDescent="0.35">
      <c r="A140" t="s">
        <v>93</v>
      </c>
      <c r="B140" t="s">
        <v>800</v>
      </c>
      <c r="C140" t="s">
        <v>93</v>
      </c>
      <c r="D140" t="s">
        <v>793</v>
      </c>
      <c r="E140" t="s">
        <v>769</v>
      </c>
    </row>
    <row r="141" spans="1:5" hidden="1" x14ac:dyDescent="0.35">
      <c r="A141" t="s">
        <v>93</v>
      </c>
      <c r="B141" t="s">
        <v>801</v>
      </c>
      <c r="C141" t="s">
        <v>93</v>
      </c>
      <c r="D141" t="s">
        <v>793</v>
      </c>
      <c r="E141" t="s">
        <v>715</v>
      </c>
    </row>
    <row r="142" spans="1:5" hidden="1" x14ac:dyDescent="0.35">
      <c r="A142" t="s">
        <v>93</v>
      </c>
      <c r="B142" t="s">
        <v>802</v>
      </c>
      <c r="C142" t="s">
        <v>93</v>
      </c>
      <c r="D142" t="s">
        <v>793</v>
      </c>
      <c r="E142" t="s">
        <v>746</v>
      </c>
    </row>
    <row r="143" spans="1:5" hidden="1" x14ac:dyDescent="0.35">
      <c r="A143" t="s">
        <v>93</v>
      </c>
      <c r="B143" t="s">
        <v>803</v>
      </c>
      <c r="C143" t="s">
        <v>93</v>
      </c>
      <c r="D143" t="s">
        <v>793</v>
      </c>
      <c r="E143" t="s">
        <v>717</v>
      </c>
    </row>
    <row r="144" spans="1:5" hidden="1" x14ac:dyDescent="0.35">
      <c r="A144" t="s">
        <v>93</v>
      </c>
      <c r="B144" t="s">
        <v>804</v>
      </c>
      <c r="C144" t="s">
        <v>93</v>
      </c>
      <c r="D144" t="s">
        <v>793</v>
      </c>
      <c r="E144" t="s">
        <v>751</v>
      </c>
    </row>
    <row r="145" spans="1:5" hidden="1" x14ac:dyDescent="0.35">
      <c r="A145" t="s">
        <v>93</v>
      </c>
      <c r="B145" t="s">
        <v>805</v>
      </c>
      <c r="C145" t="s">
        <v>93</v>
      </c>
      <c r="D145" t="s">
        <v>793</v>
      </c>
      <c r="E145" t="s">
        <v>753</v>
      </c>
    </row>
    <row r="146" spans="1:5" hidden="1" x14ac:dyDescent="0.35">
      <c r="A146" t="s">
        <v>93</v>
      </c>
      <c r="B146" t="s">
        <v>806</v>
      </c>
      <c r="C146" t="s">
        <v>93</v>
      </c>
      <c r="D146" t="s">
        <v>793</v>
      </c>
      <c r="E146" t="s">
        <v>755</v>
      </c>
    </row>
    <row r="147" spans="1:5" hidden="1" x14ac:dyDescent="0.35">
      <c r="A147" t="s">
        <v>93</v>
      </c>
      <c r="B147" t="s">
        <v>807</v>
      </c>
      <c r="C147" t="s">
        <v>93</v>
      </c>
      <c r="D147" t="s">
        <v>793</v>
      </c>
      <c r="E147" t="s">
        <v>808</v>
      </c>
    </row>
    <row r="148" spans="1:5" hidden="1" x14ac:dyDescent="0.35">
      <c r="A148" t="s">
        <v>93</v>
      </c>
      <c r="B148" t="s">
        <v>809</v>
      </c>
      <c r="C148" t="s">
        <v>93</v>
      </c>
      <c r="D148" t="s">
        <v>793</v>
      </c>
      <c r="E148" t="s">
        <v>727</v>
      </c>
    </row>
    <row r="149" spans="1:5" hidden="1" x14ac:dyDescent="0.35">
      <c r="A149" t="s">
        <v>93</v>
      </c>
      <c r="B149" t="s">
        <v>810</v>
      </c>
      <c r="C149" t="s">
        <v>93</v>
      </c>
      <c r="D149" t="s">
        <v>793</v>
      </c>
      <c r="E149" t="s">
        <v>729</v>
      </c>
    </row>
    <row r="150" spans="1:5" hidden="1" x14ac:dyDescent="0.35">
      <c r="A150" t="s">
        <v>93</v>
      </c>
      <c r="B150" t="s">
        <v>811</v>
      </c>
      <c r="C150" t="s">
        <v>93</v>
      </c>
      <c r="D150" t="s">
        <v>793</v>
      </c>
      <c r="E150" t="s">
        <v>733</v>
      </c>
    </row>
    <row r="151" spans="1:5" hidden="1" x14ac:dyDescent="0.35">
      <c r="A151" t="s">
        <v>93</v>
      </c>
      <c r="B151" t="s">
        <v>812</v>
      </c>
      <c r="C151" t="s">
        <v>93</v>
      </c>
      <c r="D151" t="s">
        <v>813</v>
      </c>
      <c r="E151" t="s">
        <v>715</v>
      </c>
    </row>
    <row r="152" spans="1:5" hidden="1" x14ac:dyDescent="0.35">
      <c r="A152" t="s">
        <v>93</v>
      </c>
      <c r="B152" t="s">
        <v>814</v>
      </c>
      <c r="C152" t="s">
        <v>93</v>
      </c>
      <c r="D152" t="s">
        <v>813</v>
      </c>
      <c r="E152" t="s">
        <v>717</v>
      </c>
    </row>
    <row r="153" spans="1:5" hidden="1" x14ac:dyDescent="0.35">
      <c r="A153" t="s">
        <v>93</v>
      </c>
      <c r="B153" t="s">
        <v>815</v>
      </c>
      <c r="C153" t="s">
        <v>93</v>
      </c>
      <c r="D153" t="s">
        <v>813</v>
      </c>
      <c r="E153" t="s">
        <v>719</v>
      </c>
    </row>
    <row r="154" spans="1:5" hidden="1" x14ac:dyDescent="0.35">
      <c r="A154" t="s">
        <v>93</v>
      </c>
      <c r="B154" t="s">
        <v>816</v>
      </c>
      <c r="C154" t="s">
        <v>93</v>
      </c>
      <c r="D154" t="s">
        <v>813</v>
      </c>
      <c r="E154" t="s">
        <v>817</v>
      </c>
    </row>
    <row r="155" spans="1:5" hidden="1" x14ac:dyDescent="0.35">
      <c r="A155" t="s">
        <v>93</v>
      </c>
      <c r="B155" t="s">
        <v>818</v>
      </c>
      <c r="C155" t="s">
        <v>93</v>
      </c>
      <c r="D155" t="s">
        <v>813</v>
      </c>
      <c r="E155" t="s">
        <v>721</v>
      </c>
    </row>
    <row r="156" spans="1:5" hidden="1" x14ac:dyDescent="0.35">
      <c r="A156" t="s">
        <v>93</v>
      </c>
      <c r="B156" t="s">
        <v>819</v>
      </c>
      <c r="C156" t="s">
        <v>93</v>
      </c>
      <c r="D156" t="s">
        <v>813</v>
      </c>
      <c r="E156" t="s">
        <v>723</v>
      </c>
    </row>
    <row r="157" spans="1:5" hidden="1" x14ac:dyDescent="0.35">
      <c r="A157" t="s">
        <v>93</v>
      </c>
      <c r="B157" t="s">
        <v>820</v>
      </c>
      <c r="C157" t="s">
        <v>93</v>
      </c>
      <c r="D157" t="s">
        <v>813</v>
      </c>
      <c r="E157" t="s">
        <v>727</v>
      </c>
    </row>
    <row r="158" spans="1:5" hidden="1" x14ac:dyDescent="0.35">
      <c r="A158" t="s">
        <v>93</v>
      </c>
      <c r="B158" t="s">
        <v>821</v>
      </c>
      <c r="C158" t="s">
        <v>93</v>
      </c>
      <c r="D158" t="s">
        <v>813</v>
      </c>
      <c r="E158" t="s">
        <v>729</v>
      </c>
    </row>
    <row r="159" spans="1:5" hidden="1" x14ac:dyDescent="0.35">
      <c r="A159" t="s">
        <v>93</v>
      </c>
      <c r="B159" t="s">
        <v>822</v>
      </c>
      <c r="C159" t="s">
        <v>93</v>
      </c>
      <c r="D159" t="s">
        <v>813</v>
      </c>
      <c r="E159" t="s">
        <v>731</v>
      </c>
    </row>
    <row r="160" spans="1:5" hidden="1" x14ac:dyDescent="0.35">
      <c r="A160" t="s">
        <v>93</v>
      </c>
      <c r="B160" t="s">
        <v>823</v>
      </c>
      <c r="C160" t="s">
        <v>93</v>
      </c>
      <c r="D160" t="s">
        <v>813</v>
      </c>
      <c r="E160" t="s">
        <v>733</v>
      </c>
    </row>
    <row r="161" spans="1:5" hidden="1" x14ac:dyDescent="0.35">
      <c r="A161" t="s">
        <v>93</v>
      </c>
      <c r="B161" t="s">
        <v>824</v>
      </c>
      <c r="C161" t="s">
        <v>93</v>
      </c>
      <c r="D161" t="s">
        <v>813</v>
      </c>
      <c r="E161" t="s">
        <v>737</v>
      </c>
    </row>
    <row r="162" spans="1:5" hidden="1" x14ac:dyDescent="0.35">
      <c r="A162" t="s">
        <v>93</v>
      </c>
      <c r="B162" t="s">
        <v>825</v>
      </c>
      <c r="C162" t="s">
        <v>93</v>
      </c>
      <c r="D162" t="s">
        <v>813</v>
      </c>
      <c r="E162" t="s">
        <v>739</v>
      </c>
    </row>
    <row r="163" spans="1:5" hidden="1" x14ac:dyDescent="0.35">
      <c r="A163" t="s">
        <v>93</v>
      </c>
      <c r="B163" t="s">
        <v>826</v>
      </c>
      <c r="C163" t="s">
        <v>93</v>
      </c>
      <c r="D163" t="s">
        <v>827</v>
      </c>
      <c r="E163" t="s">
        <v>741</v>
      </c>
    </row>
    <row r="164" spans="1:5" hidden="1" x14ac:dyDescent="0.35">
      <c r="A164" t="s">
        <v>93</v>
      </c>
      <c r="B164" t="s">
        <v>828</v>
      </c>
      <c r="C164" t="s">
        <v>93</v>
      </c>
      <c r="D164" t="s">
        <v>827</v>
      </c>
      <c r="E164" t="s">
        <v>743</v>
      </c>
    </row>
    <row r="165" spans="1:5" hidden="1" x14ac:dyDescent="0.35">
      <c r="A165" t="s">
        <v>93</v>
      </c>
      <c r="B165" t="s">
        <v>829</v>
      </c>
      <c r="C165" t="s">
        <v>93</v>
      </c>
      <c r="D165" t="s">
        <v>827</v>
      </c>
      <c r="E165" t="s">
        <v>767</v>
      </c>
    </row>
    <row r="166" spans="1:5" hidden="1" x14ac:dyDescent="0.35">
      <c r="A166" t="s">
        <v>93</v>
      </c>
      <c r="B166" t="s">
        <v>830</v>
      </c>
      <c r="C166" t="s">
        <v>93</v>
      </c>
      <c r="D166" t="s">
        <v>827</v>
      </c>
      <c r="E166" t="s">
        <v>715</v>
      </c>
    </row>
    <row r="167" spans="1:5" hidden="1" x14ac:dyDescent="0.35">
      <c r="A167" t="s">
        <v>93</v>
      </c>
      <c r="B167" t="s">
        <v>831</v>
      </c>
      <c r="C167" t="s">
        <v>93</v>
      </c>
      <c r="D167" t="s">
        <v>827</v>
      </c>
      <c r="E167" t="s">
        <v>746</v>
      </c>
    </row>
    <row r="168" spans="1:5" hidden="1" x14ac:dyDescent="0.35">
      <c r="A168" t="s">
        <v>93</v>
      </c>
      <c r="B168" t="s">
        <v>832</v>
      </c>
      <c r="C168" t="s">
        <v>93</v>
      </c>
      <c r="D168" t="s">
        <v>827</v>
      </c>
      <c r="E168" t="s">
        <v>717</v>
      </c>
    </row>
    <row r="169" spans="1:5" hidden="1" x14ac:dyDescent="0.35">
      <c r="A169" t="s">
        <v>93</v>
      </c>
      <c r="B169" t="s">
        <v>833</v>
      </c>
      <c r="C169" t="s">
        <v>93</v>
      </c>
      <c r="D169" t="s">
        <v>827</v>
      </c>
      <c r="E169" t="s">
        <v>749</v>
      </c>
    </row>
    <row r="170" spans="1:5" hidden="1" x14ac:dyDescent="0.35">
      <c r="A170" t="s">
        <v>93</v>
      </c>
      <c r="B170" t="s">
        <v>834</v>
      </c>
      <c r="C170" t="s">
        <v>93</v>
      </c>
      <c r="D170" t="s">
        <v>827</v>
      </c>
      <c r="E170" t="s">
        <v>751</v>
      </c>
    </row>
    <row r="171" spans="1:5" hidden="1" x14ac:dyDescent="0.35">
      <c r="A171" t="s">
        <v>93</v>
      </c>
      <c r="B171" t="s">
        <v>835</v>
      </c>
      <c r="C171" t="s">
        <v>93</v>
      </c>
      <c r="D171" t="s">
        <v>827</v>
      </c>
      <c r="E171" t="s">
        <v>753</v>
      </c>
    </row>
    <row r="172" spans="1:5" hidden="1" x14ac:dyDescent="0.35">
      <c r="A172" t="s">
        <v>93</v>
      </c>
      <c r="B172" t="s">
        <v>836</v>
      </c>
      <c r="C172" t="s">
        <v>93</v>
      </c>
      <c r="D172" t="s">
        <v>827</v>
      </c>
      <c r="E172" t="s">
        <v>755</v>
      </c>
    </row>
    <row r="173" spans="1:5" hidden="1" x14ac:dyDescent="0.35">
      <c r="A173" t="s">
        <v>93</v>
      </c>
      <c r="B173" t="s">
        <v>837</v>
      </c>
      <c r="C173" t="s">
        <v>93</v>
      </c>
      <c r="D173" t="s">
        <v>827</v>
      </c>
      <c r="E173" t="s">
        <v>727</v>
      </c>
    </row>
    <row r="174" spans="1:5" hidden="1" x14ac:dyDescent="0.35">
      <c r="A174" t="s">
        <v>93</v>
      </c>
      <c r="B174" t="s">
        <v>838</v>
      </c>
      <c r="C174" t="s">
        <v>93</v>
      </c>
      <c r="D174" t="s">
        <v>827</v>
      </c>
      <c r="E174" t="s">
        <v>729</v>
      </c>
    </row>
    <row r="175" spans="1:5" hidden="1" x14ac:dyDescent="0.35">
      <c r="A175" t="s">
        <v>93</v>
      </c>
      <c r="B175" t="s">
        <v>839</v>
      </c>
      <c r="C175" t="s">
        <v>93</v>
      </c>
      <c r="D175" t="s">
        <v>827</v>
      </c>
      <c r="E175" t="s">
        <v>733</v>
      </c>
    </row>
    <row r="176" spans="1:5" hidden="1" x14ac:dyDescent="0.35">
      <c r="A176" t="s">
        <v>93</v>
      </c>
      <c r="B176" t="s">
        <v>840</v>
      </c>
      <c r="C176" t="s">
        <v>93</v>
      </c>
      <c r="D176" t="s">
        <v>827</v>
      </c>
      <c r="E176" t="s">
        <v>760</v>
      </c>
    </row>
    <row r="177" spans="1:5" hidden="1" x14ac:dyDescent="0.35">
      <c r="A177" t="s">
        <v>93</v>
      </c>
      <c r="B177" t="s">
        <v>841</v>
      </c>
      <c r="C177" t="s">
        <v>93</v>
      </c>
      <c r="D177" t="s">
        <v>827</v>
      </c>
      <c r="E177" t="s">
        <v>762</v>
      </c>
    </row>
    <row r="178" spans="1:5" hidden="1" x14ac:dyDescent="0.35">
      <c r="A178" t="s">
        <v>93</v>
      </c>
      <c r="B178" t="s">
        <v>842</v>
      </c>
      <c r="C178" t="s">
        <v>93</v>
      </c>
      <c r="D178" t="s">
        <v>843</v>
      </c>
      <c r="E178" t="s">
        <v>741</v>
      </c>
    </row>
    <row r="179" spans="1:5" hidden="1" x14ac:dyDescent="0.35">
      <c r="A179" t="s">
        <v>93</v>
      </c>
      <c r="B179" t="s">
        <v>844</v>
      </c>
      <c r="C179" t="s">
        <v>93</v>
      </c>
      <c r="D179" t="s">
        <v>843</v>
      </c>
      <c r="E179" t="s">
        <v>743</v>
      </c>
    </row>
    <row r="180" spans="1:5" hidden="1" x14ac:dyDescent="0.35">
      <c r="A180" t="s">
        <v>93</v>
      </c>
      <c r="B180" t="s">
        <v>845</v>
      </c>
      <c r="C180" t="s">
        <v>93</v>
      </c>
      <c r="D180" t="s">
        <v>843</v>
      </c>
      <c r="E180" t="s">
        <v>715</v>
      </c>
    </row>
    <row r="181" spans="1:5" hidden="1" x14ac:dyDescent="0.35">
      <c r="A181" t="s">
        <v>93</v>
      </c>
      <c r="B181" t="s">
        <v>846</v>
      </c>
      <c r="C181" t="s">
        <v>93</v>
      </c>
      <c r="D181" t="s">
        <v>843</v>
      </c>
      <c r="E181" t="s">
        <v>746</v>
      </c>
    </row>
    <row r="182" spans="1:5" hidden="1" x14ac:dyDescent="0.35">
      <c r="A182" t="s">
        <v>93</v>
      </c>
      <c r="B182" t="s">
        <v>847</v>
      </c>
      <c r="C182" t="s">
        <v>93</v>
      </c>
      <c r="D182" t="s">
        <v>843</v>
      </c>
      <c r="E182" t="s">
        <v>717</v>
      </c>
    </row>
    <row r="183" spans="1:5" hidden="1" x14ac:dyDescent="0.35">
      <c r="A183" t="s">
        <v>93</v>
      </c>
      <c r="B183" t="s">
        <v>848</v>
      </c>
      <c r="C183" t="s">
        <v>93</v>
      </c>
      <c r="D183" t="s">
        <v>843</v>
      </c>
      <c r="E183" t="s">
        <v>749</v>
      </c>
    </row>
    <row r="184" spans="1:5" hidden="1" x14ac:dyDescent="0.35">
      <c r="A184" t="s">
        <v>93</v>
      </c>
      <c r="B184" t="s">
        <v>849</v>
      </c>
      <c r="C184" t="s">
        <v>93</v>
      </c>
      <c r="D184" t="s">
        <v>843</v>
      </c>
      <c r="E184" t="s">
        <v>751</v>
      </c>
    </row>
    <row r="185" spans="1:5" hidden="1" x14ac:dyDescent="0.35">
      <c r="A185" t="s">
        <v>93</v>
      </c>
      <c r="B185" t="s">
        <v>850</v>
      </c>
      <c r="C185" t="s">
        <v>93</v>
      </c>
      <c r="D185" t="s">
        <v>843</v>
      </c>
      <c r="E185" t="s">
        <v>719</v>
      </c>
    </row>
    <row r="186" spans="1:5" hidden="1" x14ac:dyDescent="0.35">
      <c r="A186" t="s">
        <v>93</v>
      </c>
      <c r="B186" t="s">
        <v>851</v>
      </c>
      <c r="C186" t="s">
        <v>93</v>
      </c>
      <c r="D186" t="s">
        <v>843</v>
      </c>
      <c r="E186" t="s">
        <v>753</v>
      </c>
    </row>
    <row r="187" spans="1:5" hidden="1" x14ac:dyDescent="0.35">
      <c r="A187" t="s">
        <v>93</v>
      </c>
      <c r="B187" t="s">
        <v>852</v>
      </c>
      <c r="C187" t="s">
        <v>93</v>
      </c>
      <c r="D187" t="s">
        <v>843</v>
      </c>
      <c r="E187" t="s">
        <v>755</v>
      </c>
    </row>
    <row r="188" spans="1:5" hidden="1" x14ac:dyDescent="0.35">
      <c r="A188" t="s">
        <v>93</v>
      </c>
      <c r="B188" t="s">
        <v>853</v>
      </c>
      <c r="C188" t="s">
        <v>93</v>
      </c>
      <c r="D188" t="s">
        <v>843</v>
      </c>
      <c r="E188" t="s">
        <v>721</v>
      </c>
    </row>
    <row r="189" spans="1:5" hidden="1" x14ac:dyDescent="0.35">
      <c r="A189" t="s">
        <v>93</v>
      </c>
      <c r="B189" t="s">
        <v>854</v>
      </c>
      <c r="C189" t="s">
        <v>93</v>
      </c>
      <c r="D189" t="s">
        <v>843</v>
      </c>
      <c r="E189" t="s">
        <v>723</v>
      </c>
    </row>
    <row r="190" spans="1:5" hidden="1" x14ac:dyDescent="0.35">
      <c r="A190" t="s">
        <v>93</v>
      </c>
      <c r="B190" t="s">
        <v>855</v>
      </c>
      <c r="C190" t="s">
        <v>93</v>
      </c>
      <c r="D190" t="s">
        <v>843</v>
      </c>
      <c r="E190" t="s">
        <v>727</v>
      </c>
    </row>
    <row r="191" spans="1:5" hidden="1" x14ac:dyDescent="0.35">
      <c r="A191" t="s">
        <v>93</v>
      </c>
      <c r="B191" t="s">
        <v>856</v>
      </c>
      <c r="C191" t="s">
        <v>93</v>
      </c>
      <c r="D191" t="s">
        <v>843</v>
      </c>
      <c r="E191" t="s">
        <v>729</v>
      </c>
    </row>
    <row r="192" spans="1:5" hidden="1" x14ac:dyDescent="0.35">
      <c r="A192" t="s">
        <v>93</v>
      </c>
      <c r="B192" t="s">
        <v>857</v>
      </c>
      <c r="C192" t="s">
        <v>93</v>
      </c>
      <c r="D192" t="s">
        <v>843</v>
      </c>
      <c r="E192" t="s">
        <v>733</v>
      </c>
    </row>
    <row r="193" spans="1:5" hidden="1" x14ac:dyDescent="0.35">
      <c r="A193" t="s">
        <v>93</v>
      </c>
      <c r="B193" t="s">
        <v>858</v>
      </c>
      <c r="C193" t="s">
        <v>93</v>
      </c>
      <c r="D193" t="s">
        <v>843</v>
      </c>
      <c r="E193" t="s">
        <v>735</v>
      </c>
    </row>
    <row r="194" spans="1:5" hidden="1" x14ac:dyDescent="0.35">
      <c r="A194" t="s">
        <v>93</v>
      </c>
      <c r="B194" t="s">
        <v>859</v>
      </c>
      <c r="C194" t="s">
        <v>93</v>
      </c>
      <c r="D194" t="s">
        <v>843</v>
      </c>
      <c r="E194" t="s">
        <v>737</v>
      </c>
    </row>
    <row r="195" spans="1:5" hidden="1" x14ac:dyDescent="0.35">
      <c r="A195" t="s">
        <v>93</v>
      </c>
      <c r="B195" t="s">
        <v>860</v>
      </c>
      <c r="C195" t="s">
        <v>93</v>
      </c>
      <c r="D195" t="s">
        <v>843</v>
      </c>
      <c r="E195" t="s">
        <v>760</v>
      </c>
    </row>
    <row r="196" spans="1:5" hidden="1" x14ac:dyDescent="0.35">
      <c r="A196" t="s">
        <v>93</v>
      </c>
      <c r="B196" t="s">
        <v>861</v>
      </c>
      <c r="C196" t="s">
        <v>93</v>
      </c>
      <c r="D196" t="s">
        <v>843</v>
      </c>
      <c r="E196" t="s">
        <v>739</v>
      </c>
    </row>
    <row r="197" spans="1:5" hidden="1" x14ac:dyDescent="0.35">
      <c r="A197" t="s">
        <v>93</v>
      </c>
      <c r="B197" t="s">
        <v>862</v>
      </c>
      <c r="C197" t="s">
        <v>93</v>
      </c>
      <c r="D197" t="s">
        <v>843</v>
      </c>
      <c r="E197" t="s">
        <v>762</v>
      </c>
    </row>
    <row r="198" spans="1:5" hidden="1" x14ac:dyDescent="0.35">
      <c r="A198" t="s">
        <v>93</v>
      </c>
      <c r="B198" t="s">
        <v>863</v>
      </c>
      <c r="C198" t="s">
        <v>93</v>
      </c>
      <c r="D198" t="s">
        <v>864</v>
      </c>
      <c r="E198" t="s">
        <v>741</v>
      </c>
    </row>
    <row r="199" spans="1:5" hidden="1" x14ac:dyDescent="0.35">
      <c r="A199" t="s">
        <v>93</v>
      </c>
      <c r="B199" t="s">
        <v>865</v>
      </c>
      <c r="C199" t="s">
        <v>93</v>
      </c>
      <c r="D199" t="s">
        <v>864</v>
      </c>
      <c r="E199" t="s">
        <v>743</v>
      </c>
    </row>
    <row r="200" spans="1:5" hidden="1" x14ac:dyDescent="0.35">
      <c r="A200" t="s">
        <v>93</v>
      </c>
      <c r="B200" t="s">
        <v>866</v>
      </c>
      <c r="C200" t="s">
        <v>93</v>
      </c>
      <c r="D200" t="s">
        <v>864</v>
      </c>
      <c r="E200" t="s">
        <v>715</v>
      </c>
    </row>
    <row r="201" spans="1:5" hidden="1" x14ac:dyDescent="0.35">
      <c r="A201" t="s">
        <v>93</v>
      </c>
      <c r="B201" t="s">
        <v>867</v>
      </c>
      <c r="C201" t="s">
        <v>93</v>
      </c>
      <c r="D201" t="s">
        <v>864</v>
      </c>
      <c r="E201" t="s">
        <v>717</v>
      </c>
    </row>
    <row r="202" spans="1:5" hidden="1" x14ac:dyDescent="0.35">
      <c r="A202" t="s">
        <v>93</v>
      </c>
      <c r="B202" t="s">
        <v>868</v>
      </c>
      <c r="C202" t="s">
        <v>93</v>
      </c>
      <c r="D202" t="s">
        <v>864</v>
      </c>
      <c r="E202" t="s">
        <v>719</v>
      </c>
    </row>
    <row r="203" spans="1:5" hidden="1" x14ac:dyDescent="0.35">
      <c r="A203" t="s">
        <v>93</v>
      </c>
      <c r="B203" t="s">
        <v>869</v>
      </c>
      <c r="C203" t="s">
        <v>93</v>
      </c>
      <c r="D203" t="s">
        <v>864</v>
      </c>
      <c r="E203" t="s">
        <v>753</v>
      </c>
    </row>
    <row r="204" spans="1:5" hidden="1" x14ac:dyDescent="0.35">
      <c r="A204" t="s">
        <v>93</v>
      </c>
      <c r="B204" t="s">
        <v>870</v>
      </c>
      <c r="C204" t="s">
        <v>93</v>
      </c>
      <c r="D204" t="s">
        <v>864</v>
      </c>
      <c r="E204" t="s">
        <v>721</v>
      </c>
    </row>
    <row r="205" spans="1:5" hidden="1" x14ac:dyDescent="0.35">
      <c r="A205" t="s">
        <v>93</v>
      </c>
      <c r="B205" t="s">
        <v>871</v>
      </c>
      <c r="C205" t="s">
        <v>93</v>
      </c>
      <c r="D205" t="s">
        <v>864</v>
      </c>
      <c r="E205" t="s">
        <v>723</v>
      </c>
    </row>
    <row r="206" spans="1:5" hidden="1" x14ac:dyDescent="0.35">
      <c r="A206" t="s">
        <v>93</v>
      </c>
      <c r="B206" t="s">
        <v>872</v>
      </c>
      <c r="C206" t="s">
        <v>93</v>
      </c>
      <c r="D206" t="s">
        <v>864</v>
      </c>
      <c r="E206" t="s">
        <v>725</v>
      </c>
    </row>
    <row r="207" spans="1:5" hidden="1" x14ac:dyDescent="0.35">
      <c r="A207" t="s">
        <v>93</v>
      </c>
      <c r="B207" t="s">
        <v>873</v>
      </c>
      <c r="C207" t="s">
        <v>93</v>
      </c>
      <c r="D207" t="s">
        <v>864</v>
      </c>
      <c r="E207" t="s">
        <v>808</v>
      </c>
    </row>
    <row r="208" spans="1:5" hidden="1" x14ac:dyDescent="0.35">
      <c r="A208" t="s">
        <v>93</v>
      </c>
      <c r="B208" t="s">
        <v>874</v>
      </c>
      <c r="C208" t="s">
        <v>93</v>
      </c>
      <c r="D208" t="s">
        <v>864</v>
      </c>
      <c r="E208" t="s">
        <v>727</v>
      </c>
    </row>
    <row r="209" spans="1:5" hidden="1" x14ac:dyDescent="0.35">
      <c r="A209" t="s">
        <v>93</v>
      </c>
      <c r="B209" t="s">
        <v>875</v>
      </c>
      <c r="C209" t="s">
        <v>93</v>
      </c>
      <c r="D209" t="s">
        <v>864</v>
      </c>
      <c r="E209" t="s">
        <v>729</v>
      </c>
    </row>
    <row r="210" spans="1:5" hidden="1" x14ac:dyDescent="0.35">
      <c r="A210" t="s">
        <v>93</v>
      </c>
      <c r="B210" t="s">
        <v>876</v>
      </c>
      <c r="C210" t="s">
        <v>93</v>
      </c>
      <c r="D210" t="s">
        <v>864</v>
      </c>
      <c r="E210" t="s">
        <v>731</v>
      </c>
    </row>
    <row r="211" spans="1:5" hidden="1" x14ac:dyDescent="0.35">
      <c r="A211" t="s">
        <v>93</v>
      </c>
      <c r="B211" t="s">
        <v>877</v>
      </c>
      <c r="C211" t="s">
        <v>93</v>
      </c>
      <c r="D211" t="s">
        <v>864</v>
      </c>
      <c r="E211" t="s">
        <v>733</v>
      </c>
    </row>
    <row r="212" spans="1:5" hidden="1" x14ac:dyDescent="0.35">
      <c r="A212" t="s">
        <v>93</v>
      </c>
      <c r="B212" t="s">
        <v>878</v>
      </c>
      <c r="C212" t="s">
        <v>93</v>
      </c>
      <c r="D212" t="s">
        <v>864</v>
      </c>
      <c r="E212" t="s">
        <v>735</v>
      </c>
    </row>
    <row r="213" spans="1:5" hidden="1" x14ac:dyDescent="0.35">
      <c r="A213" t="s">
        <v>93</v>
      </c>
      <c r="B213" t="s">
        <v>879</v>
      </c>
      <c r="C213" t="s">
        <v>93</v>
      </c>
      <c r="D213" t="s">
        <v>864</v>
      </c>
      <c r="E213" t="s">
        <v>737</v>
      </c>
    </row>
    <row r="214" spans="1:5" hidden="1" x14ac:dyDescent="0.35">
      <c r="A214" t="s">
        <v>93</v>
      </c>
      <c r="B214" t="s">
        <v>880</v>
      </c>
      <c r="C214" t="s">
        <v>93</v>
      </c>
      <c r="D214" t="s">
        <v>864</v>
      </c>
      <c r="E214" t="s">
        <v>760</v>
      </c>
    </row>
    <row r="215" spans="1:5" hidden="1" x14ac:dyDescent="0.35">
      <c r="A215" t="s">
        <v>93</v>
      </c>
      <c r="B215" t="s">
        <v>881</v>
      </c>
      <c r="C215" t="s">
        <v>93</v>
      </c>
      <c r="D215" t="s">
        <v>864</v>
      </c>
      <c r="E215" t="s">
        <v>739</v>
      </c>
    </row>
    <row r="216" spans="1:5" hidden="1" x14ac:dyDescent="0.35">
      <c r="A216" t="s">
        <v>93</v>
      </c>
      <c r="B216" t="s">
        <v>882</v>
      </c>
      <c r="C216" t="s">
        <v>93</v>
      </c>
      <c r="D216" t="s">
        <v>864</v>
      </c>
      <c r="E216" t="s">
        <v>762</v>
      </c>
    </row>
    <row r="217" spans="1:5" hidden="1" x14ac:dyDescent="0.35">
      <c r="A217" t="s">
        <v>93</v>
      </c>
      <c r="B217" t="s">
        <v>883</v>
      </c>
      <c r="C217" t="s">
        <v>93</v>
      </c>
      <c r="D217" t="s">
        <v>164</v>
      </c>
      <c r="E217" t="s">
        <v>715</v>
      </c>
    </row>
    <row r="218" spans="1:5" hidden="1" x14ac:dyDescent="0.35">
      <c r="A218" t="s">
        <v>93</v>
      </c>
      <c r="B218" t="s">
        <v>884</v>
      </c>
      <c r="C218" t="s">
        <v>93</v>
      </c>
      <c r="D218" t="s">
        <v>164</v>
      </c>
      <c r="E218" t="s">
        <v>717</v>
      </c>
    </row>
    <row r="219" spans="1:5" hidden="1" x14ac:dyDescent="0.35">
      <c r="A219" t="s">
        <v>93</v>
      </c>
      <c r="B219" t="s">
        <v>885</v>
      </c>
      <c r="C219" t="s">
        <v>93</v>
      </c>
      <c r="D219" t="s">
        <v>164</v>
      </c>
      <c r="E219" t="s">
        <v>719</v>
      </c>
    </row>
    <row r="220" spans="1:5" hidden="1" x14ac:dyDescent="0.35">
      <c r="A220" t="s">
        <v>93</v>
      </c>
      <c r="B220" t="s">
        <v>886</v>
      </c>
      <c r="C220" t="s">
        <v>93</v>
      </c>
      <c r="D220" t="s">
        <v>164</v>
      </c>
      <c r="E220" t="s">
        <v>164</v>
      </c>
    </row>
    <row r="221" spans="1:5" hidden="1" x14ac:dyDescent="0.35">
      <c r="A221" t="s">
        <v>93</v>
      </c>
      <c r="B221" t="s">
        <v>887</v>
      </c>
      <c r="C221" t="s">
        <v>93</v>
      </c>
      <c r="D221" t="s">
        <v>164</v>
      </c>
      <c r="E221" t="s">
        <v>721</v>
      </c>
    </row>
    <row r="222" spans="1:5" hidden="1" x14ac:dyDescent="0.35">
      <c r="A222" t="s">
        <v>93</v>
      </c>
      <c r="B222" t="s">
        <v>888</v>
      </c>
      <c r="C222" t="s">
        <v>93</v>
      </c>
      <c r="D222" t="s">
        <v>164</v>
      </c>
      <c r="E222" t="s">
        <v>723</v>
      </c>
    </row>
    <row r="223" spans="1:5" hidden="1" x14ac:dyDescent="0.35">
      <c r="A223" t="s">
        <v>93</v>
      </c>
      <c r="B223" t="s">
        <v>889</v>
      </c>
      <c r="C223" t="s">
        <v>93</v>
      </c>
      <c r="D223" t="s">
        <v>164</v>
      </c>
      <c r="E223" t="s">
        <v>725</v>
      </c>
    </row>
    <row r="224" spans="1:5" hidden="1" x14ac:dyDescent="0.35">
      <c r="A224" t="s">
        <v>93</v>
      </c>
      <c r="B224" t="s">
        <v>890</v>
      </c>
      <c r="C224" t="s">
        <v>93</v>
      </c>
      <c r="D224" t="s">
        <v>164</v>
      </c>
      <c r="E224" t="s">
        <v>727</v>
      </c>
    </row>
    <row r="225" spans="1:5" hidden="1" x14ac:dyDescent="0.35">
      <c r="A225" t="s">
        <v>93</v>
      </c>
      <c r="B225" t="s">
        <v>891</v>
      </c>
      <c r="C225" t="s">
        <v>93</v>
      </c>
      <c r="D225" t="s">
        <v>164</v>
      </c>
      <c r="E225" t="s">
        <v>729</v>
      </c>
    </row>
    <row r="226" spans="1:5" hidden="1" x14ac:dyDescent="0.35">
      <c r="A226" t="s">
        <v>93</v>
      </c>
      <c r="B226" t="s">
        <v>892</v>
      </c>
      <c r="C226" t="s">
        <v>93</v>
      </c>
      <c r="D226" t="s">
        <v>164</v>
      </c>
      <c r="E226" t="s">
        <v>731</v>
      </c>
    </row>
    <row r="227" spans="1:5" hidden="1" x14ac:dyDescent="0.35">
      <c r="A227" t="s">
        <v>93</v>
      </c>
      <c r="B227" t="s">
        <v>893</v>
      </c>
      <c r="C227" t="s">
        <v>93</v>
      </c>
      <c r="D227" t="s">
        <v>164</v>
      </c>
      <c r="E227" t="s">
        <v>733</v>
      </c>
    </row>
    <row r="228" spans="1:5" hidden="1" x14ac:dyDescent="0.35">
      <c r="A228" t="s">
        <v>93</v>
      </c>
      <c r="B228" t="s">
        <v>894</v>
      </c>
      <c r="C228" t="s">
        <v>93</v>
      </c>
      <c r="D228" t="s">
        <v>164</v>
      </c>
      <c r="E228" t="s">
        <v>735</v>
      </c>
    </row>
    <row r="229" spans="1:5" hidden="1" x14ac:dyDescent="0.35">
      <c r="A229" t="s">
        <v>93</v>
      </c>
      <c r="B229" t="s">
        <v>895</v>
      </c>
      <c r="C229" t="s">
        <v>93</v>
      </c>
      <c r="D229" t="s">
        <v>164</v>
      </c>
      <c r="E229" t="s">
        <v>737</v>
      </c>
    </row>
    <row r="230" spans="1:5" hidden="1" x14ac:dyDescent="0.35">
      <c r="A230" t="s">
        <v>93</v>
      </c>
      <c r="B230" t="s">
        <v>896</v>
      </c>
      <c r="C230" t="s">
        <v>93</v>
      </c>
      <c r="D230" t="s">
        <v>164</v>
      </c>
      <c r="E230" t="s">
        <v>739</v>
      </c>
    </row>
    <row r="231" spans="1:5" hidden="1" x14ac:dyDescent="0.35">
      <c r="A231" t="s">
        <v>93</v>
      </c>
      <c r="B231" t="s">
        <v>897</v>
      </c>
      <c r="C231" t="s">
        <v>93</v>
      </c>
      <c r="D231" t="s">
        <v>898</v>
      </c>
      <c r="E231" t="s">
        <v>715</v>
      </c>
    </row>
    <row r="232" spans="1:5" hidden="1" x14ac:dyDescent="0.35">
      <c r="A232" t="s">
        <v>93</v>
      </c>
      <c r="B232" t="s">
        <v>899</v>
      </c>
      <c r="C232" t="s">
        <v>93</v>
      </c>
      <c r="D232" t="s">
        <v>898</v>
      </c>
      <c r="E232" t="s">
        <v>717</v>
      </c>
    </row>
    <row r="233" spans="1:5" hidden="1" x14ac:dyDescent="0.35">
      <c r="A233" t="s">
        <v>93</v>
      </c>
      <c r="B233" t="s">
        <v>900</v>
      </c>
      <c r="C233" t="s">
        <v>93</v>
      </c>
      <c r="D233" t="s">
        <v>898</v>
      </c>
      <c r="E233" t="s">
        <v>719</v>
      </c>
    </row>
    <row r="234" spans="1:5" hidden="1" x14ac:dyDescent="0.35">
      <c r="A234" t="s">
        <v>93</v>
      </c>
      <c r="B234" t="s">
        <v>901</v>
      </c>
      <c r="C234" t="s">
        <v>93</v>
      </c>
      <c r="D234" t="s">
        <v>898</v>
      </c>
      <c r="E234" t="s">
        <v>721</v>
      </c>
    </row>
    <row r="235" spans="1:5" hidden="1" x14ac:dyDescent="0.35">
      <c r="A235" t="s">
        <v>93</v>
      </c>
      <c r="B235" t="s">
        <v>902</v>
      </c>
      <c r="C235" t="s">
        <v>93</v>
      </c>
      <c r="D235" t="s">
        <v>898</v>
      </c>
      <c r="E235" t="s">
        <v>723</v>
      </c>
    </row>
    <row r="236" spans="1:5" hidden="1" x14ac:dyDescent="0.35">
      <c r="A236" t="s">
        <v>93</v>
      </c>
      <c r="B236" t="s">
        <v>903</v>
      </c>
      <c r="C236" t="s">
        <v>93</v>
      </c>
      <c r="D236" t="s">
        <v>898</v>
      </c>
      <c r="E236" t="s">
        <v>725</v>
      </c>
    </row>
    <row r="237" spans="1:5" hidden="1" x14ac:dyDescent="0.35">
      <c r="A237" t="s">
        <v>93</v>
      </c>
      <c r="B237" t="s">
        <v>904</v>
      </c>
      <c r="C237" t="s">
        <v>93</v>
      </c>
      <c r="D237" t="s">
        <v>898</v>
      </c>
      <c r="E237" t="s">
        <v>727</v>
      </c>
    </row>
    <row r="238" spans="1:5" hidden="1" x14ac:dyDescent="0.35">
      <c r="A238" t="s">
        <v>93</v>
      </c>
      <c r="B238" t="s">
        <v>905</v>
      </c>
      <c r="C238" t="s">
        <v>93</v>
      </c>
      <c r="D238" t="s">
        <v>898</v>
      </c>
      <c r="E238" t="s">
        <v>729</v>
      </c>
    </row>
    <row r="239" spans="1:5" hidden="1" x14ac:dyDescent="0.35">
      <c r="A239" t="s">
        <v>93</v>
      </c>
      <c r="B239" t="s">
        <v>906</v>
      </c>
      <c r="C239" t="s">
        <v>93</v>
      </c>
      <c r="D239" t="s">
        <v>898</v>
      </c>
      <c r="E239" t="s">
        <v>733</v>
      </c>
    </row>
    <row r="240" spans="1:5" hidden="1" x14ac:dyDescent="0.35">
      <c r="A240" t="s">
        <v>93</v>
      </c>
      <c r="B240" t="s">
        <v>907</v>
      </c>
      <c r="C240" t="s">
        <v>93</v>
      </c>
      <c r="D240" t="s">
        <v>898</v>
      </c>
      <c r="E240" t="s">
        <v>737</v>
      </c>
    </row>
    <row r="241" spans="1:5" hidden="1" x14ac:dyDescent="0.35">
      <c r="A241" t="s">
        <v>93</v>
      </c>
      <c r="B241" t="s">
        <v>908</v>
      </c>
      <c r="C241" t="s">
        <v>93</v>
      </c>
      <c r="D241" t="s">
        <v>898</v>
      </c>
      <c r="E241" t="s">
        <v>739</v>
      </c>
    </row>
    <row r="242" spans="1:5" hidden="1" x14ac:dyDescent="0.35">
      <c r="A242" t="s">
        <v>93</v>
      </c>
      <c r="B242" t="s">
        <v>909</v>
      </c>
      <c r="C242" t="s">
        <v>93</v>
      </c>
      <c r="D242" t="s">
        <v>910</v>
      </c>
      <c r="E242" t="s">
        <v>741</v>
      </c>
    </row>
    <row r="243" spans="1:5" hidden="1" x14ac:dyDescent="0.35">
      <c r="A243" t="s">
        <v>93</v>
      </c>
      <c r="B243" t="s">
        <v>911</v>
      </c>
      <c r="C243" t="s">
        <v>93</v>
      </c>
      <c r="D243" t="s">
        <v>910</v>
      </c>
      <c r="E243" t="s">
        <v>743</v>
      </c>
    </row>
    <row r="244" spans="1:5" hidden="1" x14ac:dyDescent="0.35">
      <c r="A244" t="s">
        <v>93</v>
      </c>
      <c r="B244" t="s">
        <v>912</v>
      </c>
      <c r="C244" t="s">
        <v>93</v>
      </c>
      <c r="D244" t="s">
        <v>910</v>
      </c>
      <c r="E244" t="s">
        <v>715</v>
      </c>
    </row>
    <row r="245" spans="1:5" hidden="1" x14ac:dyDescent="0.35">
      <c r="A245" t="s">
        <v>93</v>
      </c>
      <c r="B245" t="s">
        <v>913</v>
      </c>
      <c r="C245" t="s">
        <v>93</v>
      </c>
      <c r="D245" t="s">
        <v>910</v>
      </c>
      <c r="E245" t="s">
        <v>746</v>
      </c>
    </row>
    <row r="246" spans="1:5" hidden="1" x14ac:dyDescent="0.35">
      <c r="A246" t="s">
        <v>93</v>
      </c>
      <c r="B246" t="s">
        <v>914</v>
      </c>
      <c r="C246" t="s">
        <v>93</v>
      </c>
      <c r="D246" t="s">
        <v>910</v>
      </c>
      <c r="E246" t="s">
        <v>717</v>
      </c>
    </row>
    <row r="247" spans="1:5" hidden="1" x14ac:dyDescent="0.35">
      <c r="A247" t="s">
        <v>93</v>
      </c>
      <c r="B247" t="s">
        <v>915</v>
      </c>
      <c r="C247" t="s">
        <v>93</v>
      </c>
      <c r="D247" t="s">
        <v>910</v>
      </c>
      <c r="E247" t="s">
        <v>774</v>
      </c>
    </row>
    <row r="248" spans="1:5" hidden="1" x14ac:dyDescent="0.35">
      <c r="A248" t="s">
        <v>93</v>
      </c>
      <c r="B248" t="s">
        <v>916</v>
      </c>
      <c r="C248" t="s">
        <v>93</v>
      </c>
      <c r="D248" t="s">
        <v>910</v>
      </c>
      <c r="E248" t="s">
        <v>749</v>
      </c>
    </row>
    <row r="249" spans="1:5" hidden="1" x14ac:dyDescent="0.35">
      <c r="A249" t="s">
        <v>93</v>
      </c>
      <c r="B249" t="s">
        <v>917</v>
      </c>
      <c r="C249" t="s">
        <v>93</v>
      </c>
      <c r="D249" t="s">
        <v>910</v>
      </c>
      <c r="E249" t="s">
        <v>751</v>
      </c>
    </row>
    <row r="250" spans="1:5" hidden="1" x14ac:dyDescent="0.35">
      <c r="A250" t="s">
        <v>93</v>
      </c>
      <c r="B250" t="s">
        <v>918</v>
      </c>
      <c r="C250" t="s">
        <v>93</v>
      </c>
      <c r="D250" t="s">
        <v>910</v>
      </c>
      <c r="E250" t="s">
        <v>719</v>
      </c>
    </row>
    <row r="251" spans="1:5" hidden="1" x14ac:dyDescent="0.35">
      <c r="A251" t="s">
        <v>93</v>
      </c>
      <c r="B251" t="s">
        <v>919</v>
      </c>
      <c r="C251" t="s">
        <v>93</v>
      </c>
      <c r="D251" t="s">
        <v>910</v>
      </c>
      <c r="E251" t="s">
        <v>753</v>
      </c>
    </row>
    <row r="252" spans="1:5" hidden="1" x14ac:dyDescent="0.35">
      <c r="A252" t="s">
        <v>93</v>
      </c>
      <c r="B252" t="s">
        <v>920</v>
      </c>
      <c r="C252" t="s">
        <v>93</v>
      </c>
      <c r="D252" t="s">
        <v>910</v>
      </c>
      <c r="E252" t="s">
        <v>755</v>
      </c>
    </row>
    <row r="253" spans="1:5" hidden="1" x14ac:dyDescent="0.35">
      <c r="A253" t="s">
        <v>93</v>
      </c>
      <c r="B253" t="s">
        <v>921</v>
      </c>
      <c r="C253" t="s">
        <v>93</v>
      </c>
      <c r="D253" t="s">
        <v>910</v>
      </c>
      <c r="E253" t="s">
        <v>721</v>
      </c>
    </row>
    <row r="254" spans="1:5" hidden="1" x14ac:dyDescent="0.35">
      <c r="A254" t="s">
        <v>93</v>
      </c>
      <c r="B254" t="s">
        <v>922</v>
      </c>
      <c r="C254" t="s">
        <v>93</v>
      </c>
      <c r="D254" t="s">
        <v>910</v>
      </c>
      <c r="E254" t="s">
        <v>723</v>
      </c>
    </row>
    <row r="255" spans="1:5" hidden="1" x14ac:dyDescent="0.35">
      <c r="A255" t="s">
        <v>93</v>
      </c>
      <c r="B255" t="s">
        <v>923</v>
      </c>
      <c r="C255" t="s">
        <v>93</v>
      </c>
      <c r="D255" t="s">
        <v>910</v>
      </c>
      <c r="E255" t="s">
        <v>725</v>
      </c>
    </row>
    <row r="256" spans="1:5" hidden="1" x14ac:dyDescent="0.35">
      <c r="A256" t="s">
        <v>93</v>
      </c>
      <c r="B256" t="s">
        <v>924</v>
      </c>
      <c r="C256" t="s">
        <v>93</v>
      </c>
      <c r="D256" t="s">
        <v>910</v>
      </c>
      <c r="E256" t="s">
        <v>727</v>
      </c>
    </row>
    <row r="257" spans="1:5" hidden="1" x14ac:dyDescent="0.35">
      <c r="A257" t="s">
        <v>93</v>
      </c>
      <c r="B257" t="s">
        <v>925</v>
      </c>
      <c r="C257" t="s">
        <v>93</v>
      </c>
      <c r="D257" t="s">
        <v>910</v>
      </c>
      <c r="E257" t="s">
        <v>729</v>
      </c>
    </row>
    <row r="258" spans="1:5" hidden="1" x14ac:dyDescent="0.35">
      <c r="A258" t="s">
        <v>93</v>
      </c>
      <c r="B258" t="s">
        <v>926</v>
      </c>
      <c r="C258" t="s">
        <v>93</v>
      </c>
      <c r="D258" t="s">
        <v>910</v>
      </c>
      <c r="E258" t="s">
        <v>731</v>
      </c>
    </row>
    <row r="259" spans="1:5" hidden="1" x14ac:dyDescent="0.35">
      <c r="A259" t="s">
        <v>93</v>
      </c>
      <c r="B259" t="s">
        <v>927</v>
      </c>
      <c r="C259" t="s">
        <v>93</v>
      </c>
      <c r="D259" t="s">
        <v>910</v>
      </c>
      <c r="E259" t="s">
        <v>733</v>
      </c>
    </row>
    <row r="260" spans="1:5" hidden="1" x14ac:dyDescent="0.35">
      <c r="A260" t="s">
        <v>93</v>
      </c>
      <c r="B260" t="s">
        <v>928</v>
      </c>
      <c r="C260" t="s">
        <v>93</v>
      </c>
      <c r="D260" t="s">
        <v>910</v>
      </c>
      <c r="E260" t="s">
        <v>737</v>
      </c>
    </row>
    <row r="261" spans="1:5" hidden="1" x14ac:dyDescent="0.35">
      <c r="A261" t="s">
        <v>93</v>
      </c>
      <c r="B261" t="s">
        <v>929</v>
      </c>
      <c r="C261" t="s">
        <v>93</v>
      </c>
      <c r="D261" t="s">
        <v>910</v>
      </c>
      <c r="E261" t="s">
        <v>760</v>
      </c>
    </row>
    <row r="262" spans="1:5" hidden="1" x14ac:dyDescent="0.35">
      <c r="A262" t="s">
        <v>93</v>
      </c>
      <c r="B262" t="s">
        <v>930</v>
      </c>
      <c r="C262" t="s">
        <v>93</v>
      </c>
      <c r="D262" t="s">
        <v>910</v>
      </c>
      <c r="E262" t="s">
        <v>739</v>
      </c>
    </row>
    <row r="263" spans="1:5" hidden="1" x14ac:dyDescent="0.35">
      <c r="A263" t="s">
        <v>93</v>
      </c>
      <c r="B263" t="s">
        <v>931</v>
      </c>
      <c r="C263" t="s">
        <v>93</v>
      </c>
      <c r="D263" t="s">
        <v>910</v>
      </c>
      <c r="E263" t="s">
        <v>932</v>
      </c>
    </row>
    <row r="264" spans="1:5" hidden="1" x14ac:dyDescent="0.35">
      <c r="A264" t="s">
        <v>93</v>
      </c>
      <c r="B264" t="s">
        <v>933</v>
      </c>
      <c r="C264" t="s">
        <v>93</v>
      </c>
      <c r="D264" t="s">
        <v>910</v>
      </c>
      <c r="E264" t="s">
        <v>762</v>
      </c>
    </row>
    <row r="265" spans="1:5" hidden="1" x14ac:dyDescent="0.35">
      <c r="A265" t="s">
        <v>93</v>
      </c>
      <c r="B265" t="s">
        <v>934</v>
      </c>
      <c r="C265" t="s">
        <v>93</v>
      </c>
      <c r="D265" t="s">
        <v>935</v>
      </c>
      <c r="E265" t="s">
        <v>741</v>
      </c>
    </row>
    <row r="266" spans="1:5" hidden="1" x14ac:dyDescent="0.35">
      <c r="A266" t="s">
        <v>93</v>
      </c>
      <c r="B266" t="s">
        <v>936</v>
      </c>
      <c r="C266" t="s">
        <v>93</v>
      </c>
      <c r="D266" t="s">
        <v>935</v>
      </c>
      <c r="E266" t="s">
        <v>743</v>
      </c>
    </row>
    <row r="267" spans="1:5" hidden="1" x14ac:dyDescent="0.35">
      <c r="A267" t="s">
        <v>93</v>
      </c>
      <c r="B267" t="s">
        <v>937</v>
      </c>
      <c r="C267" t="s">
        <v>93</v>
      </c>
      <c r="D267" t="s">
        <v>935</v>
      </c>
      <c r="E267" t="s">
        <v>715</v>
      </c>
    </row>
    <row r="268" spans="1:5" hidden="1" x14ac:dyDescent="0.35">
      <c r="A268" t="s">
        <v>93</v>
      </c>
      <c r="B268" t="s">
        <v>938</v>
      </c>
      <c r="C268" t="s">
        <v>93</v>
      </c>
      <c r="D268" t="s">
        <v>935</v>
      </c>
      <c r="E268" t="s">
        <v>717</v>
      </c>
    </row>
    <row r="269" spans="1:5" hidden="1" x14ac:dyDescent="0.35">
      <c r="A269" t="s">
        <v>93</v>
      </c>
      <c r="B269" t="s">
        <v>939</v>
      </c>
      <c r="C269" t="s">
        <v>93</v>
      </c>
      <c r="D269" t="s">
        <v>935</v>
      </c>
      <c r="E269" t="s">
        <v>774</v>
      </c>
    </row>
    <row r="270" spans="1:5" hidden="1" x14ac:dyDescent="0.35">
      <c r="A270" t="s">
        <v>93</v>
      </c>
      <c r="B270" t="s">
        <v>940</v>
      </c>
      <c r="C270" t="s">
        <v>93</v>
      </c>
      <c r="D270" t="s">
        <v>935</v>
      </c>
      <c r="E270" t="s">
        <v>776</v>
      </c>
    </row>
    <row r="271" spans="1:5" hidden="1" x14ac:dyDescent="0.35">
      <c r="A271" t="s">
        <v>93</v>
      </c>
      <c r="B271" t="s">
        <v>941</v>
      </c>
      <c r="C271" t="s">
        <v>93</v>
      </c>
      <c r="D271" t="s">
        <v>935</v>
      </c>
      <c r="E271" t="s">
        <v>749</v>
      </c>
    </row>
    <row r="272" spans="1:5" hidden="1" x14ac:dyDescent="0.35">
      <c r="A272" t="s">
        <v>93</v>
      </c>
      <c r="B272" t="s">
        <v>942</v>
      </c>
      <c r="C272" t="s">
        <v>93</v>
      </c>
      <c r="D272" t="s">
        <v>935</v>
      </c>
      <c r="E272" t="s">
        <v>719</v>
      </c>
    </row>
    <row r="273" spans="1:5" hidden="1" x14ac:dyDescent="0.35">
      <c r="A273" t="s">
        <v>93</v>
      </c>
      <c r="B273" t="s">
        <v>943</v>
      </c>
      <c r="C273" t="s">
        <v>93</v>
      </c>
      <c r="D273" t="s">
        <v>935</v>
      </c>
      <c r="E273" t="s">
        <v>753</v>
      </c>
    </row>
    <row r="274" spans="1:5" hidden="1" x14ac:dyDescent="0.35">
      <c r="A274" t="s">
        <v>93</v>
      </c>
      <c r="B274" t="s">
        <v>944</v>
      </c>
      <c r="C274" t="s">
        <v>93</v>
      </c>
      <c r="D274" t="s">
        <v>935</v>
      </c>
      <c r="E274" t="s">
        <v>721</v>
      </c>
    </row>
    <row r="275" spans="1:5" hidden="1" x14ac:dyDescent="0.35">
      <c r="A275" t="s">
        <v>93</v>
      </c>
      <c r="B275" t="s">
        <v>945</v>
      </c>
      <c r="C275" t="s">
        <v>93</v>
      </c>
      <c r="D275" t="s">
        <v>935</v>
      </c>
      <c r="E275" t="s">
        <v>723</v>
      </c>
    </row>
    <row r="276" spans="1:5" hidden="1" x14ac:dyDescent="0.35">
      <c r="A276" t="s">
        <v>93</v>
      </c>
      <c r="B276" t="s">
        <v>946</v>
      </c>
      <c r="C276" t="s">
        <v>93</v>
      </c>
      <c r="D276" t="s">
        <v>935</v>
      </c>
      <c r="E276" t="s">
        <v>725</v>
      </c>
    </row>
    <row r="277" spans="1:5" hidden="1" x14ac:dyDescent="0.35">
      <c r="A277" t="s">
        <v>93</v>
      </c>
      <c r="B277" t="s">
        <v>947</v>
      </c>
      <c r="C277" t="s">
        <v>93</v>
      </c>
      <c r="D277" t="s">
        <v>935</v>
      </c>
      <c r="E277" t="s">
        <v>727</v>
      </c>
    </row>
    <row r="278" spans="1:5" hidden="1" x14ac:dyDescent="0.35">
      <c r="A278" t="s">
        <v>93</v>
      </c>
      <c r="B278" t="s">
        <v>948</v>
      </c>
      <c r="C278" t="s">
        <v>93</v>
      </c>
      <c r="D278" t="s">
        <v>935</v>
      </c>
      <c r="E278" t="s">
        <v>729</v>
      </c>
    </row>
    <row r="279" spans="1:5" hidden="1" x14ac:dyDescent="0.35">
      <c r="A279" t="s">
        <v>93</v>
      </c>
      <c r="B279" t="s">
        <v>949</v>
      </c>
      <c r="C279" t="s">
        <v>93</v>
      </c>
      <c r="D279" t="s">
        <v>935</v>
      </c>
      <c r="E279" t="s">
        <v>731</v>
      </c>
    </row>
    <row r="280" spans="1:5" hidden="1" x14ac:dyDescent="0.35">
      <c r="A280" t="s">
        <v>93</v>
      </c>
      <c r="B280" t="s">
        <v>950</v>
      </c>
      <c r="C280" t="s">
        <v>93</v>
      </c>
      <c r="D280" t="s">
        <v>935</v>
      </c>
      <c r="E280" t="s">
        <v>733</v>
      </c>
    </row>
    <row r="281" spans="1:5" hidden="1" x14ac:dyDescent="0.35">
      <c r="A281" t="s">
        <v>93</v>
      </c>
      <c r="B281" t="s">
        <v>951</v>
      </c>
      <c r="C281" t="s">
        <v>93</v>
      </c>
      <c r="D281" t="s">
        <v>935</v>
      </c>
      <c r="E281" t="s">
        <v>735</v>
      </c>
    </row>
    <row r="282" spans="1:5" hidden="1" x14ac:dyDescent="0.35">
      <c r="A282" t="s">
        <v>93</v>
      </c>
      <c r="B282" t="s">
        <v>952</v>
      </c>
      <c r="C282" t="s">
        <v>93</v>
      </c>
      <c r="D282" t="s">
        <v>935</v>
      </c>
      <c r="E282" t="s">
        <v>737</v>
      </c>
    </row>
    <row r="283" spans="1:5" hidden="1" x14ac:dyDescent="0.35">
      <c r="A283" t="s">
        <v>93</v>
      </c>
      <c r="B283" t="s">
        <v>953</v>
      </c>
      <c r="C283" t="s">
        <v>93</v>
      </c>
      <c r="D283" t="s">
        <v>935</v>
      </c>
      <c r="E283" t="s">
        <v>760</v>
      </c>
    </row>
    <row r="284" spans="1:5" hidden="1" x14ac:dyDescent="0.35">
      <c r="A284" t="s">
        <v>93</v>
      </c>
      <c r="B284" t="s">
        <v>954</v>
      </c>
      <c r="C284" t="s">
        <v>93</v>
      </c>
      <c r="D284" t="s">
        <v>935</v>
      </c>
      <c r="E284" t="s">
        <v>739</v>
      </c>
    </row>
    <row r="285" spans="1:5" hidden="1" x14ac:dyDescent="0.35">
      <c r="A285" t="s">
        <v>93</v>
      </c>
      <c r="B285" t="s">
        <v>955</v>
      </c>
      <c r="C285" t="s">
        <v>93</v>
      </c>
      <c r="D285" t="s">
        <v>935</v>
      </c>
      <c r="E285" t="s">
        <v>762</v>
      </c>
    </row>
    <row r="286" spans="1:5" hidden="1" x14ac:dyDescent="0.35">
      <c r="A286" t="s">
        <v>93</v>
      </c>
      <c r="B286" t="s">
        <v>956</v>
      </c>
      <c r="C286" t="s">
        <v>93</v>
      </c>
      <c r="D286" t="s">
        <v>957</v>
      </c>
      <c r="E286" t="s">
        <v>715</v>
      </c>
    </row>
    <row r="287" spans="1:5" hidden="1" x14ac:dyDescent="0.35">
      <c r="A287" t="s">
        <v>93</v>
      </c>
      <c r="B287" t="s">
        <v>958</v>
      </c>
      <c r="C287" t="s">
        <v>93</v>
      </c>
      <c r="D287" t="s">
        <v>957</v>
      </c>
      <c r="E287" t="s">
        <v>717</v>
      </c>
    </row>
    <row r="288" spans="1:5" hidden="1" x14ac:dyDescent="0.35">
      <c r="A288" t="s">
        <v>93</v>
      </c>
      <c r="B288" t="s">
        <v>959</v>
      </c>
      <c r="C288" t="s">
        <v>93</v>
      </c>
      <c r="D288" t="s">
        <v>957</v>
      </c>
      <c r="E288" t="s">
        <v>719</v>
      </c>
    </row>
    <row r="289" spans="1:5" hidden="1" x14ac:dyDescent="0.35">
      <c r="A289" t="s">
        <v>93</v>
      </c>
      <c r="B289" t="s">
        <v>960</v>
      </c>
      <c r="C289" t="s">
        <v>93</v>
      </c>
      <c r="D289" t="s">
        <v>957</v>
      </c>
      <c r="E289" t="s">
        <v>721</v>
      </c>
    </row>
    <row r="290" spans="1:5" hidden="1" x14ac:dyDescent="0.35">
      <c r="A290" t="s">
        <v>93</v>
      </c>
      <c r="B290" t="s">
        <v>961</v>
      </c>
      <c r="C290" t="s">
        <v>93</v>
      </c>
      <c r="D290" t="s">
        <v>957</v>
      </c>
      <c r="E290" t="s">
        <v>723</v>
      </c>
    </row>
    <row r="291" spans="1:5" hidden="1" x14ac:dyDescent="0.35">
      <c r="A291" t="s">
        <v>93</v>
      </c>
      <c r="B291" t="s">
        <v>962</v>
      </c>
      <c r="C291" t="s">
        <v>93</v>
      </c>
      <c r="D291" t="s">
        <v>957</v>
      </c>
      <c r="E291" t="s">
        <v>727</v>
      </c>
    </row>
    <row r="292" spans="1:5" hidden="1" x14ac:dyDescent="0.35">
      <c r="A292" t="s">
        <v>93</v>
      </c>
      <c r="B292" t="s">
        <v>963</v>
      </c>
      <c r="C292" t="s">
        <v>93</v>
      </c>
      <c r="D292" t="s">
        <v>957</v>
      </c>
      <c r="E292" t="s">
        <v>729</v>
      </c>
    </row>
    <row r="293" spans="1:5" hidden="1" x14ac:dyDescent="0.35">
      <c r="A293" t="s">
        <v>93</v>
      </c>
      <c r="B293" t="s">
        <v>964</v>
      </c>
      <c r="C293" t="s">
        <v>93</v>
      </c>
      <c r="D293" t="s">
        <v>957</v>
      </c>
      <c r="E293" t="s">
        <v>733</v>
      </c>
    </row>
    <row r="294" spans="1:5" hidden="1" x14ac:dyDescent="0.35">
      <c r="A294" t="s">
        <v>93</v>
      </c>
      <c r="B294" t="s">
        <v>965</v>
      </c>
      <c r="C294" t="s">
        <v>93</v>
      </c>
      <c r="D294" t="s">
        <v>957</v>
      </c>
      <c r="E294" t="s">
        <v>735</v>
      </c>
    </row>
    <row r="295" spans="1:5" hidden="1" x14ac:dyDescent="0.35">
      <c r="A295" t="s">
        <v>93</v>
      </c>
      <c r="B295" t="s">
        <v>966</v>
      </c>
      <c r="C295" t="s">
        <v>93</v>
      </c>
      <c r="D295" t="s">
        <v>957</v>
      </c>
      <c r="E295" t="s">
        <v>737</v>
      </c>
    </row>
    <row r="296" spans="1:5" hidden="1" x14ac:dyDescent="0.35">
      <c r="A296" t="s">
        <v>93</v>
      </c>
      <c r="B296" t="s">
        <v>967</v>
      </c>
      <c r="C296" t="s">
        <v>93</v>
      </c>
      <c r="D296" t="s">
        <v>957</v>
      </c>
      <c r="E296" t="s">
        <v>739</v>
      </c>
    </row>
    <row r="297" spans="1:5" hidden="1" x14ac:dyDescent="0.35">
      <c r="A297" t="s">
        <v>93</v>
      </c>
      <c r="B297" t="s">
        <v>968</v>
      </c>
      <c r="C297" t="s">
        <v>93</v>
      </c>
      <c r="D297" t="s">
        <v>969</v>
      </c>
      <c r="E297" t="s">
        <v>970</v>
      </c>
    </row>
    <row r="298" spans="1:5" hidden="1" x14ac:dyDescent="0.35">
      <c r="A298" t="s">
        <v>93</v>
      </c>
      <c r="B298" t="s">
        <v>971</v>
      </c>
      <c r="C298" t="s">
        <v>93</v>
      </c>
      <c r="D298" t="s">
        <v>969</v>
      </c>
      <c r="E298" t="s">
        <v>715</v>
      </c>
    </row>
    <row r="299" spans="1:5" hidden="1" x14ac:dyDescent="0.35">
      <c r="A299" t="s">
        <v>93</v>
      </c>
      <c r="B299" t="s">
        <v>972</v>
      </c>
      <c r="C299" t="s">
        <v>93</v>
      </c>
      <c r="D299" t="s">
        <v>969</v>
      </c>
      <c r="E299" t="s">
        <v>717</v>
      </c>
    </row>
    <row r="300" spans="1:5" hidden="1" x14ac:dyDescent="0.35">
      <c r="A300" t="s">
        <v>93</v>
      </c>
      <c r="B300" t="s">
        <v>973</v>
      </c>
      <c r="C300" t="s">
        <v>93</v>
      </c>
      <c r="D300" t="s">
        <v>969</v>
      </c>
      <c r="E300" t="s">
        <v>774</v>
      </c>
    </row>
    <row r="301" spans="1:5" hidden="1" x14ac:dyDescent="0.35">
      <c r="A301" t="s">
        <v>93</v>
      </c>
      <c r="B301" t="s">
        <v>974</v>
      </c>
      <c r="C301" t="s">
        <v>93</v>
      </c>
      <c r="D301" t="s">
        <v>969</v>
      </c>
      <c r="E301" t="s">
        <v>975</v>
      </c>
    </row>
    <row r="302" spans="1:5" hidden="1" x14ac:dyDescent="0.35">
      <c r="A302" t="s">
        <v>93</v>
      </c>
      <c r="B302" t="s">
        <v>976</v>
      </c>
      <c r="C302" t="s">
        <v>93</v>
      </c>
      <c r="D302" t="s">
        <v>969</v>
      </c>
      <c r="E302" t="s">
        <v>719</v>
      </c>
    </row>
    <row r="303" spans="1:5" hidden="1" x14ac:dyDescent="0.35">
      <c r="A303" t="s">
        <v>93</v>
      </c>
      <c r="B303" t="s">
        <v>977</v>
      </c>
      <c r="C303" t="s">
        <v>93</v>
      </c>
      <c r="D303" t="s">
        <v>969</v>
      </c>
      <c r="E303" t="s">
        <v>721</v>
      </c>
    </row>
    <row r="304" spans="1:5" hidden="1" x14ac:dyDescent="0.35">
      <c r="A304" t="s">
        <v>93</v>
      </c>
      <c r="B304" t="s">
        <v>978</v>
      </c>
      <c r="C304" t="s">
        <v>93</v>
      </c>
      <c r="D304" t="s">
        <v>969</v>
      </c>
      <c r="E304" t="s">
        <v>723</v>
      </c>
    </row>
    <row r="305" spans="1:5" hidden="1" x14ac:dyDescent="0.35">
      <c r="A305" t="s">
        <v>93</v>
      </c>
      <c r="B305" t="s">
        <v>979</v>
      </c>
      <c r="C305" t="s">
        <v>93</v>
      </c>
      <c r="D305" t="s">
        <v>969</v>
      </c>
      <c r="E305" t="s">
        <v>725</v>
      </c>
    </row>
    <row r="306" spans="1:5" hidden="1" x14ac:dyDescent="0.35">
      <c r="A306" t="s">
        <v>93</v>
      </c>
      <c r="B306" t="s">
        <v>980</v>
      </c>
      <c r="C306" t="s">
        <v>93</v>
      </c>
      <c r="D306" t="s">
        <v>969</v>
      </c>
      <c r="E306" t="s">
        <v>981</v>
      </c>
    </row>
    <row r="307" spans="1:5" hidden="1" x14ac:dyDescent="0.35">
      <c r="A307" t="s">
        <v>93</v>
      </c>
      <c r="B307" t="s">
        <v>982</v>
      </c>
      <c r="C307" t="s">
        <v>93</v>
      </c>
      <c r="D307" t="s">
        <v>969</v>
      </c>
      <c r="E307" t="s">
        <v>727</v>
      </c>
    </row>
    <row r="308" spans="1:5" hidden="1" x14ac:dyDescent="0.35">
      <c r="A308" t="s">
        <v>93</v>
      </c>
      <c r="B308" t="s">
        <v>983</v>
      </c>
      <c r="C308" t="s">
        <v>93</v>
      </c>
      <c r="D308" t="s">
        <v>969</v>
      </c>
      <c r="E308" t="s">
        <v>729</v>
      </c>
    </row>
    <row r="309" spans="1:5" hidden="1" x14ac:dyDescent="0.35">
      <c r="A309" t="s">
        <v>93</v>
      </c>
      <c r="B309" t="s">
        <v>984</v>
      </c>
      <c r="C309" t="s">
        <v>93</v>
      </c>
      <c r="D309" t="s">
        <v>969</v>
      </c>
      <c r="E309" t="s">
        <v>731</v>
      </c>
    </row>
    <row r="310" spans="1:5" hidden="1" x14ac:dyDescent="0.35">
      <c r="A310" t="s">
        <v>93</v>
      </c>
      <c r="B310" t="s">
        <v>985</v>
      </c>
      <c r="C310" t="s">
        <v>93</v>
      </c>
      <c r="D310" t="s">
        <v>969</v>
      </c>
      <c r="E310" t="s">
        <v>733</v>
      </c>
    </row>
    <row r="311" spans="1:5" hidden="1" x14ac:dyDescent="0.35">
      <c r="A311" t="s">
        <v>93</v>
      </c>
      <c r="B311" t="s">
        <v>986</v>
      </c>
      <c r="C311" t="s">
        <v>93</v>
      </c>
      <c r="D311" t="s">
        <v>969</v>
      </c>
      <c r="E311" t="s">
        <v>737</v>
      </c>
    </row>
    <row r="312" spans="1:5" hidden="1" x14ac:dyDescent="0.35">
      <c r="A312" t="s">
        <v>93</v>
      </c>
      <c r="B312" t="s">
        <v>987</v>
      </c>
      <c r="C312" t="s">
        <v>93</v>
      </c>
      <c r="D312" t="s">
        <v>969</v>
      </c>
      <c r="E312" t="s">
        <v>739</v>
      </c>
    </row>
    <row r="313" spans="1:5" hidden="1" x14ac:dyDescent="0.35">
      <c r="A313" t="s">
        <v>93</v>
      </c>
      <c r="B313" t="s">
        <v>988</v>
      </c>
      <c r="C313" t="s">
        <v>93</v>
      </c>
      <c r="D313" t="s">
        <v>989</v>
      </c>
      <c r="E313" t="s">
        <v>715</v>
      </c>
    </row>
    <row r="314" spans="1:5" hidden="1" x14ac:dyDescent="0.35">
      <c r="A314" t="s">
        <v>93</v>
      </c>
      <c r="B314" t="s">
        <v>990</v>
      </c>
      <c r="C314" t="s">
        <v>93</v>
      </c>
      <c r="D314" t="s">
        <v>989</v>
      </c>
      <c r="E314" t="s">
        <v>717</v>
      </c>
    </row>
    <row r="315" spans="1:5" hidden="1" x14ac:dyDescent="0.35">
      <c r="A315" t="s">
        <v>93</v>
      </c>
      <c r="B315" t="s">
        <v>991</v>
      </c>
      <c r="C315" t="s">
        <v>93</v>
      </c>
      <c r="D315" t="s">
        <v>989</v>
      </c>
      <c r="E315" t="s">
        <v>719</v>
      </c>
    </row>
    <row r="316" spans="1:5" hidden="1" x14ac:dyDescent="0.35">
      <c r="A316" t="s">
        <v>93</v>
      </c>
      <c r="B316" t="s">
        <v>992</v>
      </c>
      <c r="C316" t="s">
        <v>93</v>
      </c>
      <c r="D316" t="s">
        <v>989</v>
      </c>
      <c r="E316" t="s">
        <v>721</v>
      </c>
    </row>
    <row r="317" spans="1:5" hidden="1" x14ac:dyDescent="0.35">
      <c r="A317" t="s">
        <v>93</v>
      </c>
      <c r="B317" t="s">
        <v>993</v>
      </c>
      <c r="C317" t="s">
        <v>93</v>
      </c>
      <c r="D317" t="s">
        <v>989</v>
      </c>
      <c r="E317" t="s">
        <v>723</v>
      </c>
    </row>
    <row r="318" spans="1:5" hidden="1" x14ac:dyDescent="0.35">
      <c r="A318" t="s">
        <v>93</v>
      </c>
      <c r="B318" t="s">
        <v>994</v>
      </c>
      <c r="C318" t="s">
        <v>93</v>
      </c>
      <c r="D318" t="s">
        <v>989</v>
      </c>
      <c r="E318" t="s">
        <v>725</v>
      </c>
    </row>
    <row r="319" spans="1:5" hidden="1" x14ac:dyDescent="0.35">
      <c r="A319" t="s">
        <v>93</v>
      </c>
      <c r="B319" t="s">
        <v>995</v>
      </c>
      <c r="C319" t="s">
        <v>93</v>
      </c>
      <c r="D319" t="s">
        <v>989</v>
      </c>
      <c r="E319" t="s">
        <v>727</v>
      </c>
    </row>
    <row r="320" spans="1:5" hidden="1" x14ac:dyDescent="0.35">
      <c r="A320" t="s">
        <v>93</v>
      </c>
      <c r="B320" t="s">
        <v>996</v>
      </c>
      <c r="C320" t="s">
        <v>93</v>
      </c>
      <c r="D320" t="s">
        <v>989</v>
      </c>
      <c r="E320" t="s">
        <v>729</v>
      </c>
    </row>
    <row r="321" spans="1:5" hidden="1" x14ac:dyDescent="0.35">
      <c r="A321" t="s">
        <v>93</v>
      </c>
      <c r="B321" t="s">
        <v>997</v>
      </c>
      <c r="C321" t="s">
        <v>93</v>
      </c>
      <c r="D321" t="s">
        <v>989</v>
      </c>
      <c r="E321" t="s">
        <v>731</v>
      </c>
    </row>
    <row r="322" spans="1:5" hidden="1" x14ac:dyDescent="0.35">
      <c r="A322" t="s">
        <v>93</v>
      </c>
      <c r="B322" t="s">
        <v>998</v>
      </c>
      <c r="C322" t="s">
        <v>93</v>
      </c>
      <c r="D322" t="s">
        <v>989</v>
      </c>
      <c r="E322" t="s">
        <v>733</v>
      </c>
    </row>
    <row r="323" spans="1:5" hidden="1" x14ac:dyDescent="0.35">
      <c r="A323" t="s">
        <v>93</v>
      </c>
      <c r="B323" t="s">
        <v>999</v>
      </c>
      <c r="C323" t="s">
        <v>93</v>
      </c>
      <c r="D323" t="s">
        <v>989</v>
      </c>
      <c r="E323" t="s">
        <v>737</v>
      </c>
    </row>
    <row r="324" spans="1:5" hidden="1" x14ac:dyDescent="0.35">
      <c r="A324" t="s">
        <v>93</v>
      </c>
      <c r="B324" t="s">
        <v>1000</v>
      </c>
      <c r="C324" t="s">
        <v>93</v>
      </c>
      <c r="D324" t="s">
        <v>989</v>
      </c>
      <c r="E324" t="s">
        <v>739</v>
      </c>
    </row>
    <row r="325" spans="1:5" hidden="1" x14ac:dyDescent="0.35">
      <c r="A325" t="s">
        <v>93</v>
      </c>
      <c r="B325" t="s">
        <v>1001</v>
      </c>
      <c r="C325" t="s">
        <v>93</v>
      </c>
      <c r="D325" t="s">
        <v>681</v>
      </c>
      <c r="E325" t="s">
        <v>682</v>
      </c>
    </row>
    <row r="326" spans="1:5" hidden="1" x14ac:dyDescent="0.35">
      <c r="A326" t="s">
        <v>93</v>
      </c>
      <c r="B326" t="s">
        <v>1002</v>
      </c>
      <c r="C326" t="s">
        <v>93</v>
      </c>
      <c r="D326" t="s">
        <v>681</v>
      </c>
      <c r="E326" t="s">
        <v>684</v>
      </c>
    </row>
    <row r="327" spans="1:5" hidden="1" x14ac:dyDescent="0.35">
      <c r="A327" t="s">
        <v>93</v>
      </c>
      <c r="B327" t="s">
        <v>1003</v>
      </c>
      <c r="C327" t="s">
        <v>93</v>
      </c>
      <c r="D327" t="s">
        <v>681</v>
      </c>
      <c r="E327" t="s">
        <v>686</v>
      </c>
    </row>
    <row r="328" spans="1:5" hidden="1" x14ac:dyDescent="0.35">
      <c r="A328" t="s">
        <v>93</v>
      </c>
      <c r="B328" t="s">
        <v>1004</v>
      </c>
      <c r="C328" t="s">
        <v>93</v>
      </c>
      <c r="D328" t="s">
        <v>681</v>
      </c>
      <c r="E328" t="s">
        <v>688</v>
      </c>
    </row>
    <row r="329" spans="1:5" x14ac:dyDescent="0.35">
      <c r="A329" t="s">
        <v>93</v>
      </c>
      <c r="B329" t="s">
        <v>1005</v>
      </c>
      <c r="C329" t="s">
        <v>93</v>
      </c>
      <c r="D329" t="s">
        <v>681</v>
      </c>
      <c r="E329" t="s">
        <v>690</v>
      </c>
    </row>
    <row r="330" spans="1:5" x14ac:dyDescent="0.35">
      <c r="A330" t="s">
        <v>93</v>
      </c>
      <c r="B330" t="s">
        <v>105</v>
      </c>
      <c r="C330" t="s">
        <v>93</v>
      </c>
      <c r="D330" t="s">
        <v>681</v>
      </c>
      <c r="E330" t="s">
        <v>692</v>
      </c>
    </row>
    <row r="331" spans="1:5" hidden="1" x14ac:dyDescent="0.35">
      <c r="A331" t="s">
        <v>93</v>
      </c>
      <c r="B331" t="s">
        <v>1006</v>
      </c>
      <c r="C331" t="s">
        <v>93</v>
      </c>
      <c r="D331" t="s">
        <v>1007</v>
      </c>
      <c r="E331" t="s">
        <v>715</v>
      </c>
    </row>
    <row r="332" spans="1:5" hidden="1" x14ac:dyDescent="0.35">
      <c r="A332" t="s">
        <v>93</v>
      </c>
      <c r="B332" t="s">
        <v>1008</v>
      </c>
      <c r="C332" t="s">
        <v>93</v>
      </c>
      <c r="D332" t="s">
        <v>1007</v>
      </c>
      <c r="E332" t="s">
        <v>717</v>
      </c>
    </row>
    <row r="333" spans="1:5" hidden="1" x14ac:dyDescent="0.35">
      <c r="A333" t="s">
        <v>93</v>
      </c>
      <c r="B333" t="s">
        <v>1009</v>
      </c>
      <c r="C333" t="s">
        <v>93</v>
      </c>
      <c r="D333" t="s">
        <v>1007</v>
      </c>
      <c r="E333" t="s">
        <v>719</v>
      </c>
    </row>
    <row r="334" spans="1:5" hidden="1" x14ac:dyDescent="0.35">
      <c r="A334" t="s">
        <v>93</v>
      </c>
      <c r="B334" t="s">
        <v>1010</v>
      </c>
      <c r="C334" t="s">
        <v>93</v>
      </c>
      <c r="D334" t="s">
        <v>1007</v>
      </c>
      <c r="E334" t="s">
        <v>721</v>
      </c>
    </row>
    <row r="335" spans="1:5" hidden="1" x14ac:dyDescent="0.35">
      <c r="A335" t="s">
        <v>93</v>
      </c>
      <c r="B335" t="s">
        <v>1011</v>
      </c>
      <c r="C335" t="s">
        <v>93</v>
      </c>
      <c r="D335" t="s">
        <v>1007</v>
      </c>
      <c r="E335" t="s">
        <v>723</v>
      </c>
    </row>
    <row r="336" spans="1:5" hidden="1" x14ac:dyDescent="0.35">
      <c r="A336" t="s">
        <v>93</v>
      </c>
      <c r="B336" t="s">
        <v>1012</v>
      </c>
      <c r="C336" t="s">
        <v>93</v>
      </c>
      <c r="D336" t="s">
        <v>1007</v>
      </c>
      <c r="E336" t="s">
        <v>727</v>
      </c>
    </row>
    <row r="337" spans="1:5" hidden="1" x14ac:dyDescent="0.35">
      <c r="A337" t="s">
        <v>93</v>
      </c>
      <c r="B337" t="s">
        <v>1013</v>
      </c>
      <c r="C337" t="s">
        <v>93</v>
      </c>
      <c r="D337" t="s">
        <v>1007</v>
      </c>
      <c r="E337" t="s">
        <v>729</v>
      </c>
    </row>
    <row r="338" spans="1:5" hidden="1" x14ac:dyDescent="0.35">
      <c r="A338" t="s">
        <v>93</v>
      </c>
      <c r="B338" t="s">
        <v>1014</v>
      </c>
      <c r="C338" t="s">
        <v>93</v>
      </c>
      <c r="D338" t="s">
        <v>1007</v>
      </c>
      <c r="E338" t="s">
        <v>733</v>
      </c>
    </row>
    <row r="339" spans="1:5" hidden="1" x14ac:dyDescent="0.35">
      <c r="A339" t="s">
        <v>93</v>
      </c>
      <c r="B339" t="s">
        <v>1015</v>
      </c>
      <c r="C339" t="s">
        <v>93</v>
      </c>
      <c r="D339" t="s">
        <v>694</v>
      </c>
      <c r="E339" t="s">
        <v>1016</v>
      </c>
    </row>
    <row r="340" spans="1:5" hidden="1" x14ac:dyDescent="0.35">
      <c r="A340" t="s">
        <v>93</v>
      </c>
      <c r="B340" t="s">
        <v>1017</v>
      </c>
      <c r="C340" t="s">
        <v>93</v>
      </c>
      <c r="D340" t="s">
        <v>694</v>
      </c>
      <c r="E340" t="s">
        <v>1018</v>
      </c>
    </row>
    <row r="341" spans="1:5" hidden="1" x14ac:dyDescent="0.35">
      <c r="A341" t="s">
        <v>93</v>
      </c>
      <c r="B341" t="s">
        <v>1019</v>
      </c>
      <c r="C341" t="s">
        <v>93</v>
      </c>
      <c r="D341" t="s">
        <v>694</v>
      </c>
      <c r="E341" t="s">
        <v>1020</v>
      </c>
    </row>
    <row r="342" spans="1:5" x14ac:dyDescent="0.35">
      <c r="A342" t="s">
        <v>93</v>
      </c>
      <c r="B342" t="s">
        <v>1021</v>
      </c>
      <c r="C342" t="s">
        <v>93</v>
      </c>
      <c r="D342" t="s">
        <v>694</v>
      </c>
      <c r="E342" t="s">
        <v>1022</v>
      </c>
    </row>
    <row r="343" spans="1:5" hidden="1" x14ac:dyDescent="0.35">
      <c r="A343" t="s">
        <v>93</v>
      </c>
      <c r="B343" t="s">
        <v>1023</v>
      </c>
      <c r="C343" t="s">
        <v>93</v>
      </c>
      <c r="D343" t="s">
        <v>694</v>
      </c>
      <c r="E343" t="s">
        <v>1024</v>
      </c>
    </row>
    <row r="344" spans="1:5" hidden="1" x14ac:dyDescent="0.35">
      <c r="A344" t="s">
        <v>93</v>
      </c>
      <c r="B344" t="s">
        <v>1025</v>
      </c>
      <c r="C344" t="s">
        <v>93</v>
      </c>
      <c r="D344" t="s">
        <v>694</v>
      </c>
      <c r="E344" t="s">
        <v>1026</v>
      </c>
    </row>
    <row r="345" spans="1:5" hidden="1" x14ac:dyDescent="0.35">
      <c r="A345" t="s">
        <v>93</v>
      </c>
      <c r="B345" t="s">
        <v>1027</v>
      </c>
      <c r="C345" t="s">
        <v>93</v>
      </c>
      <c r="D345" t="s">
        <v>694</v>
      </c>
      <c r="E345" t="s">
        <v>1028</v>
      </c>
    </row>
    <row r="346" spans="1:5" hidden="1" x14ac:dyDescent="0.35">
      <c r="A346" t="s">
        <v>93</v>
      </c>
      <c r="B346" t="s">
        <v>1029</v>
      </c>
      <c r="C346" t="s">
        <v>93</v>
      </c>
      <c r="D346" t="s">
        <v>694</v>
      </c>
      <c r="E346" t="s">
        <v>1030</v>
      </c>
    </row>
    <row r="347" spans="1:5" hidden="1" x14ac:dyDescent="0.35">
      <c r="A347" t="s">
        <v>93</v>
      </c>
      <c r="B347" t="s">
        <v>1031</v>
      </c>
      <c r="C347" t="s">
        <v>93</v>
      </c>
      <c r="D347" t="s">
        <v>694</v>
      </c>
      <c r="E347" t="s">
        <v>1032</v>
      </c>
    </row>
    <row r="348" spans="1:5" hidden="1" x14ac:dyDescent="0.35">
      <c r="A348" t="s">
        <v>93</v>
      </c>
      <c r="B348" t="s">
        <v>1033</v>
      </c>
      <c r="C348" t="s">
        <v>93</v>
      </c>
      <c r="D348" t="s">
        <v>622</v>
      </c>
      <c r="E348" t="s">
        <v>1034</v>
      </c>
    </row>
    <row r="349" spans="1:5" hidden="1" x14ac:dyDescent="0.35">
      <c r="A349" t="s">
        <v>93</v>
      </c>
      <c r="B349" t="s">
        <v>1035</v>
      </c>
      <c r="C349" t="s">
        <v>93</v>
      </c>
      <c r="D349" t="s">
        <v>622</v>
      </c>
      <c r="E349" t="s">
        <v>1036</v>
      </c>
    </row>
    <row r="350" spans="1:5" x14ac:dyDescent="0.35">
      <c r="A350" t="s">
        <v>93</v>
      </c>
      <c r="B350" t="s">
        <v>1037</v>
      </c>
      <c r="C350" t="s">
        <v>93</v>
      </c>
      <c r="D350" t="s">
        <v>622</v>
      </c>
      <c r="E350" t="s">
        <v>1038</v>
      </c>
    </row>
    <row r="351" spans="1:5" hidden="1" x14ac:dyDescent="0.35">
      <c r="A351" t="s">
        <v>93</v>
      </c>
      <c r="B351" t="s">
        <v>1039</v>
      </c>
      <c r="C351" t="s">
        <v>93</v>
      </c>
      <c r="D351" t="s">
        <v>622</v>
      </c>
      <c r="E351" t="s">
        <v>1040</v>
      </c>
    </row>
    <row r="352" spans="1:5" hidden="1" x14ac:dyDescent="0.35">
      <c r="A352" t="s">
        <v>93</v>
      </c>
      <c r="B352" t="s">
        <v>1041</v>
      </c>
      <c r="C352" t="s">
        <v>93</v>
      </c>
      <c r="D352" t="s">
        <v>622</v>
      </c>
      <c r="E352" t="s">
        <v>1042</v>
      </c>
    </row>
    <row r="353" spans="1:5" hidden="1" x14ac:dyDescent="0.35">
      <c r="A353" t="s">
        <v>93</v>
      </c>
      <c r="B353" t="s">
        <v>1043</v>
      </c>
      <c r="C353" t="s">
        <v>93</v>
      </c>
      <c r="D353" t="s">
        <v>622</v>
      </c>
      <c r="E353" t="s">
        <v>1044</v>
      </c>
    </row>
    <row r="354" spans="1:5" hidden="1" x14ac:dyDescent="0.35">
      <c r="A354" t="s">
        <v>93</v>
      </c>
      <c r="B354" t="s">
        <v>1045</v>
      </c>
      <c r="C354" t="s">
        <v>93</v>
      </c>
      <c r="D354" t="s">
        <v>622</v>
      </c>
      <c r="E354" t="s">
        <v>1046</v>
      </c>
    </row>
    <row r="355" spans="1:5" hidden="1" x14ac:dyDescent="0.35">
      <c r="A355" t="s">
        <v>93</v>
      </c>
      <c r="B355" t="s">
        <v>1047</v>
      </c>
      <c r="C355" t="s">
        <v>93</v>
      </c>
      <c r="D355" t="s">
        <v>622</v>
      </c>
      <c r="E355" t="s">
        <v>1048</v>
      </c>
    </row>
    <row r="356" spans="1:5" hidden="1" x14ac:dyDescent="0.35">
      <c r="A356" t="s">
        <v>93</v>
      </c>
      <c r="B356" t="s">
        <v>1049</v>
      </c>
      <c r="C356" t="s">
        <v>93</v>
      </c>
      <c r="D356" t="s">
        <v>622</v>
      </c>
      <c r="E356" t="s">
        <v>1050</v>
      </c>
    </row>
    <row r="357" spans="1:5" hidden="1" x14ac:dyDescent="0.35">
      <c r="A357" t="s">
        <v>93</v>
      </c>
      <c r="B357" t="s">
        <v>1051</v>
      </c>
      <c r="C357" t="s">
        <v>93</v>
      </c>
      <c r="D357" t="s">
        <v>622</v>
      </c>
      <c r="E357" t="s">
        <v>1052</v>
      </c>
    </row>
    <row r="358" spans="1:5" hidden="1" x14ac:dyDescent="0.35">
      <c r="A358" t="s">
        <v>93</v>
      </c>
      <c r="B358" t="s">
        <v>1053</v>
      </c>
      <c r="C358" t="s">
        <v>93</v>
      </c>
      <c r="D358" t="s">
        <v>1054</v>
      </c>
      <c r="E358" t="s">
        <v>715</v>
      </c>
    </row>
    <row r="359" spans="1:5" hidden="1" x14ac:dyDescent="0.35">
      <c r="A359" t="s">
        <v>93</v>
      </c>
      <c r="B359" t="s">
        <v>1055</v>
      </c>
      <c r="C359" t="s">
        <v>93</v>
      </c>
      <c r="D359" t="s">
        <v>1054</v>
      </c>
      <c r="E359" t="s">
        <v>717</v>
      </c>
    </row>
    <row r="360" spans="1:5" hidden="1" x14ac:dyDescent="0.35">
      <c r="A360" t="s">
        <v>93</v>
      </c>
      <c r="B360" t="s">
        <v>1056</v>
      </c>
      <c r="C360" t="s">
        <v>93</v>
      </c>
      <c r="D360" t="s">
        <v>1054</v>
      </c>
      <c r="E360" t="s">
        <v>774</v>
      </c>
    </row>
    <row r="361" spans="1:5" hidden="1" x14ac:dyDescent="0.35">
      <c r="A361" t="s">
        <v>93</v>
      </c>
      <c r="B361" t="s">
        <v>1057</v>
      </c>
      <c r="C361" t="s">
        <v>93</v>
      </c>
      <c r="D361" t="s">
        <v>1054</v>
      </c>
      <c r="E361" t="s">
        <v>776</v>
      </c>
    </row>
    <row r="362" spans="1:5" hidden="1" x14ac:dyDescent="0.35">
      <c r="A362" t="s">
        <v>93</v>
      </c>
      <c r="B362" t="s">
        <v>1058</v>
      </c>
      <c r="C362" t="s">
        <v>93</v>
      </c>
      <c r="D362" t="s">
        <v>1054</v>
      </c>
      <c r="E362" t="s">
        <v>719</v>
      </c>
    </row>
    <row r="363" spans="1:5" hidden="1" x14ac:dyDescent="0.35">
      <c r="A363" t="s">
        <v>93</v>
      </c>
      <c r="B363" t="s">
        <v>1059</v>
      </c>
      <c r="C363" t="s">
        <v>93</v>
      </c>
      <c r="D363" t="s">
        <v>1054</v>
      </c>
      <c r="E363" t="s">
        <v>721</v>
      </c>
    </row>
    <row r="364" spans="1:5" hidden="1" x14ac:dyDescent="0.35">
      <c r="A364" t="s">
        <v>93</v>
      </c>
      <c r="B364" t="s">
        <v>1060</v>
      </c>
      <c r="C364" t="s">
        <v>93</v>
      </c>
      <c r="D364" t="s">
        <v>1054</v>
      </c>
      <c r="E364" t="s">
        <v>723</v>
      </c>
    </row>
    <row r="365" spans="1:5" hidden="1" x14ac:dyDescent="0.35">
      <c r="A365" t="s">
        <v>93</v>
      </c>
      <c r="B365" t="s">
        <v>1061</v>
      </c>
      <c r="C365" t="s">
        <v>93</v>
      </c>
      <c r="D365" t="s">
        <v>1054</v>
      </c>
      <c r="E365" t="s">
        <v>727</v>
      </c>
    </row>
    <row r="366" spans="1:5" hidden="1" x14ac:dyDescent="0.35">
      <c r="A366" t="s">
        <v>93</v>
      </c>
      <c r="B366" t="s">
        <v>1062</v>
      </c>
      <c r="C366" t="s">
        <v>93</v>
      </c>
      <c r="D366" t="s">
        <v>1054</v>
      </c>
      <c r="E366" t="s">
        <v>729</v>
      </c>
    </row>
    <row r="367" spans="1:5" hidden="1" x14ac:dyDescent="0.35">
      <c r="A367" t="s">
        <v>93</v>
      </c>
      <c r="B367" t="s">
        <v>1063</v>
      </c>
      <c r="C367" t="s">
        <v>93</v>
      </c>
      <c r="D367" t="s">
        <v>1054</v>
      </c>
      <c r="E367" t="s">
        <v>733</v>
      </c>
    </row>
    <row r="368" spans="1:5" hidden="1" x14ac:dyDescent="0.35">
      <c r="A368" t="s">
        <v>93</v>
      </c>
      <c r="B368" t="s">
        <v>1064</v>
      </c>
      <c r="C368" t="s">
        <v>93</v>
      </c>
      <c r="D368" t="s">
        <v>1065</v>
      </c>
      <c r="E368" t="s">
        <v>741</v>
      </c>
    </row>
    <row r="369" spans="1:5" hidden="1" x14ac:dyDescent="0.35">
      <c r="A369" t="s">
        <v>93</v>
      </c>
      <c r="B369" t="s">
        <v>1066</v>
      </c>
      <c r="C369" t="s">
        <v>93</v>
      </c>
      <c r="D369" t="s">
        <v>1065</v>
      </c>
      <c r="E369" t="s">
        <v>743</v>
      </c>
    </row>
    <row r="370" spans="1:5" hidden="1" x14ac:dyDescent="0.35">
      <c r="A370" t="s">
        <v>93</v>
      </c>
      <c r="B370" t="s">
        <v>1067</v>
      </c>
      <c r="C370" t="s">
        <v>93</v>
      </c>
      <c r="D370" t="s">
        <v>1065</v>
      </c>
      <c r="E370" t="s">
        <v>715</v>
      </c>
    </row>
    <row r="371" spans="1:5" hidden="1" x14ac:dyDescent="0.35">
      <c r="A371" t="s">
        <v>93</v>
      </c>
      <c r="B371" t="s">
        <v>1068</v>
      </c>
      <c r="C371" t="s">
        <v>93</v>
      </c>
      <c r="D371" t="s">
        <v>1065</v>
      </c>
      <c r="E371" t="s">
        <v>746</v>
      </c>
    </row>
    <row r="372" spans="1:5" hidden="1" x14ac:dyDescent="0.35">
      <c r="A372" t="s">
        <v>93</v>
      </c>
      <c r="B372" t="s">
        <v>1069</v>
      </c>
      <c r="C372" t="s">
        <v>93</v>
      </c>
      <c r="D372" t="s">
        <v>1065</v>
      </c>
      <c r="E372" t="s">
        <v>717</v>
      </c>
    </row>
    <row r="373" spans="1:5" hidden="1" x14ac:dyDescent="0.35">
      <c r="A373" t="s">
        <v>93</v>
      </c>
      <c r="B373" t="s">
        <v>1070</v>
      </c>
      <c r="C373" t="s">
        <v>93</v>
      </c>
      <c r="D373" t="s">
        <v>1065</v>
      </c>
      <c r="E373" t="s">
        <v>749</v>
      </c>
    </row>
    <row r="374" spans="1:5" hidden="1" x14ac:dyDescent="0.35">
      <c r="A374" t="s">
        <v>93</v>
      </c>
      <c r="B374" t="s">
        <v>1071</v>
      </c>
      <c r="C374" t="s">
        <v>93</v>
      </c>
      <c r="D374" t="s">
        <v>1065</v>
      </c>
      <c r="E374" t="s">
        <v>751</v>
      </c>
    </row>
    <row r="375" spans="1:5" hidden="1" x14ac:dyDescent="0.35">
      <c r="A375" t="s">
        <v>93</v>
      </c>
      <c r="B375" t="s">
        <v>1072</v>
      </c>
      <c r="C375" t="s">
        <v>93</v>
      </c>
      <c r="D375" t="s">
        <v>1065</v>
      </c>
      <c r="E375" t="s">
        <v>753</v>
      </c>
    </row>
    <row r="376" spans="1:5" hidden="1" x14ac:dyDescent="0.35">
      <c r="A376" t="s">
        <v>93</v>
      </c>
      <c r="B376" t="s">
        <v>1073</v>
      </c>
      <c r="C376" t="s">
        <v>93</v>
      </c>
      <c r="D376" t="s">
        <v>1065</v>
      </c>
      <c r="E376" t="s">
        <v>755</v>
      </c>
    </row>
    <row r="377" spans="1:5" hidden="1" x14ac:dyDescent="0.35">
      <c r="A377" t="s">
        <v>93</v>
      </c>
      <c r="B377" t="s">
        <v>1074</v>
      </c>
      <c r="C377" t="s">
        <v>93</v>
      </c>
      <c r="D377" t="s">
        <v>1065</v>
      </c>
      <c r="E377" t="s">
        <v>808</v>
      </c>
    </row>
    <row r="378" spans="1:5" hidden="1" x14ac:dyDescent="0.35">
      <c r="A378" t="s">
        <v>93</v>
      </c>
      <c r="B378" t="s">
        <v>1075</v>
      </c>
      <c r="C378" t="s">
        <v>93</v>
      </c>
      <c r="D378" t="s">
        <v>1065</v>
      </c>
      <c r="E378" t="s">
        <v>727</v>
      </c>
    </row>
    <row r="379" spans="1:5" hidden="1" x14ac:dyDescent="0.35">
      <c r="A379" t="s">
        <v>93</v>
      </c>
      <c r="B379" t="s">
        <v>1076</v>
      </c>
      <c r="C379" t="s">
        <v>93</v>
      </c>
      <c r="D379" t="s">
        <v>1065</v>
      </c>
      <c r="E379" t="s">
        <v>729</v>
      </c>
    </row>
    <row r="380" spans="1:5" hidden="1" x14ac:dyDescent="0.35">
      <c r="A380" t="s">
        <v>93</v>
      </c>
      <c r="B380" t="s">
        <v>1077</v>
      </c>
      <c r="C380" t="s">
        <v>93</v>
      </c>
      <c r="D380" t="s">
        <v>1065</v>
      </c>
      <c r="E380" t="s">
        <v>733</v>
      </c>
    </row>
    <row r="381" spans="1:5" hidden="1" x14ac:dyDescent="0.35">
      <c r="A381" t="s">
        <v>93</v>
      </c>
      <c r="B381" t="s">
        <v>1078</v>
      </c>
      <c r="C381" t="s">
        <v>93</v>
      </c>
      <c r="D381" t="s">
        <v>1065</v>
      </c>
      <c r="E381" t="s">
        <v>760</v>
      </c>
    </row>
    <row r="382" spans="1:5" hidden="1" x14ac:dyDescent="0.35">
      <c r="A382" t="s">
        <v>93</v>
      </c>
      <c r="B382" t="s">
        <v>1079</v>
      </c>
      <c r="C382" t="s">
        <v>93</v>
      </c>
      <c r="D382" t="s">
        <v>1065</v>
      </c>
      <c r="E382" t="s">
        <v>762</v>
      </c>
    </row>
    <row r="383" spans="1:5" hidden="1" x14ac:dyDescent="0.35">
      <c r="A383" t="s">
        <v>93</v>
      </c>
      <c r="B383" t="s">
        <v>1080</v>
      </c>
      <c r="C383" t="s">
        <v>93</v>
      </c>
      <c r="D383" t="s">
        <v>1081</v>
      </c>
      <c r="E383" t="s">
        <v>794</v>
      </c>
    </row>
    <row r="384" spans="1:5" hidden="1" x14ac:dyDescent="0.35">
      <c r="A384" t="s">
        <v>93</v>
      </c>
      <c r="B384" t="s">
        <v>1082</v>
      </c>
      <c r="C384" t="s">
        <v>93</v>
      </c>
      <c r="D384" t="s">
        <v>1081</v>
      </c>
      <c r="E384" t="s">
        <v>796</v>
      </c>
    </row>
    <row r="385" spans="1:5" hidden="1" x14ac:dyDescent="0.35">
      <c r="A385" t="s">
        <v>93</v>
      </c>
      <c r="B385" t="s">
        <v>1083</v>
      </c>
      <c r="C385" t="s">
        <v>93</v>
      </c>
      <c r="D385" t="s">
        <v>1081</v>
      </c>
      <c r="E385" t="s">
        <v>798</v>
      </c>
    </row>
    <row r="386" spans="1:5" hidden="1" x14ac:dyDescent="0.35">
      <c r="A386" t="s">
        <v>93</v>
      </c>
      <c r="B386" t="s">
        <v>1084</v>
      </c>
      <c r="C386" t="s">
        <v>93</v>
      </c>
      <c r="D386" t="s">
        <v>1081</v>
      </c>
      <c r="E386" t="s">
        <v>741</v>
      </c>
    </row>
    <row r="387" spans="1:5" hidden="1" x14ac:dyDescent="0.35">
      <c r="A387" t="s">
        <v>93</v>
      </c>
      <c r="B387" t="s">
        <v>1085</v>
      </c>
      <c r="C387" t="s">
        <v>93</v>
      </c>
      <c r="D387" t="s">
        <v>1081</v>
      </c>
      <c r="E387" t="s">
        <v>743</v>
      </c>
    </row>
    <row r="388" spans="1:5" hidden="1" x14ac:dyDescent="0.35">
      <c r="A388" t="s">
        <v>93</v>
      </c>
      <c r="B388" t="s">
        <v>1086</v>
      </c>
      <c r="C388" t="s">
        <v>93</v>
      </c>
      <c r="D388" t="s">
        <v>1081</v>
      </c>
      <c r="E388" t="s">
        <v>767</v>
      </c>
    </row>
    <row r="389" spans="1:5" hidden="1" x14ac:dyDescent="0.35">
      <c r="A389" t="s">
        <v>93</v>
      </c>
      <c r="B389" t="s">
        <v>1087</v>
      </c>
      <c r="C389" t="s">
        <v>93</v>
      </c>
      <c r="D389" t="s">
        <v>1081</v>
      </c>
      <c r="E389" t="s">
        <v>769</v>
      </c>
    </row>
    <row r="390" spans="1:5" hidden="1" x14ac:dyDescent="0.35">
      <c r="A390" t="s">
        <v>93</v>
      </c>
      <c r="B390" t="s">
        <v>1088</v>
      </c>
      <c r="C390" t="s">
        <v>93</v>
      </c>
      <c r="D390" t="s">
        <v>1081</v>
      </c>
      <c r="E390" t="s">
        <v>715</v>
      </c>
    </row>
    <row r="391" spans="1:5" hidden="1" x14ac:dyDescent="0.35">
      <c r="A391" t="s">
        <v>93</v>
      </c>
      <c r="B391" t="s">
        <v>1089</v>
      </c>
      <c r="C391" t="s">
        <v>93</v>
      </c>
      <c r="D391" t="s">
        <v>1081</v>
      </c>
      <c r="E391" t="s">
        <v>746</v>
      </c>
    </row>
    <row r="392" spans="1:5" hidden="1" x14ac:dyDescent="0.35">
      <c r="A392" t="s">
        <v>93</v>
      </c>
      <c r="B392" t="s">
        <v>1090</v>
      </c>
      <c r="C392" t="s">
        <v>93</v>
      </c>
      <c r="D392" t="s">
        <v>1081</v>
      </c>
      <c r="E392" t="s">
        <v>717</v>
      </c>
    </row>
    <row r="393" spans="1:5" hidden="1" x14ac:dyDescent="0.35">
      <c r="A393" t="s">
        <v>93</v>
      </c>
      <c r="B393" t="s">
        <v>1091</v>
      </c>
      <c r="C393" t="s">
        <v>93</v>
      </c>
      <c r="D393" t="s">
        <v>1081</v>
      </c>
      <c r="E393" t="s">
        <v>751</v>
      </c>
    </row>
    <row r="394" spans="1:5" hidden="1" x14ac:dyDescent="0.35">
      <c r="A394" t="s">
        <v>93</v>
      </c>
      <c r="B394" t="s">
        <v>1092</v>
      </c>
      <c r="C394" t="s">
        <v>93</v>
      </c>
      <c r="D394" t="s">
        <v>1081</v>
      </c>
      <c r="E394" t="s">
        <v>753</v>
      </c>
    </row>
    <row r="395" spans="1:5" hidden="1" x14ac:dyDescent="0.35">
      <c r="A395" t="s">
        <v>93</v>
      </c>
      <c r="B395" t="s">
        <v>1093</v>
      </c>
      <c r="C395" t="s">
        <v>93</v>
      </c>
      <c r="D395" t="s">
        <v>1081</v>
      </c>
      <c r="E395" t="s">
        <v>755</v>
      </c>
    </row>
    <row r="396" spans="1:5" hidden="1" x14ac:dyDescent="0.35">
      <c r="A396" t="s">
        <v>93</v>
      </c>
      <c r="B396" t="s">
        <v>1094</v>
      </c>
      <c r="C396" t="s">
        <v>93</v>
      </c>
      <c r="D396" t="s">
        <v>1081</v>
      </c>
      <c r="E396" t="s">
        <v>727</v>
      </c>
    </row>
    <row r="397" spans="1:5" hidden="1" x14ac:dyDescent="0.35">
      <c r="A397" t="s">
        <v>93</v>
      </c>
      <c r="B397" t="s">
        <v>1095</v>
      </c>
      <c r="C397" t="s">
        <v>93</v>
      </c>
      <c r="D397" t="s">
        <v>1081</v>
      </c>
      <c r="E397" t="s">
        <v>729</v>
      </c>
    </row>
    <row r="398" spans="1:5" hidden="1" x14ac:dyDescent="0.35">
      <c r="A398" t="s">
        <v>93</v>
      </c>
      <c r="B398" t="s">
        <v>1096</v>
      </c>
      <c r="C398" t="s">
        <v>93</v>
      </c>
      <c r="D398" t="s">
        <v>1081</v>
      </c>
      <c r="E398" t="s">
        <v>733</v>
      </c>
    </row>
    <row r="399" spans="1:5" hidden="1" x14ac:dyDescent="0.35">
      <c r="A399" t="s">
        <v>93</v>
      </c>
      <c r="B399" t="s">
        <v>1097</v>
      </c>
      <c r="C399" t="s">
        <v>93</v>
      </c>
      <c r="D399" t="s">
        <v>1098</v>
      </c>
      <c r="E399" t="s">
        <v>794</v>
      </c>
    </row>
    <row r="400" spans="1:5" hidden="1" x14ac:dyDescent="0.35">
      <c r="A400" t="s">
        <v>93</v>
      </c>
      <c r="B400" t="s">
        <v>1099</v>
      </c>
      <c r="C400" t="s">
        <v>93</v>
      </c>
      <c r="D400" t="s">
        <v>1098</v>
      </c>
      <c r="E400" t="s">
        <v>796</v>
      </c>
    </row>
    <row r="401" spans="1:5" hidden="1" x14ac:dyDescent="0.35">
      <c r="A401" t="s">
        <v>93</v>
      </c>
      <c r="B401" t="s">
        <v>1100</v>
      </c>
      <c r="C401" t="s">
        <v>93</v>
      </c>
      <c r="D401" t="s">
        <v>1098</v>
      </c>
      <c r="E401" t="s">
        <v>798</v>
      </c>
    </row>
    <row r="402" spans="1:5" hidden="1" x14ac:dyDescent="0.35">
      <c r="A402" t="s">
        <v>93</v>
      </c>
      <c r="B402" t="s">
        <v>1101</v>
      </c>
      <c r="C402" t="s">
        <v>93</v>
      </c>
      <c r="D402" t="s">
        <v>1098</v>
      </c>
      <c r="E402" t="s">
        <v>741</v>
      </c>
    </row>
    <row r="403" spans="1:5" hidden="1" x14ac:dyDescent="0.35">
      <c r="A403" t="s">
        <v>93</v>
      </c>
      <c r="B403" t="s">
        <v>1102</v>
      </c>
      <c r="C403" t="s">
        <v>93</v>
      </c>
      <c r="D403" t="s">
        <v>1098</v>
      </c>
      <c r="E403" t="s">
        <v>743</v>
      </c>
    </row>
    <row r="404" spans="1:5" hidden="1" x14ac:dyDescent="0.35">
      <c r="A404" t="s">
        <v>93</v>
      </c>
      <c r="B404" t="s">
        <v>1103</v>
      </c>
      <c r="C404" t="s">
        <v>93</v>
      </c>
      <c r="D404" t="s">
        <v>1098</v>
      </c>
      <c r="E404" t="s">
        <v>767</v>
      </c>
    </row>
    <row r="405" spans="1:5" hidden="1" x14ac:dyDescent="0.35">
      <c r="A405" t="s">
        <v>93</v>
      </c>
      <c r="B405" t="s">
        <v>1104</v>
      </c>
      <c r="C405" t="s">
        <v>93</v>
      </c>
      <c r="D405" t="s">
        <v>1098</v>
      </c>
      <c r="E405" t="s">
        <v>769</v>
      </c>
    </row>
    <row r="406" spans="1:5" hidden="1" x14ac:dyDescent="0.35">
      <c r="A406" t="s">
        <v>93</v>
      </c>
      <c r="B406" t="s">
        <v>1105</v>
      </c>
      <c r="C406" t="s">
        <v>93</v>
      </c>
      <c r="D406" t="s">
        <v>1098</v>
      </c>
      <c r="E406" t="s">
        <v>715</v>
      </c>
    </row>
    <row r="407" spans="1:5" hidden="1" x14ac:dyDescent="0.35">
      <c r="A407" t="s">
        <v>93</v>
      </c>
      <c r="B407" t="s">
        <v>1106</v>
      </c>
      <c r="C407" t="s">
        <v>93</v>
      </c>
      <c r="D407" t="s">
        <v>1098</v>
      </c>
      <c r="E407" t="s">
        <v>746</v>
      </c>
    </row>
    <row r="408" spans="1:5" hidden="1" x14ac:dyDescent="0.35">
      <c r="A408" t="s">
        <v>93</v>
      </c>
      <c r="B408" t="s">
        <v>1107</v>
      </c>
      <c r="C408" t="s">
        <v>93</v>
      </c>
      <c r="D408" t="s">
        <v>1098</v>
      </c>
      <c r="E408" t="s">
        <v>717</v>
      </c>
    </row>
    <row r="409" spans="1:5" hidden="1" x14ac:dyDescent="0.35">
      <c r="A409" t="s">
        <v>93</v>
      </c>
      <c r="B409" t="s">
        <v>1108</v>
      </c>
      <c r="C409" t="s">
        <v>93</v>
      </c>
      <c r="D409" t="s">
        <v>1098</v>
      </c>
      <c r="E409" t="s">
        <v>774</v>
      </c>
    </row>
    <row r="410" spans="1:5" hidden="1" x14ac:dyDescent="0.35">
      <c r="A410" t="s">
        <v>93</v>
      </c>
      <c r="B410" t="s">
        <v>1109</v>
      </c>
      <c r="C410" t="s">
        <v>93</v>
      </c>
      <c r="D410" t="s">
        <v>1098</v>
      </c>
      <c r="E410" t="s">
        <v>749</v>
      </c>
    </row>
    <row r="411" spans="1:5" hidden="1" x14ac:dyDescent="0.35">
      <c r="A411" t="s">
        <v>93</v>
      </c>
      <c r="B411" t="s">
        <v>1110</v>
      </c>
      <c r="C411" t="s">
        <v>93</v>
      </c>
      <c r="D411" t="s">
        <v>1098</v>
      </c>
      <c r="E411" t="s">
        <v>751</v>
      </c>
    </row>
    <row r="412" spans="1:5" hidden="1" x14ac:dyDescent="0.35">
      <c r="A412" t="s">
        <v>93</v>
      </c>
      <c r="B412" t="s">
        <v>1111</v>
      </c>
      <c r="C412" t="s">
        <v>93</v>
      </c>
      <c r="D412" t="s">
        <v>1098</v>
      </c>
      <c r="E412" t="s">
        <v>719</v>
      </c>
    </row>
    <row r="413" spans="1:5" hidden="1" x14ac:dyDescent="0.35">
      <c r="A413" t="s">
        <v>93</v>
      </c>
      <c r="B413" t="s">
        <v>1112</v>
      </c>
      <c r="C413" t="s">
        <v>93</v>
      </c>
      <c r="D413" t="s">
        <v>1098</v>
      </c>
      <c r="E413" t="s">
        <v>753</v>
      </c>
    </row>
    <row r="414" spans="1:5" hidden="1" x14ac:dyDescent="0.35">
      <c r="A414" t="s">
        <v>93</v>
      </c>
      <c r="B414" t="s">
        <v>1113</v>
      </c>
      <c r="C414" t="s">
        <v>93</v>
      </c>
      <c r="D414" t="s">
        <v>1098</v>
      </c>
      <c r="E414" t="s">
        <v>755</v>
      </c>
    </row>
    <row r="415" spans="1:5" hidden="1" x14ac:dyDescent="0.35">
      <c r="A415" t="s">
        <v>93</v>
      </c>
      <c r="B415" t="s">
        <v>1114</v>
      </c>
      <c r="C415" t="s">
        <v>93</v>
      </c>
      <c r="D415" t="s">
        <v>1098</v>
      </c>
      <c r="E415" t="s">
        <v>721</v>
      </c>
    </row>
    <row r="416" spans="1:5" hidden="1" x14ac:dyDescent="0.35">
      <c r="A416" t="s">
        <v>93</v>
      </c>
      <c r="B416" t="s">
        <v>1115</v>
      </c>
      <c r="C416" t="s">
        <v>93</v>
      </c>
      <c r="D416" t="s">
        <v>1098</v>
      </c>
      <c r="E416" t="s">
        <v>723</v>
      </c>
    </row>
    <row r="417" spans="1:5" hidden="1" x14ac:dyDescent="0.35">
      <c r="A417" t="s">
        <v>93</v>
      </c>
      <c r="B417" t="s">
        <v>1116</v>
      </c>
      <c r="C417" t="s">
        <v>93</v>
      </c>
      <c r="D417" t="s">
        <v>1098</v>
      </c>
      <c r="E417" t="s">
        <v>725</v>
      </c>
    </row>
    <row r="418" spans="1:5" hidden="1" x14ac:dyDescent="0.35">
      <c r="A418" t="s">
        <v>93</v>
      </c>
      <c r="B418" t="s">
        <v>1117</v>
      </c>
      <c r="C418" t="s">
        <v>93</v>
      </c>
      <c r="D418" t="s">
        <v>1098</v>
      </c>
      <c r="E418" t="s">
        <v>808</v>
      </c>
    </row>
    <row r="419" spans="1:5" hidden="1" x14ac:dyDescent="0.35">
      <c r="A419" t="s">
        <v>93</v>
      </c>
      <c r="B419" t="s">
        <v>1118</v>
      </c>
      <c r="C419" t="s">
        <v>93</v>
      </c>
      <c r="D419" t="s">
        <v>1098</v>
      </c>
      <c r="E419" t="s">
        <v>727</v>
      </c>
    </row>
    <row r="420" spans="1:5" hidden="1" x14ac:dyDescent="0.35">
      <c r="A420" t="s">
        <v>93</v>
      </c>
      <c r="B420" t="s">
        <v>1119</v>
      </c>
      <c r="C420" t="s">
        <v>93</v>
      </c>
      <c r="D420" t="s">
        <v>1098</v>
      </c>
      <c r="E420" t="s">
        <v>729</v>
      </c>
    </row>
    <row r="421" spans="1:5" hidden="1" x14ac:dyDescent="0.35">
      <c r="A421" t="s">
        <v>93</v>
      </c>
      <c r="B421" t="s">
        <v>1120</v>
      </c>
      <c r="C421" t="s">
        <v>93</v>
      </c>
      <c r="D421" t="s">
        <v>1098</v>
      </c>
      <c r="E421" t="s">
        <v>731</v>
      </c>
    </row>
    <row r="422" spans="1:5" hidden="1" x14ac:dyDescent="0.35">
      <c r="A422" t="s">
        <v>93</v>
      </c>
      <c r="B422" t="s">
        <v>1121</v>
      </c>
      <c r="C422" t="s">
        <v>93</v>
      </c>
      <c r="D422" t="s">
        <v>1098</v>
      </c>
      <c r="E422" t="s">
        <v>733</v>
      </c>
    </row>
    <row r="423" spans="1:5" hidden="1" x14ac:dyDescent="0.35">
      <c r="A423" t="s">
        <v>93</v>
      </c>
      <c r="B423" t="s">
        <v>1122</v>
      </c>
      <c r="C423" t="s">
        <v>93</v>
      </c>
      <c r="D423" t="s">
        <v>1098</v>
      </c>
      <c r="E423" t="s">
        <v>737</v>
      </c>
    </row>
    <row r="424" spans="1:5" hidden="1" x14ac:dyDescent="0.35">
      <c r="A424" t="s">
        <v>93</v>
      </c>
      <c r="B424" t="s">
        <v>1123</v>
      </c>
      <c r="C424" t="s">
        <v>93</v>
      </c>
      <c r="D424" t="s">
        <v>1098</v>
      </c>
      <c r="E424" t="s">
        <v>760</v>
      </c>
    </row>
    <row r="425" spans="1:5" hidden="1" x14ac:dyDescent="0.35">
      <c r="A425" t="s">
        <v>93</v>
      </c>
      <c r="B425" t="s">
        <v>1124</v>
      </c>
      <c r="C425" t="s">
        <v>93</v>
      </c>
      <c r="D425" t="s">
        <v>1098</v>
      </c>
      <c r="E425" t="s">
        <v>739</v>
      </c>
    </row>
    <row r="426" spans="1:5" hidden="1" x14ac:dyDescent="0.35">
      <c r="A426" t="s">
        <v>93</v>
      </c>
      <c r="B426" t="s">
        <v>1125</v>
      </c>
      <c r="C426" t="s">
        <v>93</v>
      </c>
      <c r="D426" t="s">
        <v>1098</v>
      </c>
      <c r="E426" t="s">
        <v>932</v>
      </c>
    </row>
    <row r="427" spans="1:5" hidden="1" x14ac:dyDescent="0.35">
      <c r="A427" t="s">
        <v>93</v>
      </c>
      <c r="B427" t="s">
        <v>1126</v>
      </c>
      <c r="C427" t="s">
        <v>93</v>
      </c>
      <c r="D427" t="s">
        <v>1098</v>
      </c>
      <c r="E427" t="s">
        <v>762</v>
      </c>
    </row>
    <row r="428" spans="1:5" hidden="1" x14ac:dyDescent="0.35">
      <c r="A428" t="s">
        <v>93</v>
      </c>
      <c r="B428" t="s">
        <v>1127</v>
      </c>
      <c r="C428" t="s">
        <v>93</v>
      </c>
      <c r="D428" t="s">
        <v>1128</v>
      </c>
      <c r="E428" t="s">
        <v>794</v>
      </c>
    </row>
    <row r="429" spans="1:5" hidden="1" x14ac:dyDescent="0.35">
      <c r="A429" t="s">
        <v>93</v>
      </c>
      <c r="B429" t="s">
        <v>1129</v>
      </c>
      <c r="C429" t="s">
        <v>93</v>
      </c>
      <c r="D429" t="s">
        <v>1128</v>
      </c>
      <c r="E429" t="s">
        <v>796</v>
      </c>
    </row>
    <row r="430" spans="1:5" hidden="1" x14ac:dyDescent="0.35">
      <c r="A430" t="s">
        <v>93</v>
      </c>
      <c r="B430" t="s">
        <v>1130</v>
      </c>
      <c r="C430" t="s">
        <v>93</v>
      </c>
      <c r="D430" t="s">
        <v>1128</v>
      </c>
      <c r="E430" t="s">
        <v>798</v>
      </c>
    </row>
    <row r="431" spans="1:5" hidden="1" x14ac:dyDescent="0.35">
      <c r="A431" t="s">
        <v>93</v>
      </c>
      <c r="B431" t="s">
        <v>1131</v>
      </c>
      <c r="C431" t="s">
        <v>93</v>
      </c>
      <c r="D431" t="s">
        <v>1128</v>
      </c>
      <c r="E431" t="s">
        <v>767</v>
      </c>
    </row>
    <row r="432" spans="1:5" hidden="1" x14ac:dyDescent="0.35">
      <c r="A432" t="s">
        <v>93</v>
      </c>
      <c r="B432" t="s">
        <v>1132</v>
      </c>
      <c r="C432" t="s">
        <v>93</v>
      </c>
      <c r="D432" t="s">
        <v>1128</v>
      </c>
      <c r="E432" t="s">
        <v>769</v>
      </c>
    </row>
    <row r="433" spans="1:5" hidden="1" x14ac:dyDescent="0.35">
      <c r="A433" t="s">
        <v>93</v>
      </c>
      <c r="B433" t="s">
        <v>1133</v>
      </c>
      <c r="C433" t="s">
        <v>93</v>
      </c>
      <c r="D433" t="s">
        <v>1128</v>
      </c>
      <c r="E433" t="s">
        <v>715</v>
      </c>
    </row>
    <row r="434" spans="1:5" hidden="1" x14ac:dyDescent="0.35">
      <c r="A434" t="s">
        <v>93</v>
      </c>
      <c r="B434" t="s">
        <v>1134</v>
      </c>
      <c r="C434" t="s">
        <v>93</v>
      </c>
      <c r="D434" t="s">
        <v>1128</v>
      </c>
      <c r="E434" t="s">
        <v>717</v>
      </c>
    </row>
    <row r="435" spans="1:5" hidden="1" x14ac:dyDescent="0.35">
      <c r="A435" t="s">
        <v>93</v>
      </c>
      <c r="B435" t="s">
        <v>1135</v>
      </c>
      <c r="C435" t="s">
        <v>93</v>
      </c>
      <c r="D435" t="s">
        <v>1128</v>
      </c>
      <c r="E435" t="s">
        <v>774</v>
      </c>
    </row>
    <row r="436" spans="1:5" hidden="1" x14ac:dyDescent="0.35">
      <c r="A436" t="s">
        <v>93</v>
      </c>
      <c r="B436" t="s">
        <v>1136</v>
      </c>
      <c r="C436" t="s">
        <v>93</v>
      </c>
      <c r="D436" t="s">
        <v>1128</v>
      </c>
      <c r="E436" t="s">
        <v>776</v>
      </c>
    </row>
    <row r="437" spans="1:5" hidden="1" x14ac:dyDescent="0.35">
      <c r="A437" t="s">
        <v>93</v>
      </c>
      <c r="B437" t="s">
        <v>1137</v>
      </c>
      <c r="C437" t="s">
        <v>93</v>
      </c>
      <c r="D437" t="s">
        <v>1128</v>
      </c>
      <c r="E437" t="s">
        <v>719</v>
      </c>
    </row>
    <row r="438" spans="1:5" hidden="1" x14ac:dyDescent="0.35">
      <c r="A438" t="s">
        <v>93</v>
      </c>
      <c r="B438" t="s">
        <v>1138</v>
      </c>
      <c r="C438" t="s">
        <v>93</v>
      </c>
      <c r="D438" t="s">
        <v>1128</v>
      </c>
      <c r="E438" t="s">
        <v>753</v>
      </c>
    </row>
    <row r="439" spans="1:5" hidden="1" x14ac:dyDescent="0.35">
      <c r="A439" t="s">
        <v>93</v>
      </c>
      <c r="B439" t="s">
        <v>1139</v>
      </c>
      <c r="C439" t="s">
        <v>93</v>
      </c>
      <c r="D439" t="s">
        <v>1128</v>
      </c>
      <c r="E439" t="s">
        <v>721</v>
      </c>
    </row>
    <row r="440" spans="1:5" hidden="1" x14ac:dyDescent="0.35">
      <c r="A440" t="s">
        <v>93</v>
      </c>
      <c r="B440" t="s">
        <v>1140</v>
      </c>
      <c r="C440" t="s">
        <v>93</v>
      </c>
      <c r="D440" t="s">
        <v>1128</v>
      </c>
      <c r="E440" t="s">
        <v>723</v>
      </c>
    </row>
    <row r="441" spans="1:5" hidden="1" x14ac:dyDescent="0.35">
      <c r="A441" t="s">
        <v>93</v>
      </c>
      <c r="B441" t="s">
        <v>1141</v>
      </c>
      <c r="C441" t="s">
        <v>93</v>
      </c>
      <c r="D441" t="s">
        <v>1128</v>
      </c>
      <c r="E441" t="s">
        <v>725</v>
      </c>
    </row>
    <row r="442" spans="1:5" hidden="1" x14ac:dyDescent="0.35">
      <c r="A442" t="s">
        <v>93</v>
      </c>
      <c r="B442" t="s">
        <v>1142</v>
      </c>
      <c r="C442" t="s">
        <v>93</v>
      </c>
      <c r="D442" t="s">
        <v>1128</v>
      </c>
      <c r="E442" t="s">
        <v>808</v>
      </c>
    </row>
    <row r="443" spans="1:5" hidden="1" x14ac:dyDescent="0.35">
      <c r="A443" t="s">
        <v>93</v>
      </c>
      <c r="B443" t="s">
        <v>1143</v>
      </c>
      <c r="C443" t="s">
        <v>93</v>
      </c>
      <c r="D443" t="s">
        <v>1128</v>
      </c>
      <c r="E443" t="s">
        <v>727</v>
      </c>
    </row>
    <row r="444" spans="1:5" hidden="1" x14ac:dyDescent="0.35">
      <c r="A444" t="s">
        <v>93</v>
      </c>
      <c r="B444" t="s">
        <v>1144</v>
      </c>
      <c r="C444" t="s">
        <v>93</v>
      </c>
      <c r="D444" t="s">
        <v>1128</v>
      </c>
      <c r="E444" t="s">
        <v>729</v>
      </c>
    </row>
    <row r="445" spans="1:5" hidden="1" x14ac:dyDescent="0.35">
      <c r="A445" t="s">
        <v>93</v>
      </c>
      <c r="B445" t="s">
        <v>1145</v>
      </c>
      <c r="C445" t="s">
        <v>93</v>
      </c>
      <c r="D445" t="s">
        <v>1128</v>
      </c>
      <c r="E445" t="s">
        <v>731</v>
      </c>
    </row>
    <row r="446" spans="1:5" hidden="1" x14ac:dyDescent="0.35">
      <c r="A446" t="s">
        <v>93</v>
      </c>
      <c r="B446" t="s">
        <v>1146</v>
      </c>
      <c r="C446" t="s">
        <v>93</v>
      </c>
      <c r="D446" t="s">
        <v>1128</v>
      </c>
      <c r="E446" t="s">
        <v>733</v>
      </c>
    </row>
    <row r="447" spans="1:5" hidden="1" x14ac:dyDescent="0.35">
      <c r="A447" t="s">
        <v>93</v>
      </c>
      <c r="B447" t="s">
        <v>1147</v>
      </c>
      <c r="C447" t="s">
        <v>93</v>
      </c>
      <c r="D447" t="s">
        <v>1128</v>
      </c>
      <c r="E447" t="s">
        <v>735</v>
      </c>
    </row>
    <row r="448" spans="1:5" hidden="1" x14ac:dyDescent="0.35">
      <c r="A448" t="s">
        <v>93</v>
      </c>
      <c r="B448" t="s">
        <v>1148</v>
      </c>
      <c r="C448" t="s">
        <v>93</v>
      </c>
      <c r="D448" t="s">
        <v>1128</v>
      </c>
      <c r="E448" t="s">
        <v>737</v>
      </c>
    </row>
    <row r="449" spans="1:5" hidden="1" x14ac:dyDescent="0.35">
      <c r="A449" t="s">
        <v>93</v>
      </c>
      <c r="B449" t="s">
        <v>1149</v>
      </c>
      <c r="C449" t="s">
        <v>93</v>
      </c>
      <c r="D449" t="s">
        <v>1128</v>
      </c>
      <c r="E449" t="s">
        <v>739</v>
      </c>
    </row>
    <row r="450" spans="1:5" hidden="1" x14ac:dyDescent="0.35">
      <c r="A450" t="s">
        <v>93</v>
      </c>
      <c r="B450" t="s">
        <v>1150</v>
      </c>
      <c r="C450" t="s">
        <v>93</v>
      </c>
      <c r="D450" t="s">
        <v>1151</v>
      </c>
      <c r="E450" t="s">
        <v>794</v>
      </c>
    </row>
    <row r="451" spans="1:5" hidden="1" x14ac:dyDescent="0.35">
      <c r="A451" t="s">
        <v>93</v>
      </c>
      <c r="B451" t="s">
        <v>1152</v>
      </c>
      <c r="C451" t="s">
        <v>93</v>
      </c>
      <c r="D451" t="s">
        <v>1151</v>
      </c>
      <c r="E451" t="s">
        <v>796</v>
      </c>
    </row>
    <row r="452" spans="1:5" hidden="1" x14ac:dyDescent="0.35">
      <c r="A452" t="s">
        <v>93</v>
      </c>
      <c r="B452" t="s">
        <v>1153</v>
      </c>
      <c r="C452" t="s">
        <v>93</v>
      </c>
      <c r="D452" t="s">
        <v>1151</v>
      </c>
      <c r="E452" t="s">
        <v>798</v>
      </c>
    </row>
    <row r="453" spans="1:5" hidden="1" x14ac:dyDescent="0.35">
      <c r="A453" t="s">
        <v>93</v>
      </c>
      <c r="B453" t="s">
        <v>1154</v>
      </c>
      <c r="C453" t="s">
        <v>93</v>
      </c>
      <c r="D453" t="s">
        <v>1151</v>
      </c>
      <c r="E453" t="s">
        <v>741</v>
      </c>
    </row>
    <row r="454" spans="1:5" hidden="1" x14ac:dyDescent="0.35">
      <c r="A454" t="s">
        <v>93</v>
      </c>
      <c r="B454" t="s">
        <v>1155</v>
      </c>
      <c r="C454" t="s">
        <v>93</v>
      </c>
      <c r="D454" t="s">
        <v>1151</v>
      </c>
      <c r="E454" t="s">
        <v>743</v>
      </c>
    </row>
    <row r="455" spans="1:5" hidden="1" x14ac:dyDescent="0.35">
      <c r="A455" t="s">
        <v>93</v>
      </c>
      <c r="B455" t="s">
        <v>1156</v>
      </c>
      <c r="C455" t="s">
        <v>93</v>
      </c>
      <c r="D455" t="s">
        <v>1151</v>
      </c>
      <c r="E455" t="s">
        <v>715</v>
      </c>
    </row>
    <row r="456" spans="1:5" hidden="1" x14ac:dyDescent="0.35">
      <c r="A456" t="s">
        <v>93</v>
      </c>
      <c r="B456" t="s">
        <v>1157</v>
      </c>
      <c r="C456" t="s">
        <v>93</v>
      </c>
      <c r="D456" t="s">
        <v>1151</v>
      </c>
      <c r="E456" t="s">
        <v>717</v>
      </c>
    </row>
    <row r="457" spans="1:5" hidden="1" x14ac:dyDescent="0.35">
      <c r="A457" t="s">
        <v>93</v>
      </c>
      <c r="B457" t="s">
        <v>1158</v>
      </c>
      <c r="C457" t="s">
        <v>93</v>
      </c>
      <c r="D457" t="s">
        <v>1151</v>
      </c>
      <c r="E457" t="s">
        <v>753</v>
      </c>
    </row>
    <row r="458" spans="1:5" hidden="1" x14ac:dyDescent="0.35">
      <c r="A458" t="s">
        <v>93</v>
      </c>
      <c r="B458" t="s">
        <v>1159</v>
      </c>
      <c r="C458" t="s">
        <v>93</v>
      </c>
      <c r="D458" t="s">
        <v>1151</v>
      </c>
      <c r="E458" t="s">
        <v>727</v>
      </c>
    </row>
    <row r="459" spans="1:5" hidden="1" x14ac:dyDescent="0.35">
      <c r="A459" t="s">
        <v>93</v>
      </c>
      <c r="B459" t="s">
        <v>1160</v>
      </c>
      <c r="C459" t="s">
        <v>93</v>
      </c>
      <c r="D459" t="s">
        <v>1151</v>
      </c>
      <c r="E459" t="s">
        <v>729</v>
      </c>
    </row>
    <row r="460" spans="1:5" hidden="1" x14ac:dyDescent="0.35">
      <c r="A460" t="s">
        <v>93</v>
      </c>
      <c r="B460" t="s">
        <v>1161</v>
      </c>
      <c r="C460" t="s">
        <v>93</v>
      </c>
      <c r="D460" t="s">
        <v>1151</v>
      </c>
      <c r="E460" t="s">
        <v>733</v>
      </c>
    </row>
    <row r="461" spans="1:5" hidden="1" x14ac:dyDescent="0.35">
      <c r="A461" t="s">
        <v>93</v>
      </c>
      <c r="B461" t="s">
        <v>1162</v>
      </c>
      <c r="C461" t="s">
        <v>93</v>
      </c>
      <c r="D461" t="s">
        <v>1163</v>
      </c>
      <c r="E461" t="s">
        <v>715</v>
      </c>
    </row>
    <row r="462" spans="1:5" hidden="1" x14ac:dyDescent="0.35">
      <c r="A462" t="s">
        <v>93</v>
      </c>
      <c r="B462" t="s">
        <v>1164</v>
      </c>
      <c r="C462" t="s">
        <v>93</v>
      </c>
      <c r="D462" t="s">
        <v>1163</v>
      </c>
      <c r="E462" t="s">
        <v>717</v>
      </c>
    </row>
    <row r="463" spans="1:5" hidden="1" x14ac:dyDescent="0.35">
      <c r="A463" t="s">
        <v>93</v>
      </c>
      <c r="B463" t="s">
        <v>1165</v>
      </c>
      <c r="C463" t="s">
        <v>93</v>
      </c>
      <c r="D463" t="s">
        <v>1163</v>
      </c>
      <c r="E463" t="s">
        <v>719</v>
      </c>
    </row>
    <row r="464" spans="1:5" hidden="1" x14ac:dyDescent="0.35">
      <c r="A464" t="s">
        <v>93</v>
      </c>
      <c r="B464" t="s">
        <v>1166</v>
      </c>
      <c r="C464" t="s">
        <v>93</v>
      </c>
      <c r="D464" t="s">
        <v>1163</v>
      </c>
      <c r="E464" t="s">
        <v>721</v>
      </c>
    </row>
    <row r="465" spans="1:5" hidden="1" x14ac:dyDescent="0.35">
      <c r="A465" t="s">
        <v>93</v>
      </c>
      <c r="B465" t="s">
        <v>1167</v>
      </c>
      <c r="C465" t="s">
        <v>93</v>
      </c>
      <c r="D465" t="s">
        <v>1163</v>
      </c>
      <c r="E465" t="s">
        <v>723</v>
      </c>
    </row>
    <row r="466" spans="1:5" hidden="1" x14ac:dyDescent="0.35">
      <c r="A466" t="s">
        <v>93</v>
      </c>
      <c r="B466" t="s">
        <v>1168</v>
      </c>
      <c r="C466" t="s">
        <v>93</v>
      </c>
      <c r="D466" t="s">
        <v>1163</v>
      </c>
      <c r="E466" t="s">
        <v>725</v>
      </c>
    </row>
    <row r="467" spans="1:5" hidden="1" x14ac:dyDescent="0.35">
      <c r="A467" t="s">
        <v>93</v>
      </c>
      <c r="B467" t="s">
        <v>1169</v>
      </c>
      <c r="C467" t="s">
        <v>93</v>
      </c>
      <c r="D467" t="s">
        <v>1163</v>
      </c>
      <c r="E467" t="s">
        <v>727</v>
      </c>
    </row>
    <row r="468" spans="1:5" hidden="1" x14ac:dyDescent="0.35">
      <c r="A468" t="s">
        <v>93</v>
      </c>
      <c r="B468" t="s">
        <v>1170</v>
      </c>
      <c r="C468" t="s">
        <v>93</v>
      </c>
      <c r="D468" t="s">
        <v>1163</v>
      </c>
      <c r="E468" t="s">
        <v>729</v>
      </c>
    </row>
    <row r="469" spans="1:5" hidden="1" x14ac:dyDescent="0.35">
      <c r="A469" t="s">
        <v>93</v>
      </c>
      <c r="B469" t="s">
        <v>1171</v>
      </c>
      <c r="C469" t="s">
        <v>93</v>
      </c>
      <c r="D469" t="s">
        <v>1163</v>
      </c>
      <c r="E469" t="s">
        <v>731</v>
      </c>
    </row>
    <row r="470" spans="1:5" hidden="1" x14ac:dyDescent="0.35">
      <c r="A470" t="s">
        <v>93</v>
      </c>
      <c r="B470" t="s">
        <v>1172</v>
      </c>
      <c r="C470" t="s">
        <v>93</v>
      </c>
      <c r="D470" t="s">
        <v>1163</v>
      </c>
      <c r="E470" t="s">
        <v>733</v>
      </c>
    </row>
    <row r="471" spans="1:5" hidden="1" x14ac:dyDescent="0.35">
      <c r="A471" t="s">
        <v>93</v>
      </c>
      <c r="B471" t="s">
        <v>1173</v>
      </c>
      <c r="C471" t="s">
        <v>93</v>
      </c>
      <c r="D471" t="s">
        <v>1163</v>
      </c>
      <c r="E471" t="s">
        <v>735</v>
      </c>
    </row>
    <row r="472" spans="1:5" hidden="1" x14ac:dyDescent="0.35">
      <c r="A472" t="s">
        <v>93</v>
      </c>
      <c r="B472" t="s">
        <v>1174</v>
      </c>
      <c r="C472" t="s">
        <v>93</v>
      </c>
      <c r="D472" t="s">
        <v>1163</v>
      </c>
      <c r="E472" t="s">
        <v>737</v>
      </c>
    </row>
    <row r="473" spans="1:5" hidden="1" x14ac:dyDescent="0.35">
      <c r="A473" t="s">
        <v>93</v>
      </c>
      <c r="B473" t="s">
        <v>1175</v>
      </c>
      <c r="C473" t="s">
        <v>93</v>
      </c>
      <c r="D473" t="s">
        <v>1163</v>
      </c>
      <c r="E473" t="s">
        <v>739</v>
      </c>
    </row>
    <row r="474" spans="1:5" hidden="1" x14ac:dyDescent="0.35">
      <c r="A474" t="s">
        <v>61</v>
      </c>
      <c r="B474" t="s">
        <v>1176</v>
      </c>
      <c r="C474" t="s">
        <v>61</v>
      </c>
      <c r="D474" t="s">
        <v>969</v>
      </c>
      <c r="E474" t="s">
        <v>715</v>
      </c>
    </row>
    <row r="475" spans="1:5" hidden="1" x14ac:dyDescent="0.35">
      <c r="A475" t="s">
        <v>61</v>
      </c>
      <c r="B475" t="s">
        <v>117</v>
      </c>
      <c r="C475" t="s">
        <v>61</v>
      </c>
      <c r="D475" t="s">
        <v>969</v>
      </c>
      <c r="E475" t="s">
        <v>717</v>
      </c>
    </row>
    <row r="476" spans="1:5" hidden="1" x14ac:dyDescent="0.35">
      <c r="A476" t="s">
        <v>61</v>
      </c>
      <c r="B476" t="s">
        <v>1177</v>
      </c>
      <c r="C476" t="s">
        <v>61</v>
      </c>
      <c r="D476" t="s">
        <v>969</v>
      </c>
      <c r="E476" t="s">
        <v>1178</v>
      </c>
    </row>
    <row r="477" spans="1:5" hidden="1" x14ac:dyDescent="0.35">
      <c r="A477" t="s">
        <v>61</v>
      </c>
      <c r="B477" t="s">
        <v>1179</v>
      </c>
      <c r="C477" t="s">
        <v>61</v>
      </c>
      <c r="D477" t="s">
        <v>969</v>
      </c>
      <c r="E477" t="s">
        <v>719</v>
      </c>
    </row>
    <row r="478" spans="1:5" hidden="1" x14ac:dyDescent="0.35">
      <c r="A478" t="s">
        <v>61</v>
      </c>
      <c r="B478" t="s">
        <v>1180</v>
      </c>
      <c r="C478" t="s">
        <v>61</v>
      </c>
      <c r="D478" t="s">
        <v>969</v>
      </c>
      <c r="E478" t="s">
        <v>1181</v>
      </c>
    </row>
    <row r="479" spans="1:5" hidden="1" x14ac:dyDescent="0.35">
      <c r="A479" t="s">
        <v>61</v>
      </c>
      <c r="B479" t="s">
        <v>1182</v>
      </c>
      <c r="C479" t="s">
        <v>61</v>
      </c>
      <c r="D479" t="s">
        <v>969</v>
      </c>
      <c r="E479" t="s">
        <v>1183</v>
      </c>
    </row>
    <row r="480" spans="1:5" hidden="1" x14ac:dyDescent="0.35">
      <c r="A480" t="s">
        <v>61</v>
      </c>
      <c r="B480" t="s">
        <v>1184</v>
      </c>
      <c r="C480" t="s">
        <v>61</v>
      </c>
      <c r="D480" t="s">
        <v>969</v>
      </c>
      <c r="E480" t="s">
        <v>981</v>
      </c>
    </row>
    <row r="481" spans="1:5" hidden="1" x14ac:dyDescent="0.35">
      <c r="A481" t="s">
        <v>61</v>
      </c>
      <c r="B481" t="s">
        <v>1184</v>
      </c>
      <c r="C481" t="s">
        <v>61</v>
      </c>
      <c r="D481" t="s">
        <v>969</v>
      </c>
      <c r="E481" t="s">
        <v>981</v>
      </c>
    </row>
    <row r="482" spans="1:5" hidden="1" x14ac:dyDescent="0.35">
      <c r="A482" t="s">
        <v>61</v>
      </c>
      <c r="B482" t="s">
        <v>1185</v>
      </c>
      <c r="C482" t="s">
        <v>61</v>
      </c>
      <c r="D482" t="s">
        <v>969</v>
      </c>
      <c r="E482" t="s">
        <v>727</v>
      </c>
    </row>
    <row r="483" spans="1:5" hidden="1" x14ac:dyDescent="0.35">
      <c r="A483" t="s">
        <v>61</v>
      </c>
      <c r="B483" t="s">
        <v>1186</v>
      </c>
      <c r="C483" t="s">
        <v>61</v>
      </c>
      <c r="D483" t="s">
        <v>969</v>
      </c>
      <c r="E483" t="s">
        <v>729</v>
      </c>
    </row>
    <row r="484" spans="1:5" hidden="1" x14ac:dyDescent="0.35">
      <c r="A484" t="s">
        <v>61</v>
      </c>
      <c r="B484" t="s">
        <v>1187</v>
      </c>
      <c r="C484" t="s">
        <v>61</v>
      </c>
      <c r="D484" t="s">
        <v>969</v>
      </c>
      <c r="E484" t="s">
        <v>1188</v>
      </c>
    </row>
    <row r="485" spans="1:5" hidden="1" x14ac:dyDescent="0.35">
      <c r="A485" t="s">
        <v>61</v>
      </c>
      <c r="B485" t="s">
        <v>1189</v>
      </c>
      <c r="C485" t="s">
        <v>61</v>
      </c>
      <c r="D485" t="s">
        <v>969</v>
      </c>
      <c r="E485" t="s">
        <v>733</v>
      </c>
    </row>
    <row r="486" spans="1:5" hidden="1" x14ac:dyDescent="0.35">
      <c r="A486" t="s">
        <v>61</v>
      </c>
      <c r="B486" t="s">
        <v>1190</v>
      </c>
      <c r="C486" t="s">
        <v>61</v>
      </c>
      <c r="D486" t="s">
        <v>969</v>
      </c>
      <c r="E486" t="s">
        <v>1191</v>
      </c>
    </row>
    <row r="487" spans="1:5" hidden="1" x14ac:dyDescent="0.35">
      <c r="A487" t="s">
        <v>61</v>
      </c>
      <c r="B487" t="s">
        <v>1192</v>
      </c>
      <c r="C487" t="s">
        <v>61</v>
      </c>
      <c r="D487" t="s">
        <v>969</v>
      </c>
      <c r="E487" t="s">
        <v>1193</v>
      </c>
    </row>
    <row r="488" spans="1:5" hidden="1" x14ac:dyDescent="0.35">
      <c r="A488" t="s">
        <v>61</v>
      </c>
      <c r="B488" t="s">
        <v>1194</v>
      </c>
      <c r="C488" t="s">
        <v>61</v>
      </c>
      <c r="D488" t="s">
        <v>681</v>
      </c>
      <c r="E488" t="s">
        <v>682</v>
      </c>
    </row>
    <row r="489" spans="1:5" hidden="1" x14ac:dyDescent="0.35">
      <c r="A489" t="s">
        <v>61</v>
      </c>
      <c r="B489" t="s">
        <v>1195</v>
      </c>
      <c r="C489" t="s">
        <v>61</v>
      </c>
      <c r="D489" t="s">
        <v>681</v>
      </c>
      <c r="E489" t="s">
        <v>684</v>
      </c>
    </row>
    <row r="490" spans="1:5" hidden="1" x14ac:dyDescent="0.35">
      <c r="A490" t="s">
        <v>61</v>
      </c>
      <c r="B490" t="s">
        <v>1196</v>
      </c>
      <c r="C490" t="s">
        <v>61</v>
      </c>
      <c r="D490" t="s">
        <v>681</v>
      </c>
      <c r="E490" t="s">
        <v>686</v>
      </c>
    </row>
    <row r="491" spans="1:5" hidden="1" x14ac:dyDescent="0.35">
      <c r="A491" t="s">
        <v>61</v>
      </c>
      <c r="B491" t="s">
        <v>1197</v>
      </c>
      <c r="C491" t="s">
        <v>61</v>
      </c>
      <c r="D491" t="s">
        <v>681</v>
      </c>
      <c r="E491" t="s">
        <v>688</v>
      </c>
    </row>
    <row r="492" spans="1:5" x14ac:dyDescent="0.35">
      <c r="A492" t="s">
        <v>61</v>
      </c>
      <c r="B492" t="s">
        <v>1198</v>
      </c>
      <c r="C492" t="s">
        <v>61</v>
      </c>
      <c r="D492" t="s">
        <v>681</v>
      </c>
      <c r="E492" t="s">
        <v>690</v>
      </c>
    </row>
    <row r="493" spans="1:5" x14ac:dyDescent="0.35">
      <c r="A493" t="s">
        <v>61</v>
      </c>
      <c r="B493" t="s">
        <v>1199</v>
      </c>
      <c r="C493" t="s">
        <v>61</v>
      </c>
      <c r="D493" t="s">
        <v>681</v>
      </c>
      <c r="E493" t="s">
        <v>692</v>
      </c>
    </row>
    <row r="494" spans="1:5" hidden="1" x14ac:dyDescent="0.35">
      <c r="A494" t="s">
        <v>61</v>
      </c>
      <c r="B494" t="s">
        <v>1200</v>
      </c>
      <c r="C494" t="s">
        <v>61</v>
      </c>
      <c r="D494" t="s">
        <v>1201</v>
      </c>
      <c r="E494" t="s">
        <v>1202</v>
      </c>
    </row>
    <row r="495" spans="1:5" hidden="1" x14ac:dyDescent="0.35">
      <c r="A495" t="s">
        <v>61</v>
      </c>
      <c r="B495" t="s">
        <v>1203</v>
      </c>
      <c r="C495" t="s">
        <v>61</v>
      </c>
      <c r="D495" t="s">
        <v>1201</v>
      </c>
      <c r="E495" t="s">
        <v>1204</v>
      </c>
    </row>
    <row r="496" spans="1:5" hidden="1" x14ac:dyDescent="0.35">
      <c r="A496" t="s">
        <v>61</v>
      </c>
      <c r="B496" t="s">
        <v>1205</v>
      </c>
      <c r="C496" t="s">
        <v>61</v>
      </c>
      <c r="D496" t="s">
        <v>1201</v>
      </c>
      <c r="E496" t="s">
        <v>719</v>
      </c>
    </row>
    <row r="497" spans="1:5" hidden="1" x14ac:dyDescent="0.35">
      <c r="A497" t="s">
        <v>61</v>
      </c>
      <c r="B497" t="s">
        <v>1206</v>
      </c>
      <c r="C497" t="s">
        <v>61</v>
      </c>
      <c r="D497" t="s">
        <v>1201</v>
      </c>
      <c r="E497" t="s">
        <v>491</v>
      </c>
    </row>
    <row r="498" spans="1:5" hidden="1" x14ac:dyDescent="0.35">
      <c r="A498" t="s">
        <v>61</v>
      </c>
      <c r="B498" t="s">
        <v>1207</v>
      </c>
      <c r="C498" t="s">
        <v>61</v>
      </c>
      <c r="D498" t="s">
        <v>694</v>
      </c>
      <c r="E498" t="s">
        <v>1016</v>
      </c>
    </row>
    <row r="499" spans="1:5" hidden="1" x14ac:dyDescent="0.35">
      <c r="A499" t="s">
        <v>61</v>
      </c>
      <c r="B499" t="s">
        <v>1208</v>
      </c>
      <c r="C499" t="s">
        <v>61</v>
      </c>
      <c r="D499" t="s">
        <v>694</v>
      </c>
      <c r="E499" t="s">
        <v>1018</v>
      </c>
    </row>
    <row r="500" spans="1:5" hidden="1" x14ac:dyDescent="0.35">
      <c r="A500" t="s">
        <v>61</v>
      </c>
      <c r="B500" t="s">
        <v>1209</v>
      </c>
      <c r="C500" t="s">
        <v>61</v>
      </c>
      <c r="D500" t="s">
        <v>694</v>
      </c>
      <c r="E500" t="s">
        <v>1020</v>
      </c>
    </row>
    <row r="501" spans="1:5" x14ac:dyDescent="0.35">
      <c r="A501" t="s">
        <v>61</v>
      </c>
      <c r="B501" t="s">
        <v>1210</v>
      </c>
      <c r="C501" t="s">
        <v>61</v>
      </c>
      <c r="D501" t="s">
        <v>694</v>
      </c>
      <c r="E501" t="s">
        <v>1022</v>
      </c>
    </row>
    <row r="502" spans="1:5" hidden="1" x14ac:dyDescent="0.35">
      <c r="A502" t="s">
        <v>61</v>
      </c>
      <c r="B502" t="s">
        <v>1211</v>
      </c>
      <c r="C502" t="s">
        <v>61</v>
      </c>
      <c r="D502" t="s">
        <v>694</v>
      </c>
      <c r="E502" t="s">
        <v>1024</v>
      </c>
    </row>
    <row r="503" spans="1:5" hidden="1" x14ac:dyDescent="0.35">
      <c r="A503" t="s">
        <v>61</v>
      </c>
      <c r="B503" t="s">
        <v>1212</v>
      </c>
      <c r="C503" t="s">
        <v>61</v>
      </c>
      <c r="D503" t="s">
        <v>694</v>
      </c>
      <c r="E503" t="s">
        <v>1026</v>
      </c>
    </row>
    <row r="504" spans="1:5" hidden="1" x14ac:dyDescent="0.35">
      <c r="A504" t="s">
        <v>61</v>
      </c>
      <c r="B504" t="s">
        <v>1213</v>
      </c>
      <c r="C504" t="s">
        <v>61</v>
      </c>
      <c r="D504" t="s">
        <v>694</v>
      </c>
      <c r="E504" t="s">
        <v>1028</v>
      </c>
    </row>
    <row r="505" spans="1:5" hidden="1" x14ac:dyDescent="0.35">
      <c r="A505" t="s">
        <v>61</v>
      </c>
      <c r="B505" t="s">
        <v>1214</v>
      </c>
      <c r="C505" t="s">
        <v>61</v>
      </c>
      <c r="D505" t="s">
        <v>694</v>
      </c>
      <c r="E505" t="s">
        <v>1030</v>
      </c>
    </row>
    <row r="506" spans="1:5" hidden="1" x14ac:dyDescent="0.35">
      <c r="A506" t="s">
        <v>61</v>
      </c>
      <c r="B506" t="s">
        <v>1215</v>
      </c>
      <c r="C506" t="s">
        <v>61</v>
      </c>
      <c r="D506" t="s">
        <v>694</v>
      </c>
      <c r="E506" t="s">
        <v>1032</v>
      </c>
    </row>
    <row r="507" spans="1:5" hidden="1" x14ac:dyDescent="0.35">
      <c r="A507" t="s">
        <v>61</v>
      </c>
      <c r="B507" t="s">
        <v>1216</v>
      </c>
      <c r="C507" t="s">
        <v>61</v>
      </c>
      <c r="D507" t="s">
        <v>622</v>
      </c>
      <c r="E507" t="s">
        <v>1217</v>
      </c>
    </row>
    <row r="508" spans="1:5" hidden="1" x14ac:dyDescent="0.35">
      <c r="A508" t="s">
        <v>61</v>
      </c>
      <c r="B508" t="s">
        <v>1218</v>
      </c>
      <c r="C508" t="s">
        <v>61</v>
      </c>
      <c r="D508" t="s">
        <v>622</v>
      </c>
      <c r="E508" t="s">
        <v>1219</v>
      </c>
    </row>
    <row r="509" spans="1:5" hidden="1" x14ac:dyDescent="0.35">
      <c r="A509" t="s">
        <v>61</v>
      </c>
      <c r="B509" t="s">
        <v>1220</v>
      </c>
      <c r="C509" t="s">
        <v>61</v>
      </c>
      <c r="D509" t="s">
        <v>622</v>
      </c>
      <c r="E509" t="s">
        <v>1221</v>
      </c>
    </row>
    <row r="510" spans="1:5" hidden="1" x14ac:dyDescent="0.35">
      <c r="A510" t="s">
        <v>61</v>
      </c>
      <c r="B510" t="s">
        <v>1222</v>
      </c>
      <c r="C510" t="s">
        <v>61</v>
      </c>
      <c r="D510" t="s">
        <v>1223</v>
      </c>
      <c r="E510" t="s">
        <v>1202</v>
      </c>
    </row>
    <row r="511" spans="1:5" hidden="1" x14ac:dyDescent="0.35">
      <c r="A511" t="s">
        <v>61</v>
      </c>
      <c r="B511" t="s">
        <v>1224</v>
      </c>
      <c r="C511" t="s">
        <v>61</v>
      </c>
      <c r="D511" t="s">
        <v>1223</v>
      </c>
      <c r="E511" t="s">
        <v>1204</v>
      </c>
    </row>
    <row r="512" spans="1:5" hidden="1" x14ac:dyDescent="0.35">
      <c r="A512" t="s">
        <v>61</v>
      </c>
      <c r="B512" t="s">
        <v>1225</v>
      </c>
      <c r="C512" t="s">
        <v>61</v>
      </c>
      <c r="D512" t="s">
        <v>1223</v>
      </c>
      <c r="E512" t="s">
        <v>719</v>
      </c>
    </row>
    <row r="513" spans="1:5" hidden="1" x14ac:dyDescent="0.35">
      <c r="A513" t="s">
        <v>1226</v>
      </c>
      <c r="B513" t="s">
        <v>1227</v>
      </c>
      <c r="C513" t="s">
        <v>1226</v>
      </c>
      <c r="D513" t="s">
        <v>1228</v>
      </c>
      <c r="E513" t="s">
        <v>1229</v>
      </c>
    </row>
    <row r="514" spans="1:5" hidden="1" x14ac:dyDescent="0.35">
      <c r="A514" t="s">
        <v>1226</v>
      </c>
      <c r="B514" t="s">
        <v>1230</v>
      </c>
      <c r="C514" t="s">
        <v>1226</v>
      </c>
      <c r="D514" t="s">
        <v>1228</v>
      </c>
      <c r="E514" t="s">
        <v>1231</v>
      </c>
    </row>
    <row r="515" spans="1:5" hidden="1" x14ac:dyDescent="0.35">
      <c r="A515" t="s">
        <v>1226</v>
      </c>
      <c r="B515" t="s">
        <v>1232</v>
      </c>
      <c r="C515" t="s">
        <v>1226</v>
      </c>
      <c r="D515" t="s">
        <v>1228</v>
      </c>
      <c r="E515" t="s">
        <v>1233</v>
      </c>
    </row>
    <row r="516" spans="1:5" hidden="1" x14ac:dyDescent="0.35">
      <c r="A516" t="s">
        <v>1226</v>
      </c>
      <c r="B516" t="s">
        <v>1234</v>
      </c>
      <c r="C516" t="s">
        <v>1226</v>
      </c>
      <c r="D516" t="s">
        <v>1228</v>
      </c>
      <c r="E516" t="s">
        <v>1235</v>
      </c>
    </row>
    <row r="517" spans="1:5" hidden="1" x14ac:dyDescent="0.35">
      <c r="A517" t="s">
        <v>1226</v>
      </c>
      <c r="B517" t="s">
        <v>1236</v>
      </c>
      <c r="C517" t="s">
        <v>1226</v>
      </c>
      <c r="D517" t="s">
        <v>1228</v>
      </c>
      <c r="E517" t="s">
        <v>1237</v>
      </c>
    </row>
    <row r="518" spans="1:5" hidden="1" x14ac:dyDescent="0.35">
      <c r="A518" t="s">
        <v>1226</v>
      </c>
      <c r="B518" t="s">
        <v>1238</v>
      </c>
      <c r="C518" t="s">
        <v>1226</v>
      </c>
      <c r="D518" t="s">
        <v>1228</v>
      </c>
      <c r="E518" t="s">
        <v>1239</v>
      </c>
    </row>
    <row r="519" spans="1:5" hidden="1" x14ac:dyDescent="0.35">
      <c r="A519" t="s">
        <v>1226</v>
      </c>
      <c r="B519" t="s">
        <v>1240</v>
      </c>
      <c r="C519" t="s">
        <v>1226</v>
      </c>
      <c r="D519" t="s">
        <v>1241</v>
      </c>
      <c r="E519" t="s">
        <v>1242</v>
      </c>
    </row>
    <row r="520" spans="1:5" hidden="1" x14ac:dyDescent="0.35">
      <c r="A520" t="s">
        <v>1226</v>
      </c>
      <c r="B520" t="s">
        <v>1243</v>
      </c>
      <c r="C520" t="s">
        <v>1226</v>
      </c>
      <c r="D520" t="s">
        <v>1241</v>
      </c>
      <c r="E520" t="s">
        <v>1244</v>
      </c>
    </row>
    <row r="521" spans="1:5" hidden="1" x14ac:dyDescent="0.35">
      <c r="A521" t="s">
        <v>1226</v>
      </c>
      <c r="B521" t="s">
        <v>1245</v>
      </c>
      <c r="C521" t="s">
        <v>1226</v>
      </c>
      <c r="D521" t="s">
        <v>1241</v>
      </c>
      <c r="E521" t="s">
        <v>1246</v>
      </c>
    </row>
    <row r="522" spans="1:5" hidden="1" x14ac:dyDescent="0.35">
      <c r="A522" t="s">
        <v>1226</v>
      </c>
      <c r="B522" t="s">
        <v>1247</v>
      </c>
      <c r="C522" t="s">
        <v>1226</v>
      </c>
      <c r="D522" t="s">
        <v>1241</v>
      </c>
      <c r="E522" t="s">
        <v>1248</v>
      </c>
    </row>
    <row r="523" spans="1:5" hidden="1" x14ac:dyDescent="0.35">
      <c r="A523" t="s">
        <v>1226</v>
      </c>
      <c r="B523" t="s">
        <v>1249</v>
      </c>
      <c r="C523" t="s">
        <v>1226</v>
      </c>
      <c r="D523" t="s">
        <v>1250</v>
      </c>
      <c r="E523" t="s">
        <v>1251</v>
      </c>
    </row>
    <row r="524" spans="1:5" hidden="1" x14ac:dyDescent="0.35">
      <c r="A524" t="s">
        <v>1226</v>
      </c>
      <c r="B524" t="s">
        <v>1252</v>
      </c>
      <c r="C524" t="s">
        <v>1226</v>
      </c>
      <c r="D524" t="s">
        <v>1250</v>
      </c>
      <c r="E524" t="s">
        <v>1253</v>
      </c>
    </row>
    <row r="525" spans="1:5" hidden="1" x14ac:dyDescent="0.35">
      <c r="A525" t="s">
        <v>1226</v>
      </c>
      <c r="B525" t="s">
        <v>1254</v>
      </c>
      <c r="C525" t="s">
        <v>1226</v>
      </c>
      <c r="D525" t="s">
        <v>1250</v>
      </c>
      <c r="E525" t="s">
        <v>1255</v>
      </c>
    </row>
    <row r="526" spans="1:5" hidden="1" x14ac:dyDescent="0.35">
      <c r="A526" t="s">
        <v>1226</v>
      </c>
      <c r="B526" t="s">
        <v>1256</v>
      </c>
      <c r="C526" t="s">
        <v>1226</v>
      </c>
      <c r="D526" t="s">
        <v>1250</v>
      </c>
      <c r="E526" t="s">
        <v>1257</v>
      </c>
    </row>
    <row r="527" spans="1:5" hidden="1" x14ac:dyDescent="0.35">
      <c r="A527" t="s">
        <v>1226</v>
      </c>
      <c r="B527" t="s">
        <v>1258</v>
      </c>
      <c r="C527" t="s">
        <v>1226</v>
      </c>
      <c r="D527" t="s">
        <v>1250</v>
      </c>
      <c r="E527" t="s">
        <v>1259</v>
      </c>
    </row>
    <row r="528" spans="1:5" hidden="1" x14ac:dyDescent="0.35">
      <c r="A528" t="s">
        <v>1226</v>
      </c>
      <c r="B528" t="s">
        <v>1260</v>
      </c>
      <c r="C528" t="s">
        <v>1226</v>
      </c>
      <c r="D528" t="s">
        <v>1250</v>
      </c>
      <c r="E528" t="s">
        <v>1261</v>
      </c>
    </row>
    <row r="529" spans="1:5" hidden="1" x14ac:dyDescent="0.35">
      <c r="A529" t="s">
        <v>1226</v>
      </c>
      <c r="B529" t="s">
        <v>1262</v>
      </c>
      <c r="C529" t="s">
        <v>1226</v>
      </c>
      <c r="D529" t="s">
        <v>1263</v>
      </c>
      <c r="E529" t="s">
        <v>1264</v>
      </c>
    </row>
    <row r="530" spans="1:5" hidden="1" x14ac:dyDescent="0.35">
      <c r="A530" t="s">
        <v>1226</v>
      </c>
      <c r="B530" t="s">
        <v>1265</v>
      </c>
      <c r="C530" t="s">
        <v>1226</v>
      </c>
      <c r="D530" t="s">
        <v>1263</v>
      </c>
      <c r="E530" t="s">
        <v>1266</v>
      </c>
    </row>
    <row r="531" spans="1:5" hidden="1" x14ac:dyDescent="0.35">
      <c r="A531" t="s">
        <v>1226</v>
      </c>
      <c r="B531" t="s">
        <v>1267</v>
      </c>
      <c r="C531" t="s">
        <v>1226</v>
      </c>
      <c r="D531" t="s">
        <v>1263</v>
      </c>
      <c r="E531" t="s">
        <v>1268</v>
      </c>
    </row>
    <row r="532" spans="1:5" hidden="1" x14ac:dyDescent="0.35">
      <c r="A532" t="s">
        <v>1226</v>
      </c>
      <c r="B532" t="s">
        <v>1269</v>
      </c>
      <c r="C532" t="s">
        <v>1226</v>
      </c>
      <c r="D532" t="s">
        <v>1263</v>
      </c>
      <c r="E532" t="s">
        <v>1270</v>
      </c>
    </row>
    <row r="533" spans="1:5" hidden="1" x14ac:dyDescent="0.35">
      <c r="A533" t="s">
        <v>1226</v>
      </c>
      <c r="B533" t="s">
        <v>1271</v>
      </c>
      <c r="C533" t="s">
        <v>1226</v>
      </c>
      <c r="D533" t="s">
        <v>1263</v>
      </c>
      <c r="E533" t="s">
        <v>1272</v>
      </c>
    </row>
    <row r="534" spans="1:5" hidden="1" x14ac:dyDescent="0.35">
      <c r="A534" t="s">
        <v>1226</v>
      </c>
      <c r="B534" t="s">
        <v>1273</v>
      </c>
      <c r="C534" t="s">
        <v>1226</v>
      </c>
      <c r="D534" t="s">
        <v>1263</v>
      </c>
      <c r="E534" t="s">
        <v>1274</v>
      </c>
    </row>
    <row r="535" spans="1:5" hidden="1" x14ac:dyDescent="0.35">
      <c r="A535" t="s">
        <v>1226</v>
      </c>
      <c r="B535" t="s">
        <v>1275</v>
      </c>
      <c r="C535" t="s">
        <v>1226</v>
      </c>
      <c r="D535" t="s">
        <v>1263</v>
      </c>
      <c r="E535" t="s">
        <v>1276</v>
      </c>
    </row>
    <row r="536" spans="1:5" hidden="1" x14ac:dyDescent="0.35">
      <c r="A536" t="s">
        <v>1226</v>
      </c>
      <c r="B536" t="s">
        <v>1277</v>
      </c>
      <c r="C536" t="s">
        <v>1226</v>
      </c>
      <c r="D536" t="s">
        <v>1263</v>
      </c>
      <c r="E536" t="s">
        <v>1278</v>
      </c>
    </row>
    <row r="537" spans="1:5" hidden="1" x14ac:dyDescent="0.35">
      <c r="A537" t="s">
        <v>1226</v>
      </c>
      <c r="B537" t="s">
        <v>1279</v>
      </c>
      <c r="C537" t="s">
        <v>1226</v>
      </c>
      <c r="D537" t="s">
        <v>1263</v>
      </c>
      <c r="E537" t="s">
        <v>1280</v>
      </c>
    </row>
    <row r="538" spans="1:5" hidden="1" x14ac:dyDescent="0.35">
      <c r="A538" t="s">
        <v>1226</v>
      </c>
      <c r="B538" t="s">
        <v>1281</v>
      </c>
      <c r="C538" t="s">
        <v>1226</v>
      </c>
      <c r="D538" t="s">
        <v>1263</v>
      </c>
      <c r="E538" t="s">
        <v>1282</v>
      </c>
    </row>
    <row r="539" spans="1:5" hidden="1" x14ac:dyDescent="0.35">
      <c r="A539" t="s">
        <v>1226</v>
      </c>
      <c r="B539" t="s">
        <v>1283</v>
      </c>
      <c r="C539" t="s">
        <v>1226</v>
      </c>
      <c r="D539" t="s">
        <v>1284</v>
      </c>
      <c r="E539" t="s">
        <v>1285</v>
      </c>
    </row>
    <row r="540" spans="1:5" hidden="1" x14ac:dyDescent="0.35">
      <c r="A540" t="s">
        <v>1226</v>
      </c>
      <c r="B540" t="s">
        <v>1286</v>
      </c>
      <c r="C540" t="s">
        <v>1226</v>
      </c>
      <c r="D540" t="s">
        <v>1284</v>
      </c>
      <c r="E540" t="s">
        <v>1287</v>
      </c>
    </row>
    <row r="541" spans="1:5" hidden="1" x14ac:dyDescent="0.35">
      <c r="A541" t="s">
        <v>1226</v>
      </c>
      <c r="B541" t="s">
        <v>1288</v>
      </c>
      <c r="C541" t="s">
        <v>1226</v>
      </c>
      <c r="D541" t="s">
        <v>1284</v>
      </c>
      <c r="E541" t="s">
        <v>1289</v>
      </c>
    </row>
    <row r="542" spans="1:5" hidden="1" x14ac:dyDescent="0.35">
      <c r="A542" t="s">
        <v>1226</v>
      </c>
      <c r="B542" t="s">
        <v>1290</v>
      </c>
      <c r="C542" t="s">
        <v>1226</v>
      </c>
      <c r="D542" t="s">
        <v>1284</v>
      </c>
      <c r="E542" t="s">
        <v>1291</v>
      </c>
    </row>
    <row r="543" spans="1:5" hidden="1" x14ac:dyDescent="0.35">
      <c r="A543" t="s">
        <v>1226</v>
      </c>
      <c r="B543" t="s">
        <v>1292</v>
      </c>
      <c r="C543" t="s">
        <v>1226</v>
      </c>
      <c r="D543" t="s">
        <v>1284</v>
      </c>
      <c r="E543" t="s">
        <v>1293</v>
      </c>
    </row>
    <row r="544" spans="1:5" hidden="1" x14ac:dyDescent="0.35">
      <c r="A544" t="s">
        <v>1226</v>
      </c>
      <c r="B544" t="s">
        <v>1294</v>
      </c>
      <c r="C544" t="s">
        <v>1226</v>
      </c>
      <c r="D544" t="s">
        <v>1284</v>
      </c>
      <c r="E544" t="s">
        <v>1295</v>
      </c>
    </row>
    <row r="545" spans="1:5" hidden="1" x14ac:dyDescent="0.35">
      <c r="A545" t="s">
        <v>1226</v>
      </c>
      <c r="B545" t="s">
        <v>1296</v>
      </c>
      <c r="C545" t="s">
        <v>1226</v>
      </c>
      <c r="D545" t="s">
        <v>1297</v>
      </c>
      <c r="E545" t="s">
        <v>1298</v>
      </c>
    </row>
    <row r="546" spans="1:5" hidden="1" x14ac:dyDescent="0.35">
      <c r="A546" t="s">
        <v>1226</v>
      </c>
      <c r="B546" t="s">
        <v>1299</v>
      </c>
      <c r="C546" t="s">
        <v>1226</v>
      </c>
      <c r="D546" t="s">
        <v>1297</v>
      </c>
      <c r="E546" t="s">
        <v>1300</v>
      </c>
    </row>
    <row r="547" spans="1:5" hidden="1" x14ac:dyDescent="0.35">
      <c r="A547" t="s">
        <v>1226</v>
      </c>
      <c r="B547" t="s">
        <v>1301</v>
      </c>
      <c r="C547" t="s">
        <v>1226</v>
      </c>
      <c r="D547" t="s">
        <v>1297</v>
      </c>
      <c r="E547" t="s">
        <v>1302</v>
      </c>
    </row>
    <row r="548" spans="1:5" hidden="1" x14ac:dyDescent="0.35">
      <c r="A548" t="s">
        <v>1226</v>
      </c>
      <c r="B548" t="s">
        <v>1303</v>
      </c>
      <c r="C548" t="s">
        <v>1226</v>
      </c>
      <c r="D548" t="s">
        <v>1297</v>
      </c>
      <c r="E548" t="s">
        <v>1304</v>
      </c>
    </row>
    <row r="549" spans="1:5" hidden="1" x14ac:dyDescent="0.35">
      <c r="A549" t="s">
        <v>1226</v>
      </c>
      <c r="B549" t="s">
        <v>1305</v>
      </c>
      <c r="C549" t="s">
        <v>1226</v>
      </c>
      <c r="D549" t="s">
        <v>1297</v>
      </c>
      <c r="E549" t="s">
        <v>1306</v>
      </c>
    </row>
    <row r="550" spans="1:5" hidden="1" x14ac:dyDescent="0.35">
      <c r="A550" t="s">
        <v>1226</v>
      </c>
      <c r="B550" t="s">
        <v>1307</v>
      </c>
      <c r="C550" t="s">
        <v>1226</v>
      </c>
      <c r="D550" t="s">
        <v>1297</v>
      </c>
      <c r="E550" t="s">
        <v>1308</v>
      </c>
    </row>
    <row r="551" spans="1:5" hidden="1" x14ac:dyDescent="0.35">
      <c r="A551" t="s">
        <v>1226</v>
      </c>
      <c r="B551" t="s">
        <v>1309</v>
      </c>
      <c r="C551" t="s">
        <v>1226</v>
      </c>
      <c r="D551" t="s">
        <v>1310</v>
      </c>
      <c r="E551" t="s">
        <v>1311</v>
      </c>
    </row>
    <row r="552" spans="1:5" hidden="1" x14ac:dyDescent="0.35">
      <c r="A552" t="s">
        <v>1226</v>
      </c>
      <c r="B552" t="s">
        <v>1312</v>
      </c>
      <c r="C552" t="s">
        <v>1226</v>
      </c>
      <c r="D552" t="s">
        <v>1310</v>
      </c>
      <c r="E552" t="s">
        <v>1313</v>
      </c>
    </row>
    <row r="553" spans="1:5" hidden="1" x14ac:dyDescent="0.35">
      <c r="A553" t="s">
        <v>1226</v>
      </c>
      <c r="B553" t="s">
        <v>1314</v>
      </c>
      <c r="C553" t="s">
        <v>1226</v>
      </c>
      <c r="D553" t="s">
        <v>1310</v>
      </c>
      <c r="E553" t="s">
        <v>1315</v>
      </c>
    </row>
    <row r="554" spans="1:5" hidden="1" x14ac:dyDescent="0.35">
      <c r="A554" t="s">
        <v>1226</v>
      </c>
      <c r="B554" t="s">
        <v>1316</v>
      </c>
      <c r="C554" t="s">
        <v>1226</v>
      </c>
      <c r="D554" t="s">
        <v>1310</v>
      </c>
      <c r="E554" t="s">
        <v>1317</v>
      </c>
    </row>
    <row r="555" spans="1:5" hidden="1" x14ac:dyDescent="0.35">
      <c r="A555" t="s">
        <v>1226</v>
      </c>
      <c r="B555" t="s">
        <v>1318</v>
      </c>
      <c r="C555" t="s">
        <v>1226</v>
      </c>
      <c r="D555" t="s">
        <v>1310</v>
      </c>
      <c r="E555" t="s">
        <v>1319</v>
      </c>
    </row>
    <row r="556" spans="1:5" hidden="1" x14ac:dyDescent="0.35">
      <c r="A556" t="s">
        <v>1226</v>
      </c>
      <c r="B556" t="s">
        <v>1320</v>
      </c>
      <c r="C556" t="s">
        <v>1226</v>
      </c>
      <c r="D556" t="s">
        <v>1310</v>
      </c>
      <c r="E556" t="s">
        <v>1321</v>
      </c>
    </row>
    <row r="557" spans="1:5" hidden="1" x14ac:dyDescent="0.35">
      <c r="A557" t="s">
        <v>1226</v>
      </c>
      <c r="B557" t="s">
        <v>1322</v>
      </c>
      <c r="C557" t="s">
        <v>1226</v>
      </c>
      <c r="D557" t="s">
        <v>1323</v>
      </c>
      <c r="E557" t="s">
        <v>1324</v>
      </c>
    </row>
    <row r="558" spans="1:5" hidden="1" x14ac:dyDescent="0.35">
      <c r="A558" t="s">
        <v>1226</v>
      </c>
      <c r="B558" t="s">
        <v>1325</v>
      </c>
      <c r="C558" t="s">
        <v>1226</v>
      </c>
      <c r="D558" t="s">
        <v>1323</v>
      </c>
      <c r="E558" t="s">
        <v>1326</v>
      </c>
    </row>
    <row r="559" spans="1:5" hidden="1" x14ac:dyDescent="0.35">
      <c r="A559" t="s">
        <v>1226</v>
      </c>
      <c r="B559" t="s">
        <v>1327</v>
      </c>
      <c r="C559" t="s">
        <v>1226</v>
      </c>
      <c r="D559" t="s">
        <v>1323</v>
      </c>
      <c r="E559" t="s">
        <v>1328</v>
      </c>
    </row>
    <row r="560" spans="1:5" hidden="1" x14ac:dyDescent="0.35">
      <c r="A560" t="s">
        <v>1226</v>
      </c>
      <c r="B560" t="s">
        <v>1329</v>
      </c>
      <c r="C560" t="s">
        <v>1226</v>
      </c>
      <c r="D560" t="s">
        <v>1323</v>
      </c>
      <c r="E560" t="s">
        <v>1330</v>
      </c>
    </row>
    <row r="561" spans="1:5" hidden="1" x14ac:dyDescent="0.35">
      <c r="A561" t="s">
        <v>1226</v>
      </c>
      <c r="B561" t="s">
        <v>1331</v>
      </c>
      <c r="C561" t="s">
        <v>1226</v>
      </c>
      <c r="D561" t="s">
        <v>1323</v>
      </c>
      <c r="E561" t="s">
        <v>1332</v>
      </c>
    </row>
    <row r="562" spans="1:5" hidden="1" x14ac:dyDescent="0.35">
      <c r="A562" t="s">
        <v>1226</v>
      </c>
      <c r="B562" t="s">
        <v>1333</v>
      </c>
      <c r="C562" t="s">
        <v>1226</v>
      </c>
      <c r="D562" t="s">
        <v>1323</v>
      </c>
      <c r="E562" t="s">
        <v>1334</v>
      </c>
    </row>
    <row r="563" spans="1:5" hidden="1" x14ac:dyDescent="0.35">
      <c r="A563" t="s">
        <v>1226</v>
      </c>
      <c r="B563" t="s">
        <v>1335</v>
      </c>
      <c r="C563" t="s">
        <v>1226</v>
      </c>
      <c r="D563" t="s">
        <v>1336</v>
      </c>
      <c r="E563" t="s">
        <v>1337</v>
      </c>
    </row>
    <row r="564" spans="1:5" hidden="1" x14ac:dyDescent="0.35">
      <c r="A564" t="s">
        <v>1226</v>
      </c>
      <c r="B564" t="s">
        <v>1338</v>
      </c>
      <c r="C564" t="s">
        <v>1226</v>
      </c>
      <c r="D564" t="s">
        <v>1336</v>
      </c>
      <c r="E564" t="s">
        <v>1339</v>
      </c>
    </row>
    <row r="565" spans="1:5" hidden="1" x14ac:dyDescent="0.35">
      <c r="A565" t="s">
        <v>1226</v>
      </c>
      <c r="B565" t="s">
        <v>1340</v>
      </c>
      <c r="C565" t="s">
        <v>1226</v>
      </c>
      <c r="D565" t="s">
        <v>1336</v>
      </c>
      <c r="E565" t="s">
        <v>1341</v>
      </c>
    </row>
    <row r="566" spans="1:5" hidden="1" x14ac:dyDescent="0.35">
      <c r="A566" t="s">
        <v>1226</v>
      </c>
      <c r="B566" t="s">
        <v>1342</v>
      </c>
      <c r="C566" t="s">
        <v>1226</v>
      </c>
      <c r="D566" t="s">
        <v>1336</v>
      </c>
      <c r="E566" t="s">
        <v>1343</v>
      </c>
    </row>
    <row r="567" spans="1:5" hidden="1" x14ac:dyDescent="0.35">
      <c r="A567" t="s">
        <v>1226</v>
      </c>
      <c r="B567" t="s">
        <v>1344</v>
      </c>
      <c r="C567" t="s">
        <v>1226</v>
      </c>
      <c r="D567" t="s">
        <v>1336</v>
      </c>
      <c r="E567" t="s">
        <v>1345</v>
      </c>
    </row>
    <row r="568" spans="1:5" hidden="1" x14ac:dyDescent="0.35">
      <c r="A568" t="s">
        <v>1226</v>
      </c>
      <c r="B568" t="s">
        <v>1346</v>
      </c>
      <c r="C568" t="s">
        <v>1226</v>
      </c>
      <c r="D568" t="s">
        <v>1336</v>
      </c>
      <c r="E568" t="s">
        <v>1347</v>
      </c>
    </row>
    <row r="569" spans="1:5" hidden="1" x14ac:dyDescent="0.35">
      <c r="A569" t="s">
        <v>1226</v>
      </c>
      <c r="B569" t="s">
        <v>1348</v>
      </c>
      <c r="C569" t="s">
        <v>1226</v>
      </c>
      <c r="D569" t="s">
        <v>1349</v>
      </c>
      <c r="E569" t="s">
        <v>1350</v>
      </c>
    </row>
    <row r="570" spans="1:5" hidden="1" x14ac:dyDescent="0.35">
      <c r="A570" t="s">
        <v>1226</v>
      </c>
      <c r="B570" t="s">
        <v>1351</v>
      </c>
      <c r="C570" t="s">
        <v>1226</v>
      </c>
      <c r="D570" t="s">
        <v>1349</v>
      </c>
      <c r="E570" t="s">
        <v>1352</v>
      </c>
    </row>
    <row r="571" spans="1:5" hidden="1" x14ac:dyDescent="0.35">
      <c r="A571" t="s">
        <v>1226</v>
      </c>
      <c r="B571" t="s">
        <v>1353</v>
      </c>
      <c r="C571" t="s">
        <v>1226</v>
      </c>
      <c r="D571" t="s">
        <v>1349</v>
      </c>
      <c r="E571" t="s">
        <v>1354</v>
      </c>
    </row>
    <row r="572" spans="1:5" hidden="1" x14ac:dyDescent="0.35">
      <c r="A572" t="s">
        <v>1226</v>
      </c>
      <c r="B572" t="s">
        <v>1355</v>
      </c>
      <c r="C572" t="s">
        <v>1226</v>
      </c>
      <c r="D572" t="s">
        <v>1349</v>
      </c>
      <c r="E572" t="s">
        <v>1356</v>
      </c>
    </row>
    <row r="573" spans="1:5" hidden="1" x14ac:dyDescent="0.35">
      <c r="A573" t="s">
        <v>1226</v>
      </c>
      <c r="B573" t="s">
        <v>1357</v>
      </c>
      <c r="C573" t="s">
        <v>1226</v>
      </c>
      <c r="D573" t="s">
        <v>1349</v>
      </c>
      <c r="E573" t="s">
        <v>1358</v>
      </c>
    </row>
    <row r="574" spans="1:5" hidden="1" x14ac:dyDescent="0.35">
      <c r="A574" t="s">
        <v>1226</v>
      </c>
      <c r="B574" t="s">
        <v>1359</v>
      </c>
      <c r="C574" t="s">
        <v>1226</v>
      </c>
      <c r="D574" t="s">
        <v>1349</v>
      </c>
      <c r="E574" t="s">
        <v>1360</v>
      </c>
    </row>
    <row r="575" spans="1:5" hidden="1" x14ac:dyDescent="0.35">
      <c r="A575" t="s">
        <v>1226</v>
      </c>
      <c r="B575" t="s">
        <v>1361</v>
      </c>
      <c r="C575" t="s">
        <v>1226</v>
      </c>
      <c r="D575" t="s">
        <v>1362</v>
      </c>
      <c r="E575" t="s">
        <v>1363</v>
      </c>
    </row>
    <row r="576" spans="1:5" hidden="1" x14ac:dyDescent="0.35">
      <c r="A576" t="s">
        <v>1226</v>
      </c>
      <c r="B576" t="s">
        <v>1364</v>
      </c>
      <c r="C576" t="s">
        <v>1226</v>
      </c>
      <c r="D576" t="s">
        <v>1362</v>
      </c>
      <c r="E576" t="s">
        <v>1365</v>
      </c>
    </row>
    <row r="577" spans="1:5" hidden="1" x14ac:dyDescent="0.35">
      <c r="A577" t="s">
        <v>1226</v>
      </c>
      <c r="B577" t="s">
        <v>1366</v>
      </c>
      <c r="C577" t="s">
        <v>1226</v>
      </c>
      <c r="D577" t="s">
        <v>1362</v>
      </c>
      <c r="E577" t="s">
        <v>1367</v>
      </c>
    </row>
    <row r="578" spans="1:5" hidden="1" x14ac:dyDescent="0.35">
      <c r="A578" t="s">
        <v>1226</v>
      </c>
      <c r="B578" t="s">
        <v>1368</v>
      </c>
      <c r="C578" t="s">
        <v>1226</v>
      </c>
      <c r="D578" t="s">
        <v>1362</v>
      </c>
      <c r="E578" t="s">
        <v>1369</v>
      </c>
    </row>
    <row r="579" spans="1:5" hidden="1" x14ac:dyDescent="0.35">
      <c r="A579" t="s">
        <v>1226</v>
      </c>
      <c r="B579" t="s">
        <v>1370</v>
      </c>
      <c r="C579" t="s">
        <v>1226</v>
      </c>
      <c r="D579" t="s">
        <v>1362</v>
      </c>
      <c r="E579" t="s">
        <v>1371</v>
      </c>
    </row>
    <row r="580" spans="1:5" hidden="1" x14ac:dyDescent="0.35">
      <c r="A580" t="s">
        <v>1226</v>
      </c>
      <c r="B580" t="s">
        <v>1372</v>
      </c>
      <c r="C580" t="s">
        <v>1226</v>
      </c>
      <c r="D580" t="s">
        <v>1362</v>
      </c>
      <c r="E580" t="s">
        <v>1373</v>
      </c>
    </row>
    <row r="581" spans="1:5" hidden="1" x14ac:dyDescent="0.35">
      <c r="A581" t="s">
        <v>1226</v>
      </c>
      <c r="B581" t="s">
        <v>1374</v>
      </c>
      <c r="C581" t="s">
        <v>1226</v>
      </c>
      <c r="D581" t="s">
        <v>1375</v>
      </c>
      <c r="E581" t="s">
        <v>1376</v>
      </c>
    </row>
    <row r="582" spans="1:5" hidden="1" x14ac:dyDescent="0.35">
      <c r="A582" t="s">
        <v>1226</v>
      </c>
      <c r="B582" t="s">
        <v>1377</v>
      </c>
      <c r="C582" t="s">
        <v>1226</v>
      </c>
      <c r="D582" t="s">
        <v>1375</v>
      </c>
      <c r="E582" t="s">
        <v>1378</v>
      </c>
    </row>
    <row r="583" spans="1:5" hidden="1" x14ac:dyDescent="0.35">
      <c r="A583" t="s">
        <v>1226</v>
      </c>
      <c r="B583" t="s">
        <v>1379</v>
      </c>
      <c r="C583" t="s">
        <v>1226</v>
      </c>
      <c r="D583" t="s">
        <v>1375</v>
      </c>
      <c r="E583" t="s">
        <v>1380</v>
      </c>
    </row>
    <row r="584" spans="1:5" hidden="1" x14ac:dyDescent="0.35">
      <c r="A584" t="s">
        <v>1226</v>
      </c>
      <c r="B584" t="s">
        <v>1381</v>
      </c>
      <c r="C584" t="s">
        <v>1226</v>
      </c>
      <c r="D584" t="s">
        <v>1375</v>
      </c>
      <c r="E584" t="s">
        <v>1382</v>
      </c>
    </row>
    <row r="585" spans="1:5" hidden="1" x14ac:dyDescent="0.35">
      <c r="A585" t="s">
        <v>1226</v>
      </c>
      <c r="B585" t="s">
        <v>1383</v>
      </c>
      <c r="C585" t="s">
        <v>1226</v>
      </c>
      <c r="D585" t="s">
        <v>1375</v>
      </c>
      <c r="E585" t="s">
        <v>1384</v>
      </c>
    </row>
    <row r="586" spans="1:5" hidden="1" x14ac:dyDescent="0.35">
      <c r="A586" t="s">
        <v>1226</v>
      </c>
      <c r="B586" t="s">
        <v>1385</v>
      </c>
      <c r="C586" t="s">
        <v>1226</v>
      </c>
      <c r="D586" t="s">
        <v>1375</v>
      </c>
      <c r="E586" t="s">
        <v>1386</v>
      </c>
    </row>
    <row r="587" spans="1:5" hidden="1" x14ac:dyDescent="0.35">
      <c r="A587" t="s">
        <v>1226</v>
      </c>
      <c r="B587" t="s">
        <v>1387</v>
      </c>
      <c r="C587" t="s">
        <v>1226</v>
      </c>
      <c r="D587" t="s">
        <v>1388</v>
      </c>
      <c r="E587" t="s">
        <v>1389</v>
      </c>
    </row>
    <row r="588" spans="1:5" hidden="1" x14ac:dyDescent="0.35">
      <c r="A588" t="s">
        <v>1226</v>
      </c>
      <c r="B588" t="s">
        <v>1390</v>
      </c>
      <c r="C588" t="s">
        <v>1226</v>
      </c>
      <c r="D588" t="s">
        <v>1388</v>
      </c>
      <c r="E588" t="s">
        <v>1391</v>
      </c>
    </row>
    <row r="589" spans="1:5" hidden="1" x14ac:dyDescent="0.35">
      <c r="A589" t="s">
        <v>1226</v>
      </c>
      <c r="B589" t="s">
        <v>1392</v>
      </c>
      <c r="C589" t="s">
        <v>1226</v>
      </c>
      <c r="D589" t="s">
        <v>1388</v>
      </c>
      <c r="E589" t="s">
        <v>1393</v>
      </c>
    </row>
    <row r="590" spans="1:5" hidden="1" x14ac:dyDescent="0.35">
      <c r="A590" t="s">
        <v>1226</v>
      </c>
      <c r="B590" t="s">
        <v>1394</v>
      </c>
      <c r="C590" t="s">
        <v>1226</v>
      </c>
      <c r="D590" t="s">
        <v>1388</v>
      </c>
      <c r="E590" t="s">
        <v>1395</v>
      </c>
    </row>
    <row r="591" spans="1:5" hidden="1" x14ac:dyDescent="0.35">
      <c r="A591" t="s">
        <v>1226</v>
      </c>
      <c r="B591" t="s">
        <v>1396</v>
      </c>
      <c r="C591" t="s">
        <v>1226</v>
      </c>
      <c r="D591" t="s">
        <v>1388</v>
      </c>
      <c r="E591" t="s">
        <v>1397</v>
      </c>
    </row>
    <row r="592" spans="1:5" hidden="1" x14ac:dyDescent="0.35">
      <c r="A592" t="s">
        <v>1226</v>
      </c>
      <c r="B592" t="s">
        <v>1398</v>
      </c>
      <c r="C592" t="s">
        <v>1226</v>
      </c>
      <c r="D592" t="s">
        <v>1388</v>
      </c>
      <c r="E592" t="s">
        <v>1399</v>
      </c>
    </row>
    <row r="593" spans="1:5" hidden="1" x14ac:dyDescent="0.35">
      <c r="A593" t="s">
        <v>1226</v>
      </c>
      <c r="B593" t="s">
        <v>1400</v>
      </c>
      <c r="C593" t="s">
        <v>1226</v>
      </c>
      <c r="D593" t="s">
        <v>1388</v>
      </c>
      <c r="E593" t="s">
        <v>1401</v>
      </c>
    </row>
    <row r="594" spans="1:5" hidden="1" x14ac:dyDescent="0.35">
      <c r="A594" t="s">
        <v>1226</v>
      </c>
      <c r="B594" t="s">
        <v>1402</v>
      </c>
      <c r="C594" t="s">
        <v>1226</v>
      </c>
      <c r="D594" t="s">
        <v>1388</v>
      </c>
      <c r="E594" t="s">
        <v>1403</v>
      </c>
    </row>
    <row r="595" spans="1:5" hidden="1" x14ac:dyDescent="0.35">
      <c r="A595" t="s">
        <v>1226</v>
      </c>
      <c r="B595" t="s">
        <v>1404</v>
      </c>
      <c r="C595" t="s">
        <v>1226</v>
      </c>
      <c r="D595" t="s">
        <v>1388</v>
      </c>
      <c r="E595" t="s">
        <v>1405</v>
      </c>
    </row>
    <row r="596" spans="1:5" hidden="1" x14ac:dyDescent="0.35">
      <c r="A596" t="s">
        <v>1226</v>
      </c>
      <c r="B596" t="s">
        <v>1406</v>
      </c>
      <c r="C596" t="s">
        <v>1226</v>
      </c>
      <c r="D596" t="s">
        <v>1388</v>
      </c>
      <c r="E596" t="s">
        <v>1407</v>
      </c>
    </row>
    <row r="597" spans="1:5" hidden="1" x14ac:dyDescent="0.35">
      <c r="A597" t="s">
        <v>1226</v>
      </c>
      <c r="B597" t="s">
        <v>1408</v>
      </c>
      <c r="C597" t="s">
        <v>1226</v>
      </c>
      <c r="D597" t="s">
        <v>1409</v>
      </c>
      <c r="E597" t="s">
        <v>1410</v>
      </c>
    </row>
    <row r="598" spans="1:5" hidden="1" x14ac:dyDescent="0.35">
      <c r="A598" t="s">
        <v>1226</v>
      </c>
      <c r="B598" t="s">
        <v>1411</v>
      </c>
      <c r="C598" t="s">
        <v>1226</v>
      </c>
      <c r="D598" t="s">
        <v>1409</v>
      </c>
      <c r="E598" t="s">
        <v>1412</v>
      </c>
    </row>
    <row r="599" spans="1:5" hidden="1" x14ac:dyDescent="0.35">
      <c r="A599" t="s">
        <v>1226</v>
      </c>
      <c r="B599" t="s">
        <v>1413</v>
      </c>
      <c r="C599" t="s">
        <v>1226</v>
      </c>
      <c r="D599" t="s">
        <v>1409</v>
      </c>
      <c r="E599" t="s">
        <v>1414</v>
      </c>
    </row>
    <row r="600" spans="1:5" hidden="1" x14ac:dyDescent="0.35">
      <c r="A600" t="s">
        <v>1226</v>
      </c>
      <c r="B600" t="s">
        <v>1415</v>
      </c>
      <c r="C600" t="s">
        <v>1226</v>
      </c>
      <c r="D600" t="s">
        <v>1409</v>
      </c>
      <c r="E600" t="s">
        <v>1416</v>
      </c>
    </row>
    <row r="601" spans="1:5" hidden="1" x14ac:dyDescent="0.35">
      <c r="A601" t="s">
        <v>1226</v>
      </c>
      <c r="B601" t="s">
        <v>1417</v>
      </c>
      <c r="C601" t="s">
        <v>1226</v>
      </c>
      <c r="D601" t="s">
        <v>1409</v>
      </c>
      <c r="E601" t="s">
        <v>1418</v>
      </c>
    </row>
    <row r="602" spans="1:5" hidden="1" x14ac:dyDescent="0.35">
      <c r="A602" t="s">
        <v>1226</v>
      </c>
      <c r="B602" t="s">
        <v>1419</v>
      </c>
      <c r="C602" t="s">
        <v>1226</v>
      </c>
      <c r="D602" t="s">
        <v>1409</v>
      </c>
      <c r="E602" t="s">
        <v>1420</v>
      </c>
    </row>
    <row r="603" spans="1:5" hidden="1" x14ac:dyDescent="0.35">
      <c r="A603" t="s">
        <v>1226</v>
      </c>
      <c r="B603" t="s">
        <v>1421</v>
      </c>
      <c r="C603" t="s">
        <v>1226</v>
      </c>
      <c r="D603" t="s">
        <v>1422</v>
      </c>
      <c r="E603" t="s">
        <v>1423</v>
      </c>
    </row>
    <row r="604" spans="1:5" hidden="1" x14ac:dyDescent="0.35">
      <c r="A604" t="s">
        <v>1226</v>
      </c>
      <c r="B604" t="s">
        <v>1424</v>
      </c>
      <c r="C604" t="s">
        <v>1226</v>
      </c>
      <c r="D604" t="s">
        <v>1422</v>
      </c>
      <c r="E604" t="s">
        <v>1425</v>
      </c>
    </row>
    <row r="605" spans="1:5" hidden="1" x14ac:dyDescent="0.35">
      <c r="A605" t="s">
        <v>1226</v>
      </c>
      <c r="B605" t="s">
        <v>1426</v>
      </c>
      <c r="C605" t="s">
        <v>1226</v>
      </c>
      <c r="D605" t="s">
        <v>1422</v>
      </c>
      <c r="E605" t="s">
        <v>1427</v>
      </c>
    </row>
    <row r="606" spans="1:5" hidden="1" x14ac:dyDescent="0.35">
      <c r="A606" t="s">
        <v>1226</v>
      </c>
      <c r="B606" t="s">
        <v>1428</v>
      </c>
      <c r="C606" t="s">
        <v>1226</v>
      </c>
      <c r="D606" t="s">
        <v>1422</v>
      </c>
      <c r="E606" t="s">
        <v>1429</v>
      </c>
    </row>
    <row r="607" spans="1:5" hidden="1" x14ac:dyDescent="0.35">
      <c r="A607" t="s">
        <v>1226</v>
      </c>
      <c r="B607" t="s">
        <v>1430</v>
      </c>
      <c r="C607" t="s">
        <v>1226</v>
      </c>
      <c r="D607" t="s">
        <v>1422</v>
      </c>
      <c r="E607" t="s">
        <v>1431</v>
      </c>
    </row>
    <row r="608" spans="1:5" hidden="1" x14ac:dyDescent="0.35">
      <c r="A608" t="s">
        <v>1226</v>
      </c>
      <c r="B608" t="s">
        <v>1432</v>
      </c>
      <c r="C608" t="s">
        <v>1226</v>
      </c>
      <c r="D608" t="s">
        <v>1422</v>
      </c>
      <c r="E608" t="s">
        <v>1433</v>
      </c>
    </row>
    <row r="609" spans="1:5" hidden="1" x14ac:dyDescent="0.35">
      <c r="A609" t="s">
        <v>1226</v>
      </c>
      <c r="B609" t="s">
        <v>1434</v>
      </c>
      <c r="C609" t="s">
        <v>1226</v>
      </c>
      <c r="D609" t="s">
        <v>1435</v>
      </c>
      <c r="E609" t="s">
        <v>1436</v>
      </c>
    </row>
    <row r="610" spans="1:5" hidden="1" x14ac:dyDescent="0.35">
      <c r="A610" t="s">
        <v>1226</v>
      </c>
      <c r="B610" t="s">
        <v>1437</v>
      </c>
      <c r="C610" t="s">
        <v>1226</v>
      </c>
      <c r="D610" t="s">
        <v>1435</v>
      </c>
      <c r="E610" t="s">
        <v>1438</v>
      </c>
    </row>
    <row r="611" spans="1:5" hidden="1" x14ac:dyDescent="0.35">
      <c r="A611" t="s">
        <v>1226</v>
      </c>
      <c r="B611" t="s">
        <v>1439</v>
      </c>
      <c r="C611" t="s">
        <v>1226</v>
      </c>
      <c r="D611" t="s">
        <v>1435</v>
      </c>
      <c r="E611" t="s">
        <v>1440</v>
      </c>
    </row>
    <row r="612" spans="1:5" hidden="1" x14ac:dyDescent="0.35">
      <c r="A612" t="s">
        <v>1226</v>
      </c>
      <c r="B612" t="s">
        <v>1441</v>
      </c>
      <c r="C612" t="s">
        <v>1226</v>
      </c>
      <c r="D612" t="s">
        <v>1435</v>
      </c>
      <c r="E612" t="s">
        <v>1442</v>
      </c>
    </row>
    <row r="613" spans="1:5" hidden="1" x14ac:dyDescent="0.35">
      <c r="A613" t="s">
        <v>1226</v>
      </c>
      <c r="B613" t="s">
        <v>1443</v>
      </c>
      <c r="C613" t="s">
        <v>1226</v>
      </c>
      <c r="D613" t="s">
        <v>1435</v>
      </c>
      <c r="E613" t="s">
        <v>1444</v>
      </c>
    </row>
    <row r="614" spans="1:5" hidden="1" x14ac:dyDescent="0.35">
      <c r="A614" t="s">
        <v>1226</v>
      </c>
      <c r="B614" t="s">
        <v>1445</v>
      </c>
      <c r="C614" t="s">
        <v>1226</v>
      </c>
      <c r="D614" t="s">
        <v>1435</v>
      </c>
      <c r="E614" t="s">
        <v>1446</v>
      </c>
    </row>
    <row r="615" spans="1:5" hidden="1" x14ac:dyDescent="0.35">
      <c r="A615" t="s">
        <v>1226</v>
      </c>
      <c r="B615" t="s">
        <v>1447</v>
      </c>
      <c r="C615" t="s">
        <v>1226</v>
      </c>
      <c r="D615" t="s">
        <v>1448</v>
      </c>
      <c r="E615" t="s">
        <v>1449</v>
      </c>
    </row>
    <row r="616" spans="1:5" hidden="1" x14ac:dyDescent="0.35">
      <c r="A616" t="s">
        <v>1226</v>
      </c>
      <c r="B616" t="s">
        <v>1450</v>
      </c>
      <c r="C616" t="s">
        <v>1226</v>
      </c>
      <c r="D616" t="s">
        <v>1448</v>
      </c>
      <c r="E616" t="s">
        <v>1451</v>
      </c>
    </row>
    <row r="617" spans="1:5" hidden="1" x14ac:dyDescent="0.35">
      <c r="A617" t="s">
        <v>1226</v>
      </c>
      <c r="B617" t="s">
        <v>1452</v>
      </c>
      <c r="C617" t="s">
        <v>1226</v>
      </c>
      <c r="D617" t="s">
        <v>1448</v>
      </c>
      <c r="E617" t="s">
        <v>1453</v>
      </c>
    </row>
    <row r="618" spans="1:5" hidden="1" x14ac:dyDescent="0.35">
      <c r="A618" t="s">
        <v>1226</v>
      </c>
      <c r="B618" t="s">
        <v>1454</v>
      </c>
      <c r="C618" t="s">
        <v>1226</v>
      </c>
      <c r="D618" t="s">
        <v>1448</v>
      </c>
      <c r="E618" t="s">
        <v>1455</v>
      </c>
    </row>
    <row r="619" spans="1:5" hidden="1" x14ac:dyDescent="0.35">
      <c r="A619" t="s">
        <v>1226</v>
      </c>
      <c r="B619" t="s">
        <v>1456</v>
      </c>
      <c r="C619" t="s">
        <v>1226</v>
      </c>
      <c r="D619" t="s">
        <v>1448</v>
      </c>
      <c r="E619" t="s">
        <v>1457</v>
      </c>
    </row>
    <row r="620" spans="1:5" hidden="1" x14ac:dyDescent="0.35">
      <c r="A620" t="s">
        <v>1226</v>
      </c>
      <c r="B620" t="s">
        <v>1458</v>
      </c>
      <c r="C620" t="s">
        <v>1226</v>
      </c>
      <c r="D620" t="s">
        <v>1448</v>
      </c>
      <c r="E620" t="s">
        <v>1459</v>
      </c>
    </row>
    <row r="621" spans="1:5" hidden="1" x14ac:dyDescent="0.35">
      <c r="A621" t="s">
        <v>1226</v>
      </c>
      <c r="B621" t="s">
        <v>1460</v>
      </c>
      <c r="C621" t="s">
        <v>1226</v>
      </c>
      <c r="D621" t="s">
        <v>1461</v>
      </c>
      <c r="E621" t="s">
        <v>1462</v>
      </c>
    </row>
    <row r="622" spans="1:5" hidden="1" x14ac:dyDescent="0.35">
      <c r="A622" t="s">
        <v>1226</v>
      </c>
      <c r="B622" t="s">
        <v>1463</v>
      </c>
      <c r="C622" t="s">
        <v>1226</v>
      </c>
      <c r="D622" t="s">
        <v>1461</v>
      </c>
      <c r="E622" t="s">
        <v>1464</v>
      </c>
    </row>
    <row r="623" spans="1:5" hidden="1" x14ac:dyDescent="0.35">
      <c r="A623" t="s">
        <v>1226</v>
      </c>
      <c r="B623" t="s">
        <v>1465</v>
      </c>
      <c r="C623" t="s">
        <v>1226</v>
      </c>
      <c r="D623" t="s">
        <v>1461</v>
      </c>
      <c r="E623" t="s">
        <v>1466</v>
      </c>
    </row>
    <row r="624" spans="1:5" hidden="1" x14ac:dyDescent="0.35">
      <c r="A624" t="s">
        <v>1226</v>
      </c>
      <c r="B624" t="s">
        <v>1467</v>
      </c>
      <c r="C624" t="s">
        <v>1226</v>
      </c>
      <c r="D624" t="s">
        <v>1461</v>
      </c>
      <c r="E624" t="s">
        <v>1468</v>
      </c>
    </row>
    <row r="625" spans="1:5" hidden="1" x14ac:dyDescent="0.35">
      <c r="A625" t="s">
        <v>1226</v>
      </c>
      <c r="B625" t="s">
        <v>1469</v>
      </c>
      <c r="C625" t="s">
        <v>1226</v>
      </c>
      <c r="D625" t="s">
        <v>1461</v>
      </c>
      <c r="E625" t="s">
        <v>1470</v>
      </c>
    </row>
    <row r="626" spans="1:5" hidden="1" x14ac:dyDescent="0.35">
      <c r="A626" t="s">
        <v>1226</v>
      </c>
      <c r="B626" t="s">
        <v>1471</v>
      </c>
      <c r="C626" t="s">
        <v>1226</v>
      </c>
      <c r="D626" t="s">
        <v>1461</v>
      </c>
      <c r="E626" t="s">
        <v>1472</v>
      </c>
    </row>
    <row r="627" spans="1:5" hidden="1" x14ac:dyDescent="0.35">
      <c r="A627" t="s">
        <v>1226</v>
      </c>
      <c r="B627" t="s">
        <v>1473</v>
      </c>
      <c r="C627" t="s">
        <v>1226</v>
      </c>
      <c r="D627" t="s">
        <v>694</v>
      </c>
      <c r="E627" t="s">
        <v>1474</v>
      </c>
    </row>
    <row r="628" spans="1:5" hidden="1" x14ac:dyDescent="0.35">
      <c r="A628" t="s">
        <v>1226</v>
      </c>
      <c r="B628" t="s">
        <v>1475</v>
      </c>
      <c r="C628" t="s">
        <v>1226</v>
      </c>
      <c r="D628" t="s">
        <v>694</v>
      </c>
      <c r="E628" t="s">
        <v>1476</v>
      </c>
    </row>
    <row r="629" spans="1:5" hidden="1" x14ac:dyDescent="0.35">
      <c r="A629" t="s">
        <v>1226</v>
      </c>
      <c r="B629" t="s">
        <v>1477</v>
      </c>
      <c r="C629" t="s">
        <v>1226</v>
      </c>
      <c r="D629" t="s">
        <v>694</v>
      </c>
      <c r="E629" t="s">
        <v>1478</v>
      </c>
    </row>
    <row r="630" spans="1:5" hidden="1" x14ac:dyDescent="0.35">
      <c r="A630" t="s">
        <v>1226</v>
      </c>
      <c r="B630" t="s">
        <v>1479</v>
      </c>
      <c r="C630" t="s">
        <v>1226</v>
      </c>
      <c r="D630" t="s">
        <v>694</v>
      </c>
      <c r="E630" t="s">
        <v>1480</v>
      </c>
    </row>
    <row r="631" spans="1:5" hidden="1" x14ac:dyDescent="0.35">
      <c r="A631" t="s">
        <v>1226</v>
      </c>
      <c r="B631" t="s">
        <v>1481</v>
      </c>
      <c r="C631" t="s">
        <v>1226</v>
      </c>
      <c r="D631" t="s">
        <v>694</v>
      </c>
      <c r="E631" t="s">
        <v>1482</v>
      </c>
    </row>
    <row r="632" spans="1:5" hidden="1" x14ac:dyDescent="0.35">
      <c r="A632" t="s">
        <v>1226</v>
      </c>
      <c r="B632" t="s">
        <v>1483</v>
      </c>
      <c r="C632" t="s">
        <v>1226</v>
      </c>
      <c r="D632" t="s">
        <v>694</v>
      </c>
      <c r="E632" t="s">
        <v>1484</v>
      </c>
    </row>
    <row r="633" spans="1:5" hidden="1" x14ac:dyDescent="0.35">
      <c r="A633" t="s">
        <v>1226</v>
      </c>
      <c r="B633" t="s">
        <v>1485</v>
      </c>
      <c r="C633" t="s">
        <v>1226</v>
      </c>
      <c r="D633" t="s">
        <v>694</v>
      </c>
      <c r="E633" t="s">
        <v>1486</v>
      </c>
    </row>
    <row r="634" spans="1:5" hidden="1" x14ac:dyDescent="0.35">
      <c r="A634" t="s">
        <v>1226</v>
      </c>
      <c r="B634" t="s">
        <v>1487</v>
      </c>
      <c r="C634" t="s">
        <v>1226</v>
      </c>
      <c r="D634" t="s">
        <v>694</v>
      </c>
      <c r="E634" t="s">
        <v>1488</v>
      </c>
    </row>
    <row r="635" spans="1:5" hidden="1" x14ac:dyDescent="0.35">
      <c r="A635" t="s">
        <v>1226</v>
      </c>
      <c r="B635" t="s">
        <v>1489</v>
      </c>
      <c r="C635" t="s">
        <v>1226</v>
      </c>
      <c r="D635" t="s">
        <v>694</v>
      </c>
      <c r="E635" t="s">
        <v>1490</v>
      </c>
    </row>
    <row r="636" spans="1:5" hidden="1" x14ac:dyDescent="0.35">
      <c r="A636" t="s">
        <v>1226</v>
      </c>
      <c r="B636" t="s">
        <v>1491</v>
      </c>
      <c r="C636" t="s">
        <v>1226</v>
      </c>
      <c r="D636" t="s">
        <v>694</v>
      </c>
      <c r="E636" t="s">
        <v>1492</v>
      </c>
    </row>
    <row r="637" spans="1:5" hidden="1" x14ac:dyDescent="0.35">
      <c r="A637" t="s">
        <v>1226</v>
      </c>
      <c r="B637" t="s">
        <v>1493</v>
      </c>
      <c r="C637" t="s">
        <v>1226</v>
      </c>
      <c r="D637" t="s">
        <v>1494</v>
      </c>
      <c r="E637" t="s">
        <v>1495</v>
      </c>
    </row>
    <row r="638" spans="1:5" hidden="1" x14ac:dyDescent="0.35">
      <c r="A638" t="s">
        <v>1226</v>
      </c>
      <c r="B638" t="s">
        <v>1496</v>
      </c>
      <c r="C638" t="s">
        <v>1226</v>
      </c>
      <c r="D638" t="s">
        <v>1494</v>
      </c>
      <c r="E638" t="s">
        <v>1497</v>
      </c>
    </row>
    <row r="639" spans="1:5" hidden="1" x14ac:dyDescent="0.35">
      <c r="A639" t="s">
        <v>1226</v>
      </c>
      <c r="B639" t="s">
        <v>1498</v>
      </c>
      <c r="C639" t="s">
        <v>1226</v>
      </c>
      <c r="D639" t="s">
        <v>1494</v>
      </c>
      <c r="E639" t="s">
        <v>1499</v>
      </c>
    </row>
    <row r="640" spans="1:5" hidden="1" x14ac:dyDescent="0.35">
      <c r="A640" t="s">
        <v>1226</v>
      </c>
      <c r="B640" t="s">
        <v>1500</v>
      </c>
      <c r="C640" t="s">
        <v>1226</v>
      </c>
      <c r="D640" t="s">
        <v>1494</v>
      </c>
      <c r="E640" t="s">
        <v>1501</v>
      </c>
    </row>
    <row r="641" spans="1:5" hidden="1" x14ac:dyDescent="0.35">
      <c r="A641" t="s">
        <v>1226</v>
      </c>
      <c r="B641" t="s">
        <v>1502</v>
      </c>
      <c r="C641" t="s">
        <v>1226</v>
      </c>
      <c r="D641" t="s">
        <v>1494</v>
      </c>
      <c r="E641" t="s">
        <v>1503</v>
      </c>
    </row>
    <row r="642" spans="1:5" hidden="1" x14ac:dyDescent="0.35">
      <c r="A642" t="s">
        <v>1226</v>
      </c>
      <c r="B642" t="s">
        <v>1504</v>
      </c>
      <c r="C642" t="s">
        <v>1226</v>
      </c>
      <c r="D642" t="s">
        <v>1494</v>
      </c>
      <c r="E642" t="s">
        <v>1505</v>
      </c>
    </row>
    <row r="643" spans="1:5" hidden="1" x14ac:dyDescent="0.35">
      <c r="A643" t="s">
        <v>1226</v>
      </c>
      <c r="B643" t="s">
        <v>1506</v>
      </c>
      <c r="C643" t="s">
        <v>1226</v>
      </c>
      <c r="D643" t="s">
        <v>1507</v>
      </c>
      <c r="E643" t="s">
        <v>1508</v>
      </c>
    </row>
    <row r="644" spans="1:5" hidden="1" x14ac:dyDescent="0.35">
      <c r="A644" t="s">
        <v>1226</v>
      </c>
      <c r="B644" t="s">
        <v>1509</v>
      </c>
      <c r="C644" t="s">
        <v>1226</v>
      </c>
      <c r="D644" t="s">
        <v>1507</v>
      </c>
      <c r="E644" t="s">
        <v>1510</v>
      </c>
    </row>
    <row r="645" spans="1:5" hidden="1" x14ac:dyDescent="0.35">
      <c r="A645" t="s">
        <v>1226</v>
      </c>
      <c r="B645" t="s">
        <v>1511</v>
      </c>
      <c r="C645" t="s">
        <v>1226</v>
      </c>
      <c r="D645" t="s">
        <v>1507</v>
      </c>
      <c r="E645" t="s">
        <v>1512</v>
      </c>
    </row>
    <row r="646" spans="1:5" hidden="1" x14ac:dyDescent="0.35">
      <c r="A646" t="s">
        <v>1226</v>
      </c>
      <c r="B646" t="s">
        <v>1513</v>
      </c>
      <c r="C646" t="s">
        <v>1226</v>
      </c>
      <c r="D646" t="s">
        <v>1507</v>
      </c>
      <c r="E646" t="s">
        <v>1514</v>
      </c>
    </row>
    <row r="647" spans="1:5" hidden="1" x14ac:dyDescent="0.35">
      <c r="A647" t="s">
        <v>1226</v>
      </c>
      <c r="B647" t="s">
        <v>1515</v>
      </c>
      <c r="C647" t="s">
        <v>1226</v>
      </c>
      <c r="D647" t="s">
        <v>1507</v>
      </c>
      <c r="E647" t="s">
        <v>1516</v>
      </c>
    </row>
    <row r="648" spans="1:5" hidden="1" x14ac:dyDescent="0.35">
      <c r="A648" t="s">
        <v>1226</v>
      </c>
      <c r="B648" t="s">
        <v>1517</v>
      </c>
      <c r="C648" t="s">
        <v>1226</v>
      </c>
      <c r="D648" t="s">
        <v>1507</v>
      </c>
      <c r="E648" t="s">
        <v>1518</v>
      </c>
    </row>
    <row r="649" spans="1:5" hidden="1" x14ac:dyDescent="0.35">
      <c r="A649" t="s">
        <v>1226</v>
      </c>
      <c r="B649" t="s">
        <v>1519</v>
      </c>
      <c r="C649" t="s">
        <v>1226</v>
      </c>
      <c r="D649" t="s">
        <v>1507</v>
      </c>
      <c r="E649" t="s">
        <v>1520</v>
      </c>
    </row>
    <row r="650" spans="1:5" hidden="1" x14ac:dyDescent="0.35">
      <c r="A650" t="s">
        <v>1226</v>
      </c>
      <c r="B650" t="s">
        <v>1521</v>
      </c>
      <c r="C650" t="s">
        <v>1226</v>
      </c>
      <c r="D650" t="s">
        <v>1522</v>
      </c>
      <c r="E650" t="s">
        <v>1523</v>
      </c>
    </row>
    <row r="651" spans="1:5" hidden="1" x14ac:dyDescent="0.35">
      <c r="A651" t="s">
        <v>1226</v>
      </c>
      <c r="B651" t="s">
        <v>1524</v>
      </c>
      <c r="C651" t="s">
        <v>1226</v>
      </c>
      <c r="D651" t="s">
        <v>1522</v>
      </c>
      <c r="E651" t="s">
        <v>1525</v>
      </c>
    </row>
    <row r="652" spans="1:5" hidden="1" x14ac:dyDescent="0.35">
      <c r="A652" t="s">
        <v>1226</v>
      </c>
      <c r="B652" t="s">
        <v>1526</v>
      </c>
      <c r="C652" t="s">
        <v>1226</v>
      </c>
      <c r="D652" t="s">
        <v>1522</v>
      </c>
      <c r="E652" t="s">
        <v>1527</v>
      </c>
    </row>
    <row r="653" spans="1:5" hidden="1" x14ac:dyDescent="0.35">
      <c r="A653" t="s">
        <v>1226</v>
      </c>
      <c r="B653" t="s">
        <v>1528</v>
      </c>
      <c r="C653" t="s">
        <v>1226</v>
      </c>
      <c r="D653" t="s">
        <v>1522</v>
      </c>
      <c r="E653" t="s">
        <v>1529</v>
      </c>
    </row>
    <row r="654" spans="1:5" hidden="1" x14ac:dyDescent="0.35">
      <c r="A654" t="s">
        <v>1226</v>
      </c>
      <c r="B654" t="s">
        <v>1530</v>
      </c>
      <c r="C654" t="s">
        <v>1226</v>
      </c>
      <c r="D654" t="s">
        <v>1522</v>
      </c>
      <c r="E654" t="s">
        <v>1531</v>
      </c>
    </row>
    <row r="655" spans="1:5" hidden="1" x14ac:dyDescent="0.35">
      <c r="A655" t="s">
        <v>1226</v>
      </c>
      <c r="B655" t="s">
        <v>1532</v>
      </c>
      <c r="C655" t="s">
        <v>1226</v>
      </c>
      <c r="D655" t="s">
        <v>1522</v>
      </c>
      <c r="E655" t="s">
        <v>1533</v>
      </c>
    </row>
    <row r="656" spans="1:5" hidden="1" x14ac:dyDescent="0.35">
      <c r="A656" t="s">
        <v>1226</v>
      </c>
      <c r="B656" t="s">
        <v>1534</v>
      </c>
      <c r="C656" t="s">
        <v>1226</v>
      </c>
      <c r="D656" t="s">
        <v>1535</v>
      </c>
      <c r="E656" t="s">
        <v>1536</v>
      </c>
    </row>
    <row r="657" spans="1:5" hidden="1" x14ac:dyDescent="0.35">
      <c r="A657" t="s">
        <v>1226</v>
      </c>
      <c r="B657" t="s">
        <v>1537</v>
      </c>
      <c r="C657" t="s">
        <v>1226</v>
      </c>
      <c r="D657" t="s">
        <v>1535</v>
      </c>
      <c r="E657" t="s">
        <v>1538</v>
      </c>
    </row>
    <row r="658" spans="1:5" hidden="1" x14ac:dyDescent="0.35">
      <c r="A658" t="s">
        <v>1226</v>
      </c>
      <c r="B658" t="s">
        <v>1539</v>
      </c>
      <c r="C658" t="s">
        <v>1226</v>
      </c>
      <c r="D658" t="s">
        <v>1535</v>
      </c>
      <c r="E658" t="s">
        <v>1540</v>
      </c>
    </row>
    <row r="659" spans="1:5" hidden="1" x14ac:dyDescent="0.35">
      <c r="A659" t="s">
        <v>1226</v>
      </c>
      <c r="B659" t="s">
        <v>1541</v>
      </c>
      <c r="C659" t="s">
        <v>1226</v>
      </c>
      <c r="D659" t="s">
        <v>1535</v>
      </c>
      <c r="E659" t="s">
        <v>1542</v>
      </c>
    </row>
    <row r="660" spans="1:5" hidden="1" x14ac:dyDescent="0.35">
      <c r="A660" t="s">
        <v>1226</v>
      </c>
      <c r="B660" t="s">
        <v>1543</v>
      </c>
      <c r="C660" t="s">
        <v>1226</v>
      </c>
      <c r="D660" t="s">
        <v>1535</v>
      </c>
      <c r="E660" t="s">
        <v>1544</v>
      </c>
    </row>
    <row r="661" spans="1:5" hidden="1" x14ac:dyDescent="0.35">
      <c r="A661" t="s">
        <v>1226</v>
      </c>
      <c r="B661" t="s">
        <v>1545</v>
      </c>
      <c r="C661" t="s">
        <v>1226</v>
      </c>
      <c r="D661" t="s">
        <v>1535</v>
      </c>
      <c r="E661" t="s">
        <v>1546</v>
      </c>
    </row>
    <row r="662" spans="1:5" hidden="1" x14ac:dyDescent="0.35">
      <c r="A662" t="s">
        <v>1226</v>
      </c>
      <c r="B662" t="s">
        <v>1547</v>
      </c>
      <c r="C662" t="s">
        <v>1226</v>
      </c>
      <c r="D662" t="s">
        <v>1548</v>
      </c>
      <c r="E662" t="s">
        <v>1549</v>
      </c>
    </row>
    <row r="663" spans="1:5" hidden="1" x14ac:dyDescent="0.35">
      <c r="A663" t="s">
        <v>1226</v>
      </c>
      <c r="B663" t="s">
        <v>1550</v>
      </c>
      <c r="C663" t="s">
        <v>1226</v>
      </c>
      <c r="D663" t="s">
        <v>1548</v>
      </c>
      <c r="E663" t="s">
        <v>1551</v>
      </c>
    </row>
    <row r="664" spans="1:5" hidden="1" x14ac:dyDescent="0.35">
      <c r="A664" t="s">
        <v>1226</v>
      </c>
      <c r="B664" t="s">
        <v>1552</v>
      </c>
      <c r="C664" t="s">
        <v>1226</v>
      </c>
      <c r="D664" t="s">
        <v>1548</v>
      </c>
      <c r="E664" t="s">
        <v>1553</v>
      </c>
    </row>
    <row r="665" spans="1:5" hidden="1" x14ac:dyDescent="0.35">
      <c r="A665" t="s">
        <v>1226</v>
      </c>
      <c r="B665" t="s">
        <v>1554</v>
      </c>
      <c r="C665" t="s">
        <v>1226</v>
      </c>
      <c r="D665" t="s">
        <v>1548</v>
      </c>
      <c r="E665" t="s">
        <v>1555</v>
      </c>
    </row>
    <row r="666" spans="1:5" hidden="1" x14ac:dyDescent="0.35">
      <c r="A666" t="s">
        <v>1226</v>
      </c>
      <c r="B666" t="s">
        <v>1556</v>
      </c>
      <c r="C666" t="s">
        <v>1226</v>
      </c>
      <c r="D666" t="s">
        <v>1548</v>
      </c>
      <c r="E666" t="s">
        <v>1557</v>
      </c>
    </row>
    <row r="667" spans="1:5" hidden="1" x14ac:dyDescent="0.35">
      <c r="A667" t="s">
        <v>1226</v>
      </c>
      <c r="B667" t="s">
        <v>1558</v>
      </c>
      <c r="C667" t="s">
        <v>1226</v>
      </c>
      <c r="D667" t="s">
        <v>1548</v>
      </c>
      <c r="E667" t="s">
        <v>1559</v>
      </c>
    </row>
    <row r="668" spans="1:5" hidden="1" x14ac:dyDescent="0.35">
      <c r="A668" t="s">
        <v>1226</v>
      </c>
      <c r="B668" t="s">
        <v>1560</v>
      </c>
      <c r="C668" t="s">
        <v>1226</v>
      </c>
      <c r="D668" t="s">
        <v>1561</v>
      </c>
      <c r="E668" t="s">
        <v>1562</v>
      </c>
    </row>
    <row r="669" spans="1:5" hidden="1" x14ac:dyDescent="0.35">
      <c r="A669" t="s">
        <v>1226</v>
      </c>
      <c r="B669" t="s">
        <v>1563</v>
      </c>
      <c r="C669" t="s">
        <v>1226</v>
      </c>
      <c r="D669" t="s">
        <v>1561</v>
      </c>
      <c r="E669" t="s">
        <v>1564</v>
      </c>
    </row>
    <row r="670" spans="1:5" hidden="1" x14ac:dyDescent="0.35">
      <c r="A670" t="s">
        <v>1226</v>
      </c>
      <c r="B670" t="s">
        <v>1565</v>
      </c>
      <c r="C670" t="s">
        <v>1226</v>
      </c>
      <c r="D670" t="s">
        <v>1561</v>
      </c>
      <c r="E670" t="s">
        <v>1566</v>
      </c>
    </row>
    <row r="671" spans="1:5" hidden="1" x14ac:dyDescent="0.35">
      <c r="A671" t="s">
        <v>1226</v>
      </c>
      <c r="B671" t="s">
        <v>1567</v>
      </c>
      <c r="C671" t="s">
        <v>1226</v>
      </c>
      <c r="D671" t="s">
        <v>1568</v>
      </c>
      <c r="E671" t="s">
        <v>1569</v>
      </c>
    </row>
    <row r="672" spans="1:5" hidden="1" x14ac:dyDescent="0.35">
      <c r="A672" t="s">
        <v>1226</v>
      </c>
      <c r="B672" t="s">
        <v>1570</v>
      </c>
      <c r="C672" t="s">
        <v>1226</v>
      </c>
      <c r="D672" t="s">
        <v>1568</v>
      </c>
      <c r="E672" t="s">
        <v>1571</v>
      </c>
    </row>
    <row r="673" spans="1:5" hidden="1" x14ac:dyDescent="0.35">
      <c r="A673" t="s">
        <v>1226</v>
      </c>
      <c r="B673" t="s">
        <v>1572</v>
      </c>
      <c r="C673" t="s">
        <v>1226</v>
      </c>
      <c r="D673" t="s">
        <v>1568</v>
      </c>
      <c r="E673" t="s">
        <v>1573</v>
      </c>
    </row>
    <row r="674" spans="1:5" hidden="1" x14ac:dyDescent="0.35">
      <c r="A674" t="s">
        <v>1226</v>
      </c>
      <c r="B674" t="s">
        <v>1574</v>
      </c>
      <c r="C674" t="s">
        <v>1226</v>
      </c>
      <c r="D674" t="s">
        <v>1568</v>
      </c>
      <c r="E674" t="s">
        <v>1575</v>
      </c>
    </row>
    <row r="675" spans="1:5" hidden="1" x14ac:dyDescent="0.35">
      <c r="A675" t="s">
        <v>1226</v>
      </c>
      <c r="B675" t="s">
        <v>1576</v>
      </c>
      <c r="C675" t="s">
        <v>1226</v>
      </c>
      <c r="D675" t="s">
        <v>1568</v>
      </c>
      <c r="E675" t="s">
        <v>1577</v>
      </c>
    </row>
    <row r="676" spans="1:5" hidden="1" x14ac:dyDescent="0.35">
      <c r="A676" t="s">
        <v>1226</v>
      </c>
      <c r="B676" t="s">
        <v>1578</v>
      </c>
      <c r="C676" t="s">
        <v>1226</v>
      </c>
      <c r="D676" t="s">
        <v>1568</v>
      </c>
      <c r="E676" t="s">
        <v>1579</v>
      </c>
    </row>
    <row r="677" spans="1:5" hidden="1" x14ac:dyDescent="0.35">
      <c r="A677" t="s">
        <v>1226</v>
      </c>
      <c r="B677" t="s">
        <v>1580</v>
      </c>
      <c r="C677" t="s">
        <v>1226</v>
      </c>
      <c r="D677" t="s">
        <v>1568</v>
      </c>
      <c r="E677" t="s">
        <v>1581</v>
      </c>
    </row>
    <row r="678" spans="1:5" hidden="1" x14ac:dyDescent="0.35">
      <c r="A678" t="s">
        <v>1226</v>
      </c>
      <c r="B678" t="s">
        <v>1582</v>
      </c>
      <c r="C678" t="s">
        <v>1226</v>
      </c>
      <c r="D678" t="s">
        <v>1568</v>
      </c>
      <c r="E678" t="s">
        <v>1583</v>
      </c>
    </row>
    <row r="679" spans="1:5" hidden="1" x14ac:dyDescent="0.35">
      <c r="A679" t="s">
        <v>1226</v>
      </c>
      <c r="B679" t="s">
        <v>1584</v>
      </c>
      <c r="C679" t="s">
        <v>1226</v>
      </c>
      <c r="D679" t="s">
        <v>1568</v>
      </c>
      <c r="E679" t="s">
        <v>1585</v>
      </c>
    </row>
    <row r="680" spans="1:5" hidden="1" x14ac:dyDescent="0.35">
      <c r="A680" t="s">
        <v>1226</v>
      </c>
      <c r="B680" t="s">
        <v>1586</v>
      </c>
      <c r="C680" t="s">
        <v>1226</v>
      </c>
      <c r="D680" t="s">
        <v>1568</v>
      </c>
      <c r="E680" t="s">
        <v>1587</v>
      </c>
    </row>
    <row r="681" spans="1:5" hidden="1" x14ac:dyDescent="0.35">
      <c r="A681" t="s">
        <v>1226</v>
      </c>
      <c r="B681" t="s">
        <v>1588</v>
      </c>
      <c r="C681" t="s">
        <v>1226</v>
      </c>
      <c r="D681" t="s">
        <v>1589</v>
      </c>
      <c r="E681" t="s">
        <v>1590</v>
      </c>
    </row>
    <row r="682" spans="1:5" hidden="1" x14ac:dyDescent="0.35">
      <c r="A682" t="s">
        <v>1226</v>
      </c>
      <c r="B682" t="s">
        <v>1591</v>
      </c>
      <c r="C682" t="s">
        <v>1226</v>
      </c>
      <c r="D682" t="s">
        <v>1589</v>
      </c>
      <c r="E682" t="s">
        <v>1592</v>
      </c>
    </row>
    <row r="683" spans="1:5" hidden="1" x14ac:dyDescent="0.35">
      <c r="A683" t="s">
        <v>1226</v>
      </c>
      <c r="B683" t="s">
        <v>1593</v>
      </c>
      <c r="C683" t="s">
        <v>1226</v>
      </c>
      <c r="D683" t="s">
        <v>1589</v>
      </c>
      <c r="E683" t="s">
        <v>1594</v>
      </c>
    </row>
    <row r="684" spans="1:5" hidden="1" x14ac:dyDescent="0.35">
      <c r="A684" t="s">
        <v>1226</v>
      </c>
      <c r="B684" t="s">
        <v>1595</v>
      </c>
      <c r="C684" t="s">
        <v>1226</v>
      </c>
      <c r="D684" t="s">
        <v>1589</v>
      </c>
      <c r="E684" t="s">
        <v>1596</v>
      </c>
    </row>
    <row r="685" spans="1:5" hidden="1" x14ac:dyDescent="0.35">
      <c r="A685" t="s">
        <v>1226</v>
      </c>
      <c r="B685" t="s">
        <v>1597</v>
      </c>
      <c r="C685" t="s">
        <v>1226</v>
      </c>
      <c r="D685" t="s">
        <v>1589</v>
      </c>
      <c r="E685" t="s">
        <v>1598</v>
      </c>
    </row>
    <row r="686" spans="1:5" hidden="1" x14ac:dyDescent="0.35">
      <c r="A686" t="s">
        <v>1226</v>
      </c>
      <c r="B686" t="s">
        <v>1599</v>
      </c>
      <c r="C686" t="s">
        <v>1226</v>
      </c>
      <c r="D686" t="s">
        <v>1589</v>
      </c>
      <c r="E686" t="s">
        <v>1600</v>
      </c>
    </row>
    <row r="687" spans="1:5" hidden="1" x14ac:dyDescent="0.35">
      <c r="A687" t="s">
        <v>1226</v>
      </c>
      <c r="B687" t="s">
        <v>1601</v>
      </c>
      <c r="C687" t="s">
        <v>1226</v>
      </c>
      <c r="D687" t="s">
        <v>1589</v>
      </c>
      <c r="E687" t="s">
        <v>1602</v>
      </c>
    </row>
    <row r="688" spans="1:5" hidden="1" x14ac:dyDescent="0.35">
      <c r="A688" t="s">
        <v>1226</v>
      </c>
      <c r="B688" t="s">
        <v>1603</v>
      </c>
      <c r="C688" t="s">
        <v>1226</v>
      </c>
      <c r="D688" t="s">
        <v>1589</v>
      </c>
      <c r="E688" t="s">
        <v>1604</v>
      </c>
    </row>
    <row r="689" spans="1:5" hidden="1" x14ac:dyDescent="0.35">
      <c r="A689" t="s">
        <v>1226</v>
      </c>
      <c r="B689" t="s">
        <v>1605</v>
      </c>
      <c r="C689" t="s">
        <v>1226</v>
      </c>
      <c r="D689" t="s">
        <v>1589</v>
      </c>
      <c r="E689" t="s">
        <v>1606</v>
      </c>
    </row>
    <row r="690" spans="1:5" hidden="1" x14ac:dyDescent="0.35">
      <c r="A690" t="s">
        <v>1226</v>
      </c>
      <c r="B690" t="s">
        <v>1607</v>
      </c>
      <c r="C690" t="s">
        <v>1226</v>
      </c>
      <c r="D690" t="s">
        <v>1589</v>
      </c>
      <c r="E690" t="s">
        <v>1608</v>
      </c>
    </row>
    <row r="691" spans="1:5" hidden="1" x14ac:dyDescent="0.35">
      <c r="A691" t="s">
        <v>1226</v>
      </c>
      <c r="B691" t="s">
        <v>1609</v>
      </c>
      <c r="C691" t="s">
        <v>1226</v>
      </c>
      <c r="D691" t="s">
        <v>1610</v>
      </c>
      <c r="E691" t="s">
        <v>1611</v>
      </c>
    </row>
    <row r="692" spans="1:5" hidden="1" x14ac:dyDescent="0.35">
      <c r="A692" t="s">
        <v>1226</v>
      </c>
      <c r="B692" t="s">
        <v>1612</v>
      </c>
      <c r="C692" t="s">
        <v>1226</v>
      </c>
      <c r="D692" t="s">
        <v>1610</v>
      </c>
      <c r="E692" t="s">
        <v>1613</v>
      </c>
    </row>
    <row r="693" spans="1:5" hidden="1" x14ac:dyDescent="0.35">
      <c r="A693" t="s">
        <v>1226</v>
      </c>
      <c r="B693" t="s">
        <v>1614</v>
      </c>
      <c r="C693" t="s">
        <v>1226</v>
      </c>
      <c r="D693" t="s">
        <v>1615</v>
      </c>
      <c r="E693" t="s">
        <v>1616</v>
      </c>
    </row>
    <row r="694" spans="1:5" hidden="1" x14ac:dyDescent="0.35">
      <c r="A694" t="s">
        <v>1226</v>
      </c>
      <c r="B694" t="s">
        <v>1617</v>
      </c>
      <c r="C694" t="s">
        <v>1226</v>
      </c>
      <c r="D694" t="s">
        <v>1615</v>
      </c>
      <c r="E694" t="s">
        <v>1618</v>
      </c>
    </row>
    <row r="695" spans="1:5" hidden="1" x14ac:dyDescent="0.35">
      <c r="A695" t="s">
        <v>1226</v>
      </c>
      <c r="B695" t="s">
        <v>1619</v>
      </c>
      <c r="C695" t="s">
        <v>1226</v>
      </c>
      <c r="D695" t="s">
        <v>1615</v>
      </c>
      <c r="E695" t="s">
        <v>1620</v>
      </c>
    </row>
    <row r="696" spans="1:5" hidden="1" x14ac:dyDescent="0.35">
      <c r="A696" t="s">
        <v>1226</v>
      </c>
      <c r="B696" t="s">
        <v>1621</v>
      </c>
      <c r="C696" t="s">
        <v>1226</v>
      </c>
      <c r="D696" t="s">
        <v>1622</v>
      </c>
      <c r="E696" t="s">
        <v>1623</v>
      </c>
    </row>
    <row r="697" spans="1:5" hidden="1" x14ac:dyDescent="0.35">
      <c r="A697" t="s">
        <v>1226</v>
      </c>
      <c r="B697" t="s">
        <v>1624</v>
      </c>
      <c r="C697" t="s">
        <v>1226</v>
      </c>
      <c r="D697" t="s">
        <v>1622</v>
      </c>
      <c r="E697" t="s">
        <v>1625</v>
      </c>
    </row>
    <row r="698" spans="1:5" hidden="1" x14ac:dyDescent="0.35">
      <c r="A698" t="s">
        <v>1226</v>
      </c>
      <c r="B698" t="s">
        <v>1626</v>
      </c>
      <c r="C698" t="s">
        <v>1226</v>
      </c>
      <c r="D698" t="s">
        <v>1622</v>
      </c>
      <c r="E698" t="s">
        <v>1627</v>
      </c>
    </row>
    <row r="699" spans="1:5" hidden="1" x14ac:dyDescent="0.35">
      <c r="A699" t="s">
        <v>1226</v>
      </c>
      <c r="B699" t="s">
        <v>1628</v>
      </c>
      <c r="C699" t="s">
        <v>1226</v>
      </c>
      <c r="D699" t="s">
        <v>1622</v>
      </c>
      <c r="E699" t="s">
        <v>1629</v>
      </c>
    </row>
    <row r="700" spans="1:5" hidden="1" x14ac:dyDescent="0.35">
      <c r="A700" t="s">
        <v>1226</v>
      </c>
      <c r="B700" t="s">
        <v>1630</v>
      </c>
      <c r="C700" t="s">
        <v>1226</v>
      </c>
      <c r="D700" t="s">
        <v>1622</v>
      </c>
      <c r="E700" t="s">
        <v>1631</v>
      </c>
    </row>
    <row r="701" spans="1:5" hidden="1" x14ac:dyDescent="0.35">
      <c r="A701" t="s">
        <v>1226</v>
      </c>
      <c r="B701" t="s">
        <v>1632</v>
      </c>
      <c r="C701" t="s">
        <v>1226</v>
      </c>
      <c r="D701" t="s">
        <v>1622</v>
      </c>
      <c r="E701" t="s">
        <v>1633</v>
      </c>
    </row>
    <row r="702" spans="1:5" hidden="1" x14ac:dyDescent="0.35">
      <c r="A702" t="s">
        <v>1226</v>
      </c>
      <c r="B702" t="s">
        <v>1634</v>
      </c>
      <c r="C702" t="s">
        <v>1226</v>
      </c>
      <c r="D702" t="s">
        <v>1635</v>
      </c>
      <c r="E702" t="s">
        <v>1636</v>
      </c>
    </row>
    <row r="703" spans="1:5" hidden="1" x14ac:dyDescent="0.35">
      <c r="A703" t="s">
        <v>1226</v>
      </c>
      <c r="B703" t="s">
        <v>1637</v>
      </c>
      <c r="C703" t="s">
        <v>1226</v>
      </c>
      <c r="D703" t="s">
        <v>1635</v>
      </c>
      <c r="E703" t="s">
        <v>1638</v>
      </c>
    </row>
    <row r="704" spans="1:5" hidden="1" x14ac:dyDescent="0.35">
      <c r="A704" t="s">
        <v>1226</v>
      </c>
      <c r="B704" t="s">
        <v>1639</v>
      </c>
      <c r="C704" t="s">
        <v>1226</v>
      </c>
      <c r="D704" t="s">
        <v>1635</v>
      </c>
      <c r="E704" t="s">
        <v>1640</v>
      </c>
    </row>
    <row r="705" spans="1:5" hidden="1" x14ac:dyDescent="0.35">
      <c r="A705" t="s">
        <v>1226</v>
      </c>
      <c r="B705" t="s">
        <v>1641</v>
      </c>
      <c r="C705" t="s">
        <v>1226</v>
      </c>
      <c r="D705" t="s">
        <v>1635</v>
      </c>
      <c r="E705" t="s">
        <v>1642</v>
      </c>
    </row>
    <row r="706" spans="1:5" hidden="1" x14ac:dyDescent="0.35">
      <c r="A706" t="s">
        <v>1226</v>
      </c>
      <c r="B706" t="s">
        <v>1643</v>
      </c>
      <c r="C706" t="s">
        <v>1226</v>
      </c>
      <c r="D706" t="s">
        <v>1635</v>
      </c>
      <c r="E706" t="s">
        <v>1644</v>
      </c>
    </row>
    <row r="707" spans="1:5" hidden="1" x14ac:dyDescent="0.35">
      <c r="A707" t="s">
        <v>1226</v>
      </c>
      <c r="B707" t="s">
        <v>1645</v>
      </c>
      <c r="C707" t="s">
        <v>1226</v>
      </c>
      <c r="D707" t="s">
        <v>1635</v>
      </c>
      <c r="E707" t="s">
        <v>1646</v>
      </c>
    </row>
    <row r="708" spans="1:5" hidden="1" x14ac:dyDescent="0.35">
      <c r="A708" t="s">
        <v>1226</v>
      </c>
      <c r="B708" t="s">
        <v>1647</v>
      </c>
      <c r="C708" t="s">
        <v>1226</v>
      </c>
      <c r="D708" t="s">
        <v>1648</v>
      </c>
      <c r="E708" t="s">
        <v>1649</v>
      </c>
    </row>
    <row r="709" spans="1:5" hidden="1" x14ac:dyDescent="0.35">
      <c r="A709" t="s">
        <v>1226</v>
      </c>
      <c r="B709" t="s">
        <v>1650</v>
      </c>
      <c r="C709" t="s">
        <v>1226</v>
      </c>
      <c r="D709" t="s">
        <v>1648</v>
      </c>
      <c r="E709" t="s">
        <v>1651</v>
      </c>
    </row>
    <row r="710" spans="1:5" hidden="1" x14ac:dyDescent="0.35">
      <c r="A710" t="s">
        <v>1226</v>
      </c>
      <c r="B710" t="s">
        <v>1652</v>
      </c>
      <c r="C710" t="s">
        <v>1226</v>
      </c>
      <c r="D710" t="s">
        <v>1648</v>
      </c>
      <c r="E710" t="s">
        <v>1653</v>
      </c>
    </row>
    <row r="711" spans="1:5" hidden="1" x14ac:dyDescent="0.35">
      <c r="A711" t="s">
        <v>1226</v>
      </c>
      <c r="B711" t="s">
        <v>1654</v>
      </c>
      <c r="C711" t="s">
        <v>1226</v>
      </c>
      <c r="D711" t="s">
        <v>1648</v>
      </c>
      <c r="E711" t="s">
        <v>1655</v>
      </c>
    </row>
    <row r="712" spans="1:5" hidden="1" x14ac:dyDescent="0.35">
      <c r="A712" t="s">
        <v>1226</v>
      </c>
      <c r="B712" t="s">
        <v>1656</v>
      </c>
      <c r="C712" t="s">
        <v>1226</v>
      </c>
      <c r="D712" t="s">
        <v>1648</v>
      </c>
      <c r="E712" t="s">
        <v>1657</v>
      </c>
    </row>
    <row r="713" spans="1:5" hidden="1" x14ac:dyDescent="0.35">
      <c r="A713" t="s">
        <v>1226</v>
      </c>
      <c r="B713" t="s">
        <v>1658</v>
      </c>
      <c r="C713" t="s">
        <v>1226</v>
      </c>
      <c r="D713" t="s">
        <v>1648</v>
      </c>
      <c r="E713" t="s">
        <v>1659</v>
      </c>
    </row>
    <row r="714" spans="1:5" hidden="1" x14ac:dyDescent="0.35">
      <c r="A714" t="s">
        <v>1226</v>
      </c>
      <c r="B714" t="s">
        <v>1660</v>
      </c>
      <c r="C714" t="s">
        <v>1226</v>
      </c>
      <c r="D714" t="s">
        <v>1661</v>
      </c>
      <c r="E714" t="s">
        <v>1662</v>
      </c>
    </row>
    <row r="715" spans="1:5" hidden="1" x14ac:dyDescent="0.35">
      <c r="A715" t="s">
        <v>1226</v>
      </c>
      <c r="B715" t="s">
        <v>1663</v>
      </c>
      <c r="C715" t="s">
        <v>1226</v>
      </c>
      <c r="D715" t="s">
        <v>1661</v>
      </c>
      <c r="E715" t="s">
        <v>1664</v>
      </c>
    </row>
    <row r="716" spans="1:5" hidden="1" x14ac:dyDescent="0.35">
      <c r="A716" t="s">
        <v>1226</v>
      </c>
      <c r="B716" t="s">
        <v>1665</v>
      </c>
      <c r="C716" t="s">
        <v>1226</v>
      </c>
      <c r="D716" t="s">
        <v>1661</v>
      </c>
      <c r="E716" t="s">
        <v>1666</v>
      </c>
    </row>
    <row r="717" spans="1:5" hidden="1" x14ac:dyDescent="0.35">
      <c r="A717" t="s">
        <v>1226</v>
      </c>
      <c r="B717" t="s">
        <v>1667</v>
      </c>
      <c r="C717" t="s">
        <v>1226</v>
      </c>
      <c r="D717" t="s">
        <v>1661</v>
      </c>
      <c r="E717" t="s">
        <v>1668</v>
      </c>
    </row>
    <row r="718" spans="1:5" hidden="1" x14ac:dyDescent="0.35">
      <c r="A718" t="s">
        <v>1226</v>
      </c>
      <c r="B718" t="s">
        <v>1669</v>
      </c>
      <c r="C718" t="s">
        <v>1226</v>
      </c>
      <c r="D718" t="s">
        <v>1661</v>
      </c>
      <c r="E718" t="s">
        <v>1670</v>
      </c>
    </row>
    <row r="719" spans="1:5" hidden="1" x14ac:dyDescent="0.35">
      <c r="A719" t="s">
        <v>1226</v>
      </c>
      <c r="B719" t="s">
        <v>1671</v>
      </c>
      <c r="C719" t="s">
        <v>1226</v>
      </c>
      <c r="D719" t="s">
        <v>1661</v>
      </c>
      <c r="E719" t="s">
        <v>1672</v>
      </c>
    </row>
    <row r="720" spans="1:5" hidden="1" x14ac:dyDescent="0.35">
      <c r="A720" t="s">
        <v>1226</v>
      </c>
      <c r="B720" t="s">
        <v>1673</v>
      </c>
      <c r="C720" t="s">
        <v>1226</v>
      </c>
      <c r="D720" t="s">
        <v>1674</v>
      </c>
      <c r="E720" t="s">
        <v>1675</v>
      </c>
    </row>
    <row r="721" spans="1:5" hidden="1" x14ac:dyDescent="0.35">
      <c r="A721" t="s">
        <v>1226</v>
      </c>
      <c r="B721" t="s">
        <v>1676</v>
      </c>
      <c r="C721" t="s">
        <v>1226</v>
      </c>
      <c r="D721" t="s">
        <v>1674</v>
      </c>
      <c r="E721" t="s">
        <v>1677</v>
      </c>
    </row>
    <row r="722" spans="1:5" hidden="1" x14ac:dyDescent="0.35">
      <c r="A722" t="s">
        <v>1226</v>
      </c>
      <c r="B722" t="s">
        <v>1678</v>
      </c>
      <c r="C722" t="s">
        <v>1226</v>
      </c>
      <c r="D722" t="s">
        <v>1674</v>
      </c>
      <c r="E722" t="s">
        <v>1679</v>
      </c>
    </row>
    <row r="723" spans="1:5" hidden="1" x14ac:dyDescent="0.35">
      <c r="A723" t="s">
        <v>1226</v>
      </c>
      <c r="B723" t="s">
        <v>1680</v>
      </c>
      <c r="C723" t="s">
        <v>1226</v>
      </c>
      <c r="D723" t="s">
        <v>1674</v>
      </c>
      <c r="E723" t="s">
        <v>1681</v>
      </c>
    </row>
    <row r="724" spans="1:5" hidden="1" x14ac:dyDescent="0.35">
      <c r="A724" t="s">
        <v>1226</v>
      </c>
      <c r="B724" t="s">
        <v>1682</v>
      </c>
      <c r="C724" t="s">
        <v>1226</v>
      </c>
      <c r="D724" t="s">
        <v>1674</v>
      </c>
      <c r="E724" t="s">
        <v>1683</v>
      </c>
    </row>
    <row r="725" spans="1:5" hidden="1" x14ac:dyDescent="0.35">
      <c r="A725" t="s">
        <v>1226</v>
      </c>
      <c r="B725" t="s">
        <v>1684</v>
      </c>
      <c r="C725" t="s">
        <v>1226</v>
      </c>
      <c r="D725" t="s">
        <v>1674</v>
      </c>
      <c r="E725" t="s">
        <v>1685</v>
      </c>
    </row>
    <row r="726" spans="1:5" hidden="1" x14ac:dyDescent="0.35">
      <c r="A726" t="s">
        <v>1226</v>
      </c>
      <c r="B726" t="s">
        <v>1686</v>
      </c>
      <c r="C726" t="s">
        <v>1226</v>
      </c>
      <c r="D726" t="s">
        <v>1687</v>
      </c>
      <c r="E726" t="s">
        <v>1688</v>
      </c>
    </row>
    <row r="727" spans="1:5" hidden="1" x14ac:dyDescent="0.35">
      <c r="A727" t="s">
        <v>1226</v>
      </c>
      <c r="B727" t="s">
        <v>1689</v>
      </c>
      <c r="C727" t="s">
        <v>1226</v>
      </c>
      <c r="D727" t="s">
        <v>1687</v>
      </c>
      <c r="E727" t="s">
        <v>1690</v>
      </c>
    </row>
    <row r="728" spans="1:5" hidden="1" x14ac:dyDescent="0.35">
      <c r="A728" t="s">
        <v>1226</v>
      </c>
      <c r="B728" t="s">
        <v>1691</v>
      </c>
      <c r="C728" t="s">
        <v>1226</v>
      </c>
      <c r="D728" t="s">
        <v>1687</v>
      </c>
      <c r="E728" t="s">
        <v>1692</v>
      </c>
    </row>
    <row r="729" spans="1:5" hidden="1" x14ac:dyDescent="0.35">
      <c r="A729" t="s">
        <v>1226</v>
      </c>
      <c r="B729" t="s">
        <v>1693</v>
      </c>
      <c r="C729" t="s">
        <v>1226</v>
      </c>
      <c r="D729" t="s">
        <v>1687</v>
      </c>
      <c r="E729" t="s">
        <v>1694</v>
      </c>
    </row>
    <row r="730" spans="1:5" hidden="1" x14ac:dyDescent="0.35">
      <c r="A730" t="s">
        <v>1226</v>
      </c>
      <c r="B730" t="s">
        <v>1695</v>
      </c>
      <c r="C730" t="s">
        <v>1226</v>
      </c>
      <c r="D730" t="s">
        <v>1687</v>
      </c>
      <c r="E730" t="s">
        <v>1696</v>
      </c>
    </row>
    <row r="731" spans="1:5" hidden="1" x14ac:dyDescent="0.35">
      <c r="A731" t="s">
        <v>1226</v>
      </c>
      <c r="B731" t="s">
        <v>111</v>
      </c>
      <c r="C731" t="s">
        <v>1226</v>
      </c>
      <c r="D731" t="s">
        <v>1687</v>
      </c>
      <c r="E731" t="s">
        <v>1697</v>
      </c>
    </row>
    <row r="732" spans="1:5" hidden="1" x14ac:dyDescent="0.35">
      <c r="A732" t="s">
        <v>1226</v>
      </c>
      <c r="B732" t="s">
        <v>1698</v>
      </c>
      <c r="C732" t="s">
        <v>1226</v>
      </c>
      <c r="D732" t="s">
        <v>1699</v>
      </c>
      <c r="E732" t="s">
        <v>1700</v>
      </c>
    </row>
    <row r="733" spans="1:5" hidden="1" x14ac:dyDescent="0.35">
      <c r="A733" t="s">
        <v>1226</v>
      </c>
      <c r="B733" t="s">
        <v>1701</v>
      </c>
      <c r="C733" t="s">
        <v>1226</v>
      </c>
      <c r="D733" t="s">
        <v>1699</v>
      </c>
      <c r="E733" t="s">
        <v>1702</v>
      </c>
    </row>
    <row r="734" spans="1:5" hidden="1" x14ac:dyDescent="0.35">
      <c r="A734" t="s">
        <v>1226</v>
      </c>
      <c r="B734" t="s">
        <v>1703</v>
      </c>
      <c r="C734" t="s">
        <v>1226</v>
      </c>
      <c r="D734" t="s">
        <v>1699</v>
      </c>
      <c r="E734" t="s">
        <v>1704</v>
      </c>
    </row>
    <row r="735" spans="1:5" hidden="1" x14ac:dyDescent="0.35">
      <c r="A735" t="s">
        <v>1226</v>
      </c>
      <c r="B735" t="s">
        <v>1705</v>
      </c>
      <c r="C735" t="s">
        <v>1226</v>
      </c>
      <c r="D735" t="s">
        <v>1699</v>
      </c>
      <c r="E735" t="s">
        <v>1706</v>
      </c>
    </row>
    <row r="736" spans="1:5" hidden="1" x14ac:dyDescent="0.35">
      <c r="A736" t="s">
        <v>1226</v>
      </c>
      <c r="B736" t="s">
        <v>1707</v>
      </c>
      <c r="C736" t="s">
        <v>1226</v>
      </c>
      <c r="D736" t="s">
        <v>1699</v>
      </c>
      <c r="E736" t="s">
        <v>1708</v>
      </c>
    </row>
    <row r="737" spans="1:5" hidden="1" x14ac:dyDescent="0.35">
      <c r="A737" t="s">
        <v>1226</v>
      </c>
      <c r="B737" t="s">
        <v>1709</v>
      </c>
      <c r="C737" t="s">
        <v>1226</v>
      </c>
      <c r="D737" t="s">
        <v>1699</v>
      </c>
      <c r="E737" t="s">
        <v>1710</v>
      </c>
    </row>
    <row r="738" spans="1:5" hidden="1" x14ac:dyDescent="0.35">
      <c r="A738" t="s">
        <v>1226</v>
      </c>
      <c r="B738" t="s">
        <v>1711</v>
      </c>
      <c r="C738" t="s">
        <v>1226</v>
      </c>
      <c r="D738" t="s">
        <v>1712</v>
      </c>
      <c r="E738" t="s">
        <v>682</v>
      </c>
    </row>
    <row r="739" spans="1:5" hidden="1" x14ac:dyDescent="0.35">
      <c r="A739" t="s">
        <v>1226</v>
      </c>
      <c r="B739" t="s">
        <v>1713</v>
      </c>
      <c r="C739" t="s">
        <v>1226</v>
      </c>
      <c r="D739" t="s">
        <v>1712</v>
      </c>
      <c r="E739" t="s">
        <v>684</v>
      </c>
    </row>
    <row r="740" spans="1:5" hidden="1" x14ac:dyDescent="0.35">
      <c r="A740" t="s">
        <v>1226</v>
      </c>
      <c r="B740" t="s">
        <v>1714</v>
      </c>
      <c r="C740" t="s">
        <v>1226</v>
      </c>
      <c r="D740" t="s">
        <v>1712</v>
      </c>
      <c r="E740" t="s">
        <v>686</v>
      </c>
    </row>
    <row r="741" spans="1:5" hidden="1" x14ac:dyDescent="0.35">
      <c r="A741" t="s">
        <v>1226</v>
      </c>
      <c r="B741" t="s">
        <v>1715</v>
      </c>
      <c r="C741" t="s">
        <v>1226</v>
      </c>
      <c r="D741" t="s">
        <v>1712</v>
      </c>
      <c r="E741" t="s">
        <v>688</v>
      </c>
    </row>
    <row r="742" spans="1:5" x14ac:dyDescent="0.35">
      <c r="A742" t="s">
        <v>1226</v>
      </c>
      <c r="B742" t="s">
        <v>1716</v>
      </c>
      <c r="C742" t="s">
        <v>1226</v>
      </c>
      <c r="D742" t="s">
        <v>1712</v>
      </c>
      <c r="E742" t="s">
        <v>690</v>
      </c>
    </row>
    <row r="743" spans="1:5" x14ac:dyDescent="0.35">
      <c r="A743" t="s">
        <v>1226</v>
      </c>
      <c r="B743" t="s">
        <v>1717</v>
      </c>
      <c r="C743" t="s">
        <v>1226</v>
      </c>
      <c r="D743" t="s">
        <v>1712</v>
      </c>
      <c r="E743" t="s">
        <v>692</v>
      </c>
    </row>
    <row r="744" spans="1:5" hidden="1" x14ac:dyDescent="0.35">
      <c r="A744" t="s">
        <v>1226</v>
      </c>
      <c r="B744" t="s">
        <v>1718</v>
      </c>
      <c r="C744" t="s">
        <v>1226</v>
      </c>
      <c r="D744" t="s">
        <v>200</v>
      </c>
      <c r="E744" t="s">
        <v>697</v>
      </c>
    </row>
    <row r="745" spans="1:5" hidden="1" x14ac:dyDescent="0.35">
      <c r="A745" t="s">
        <v>1226</v>
      </c>
      <c r="B745" t="s">
        <v>1719</v>
      </c>
      <c r="C745" t="s">
        <v>1226</v>
      </c>
      <c r="D745" t="s">
        <v>200</v>
      </c>
      <c r="E745" t="s">
        <v>699</v>
      </c>
    </row>
    <row r="746" spans="1:5" x14ac:dyDescent="0.35">
      <c r="A746" t="s">
        <v>1226</v>
      </c>
      <c r="B746" t="s">
        <v>1720</v>
      </c>
      <c r="C746" t="s">
        <v>1226</v>
      </c>
      <c r="D746" t="s">
        <v>200</v>
      </c>
      <c r="E746" t="s">
        <v>701</v>
      </c>
    </row>
    <row r="747" spans="1:5" hidden="1" x14ac:dyDescent="0.35">
      <c r="A747" t="s">
        <v>1226</v>
      </c>
      <c r="B747" t="s">
        <v>1721</v>
      </c>
      <c r="C747" t="s">
        <v>1226</v>
      </c>
      <c r="D747" t="s">
        <v>200</v>
      </c>
      <c r="E747" t="s">
        <v>703</v>
      </c>
    </row>
    <row r="748" spans="1:5" hidden="1" x14ac:dyDescent="0.35">
      <c r="A748" t="s">
        <v>1226</v>
      </c>
      <c r="B748" t="s">
        <v>1722</v>
      </c>
      <c r="C748" t="s">
        <v>1226</v>
      </c>
      <c r="D748" t="s">
        <v>200</v>
      </c>
      <c r="E748" t="s">
        <v>705</v>
      </c>
    </row>
    <row r="749" spans="1:5" hidden="1" x14ac:dyDescent="0.35">
      <c r="A749" t="s">
        <v>1226</v>
      </c>
      <c r="B749" t="s">
        <v>1723</v>
      </c>
      <c r="C749" t="s">
        <v>1226</v>
      </c>
      <c r="D749" t="s">
        <v>200</v>
      </c>
      <c r="E749" t="s">
        <v>707</v>
      </c>
    </row>
    <row r="750" spans="1:5" hidden="1" x14ac:dyDescent="0.35">
      <c r="A750" t="s">
        <v>1226</v>
      </c>
      <c r="B750" t="s">
        <v>1724</v>
      </c>
      <c r="C750" t="s">
        <v>1226</v>
      </c>
      <c r="D750" t="s">
        <v>200</v>
      </c>
      <c r="E750" t="s">
        <v>709</v>
      </c>
    </row>
    <row r="751" spans="1:5" hidden="1" x14ac:dyDescent="0.35">
      <c r="A751" t="s">
        <v>1226</v>
      </c>
      <c r="B751" t="s">
        <v>1725</v>
      </c>
      <c r="C751" t="s">
        <v>1226</v>
      </c>
      <c r="D751" t="s">
        <v>200</v>
      </c>
      <c r="E751" t="s">
        <v>711</v>
      </c>
    </row>
    <row r="752" spans="1:5" hidden="1" x14ac:dyDescent="0.35">
      <c r="A752" t="s">
        <v>1226</v>
      </c>
      <c r="B752" t="s">
        <v>1726</v>
      </c>
      <c r="C752" t="s">
        <v>1226</v>
      </c>
      <c r="D752" t="s">
        <v>200</v>
      </c>
      <c r="E752" t="s">
        <v>1016</v>
      </c>
    </row>
  </sheetData>
  <sheetProtection password="CAED" sheet="1" objects="1" scenarios="1" formatCells="0" formatColumns="0" insertColumns="0" autoFilter="0"/>
  <autoFilter ref="A5:E752" xr:uid="{00000000-0009-0000-0000-000016000000}">
    <filterColumn colId="1">
      <filters>
        <filter val="PGE:DEER:Com:Indoor_CFL_Ltg"/>
        <filter val="PGE:DEER:Com:Indoor_Non-CFL_Ltg"/>
        <filter val="PGE:DEER:Indoor_CFL_Ltg"/>
        <filter val="SCE:NON_RES:DEER:Com:Indoor_CFL_Ltg"/>
        <filter val="SCE:NON_RES:DEER:Com:Indoor_Non-CFL_Ltg"/>
        <filter val="SCE:RES:DEER:Res:Indoor_CFL_Ltg"/>
        <filter val="SCE:Residential:CFL-RC"/>
        <filter val="SCG:NON_RES:DEER:Com:Indoor_CFL_Ltg"/>
        <filter val="SCG:NON_RES:DEER:Com:Indoor_Non-CFL_Ltg"/>
        <filter val="SCG:RES:DEER:Res:Indoor_CFL_Ltg"/>
        <filter val="SDGE:DEER:Com:Indoor_CFL_Ltg"/>
        <filter val="SDGE:DEER:Com:Indoor_Non-CFL_Ltg"/>
        <filter val="SDGE:DEER:Indoor_CFL_Ltg"/>
      </filters>
    </filterColumn>
  </autoFilter>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G13"/>
  <sheetViews>
    <sheetView workbookViewId="0"/>
  </sheetViews>
  <sheetFormatPr defaultColWidth="8.81640625" defaultRowHeight="14.5" x14ac:dyDescent="0.35"/>
  <cols>
    <col min="1" max="1" width="18.453125" customWidth="1"/>
    <col min="6" max="6" width="50.7265625" bestFit="1" customWidth="1"/>
    <col min="7" max="7" width="63.26953125" bestFit="1" customWidth="1"/>
  </cols>
  <sheetData>
    <row r="1" spans="1:7" x14ac:dyDescent="0.35">
      <c r="A1" t="s">
        <v>1727</v>
      </c>
      <c r="B1" t="s">
        <v>1728</v>
      </c>
      <c r="C1" t="s">
        <v>1729</v>
      </c>
      <c r="D1" t="s">
        <v>1730</v>
      </c>
      <c r="E1" t="s">
        <v>1731</v>
      </c>
      <c r="F1" t="s">
        <v>1732</v>
      </c>
    </row>
    <row r="2" spans="1:7" x14ac:dyDescent="0.35">
      <c r="A2" t="s">
        <v>1733</v>
      </c>
      <c r="B2">
        <v>2013</v>
      </c>
      <c r="D2">
        <v>1</v>
      </c>
      <c r="E2">
        <v>1</v>
      </c>
      <c r="F2" t="s">
        <v>1734</v>
      </c>
      <c r="G2" t="str">
        <f>A2&amp;" ("&amp;F2&amp;")"</f>
        <v>BldgDesInc (Building Design Incentive)</v>
      </c>
    </row>
    <row r="3" spans="1:7" x14ac:dyDescent="0.35">
      <c r="A3" t="s">
        <v>1735</v>
      </c>
      <c r="B3">
        <v>2013</v>
      </c>
      <c r="D3">
        <v>1</v>
      </c>
      <c r="E3">
        <v>1</v>
      </c>
      <c r="F3" t="s">
        <v>1736</v>
      </c>
      <c r="G3" t="str">
        <f t="shared" ref="G3:G13" si="0">A3&amp;" ("&amp;F3&amp;")"</f>
        <v>C&amp;S (Codes and Standards)</v>
      </c>
    </row>
    <row r="4" spans="1:7" x14ac:dyDescent="0.35">
      <c r="A4" t="s">
        <v>1737</v>
      </c>
      <c r="B4">
        <v>2013</v>
      </c>
      <c r="D4">
        <v>1</v>
      </c>
      <c r="E4">
        <v>1</v>
      </c>
      <c r="F4" t="s">
        <v>1738</v>
      </c>
      <c r="G4" t="str">
        <f t="shared" si="0"/>
        <v>CustIncent (Custom Incentive)</v>
      </c>
    </row>
    <row r="5" spans="1:7" x14ac:dyDescent="0.35">
      <c r="A5" t="s">
        <v>1739</v>
      </c>
      <c r="B5">
        <v>2013</v>
      </c>
      <c r="D5">
        <v>1</v>
      </c>
      <c r="E5">
        <v>1</v>
      </c>
      <c r="F5" t="s">
        <v>1740</v>
      </c>
      <c r="G5" t="str">
        <f t="shared" si="0"/>
        <v>CustIncentDown (Downstream Custom Incentive)</v>
      </c>
    </row>
    <row r="6" spans="1:7" x14ac:dyDescent="0.35">
      <c r="A6" t="s">
        <v>1741</v>
      </c>
      <c r="B6">
        <v>2013</v>
      </c>
      <c r="D6">
        <v>1</v>
      </c>
      <c r="E6">
        <v>1</v>
      </c>
      <c r="F6" t="s">
        <v>1742</v>
      </c>
      <c r="G6" t="str">
        <f t="shared" si="0"/>
        <v>DirInstall (Direct Install)</v>
      </c>
    </row>
    <row r="7" spans="1:7" x14ac:dyDescent="0.35">
      <c r="A7" t="s">
        <v>251</v>
      </c>
      <c r="B7">
        <v>2013</v>
      </c>
      <c r="D7">
        <v>1</v>
      </c>
      <c r="E7">
        <v>1</v>
      </c>
      <c r="F7" t="s">
        <v>1743</v>
      </c>
      <c r="G7" t="str">
        <f t="shared" si="0"/>
        <v>NonUpStrm (All non-upstream delivery types for deemed measures)</v>
      </c>
    </row>
    <row r="8" spans="1:7" x14ac:dyDescent="0.35">
      <c r="A8" t="s">
        <v>1744</v>
      </c>
      <c r="B8">
        <v>2013</v>
      </c>
      <c r="D8">
        <v>1</v>
      </c>
      <c r="E8">
        <v>1</v>
      </c>
      <c r="F8" t="s">
        <v>1745</v>
      </c>
      <c r="G8" t="str">
        <f t="shared" si="0"/>
        <v>OnLineAudit (On-line Audit)</v>
      </c>
    </row>
    <row r="9" spans="1:7" x14ac:dyDescent="0.35">
      <c r="A9" t="s">
        <v>1746</v>
      </c>
      <c r="B9">
        <v>2013</v>
      </c>
      <c r="D9">
        <v>1</v>
      </c>
      <c r="E9">
        <v>1</v>
      </c>
      <c r="F9" t="s">
        <v>1747</v>
      </c>
      <c r="G9" t="str">
        <f t="shared" si="0"/>
        <v>OnSiteAudit (On-site Audit)</v>
      </c>
    </row>
    <row r="10" spans="1:7" x14ac:dyDescent="0.35">
      <c r="A10" t="s">
        <v>1748</v>
      </c>
      <c r="B10">
        <v>2013</v>
      </c>
      <c r="D10">
        <v>1</v>
      </c>
      <c r="E10">
        <v>1</v>
      </c>
      <c r="F10" t="s">
        <v>1749</v>
      </c>
      <c r="G10" t="str">
        <f t="shared" si="0"/>
        <v>PreReb (Prescriptive Rebate)</v>
      </c>
    </row>
    <row r="11" spans="1:7" x14ac:dyDescent="0.35">
      <c r="A11" t="s">
        <v>1750</v>
      </c>
      <c r="B11">
        <v>2013</v>
      </c>
      <c r="D11">
        <v>1</v>
      </c>
      <c r="E11">
        <v>1</v>
      </c>
      <c r="F11" t="s">
        <v>1751</v>
      </c>
      <c r="G11" t="str">
        <f t="shared" si="0"/>
        <v>PreRebDI (Direct Install Prescriptive Rebate)</v>
      </c>
    </row>
    <row r="12" spans="1:7" x14ac:dyDescent="0.35">
      <c r="A12" t="s">
        <v>258</v>
      </c>
      <c r="B12">
        <v>2013</v>
      </c>
      <c r="D12">
        <v>1</v>
      </c>
      <c r="E12">
        <v>1</v>
      </c>
      <c r="F12" t="s">
        <v>1752</v>
      </c>
      <c r="G12" t="str">
        <f t="shared" si="0"/>
        <v>PreRebDown (Downstream Prescriptive Rebate)</v>
      </c>
    </row>
    <row r="13" spans="1:7" x14ac:dyDescent="0.35">
      <c r="A13" t="s">
        <v>1753</v>
      </c>
      <c r="B13">
        <v>2013</v>
      </c>
      <c r="D13">
        <v>1</v>
      </c>
      <c r="E13">
        <v>1</v>
      </c>
      <c r="F13" t="s">
        <v>1754</v>
      </c>
      <c r="G13" t="str">
        <f t="shared" si="0"/>
        <v>PreRebUp (Upstream Prescriptive Rebate)</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F5"/>
  <sheetViews>
    <sheetView workbookViewId="0"/>
  </sheetViews>
  <sheetFormatPr defaultColWidth="8.81640625" defaultRowHeight="14.5" x14ac:dyDescent="0.35"/>
  <cols>
    <col min="6" max="6" width="11.453125" bestFit="1" customWidth="1"/>
  </cols>
  <sheetData>
    <row r="1" spans="1:6" x14ac:dyDescent="0.35">
      <c r="A1" t="s">
        <v>1727</v>
      </c>
      <c r="B1" t="s">
        <v>1728</v>
      </c>
      <c r="C1" t="s">
        <v>1729</v>
      </c>
      <c r="D1" t="s">
        <v>1730</v>
      </c>
      <c r="E1" t="s">
        <v>1731</v>
      </c>
      <c r="F1" t="s">
        <v>1732</v>
      </c>
    </row>
    <row r="2" spans="1:6" x14ac:dyDescent="0.35">
      <c r="A2" t="s">
        <v>259</v>
      </c>
      <c r="B2">
        <v>2013</v>
      </c>
      <c r="D2">
        <v>1</v>
      </c>
      <c r="E2">
        <v>1</v>
      </c>
      <c r="F2" t="s">
        <v>86</v>
      </c>
    </row>
    <row r="3" spans="1:6" x14ac:dyDescent="0.35">
      <c r="A3" t="s">
        <v>95</v>
      </c>
      <c r="B3">
        <v>2013</v>
      </c>
      <c r="D3">
        <v>1</v>
      </c>
      <c r="E3">
        <v>1</v>
      </c>
      <c r="F3" t="s">
        <v>1755</v>
      </c>
    </row>
    <row r="4" spans="1:6" x14ac:dyDescent="0.35">
      <c r="A4" t="s">
        <v>263</v>
      </c>
      <c r="B4">
        <v>2013</v>
      </c>
      <c r="D4">
        <v>1</v>
      </c>
      <c r="E4">
        <v>1</v>
      </c>
      <c r="F4" t="s">
        <v>164</v>
      </c>
    </row>
    <row r="5" spans="1:6" x14ac:dyDescent="0.35">
      <c r="A5" t="s">
        <v>200</v>
      </c>
      <c r="B5">
        <v>2013</v>
      </c>
      <c r="D5">
        <v>1</v>
      </c>
      <c r="E5">
        <v>1</v>
      </c>
      <c r="F5" t="s">
        <v>622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Lookup_BT"/>
  <dimension ref="A1:E36"/>
  <sheetViews>
    <sheetView workbookViewId="0"/>
  </sheetViews>
  <sheetFormatPr defaultColWidth="8.81640625" defaultRowHeight="14.5" x14ac:dyDescent="0.35"/>
  <cols>
    <col min="1" max="1" width="36" customWidth="1"/>
    <col min="2" max="2" width="11.26953125" customWidth="1"/>
    <col min="3" max="3" width="15.1796875" bestFit="1" customWidth="1"/>
    <col min="5" max="5" width="12.1796875" customWidth="1"/>
  </cols>
  <sheetData>
    <row r="1" spans="1:5" x14ac:dyDescent="0.35">
      <c r="A1" t="s">
        <v>74</v>
      </c>
      <c r="B1" t="s">
        <v>254</v>
      </c>
      <c r="C1" t="s">
        <v>154</v>
      </c>
      <c r="D1" t="s">
        <v>1756</v>
      </c>
      <c r="E1" s="2" t="s">
        <v>1757</v>
      </c>
    </row>
    <row r="2" spans="1:5" x14ac:dyDescent="0.35">
      <c r="A2" t="s">
        <v>86</v>
      </c>
      <c r="B2" t="s">
        <v>1758</v>
      </c>
      <c r="C2" t="s">
        <v>1759</v>
      </c>
      <c r="D2" t="s">
        <v>259</v>
      </c>
      <c r="E2" t="s">
        <v>259</v>
      </c>
    </row>
    <row r="3" spans="1:5" x14ac:dyDescent="0.35">
      <c r="A3" t="s">
        <v>91</v>
      </c>
      <c r="B3" t="s">
        <v>1760</v>
      </c>
      <c r="C3" t="s">
        <v>1759</v>
      </c>
      <c r="D3" t="s">
        <v>95</v>
      </c>
      <c r="E3" t="s">
        <v>95</v>
      </c>
    </row>
    <row r="4" spans="1:5" x14ac:dyDescent="0.35">
      <c r="A4" t="s">
        <v>95</v>
      </c>
      <c r="B4" t="s">
        <v>95</v>
      </c>
      <c r="C4" t="s">
        <v>1759</v>
      </c>
      <c r="D4" t="s">
        <v>95</v>
      </c>
      <c r="E4" t="s">
        <v>95</v>
      </c>
    </row>
    <row r="5" spans="1:5" x14ac:dyDescent="0.35">
      <c r="A5" t="s">
        <v>103</v>
      </c>
      <c r="B5" t="s">
        <v>1284</v>
      </c>
      <c r="C5" t="s">
        <v>1759</v>
      </c>
      <c r="D5" t="s">
        <v>95</v>
      </c>
      <c r="E5" s="3" t="s">
        <v>1761</v>
      </c>
    </row>
    <row r="6" spans="1:5" x14ac:dyDescent="0.35">
      <c r="A6" t="s">
        <v>107</v>
      </c>
      <c r="B6" t="s">
        <v>1762</v>
      </c>
      <c r="C6" t="s">
        <v>1759</v>
      </c>
      <c r="D6" t="s">
        <v>95</v>
      </c>
      <c r="E6" s="3" t="s">
        <v>1761</v>
      </c>
    </row>
    <row r="7" spans="1:5" x14ac:dyDescent="0.35">
      <c r="A7" t="s">
        <v>113</v>
      </c>
      <c r="B7" t="s">
        <v>1763</v>
      </c>
      <c r="C7" t="s">
        <v>1759</v>
      </c>
      <c r="D7" t="s">
        <v>95</v>
      </c>
      <c r="E7" s="3" t="s">
        <v>1761</v>
      </c>
    </row>
    <row r="8" spans="1:5" x14ac:dyDescent="0.35">
      <c r="A8" t="s">
        <v>119</v>
      </c>
      <c r="B8" t="s">
        <v>1764</v>
      </c>
      <c r="C8" t="s">
        <v>1759</v>
      </c>
      <c r="D8" t="s">
        <v>95</v>
      </c>
      <c r="E8" s="3" t="s">
        <v>1761</v>
      </c>
    </row>
    <row r="9" spans="1:5" x14ac:dyDescent="0.35">
      <c r="A9" t="s">
        <v>125</v>
      </c>
      <c r="B9" t="s">
        <v>1765</v>
      </c>
      <c r="C9" t="s">
        <v>1759</v>
      </c>
      <c r="D9" t="s">
        <v>95</v>
      </c>
      <c r="E9" s="3" t="s">
        <v>1761</v>
      </c>
    </row>
    <row r="10" spans="1:5" x14ac:dyDescent="0.35">
      <c r="A10" t="s">
        <v>130</v>
      </c>
      <c r="B10" t="s">
        <v>1766</v>
      </c>
      <c r="C10" t="s">
        <v>1759</v>
      </c>
      <c r="D10" t="s">
        <v>95</v>
      </c>
      <c r="E10" t="s">
        <v>95</v>
      </c>
    </row>
    <row r="11" spans="1:5" x14ac:dyDescent="0.35">
      <c r="A11" t="s">
        <v>135</v>
      </c>
      <c r="B11" t="s">
        <v>1767</v>
      </c>
      <c r="C11" t="s">
        <v>1759</v>
      </c>
      <c r="D11" t="s">
        <v>95</v>
      </c>
      <c r="E11" t="s">
        <v>95</v>
      </c>
    </row>
    <row r="12" spans="1:5" x14ac:dyDescent="0.35">
      <c r="A12" t="s">
        <v>142</v>
      </c>
      <c r="B12" t="s">
        <v>1768</v>
      </c>
      <c r="C12" t="s">
        <v>1759</v>
      </c>
      <c r="D12" t="s">
        <v>95</v>
      </c>
      <c r="E12" s="3" t="s">
        <v>1761</v>
      </c>
    </row>
    <row r="13" spans="1:5" x14ac:dyDescent="0.35">
      <c r="A13" t="s">
        <v>150</v>
      </c>
      <c r="B13" t="s">
        <v>1769</v>
      </c>
      <c r="C13" t="s">
        <v>1759</v>
      </c>
      <c r="D13" t="s">
        <v>95</v>
      </c>
      <c r="E13" s="3" t="s">
        <v>1761</v>
      </c>
    </row>
    <row r="14" spans="1:5" x14ac:dyDescent="0.35">
      <c r="A14" t="s">
        <v>156</v>
      </c>
      <c r="B14" t="s">
        <v>1770</v>
      </c>
      <c r="C14" t="s">
        <v>1759</v>
      </c>
      <c r="D14" t="s">
        <v>95</v>
      </c>
      <c r="E14" s="3" t="s">
        <v>1761</v>
      </c>
    </row>
    <row r="15" spans="1:5" x14ac:dyDescent="0.35">
      <c r="A15" t="s">
        <v>164</v>
      </c>
      <c r="B15" t="s">
        <v>263</v>
      </c>
      <c r="C15" t="s">
        <v>1759</v>
      </c>
      <c r="D15" t="s">
        <v>263</v>
      </c>
      <c r="E15" t="s">
        <v>263</v>
      </c>
    </row>
    <row r="16" spans="1:5" x14ac:dyDescent="0.35">
      <c r="A16" t="s">
        <v>169</v>
      </c>
      <c r="B16" t="s">
        <v>1771</v>
      </c>
      <c r="C16" t="s">
        <v>1759</v>
      </c>
      <c r="D16" t="s">
        <v>95</v>
      </c>
      <c r="E16" t="s">
        <v>95</v>
      </c>
    </row>
    <row r="17" spans="1:5" x14ac:dyDescent="0.35">
      <c r="A17" t="s">
        <v>174</v>
      </c>
      <c r="B17" t="s">
        <v>1772</v>
      </c>
      <c r="C17" t="s">
        <v>1759</v>
      </c>
      <c r="D17" t="s">
        <v>95</v>
      </c>
      <c r="E17" t="s">
        <v>95</v>
      </c>
    </row>
    <row r="18" spans="1:5" x14ac:dyDescent="0.35">
      <c r="A18" t="s">
        <v>181</v>
      </c>
      <c r="B18" t="s">
        <v>1773</v>
      </c>
      <c r="C18" t="s">
        <v>1759</v>
      </c>
      <c r="D18" t="s">
        <v>95</v>
      </c>
      <c r="E18" t="s">
        <v>95</v>
      </c>
    </row>
    <row r="19" spans="1:5" x14ac:dyDescent="0.35">
      <c r="A19" t="s">
        <v>187</v>
      </c>
      <c r="B19" t="s">
        <v>1375</v>
      </c>
      <c r="C19" t="s">
        <v>1759</v>
      </c>
      <c r="D19" t="s">
        <v>263</v>
      </c>
      <c r="E19" t="s">
        <v>263</v>
      </c>
    </row>
    <row r="20" spans="1:5" x14ac:dyDescent="0.35">
      <c r="A20" t="s">
        <v>192</v>
      </c>
      <c r="B20" t="s">
        <v>1409</v>
      </c>
      <c r="C20" t="s">
        <v>1759</v>
      </c>
      <c r="D20" t="s">
        <v>263</v>
      </c>
      <c r="E20" t="s">
        <v>263</v>
      </c>
    </row>
    <row r="21" spans="1:5" x14ac:dyDescent="0.35">
      <c r="A21" t="s">
        <v>196</v>
      </c>
      <c r="B21" t="s">
        <v>1774</v>
      </c>
      <c r="C21" t="s">
        <v>1759</v>
      </c>
      <c r="D21" t="s">
        <v>95</v>
      </c>
      <c r="E21" t="s">
        <v>95</v>
      </c>
    </row>
    <row r="22" spans="1:5" x14ac:dyDescent="0.35">
      <c r="A22" t="s">
        <v>198</v>
      </c>
      <c r="B22" t="s">
        <v>1775</v>
      </c>
      <c r="C22" t="s">
        <v>1759</v>
      </c>
      <c r="D22" t="s">
        <v>95</v>
      </c>
      <c r="E22" t="s">
        <v>95</v>
      </c>
    </row>
    <row r="23" spans="1:5" x14ac:dyDescent="0.35">
      <c r="A23" t="s">
        <v>199</v>
      </c>
      <c r="B23" t="s">
        <v>1776</v>
      </c>
      <c r="C23" t="s">
        <v>1759</v>
      </c>
      <c r="D23" t="s">
        <v>95</v>
      </c>
      <c r="E23" t="s">
        <v>95</v>
      </c>
    </row>
    <row r="24" spans="1:5" x14ac:dyDescent="0.35">
      <c r="A24" t="s">
        <v>200</v>
      </c>
      <c r="B24" t="s">
        <v>200</v>
      </c>
      <c r="C24" t="s">
        <v>622</v>
      </c>
      <c r="D24" t="s">
        <v>200</v>
      </c>
      <c r="E24" t="s">
        <v>200</v>
      </c>
    </row>
    <row r="25" spans="1:5" x14ac:dyDescent="0.35">
      <c r="A25" t="s">
        <v>201</v>
      </c>
      <c r="B25" t="s">
        <v>390</v>
      </c>
      <c r="C25" t="s">
        <v>622</v>
      </c>
      <c r="D25" t="s">
        <v>200</v>
      </c>
      <c r="E25" t="s">
        <v>200</v>
      </c>
    </row>
    <row r="26" spans="1:5" x14ac:dyDescent="0.35">
      <c r="A26" t="s">
        <v>202</v>
      </c>
      <c r="B26" t="s">
        <v>395</v>
      </c>
      <c r="C26" t="s">
        <v>622</v>
      </c>
      <c r="D26" t="s">
        <v>200</v>
      </c>
      <c r="E26" t="s">
        <v>200</v>
      </c>
    </row>
    <row r="27" spans="1:5" x14ac:dyDescent="0.35">
      <c r="A27" t="s">
        <v>203</v>
      </c>
      <c r="B27" t="s">
        <v>397</v>
      </c>
      <c r="C27" t="s">
        <v>622</v>
      </c>
      <c r="D27" t="s">
        <v>200</v>
      </c>
      <c r="E27" t="s">
        <v>200</v>
      </c>
    </row>
    <row r="28" spans="1:5" x14ac:dyDescent="0.35">
      <c r="A28" t="s">
        <v>204</v>
      </c>
      <c r="B28" t="s">
        <v>1494</v>
      </c>
      <c r="C28" t="s">
        <v>1759</v>
      </c>
      <c r="D28" t="s">
        <v>95</v>
      </c>
      <c r="E28" t="s">
        <v>95</v>
      </c>
    </row>
    <row r="29" spans="1:5" x14ac:dyDescent="0.35">
      <c r="A29" t="s">
        <v>205</v>
      </c>
      <c r="B29" t="s">
        <v>1507</v>
      </c>
      <c r="C29" t="s">
        <v>1759</v>
      </c>
      <c r="D29" t="s">
        <v>95</v>
      </c>
      <c r="E29" t="s">
        <v>95</v>
      </c>
    </row>
    <row r="30" spans="1:5" x14ac:dyDescent="0.35">
      <c r="A30" t="s">
        <v>206</v>
      </c>
      <c r="B30" t="s">
        <v>1777</v>
      </c>
      <c r="C30" t="s">
        <v>1759</v>
      </c>
      <c r="D30" t="s">
        <v>95</v>
      </c>
      <c r="E30" t="s">
        <v>95</v>
      </c>
    </row>
    <row r="31" spans="1:5" x14ac:dyDescent="0.35">
      <c r="A31" t="s">
        <v>207</v>
      </c>
      <c r="B31" t="s">
        <v>1778</v>
      </c>
      <c r="C31" t="s">
        <v>1759</v>
      </c>
      <c r="D31" t="s">
        <v>95</v>
      </c>
      <c r="E31" t="s">
        <v>95</v>
      </c>
    </row>
    <row r="32" spans="1:5" x14ac:dyDescent="0.35">
      <c r="A32" t="s">
        <v>208</v>
      </c>
      <c r="B32" t="s">
        <v>1779</v>
      </c>
      <c r="C32" t="s">
        <v>1759</v>
      </c>
      <c r="D32" t="s">
        <v>95</v>
      </c>
      <c r="E32" t="s">
        <v>95</v>
      </c>
    </row>
    <row r="33" spans="1:5" x14ac:dyDescent="0.35">
      <c r="A33" t="s">
        <v>209</v>
      </c>
      <c r="B33" t="s">
        <v>1780</v>
      </c>
      <c r="C33" t="s">
        <v>1759</v>
      </c>
      <c r="D33" t="s">
        <v>95</v>
      </c>
      <c r="E33" t="s">
        <v>95</v>
      </c>
    </row>
    <row r="34" spans="1:5" x14ac:dyDescent="0.35">
      <c r="A34" t="s">
        <v>210</v>
      </c>
      <c r="B34" t="s">
        <v>1781</v>
      </c>
      <c r="C34" t="s">
        <v>1759</v>
      </c>
      <c r="D34" t="s">
        <v>95</v>
      </c>
      <c r="E34" t="s">
        <v>95</v>
      </c>
    </row>
    <row r="35" spans="1:5" x14ac:dyDescent="0.35">
      <c r="A35" t="s">
        <v>211</v>
      </c>
      <c r="B35" t="s">
        <v>1782</v>
      </c>
      <c r="C35" t="s">
        <v>1759</v>
      </c>
      <c r="D35" t="s">
        <v>263</v>
      </c>
      <c r="E35" t="s">
        <v>263</v>
      </c>
    </row>
    <row r="36" spans="1:5" x14ac:dyDescent="0.35">
      <c r="A36" t="s">
        <v>212</v>
      </c>
      <c r="B36" t="s">
        <v>1783</v>
      </c>
      <c r="C36" t="s">
        <v>1759</v>
      </c>
      <c r="D36" t="s">
        <v>263</v>
      </c>
      <c r="E36" t="s">
        <v>263</v>
      </c>
    </row>
  </sheetData>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1" filterMode="1"/>
  <dimension ref="A1:U897"/>
  <sheetViews>
    <sheetView workbookViewId="0"/>
  </sheetViews>
  <sheetFormatPr defaultColWidth="8.81640625" defaultRowHeight="14.5" x14ac:dyDescent="0.35"/>
  <cols>
    <col min="2" max="2" width="22.453125" customWidth="1"/>
    <col min="3" max="3" width="39.26953125" customWidth="1"/>
    <col min="9" max="9" width="16.7265625" customWidth="1"/>
  </cols>
  <sheetData>
    <row r="1" spans="1:21" x14ac:dyDescent="0.35">
      <c r="A1" t="s">
        <v>1784</v>
      </c>
    </row>
    <row r="2" spans="1:21" x14ac:dyDescent="0.35">
      <c r="A2" t="s">
        <v>1785</v>
      </c>
    </row>
    <row r="3" spans="1:21" x14ac:dyDescent="0.35">
      <c r="A3" t="s">
        <v>1786</v>
      </c>
    </row>
    <row r="5" spans="1:21" x14ac:dyDescent="0.35">
      <c r="A5" t="s">
        <v>465</v>
      </c>
      <c r="B5" t="s">
        <v>1787</v>
      </c>
      <c r="C5" t="s">
        <v>58</v>
      </c>
      <c r="D5" t="s">
        <v>1788</v>
      </c>
      <c r="E5" t="s">
        <v>1789</v>
      </c>
      <c r="F5" t="s">
        <v>154</v>
      </c>
      <c r="G5" t="s">
        <v>254</v>
      </c>
      <c r="H5" t="s">
        <v>76</v>
      </c>
      <c r="I5" t="s">
        <v>1790</v>
      </c>
      <c r="J5" t="s">
        <v>1791</v>
      </c>
      <c r="K5" t="s">
        <v>1792</v>
      </c>
      <c r="L5" t="s">
        <v>1793</v>
      </c>
      <c r="M5" t="s">
        <v>1794</v>
      </c>
      <c r="N5" t="s">
        <v>368</v>
      </c>
      <c r="O5" t="s">
        <v>1795</v>
      </c>
      <c r="P5" t="s">
        <v>478</v>
      </c>
      <c r="Q5" t="s">
        <v>1796</v>
      </c>
      <c r="R5" t="s">
        <v>303</v>
      </c>
      <c r="S5" t="s">
        <v>305</v>
      </c>
      <c r="T5" t="s">
        <v>467</v>
      </c>
      <c r="U5" t="s">
        <v>1797</v>
      </c>
    </row>
    <row r="6" spans="1:21" hidden="1" x14ac:dyDescent="0.35">
      <c r="A6">
        <v>129</v>
      </c>
      <c r="B6" t="s">
        <v>1798</v>
      </c>
      <c r="C6" t="s">
        <v>1799</v>
      </c>
      <c r="D6">
        <v>20</v>
      </c>
      <c r="E6">
        <v>6.7</v>
      </c>
      <c r="F6" t="s">
        <v>259</v>
      </c>
      <c r="G6" t="s">
        <v>88</v>
      </c>
      <c r="H6" t="s">
        <v>88</v>
      </c>
      <c r="I6" t="s">
        <v>1800</v>
      </c>
      <c r="N6" t="s">
        <v>1801</v>
      </c>
      <c r="O6" t="s">
        <v>1802</v>
      </c>
      <c r="P6" t="s">
        <v>489</v>
      </c>
      <c r="Q6" t="s">
        <v>1803</v>
      </c>
      <c r="R6" t="s">
        <v>490</v>
      </c>
      <c r="U6" t="s">
        <v>310</v>
      </c>
    </row>
    <row r="7" spans="1:21" hidden="1" x14ac:dyDescent="0.35">
      <c r="A7">
        <v>571</v>
      </c>
      <c r="B7" t="s">
        <v>1804</v>
      </c>
      <c r="C7" t="s">
        <v>1805</v>
      </c>
      <c r="D7">
        <v>5</v>
      </c>
      <c r="E7">
        <v>1.7</v>
      </c>
      <c r="F7" t="s">
        <v>259</v>
      </c>
      <c r="G7" t="s">
        <v>88</v>
      </c>
      <c r="H7" t="s">
        <v>88</v>
      </c>
      <c r="I7" t="s">
        <v>1800</v>
      </c>
      <c r="N7" t="s">
        <v>1801</v>
      </c>
      <c r="O7" t="s">
        <v>1802</v>
      </c>
      <c r="P7" t="s">
        <v>496</v>
      </c>
      <c r="Q7" t="s">
        <v>1806</v>
      </c>
      <c r="R7" t="s">
        <v>1807</v>
      </c>
      <c r="U7" t="s">
        <v>310</v>
      </c>
    </row>
    <row r="8" spans="1:21" hidden="1" x14ac:dyDescent="0.35">
      <c r="A8">
        <v>12</v>
      </c>
      <c r="B8" t="s">
        <v>1808</v>
      </c>
      <c r="C8" t="s">
        <v>1809</v>
      </c>
      <c r="D8">
        <v>5</v>
      </c>
      <c r="E8">
        <v>1.7</v>
      </c>
      <c r="F8" t="s">
        <v>259</v>
      </c>
      <c r="G8" t="s">
        <v>88</v>
      </c>
      <c r="H8" t="s">
        <v>88</v>
      </c>
      <c r="I8" t="s">
        <v>1800</v>
      </c>
      <c r="N8" t="s">
        <v>1801</v>
      </c>
      <c r="O8" t="s">
        <v>1802</v>
      </c>
      <c r="P8" t="s">
        <v>481</v>
      </c>
      <c r="Q8" t="s">
        <v>1810</v>
      </c>
      <c r="R8" t="s">
        <v>1811</v>
      </c>
      <c r="S8" t="s">
        <v>1812</v>
      </c>
      <c r="U8" t="s">
        <v>310</v>
      </c>
    </row>
    <row r="9" spans="1:21" hidden="1" x14ac:dyDescent="0.35">
      <c r="A9">
        <v>130</v>
      </c>
      <c r="B9" t="s">
        <v>1813</v>
      </c>
      <c r="C9" t="s">
        <v>1814</v>
      </c>
      <c r="D9">
        <v>5</v>
      </c>
      <c r="E9">
        <v>1.7</v>
      </c>
      <c r="F9" t="s">
        <v>259</v>
      </c>
      <c r="G9" t="s">
        <v>88</v>
      </c>
      <c r="H9" t="s">
        <v>88</v>
      </c>
      <c r="I9" t="s">
        <v>1800</v>
      </c>
      <c r="N9" t="s">
        <v>1801</v>
      </c>
      <c r="O9" t="s">
        <v>1802</v>
      </c>
      <c r="P9" t="s">
        <v>489</v>
      </c>
      <c r="Q9" t="s">
        <v>1803</v>
      </c>
      <c r="R9" t="s">
        <v>490</v>
      </c>
      <c r="U9" t="s">
        <v>310</v>
      </c>
    </row>
    <row r="10" spans="1:21" hidden="1" x14ac:dyDescent="0.35">
      <c r="A10">
        <v>131</v>
      </c>
      <c r="B10" t="s">
        <v>1815</v>
      </c>
      <c r="C10" t="s">
        <v>1816</v>
      </c>
      <c r="D10">
        <v>3</v>
      </c>
      <c r="E10">
        <v>1</v>
      </c>
      <c r="F10" t="s">
        <v>259</v>
      </c>
      <c r="G10" t="s">
        <v>88</v>
      </c>
      <c r="H10" t="s">
        <v>88</v>
      </c>
      <c r="I10" t="s">
        <v>1800</v>
      </c>
      <c r="N10" t="s">
        <v>1801</v>
      </c>
      <c r="O10" t="s">
        <v>1802</v>
      </c>
      <c r="P10" t="s">
        <v>489</v>
      </c>
      <c r="Q10" t="s">
        <v>1803</v>
      </c>
      <c r="R10" t="s">
        <v>490</v>
      </c>
      <c r="U10" t="s">
        <v>310</v>
      </c>
    </row>
    <row r="11" spans="1:21" hidden="1" x14ac:dyDescent="0.35">
      <c r="A11">
        <v>578</v>
      </c>
      <c r="B11" t="s">
        <v>1817</v>
      </c>
      <c r="C11" t="s">
        <v>1818</v>
      </c>
      <c r="D11">
        <v>15</v>
      </c>
      <c r="E11">
        <v>5</v>
      </c>
      <c r="F11" t="s">
        <v>259</v>
      </c>
      <c r="G11" t="s">
        <v>88</v>
      </c>
      <c r="H11" t="s">
        <v>88</v>
      </c>
      <c r="I11" t="s">
        <v>1800</v>
      </c>
      <c r="N11" t="s">
        <v>1801</v>
      </c>
      <c r="O11" t="s">
        <v>1802</v>
      </c>
      <c r="P11" t="s">
        <v>498</v>
      </c>
      <c r="Q11" t="s">
        <v>1819</v>
      </c>
      <c r="U11" t="s">
        <v>310</v>
      </c>
    </row>
    <row r="12" spans="1:21" hidden="1" x14ac:dyDescent="0.35">
      <c r="A12">
        <v>569</v>
      </c>
      <c r="B12" t="s">
        <v>1820</v>
      </c>
      <c r="C12" t="s">
        <v>1821</v>
      </c>
      <c r="D12">
        <v>15</v>
      </c>
      <c r="E12">
        <v>5</v>
      </c>
      <c r="F12" t="s">
        <v>259</v>
      </c>
      <c r="G12" t="s">
        <v>88</v>
      </c>
      <c r="H12" t="s">
        <v>88</v>
      </c>
      <c r="I12" t="s">
        <v>1800</v>
      </c>
      <c r="N12" t="s">
        <v>1801</v>
      </c>
      <c r="O12" t="s">
        <v>1802</v>
      </c>
      <c r="P12" t="s">
        <v>492</v>
      </c>
      <c r="Q12" t="s">
        <v>1822</v>
      </c>
      <c r="R12" t="s">
        <v>1823</v>
      </c>
      <c r="S12" t="s">
        <v>1824</v>
      </c>
      <c r="U12" t="s">
        <v>310</v>
      </c>
    </row>
    <row r="13" spans="1:21" hidden="1" x14ac:dyDescent="0.35">
      <c r="A13">
        <v>570</v>
      </c>
      <c r="B13" t="s">
        <v>1825</v>
      </c>
      <c r="C13" t="s">
        <v>1826</v>
      </c>
      <c r="D13">
        <v>15</v>
      </c>
      <c r="E13">
        <v>5</v>
      </c>
      <c r="F13" t="s">
        <v>259</v>
      </c>
      <c r="G13" t="s">
        <v>88</v>
      </c>
      <c r="H13" t="s">
        <v>88</v>
      </c>
      <c r="I13" t="s">
        <v>1800</v>
      </c>
      <c r="N13" t="s">
        <v>1801</v>
      </c>
      <c r="O13" t="s">
        <v>1802</v>
      </c>
      <c r="P13" t="s">
        <v>492</v>
      </c>
      <c r="Q13" t="s">
        <v>1822</v>
      </c>
      <c r="R13" t="s">
        <v>1823</v>
      </c>
      <c r="S13" t="s">
        <v>1824</v>
      </c>
      <c r="U13" t="s">
        <v>310</v>
      </c>
    </row>
    <row r="14" spans="1:21" hidden="1" x14ac:dyDescent="0.35">
      <c r="A14">
        <v>132</v>
      </c>
      <c r="B14" t="s">
        <v>1827</v>
      </c>
      <c r="C14" t="s">
        <v>1828</v>
      </c>
      <c r="D14">
        <v>10</v>
      </c>
      <c r="E14">
        <v>3.3</v>
      </c>
      <c r="F14" t="s">
        <v>259</v>
      </c>
      <c r="G14" t="s">
        <v>88</v>
      </c>
      <c r="H14" t="s">
        <v>88</v>
      </c>
      <c r="I14" t="s">
        <v>1800</v>
      </c>
      <c r="N14" t="s">
        <v>1801</v>
      </c>
      <c r="O14" t="s">
        <v>1802</v>
      </c>
      <c r="P14" t="s">
        <v>489</v>
      </c>
      <c r="Q14" t="s">
        <v>1803</v>
      </c>
      <c r="R14" t="s">
        <v>1823</v>
      </c>
      <c r="S14" t="s">
        <v>1824</v>
      </c>
      <c r="U14" t="s">
        <v>310</v>
      </c>
    </row>
    <row r="15" spans="1:21" hidden="1" x14ac:dyDescent="0.35">
      <c r="A15">
        <v>577</v>
      </c>
      <c r="B15" t="s">
        <v>1829</v>
      </c>
      <c r="C15" t="s">
        <v>1830</v>
      </c>
      <c r="D15">
        <v>15</v>
      </c>
      <c r="E15">
        <v>5</v>
      </c>
      <c r="F15" t="s">
        <v>259</v>
      </c>
      <c r="G15" t="s">
        <v>88</v>
      </c>
      <c r="H15" t="s">
        <v>88</v>
      </c>
      <c r="I15" t="s">
        <v>1800</v>
      </c>
      <c r="N15" t="s">
        <v>1801</v>
      </c>
      <c r="O15" t="s">
        <v>1802</v>
      </c>
      <c r="P15" t="s">
        <v>498</v>
      </c>
      <c r="Q15" t="s">
        <v>1819</v>
      </c>
      <c r="R15" t="s">
        <v>1831</v>
      </c>
      <c r="S15" t="s">
        <v>1832</v>
      </c>
      <c r="U15" t="s">
        <v>310</v>
      </c>
    </row>
    <row r="16" spans="1:21" hidden="1" x14ac:dyDescent="0.35">
      <c r="A16">
        <v>6</v>
      </c>
      <c r="B16" t="s">
        <v>1833</v>
      </c>
      <c r="C16" t="s">
        <v>1834</v>
      </c>
      <c r="D16">
        <v>11</v>
      </c>
      <c r="E16">
        <v>3.7</v>
      </c>
      <c r="F16" t="s">
        <v>200</v>
      </c>
      <c r="G16" t="s">
        <v>88</v>
      </c>
      <c r="H16" t="s">
        <v>88</v>
      </c>
      <c r="I16" t="s">
        <v>1800</v>
      </c>
      <c r="N16" t="s">
        <v>1801</v>
      </c>
      <c r="O16" t="s">
        <v>1802</v>
      </c>
      <c r="P16" t="s">
        <v>300</v>
      </c>
      <c r="Q16" t="s">
        <v>1835</v>
      </c>
      <c r="R16" t="s">
        <v>1836</v>
      </c>
      <c r="S16" t="s">
        <v>1837</v>
      </c>
      <c r="U16" t="s">
        <v>310</v>
      </c>
    </row>
    <row r="17" spans="1:21" hidden="1" x14ac:dyDescent="0.35">
      <c r="A17">
        <v>1</v>
      </c>
      <c r="B17" t="s">
        <v>1838</v>
      </c>
      <c r="C17" t="s">
        <v>1839</v>
      </c>
      <c r="D17">
        <v>11</v>
      </c>
      <c r="E17">
        <v>3.7</v>
      </c>
      <c r="F17" t="s">
        <v>200</v>
      </c>
      <c r="G17" t="s">
        <v>88</v>
      </c>
      <c r="H17" t="s">
        <v>88</v>
      </c>
      <c r="I17" t="s">
        <v>1800</v>
      </c>
      <c r="N17" t="s">
        <v>1801</v>
      </c>
      <c r="O17" t="s">
        <v>1802</v>
      </c>
      <c r="P17" t="s">
        <v>300</v>
      </c>
      <c r="Q17" t="s">
        <v>302</v>
      </c>
      <c r="R17" t="s">
        <v>1836</v>
      </c>
      <c r="S17" t="s">
        <v>1840</v>
      </c>
      <c r="U17" t="s">
        <v>310</v>
      </c>
    </row>
    <row r="18" spans="1:21" hidden="1" x14ac:dyDescent="0.35">
      <c r="A18">
        <v>2</v>
      </c>
      <c r="B18" t="s">
        <v>1841</v>
      </c>
      <c r="C18" t="s">
        <v>1842</v>
      </c>
      <c r="D18">
        <v>11</v>
      </c>
      <c r="E18">
        <v>3.7</v>
      </c>
      <c r="F18" t="s">
        <v>200</v>
      </c>
      <c r="G18" t="s">
        <v>88</v>
      </c>
      <c r="H18" t="s">
        <v>88</v>
      </c>
      <c r="I18" t="s">
        <v>1800</v>
      </c>
      <c r="N18" t="s">
        <v>1801</v>
      </c>
      <c r="O18" t="s">
        <v>1802</v>
      </c>
      <c r="P18" t="s">
        <v>300</v>
      </c>
      <c r="Q18" t="s">
        <v>302</v>
      </c>
      <c r="R18" t="s">
        <v>1843</v>
      </c>
      <c r="S18" t="s">
        <v>1844</v>
      </c>
      <c r="U18" t="s">
        <v>310</v>
      </c>
    </row>
    <row r="19" spans="1:21" hidden="1" x14ac:dyDescent="0.35">
      <c r="A19">
        <v>4</v>
      </c>
      <c r="B19" t="s">
        <v>1845</v>
      </c>
      <c r="C19" t="s">
        <v>1846</v>
      </c>
      <c r="D19">
        <v>14</v>
      </c>
      <c r="E19">
        <v>4.7</v>
      </c>
      <c r="F19" t="s">
        <v>200</v>
      </c>
      <c r="G19" t="s">
        <v>88</v>
      </c>
      <c r="H19" t="s">
        <v>88</v>
      </c>
      <c r="I19" t="s">
        <v>1800</v>
      </c>
      <c r="N19" t="s">
        <v>1801</v>
      </c>
      <c r="O19" t="s">
        <v>1802</v>
      </c>
      <c r="P19" t="s">
        <v>300</v>
      </c>
      <c r="Q19" t="s">
        <v>302</v>
      </c>
      <c r="R19" t="s">
        <v>1843</v>
      </c>
      <c r="S19" t="s">
        <v>1847</v>
      </c>
      <c r="U19" t="s">
        <v>310</v>
      </c>
    </row>
    <row r="20" spans="1:21" hidden="1" x14ac:dyDescent="0.35">
      <c r="A20">
        <v>3</v>
      </c>
      <c r="B20" t="s">
        <v>1848</v>
      </c>
      <c r="C20" t="s">
        <v>1849</v>
      </c>
      <c r="E20">
        <v>4</v>
      </c>
      <c r="F20" t="s">
        <v>200</v>
      </c>
      <c r="G20" t="s">
        <v>88</v>
      </c>
      <c r="H20" t="s">
        <v>88</v>
      </c>
      <c r="I20" t="s">
        <v>1800</v>
      </c>
      <c r="N20" t="s">
        <v>1801</v>
      </c>
      <c r="O20" t="s">
        <v>1802</v>
      </c>
      <c r="P20" t="s">
        <v>300</v>
      </c>
      <c r="Q20" t="s">
        <v>302</v>
      </c>
      <c r="R20" t="s">
        <v>1843</v>
      </c>
      <c r="S20" t="s">
        <v>1844</v>
      </c>
      <c r="U20" t="s">
        <v>310</v>
      </c>
    </row>
    <row r="21" spans="1:21" hidden="1" x14ac:dyDescent="0.35">
      <c r="A21">
        <v>5</v>
      </c>
      <c r="B21" t="s">
        <v>1850</v>
      </c>
      <c r="C21" t="s">
        <v>1851</v>
      </c>
      <c r="E21">
        <v>5</v>
      </c>
      <c r="F21" t="s">
        <v>200</v>
      </c>
      <c r="G21" t="s">
        <v>88</v>
      </c>
      <c r="H21" t="s">
        <v>88</v>
      </c>
      <c r="I21" t="s">
        <v>1800</v>
      </c>
      <c r="N21" t="s">
        <v>1801</v>
      </c>
      <c r="O21" t="s">
        <v>1802</v>
      </c>
      <c r="P21" t="s">
        <v>300</v>
      </c>
      <c r="Q21" t="s">
        <v>302</v>
      </c>
      <c r="R21" t="s">
        <v>1843</v>
      </c>
      <c r="S21" t="s">
        <v>1847</v>
      </c>
      <c r="U21" t="s">
        <v>310</v>
      </c>
    </row>
    <row r="22" spans="1:21" hidden="1" x14ac:dyDescent="0.35">
      <c r="A22">
        <v>1101</v>
      </c>
      <c r="B22" t="s">
        <v>1852</v>
      </c>
      <c r="C22" t="s">
        <v>1853</v>
      </c>
      <c r="D22">
        <v>3</v>
      </c>
      <c r="E22">
        <v>1</v>
      </c>
      <c r="F22" t="s">
        <v>200</v>
      </c>
      <c r="G22" t="s">
        <v>88</v>
      </c>
      <c r="H22" t="s">
        <v>88</v>
      </c>
      <c r="I22" t="s">
        <v>1854</v>
      </c>
      <c r="N22" t="s">
        <v>1801</v>
      </c>
      <c r="O22" t="s">
        <v>1855</v>
      </c>
      <c r="P22" t="s">
        <v>300</v>
      </c>
      <c r="Q22" t="s">
        <v>1856</v>
      </c>
      <c r="R22" t="s">
        <v>1856</v>
      </c>
      <c r="S22" t="s">
        <v>1857</v>
      </c>
      <c r="T22" t="s">
        <v>1858</v>
      </c>
      <c r="U22" t="s">
        <v>1859</v>
      </c>
    </row>
    <row r="23" spans="1:21" hidden="1" x14ac:dyDescent="0.35">
      <c r="A23">
        <v>1102</v>
      </c>
      <c r="B23" t="s">
        <v>1860</v>
      </c>
      <c r="C23" t="s">
        <v>1861</v>
      </c>
      <c r="D23">
        <v>3</v>
      </c>
      <c r="E23">
        <v>1</v>
      </c>
      <c r="F23" t="s">
        <v>200</v>
      </c>
      <c r="G23" t="s">
        <v>88</v>
      </c>
      <c r="H23" t="s">
        <v>88</v>
      </c>
      <c r="I23" t="s">
        <v>1854</v>
      </c>
      <c r="N23" t="s">
        <v>1801</v>
      </c>
      <c r="O23" t="s">
        <v>1855</v>
      </c>
      <c r="P23" t="s">
        <v>300</v>
      </c>
      <c r="Q23" t="s">
        <v>1856</v>
      </c>
      <c r="R23" t="s">
        <v>1856</v>
      </c>
      <c r="S23" t="s">
        <v>1857</v>
      </c>
      <c r="T23" t="s">
        <v>1858</v>
      </c>
      <c r="U23" t="s">
        <v>1859</v>
      </c>
    </row>
    <row r="24" spans="1:21" hidden="1" x14ac:dyDescent="0.35">
      <c r="A24">
        <v>1103</v>
      </c>
      <c r="B24" t="s">
        <v>1862</v>
      </c>
      <c r="C24" t="s">
        <v>1863</v>
      </c>
      <c r="D24">
        <v>5</v>
      </c>
      <c r="E24">
        <v>1.67</v>
      </c>
      <c r="F24" t="s">
        <v>200</v>
      </c>
      <c r="G24" t="s">
        <v>88</v>
      </c>
      <c r="H24" t="s">
        <v>88</v>
      </c>
      <c r="I24" t="s">
        <v>1854</v>
      </c>
      <c r="N24" t="s">
        <v>1801</v>
      </c>
      <c r="O24" t="s">
        <v>1855</v>
      </c>
      <c r="P24" t="s">
        <v>300</v>
      </c>
      <c r="Q24" t="s">
        <v>1856</v>
      </c>
      <c r="R24" t="s">
        <v>1856</v>
      </c>
      <c r="S24" t="s">
        <v>1864</v>
      </c>
      <c r="T24" t="s">
        <v>1865</v>
      </c>
      <c r="U24" t="s">
        <v>1859</v>
      </c>
    </row>
    <row r="25" spans="1:21" hidden="1" x14ac:dyDescent="0.35">
      <c r="A25">
        <v>1104</v>
      </c>
      <c r="B25" t="s">
        <v>1866</v>
      </c>
      <c r="C25" t="s">
        <v>1867</v>
      </c>
      <c r="D25">
        <v>10</v>
      </c>
      <c r="E25">
        <v>3.33</v>
      </c>
      <c r="F25" t="s">
        <v>200</v>
      </c>
      <c r="G25" t="s">
        <v>88</v>
      </c>
      <c r="H25" t="s">
        <v>88</v>
      </c>
      <c r="I25" t="s">
        <v>1854</v>
      </c>
      <c r="N25" t="s">
        <v>1801</v>
      </c>
      <c r="O25" t="s">
        <v>1855</v>
      </c>
      <c r="P25" t="s">
        <v>300</v>
      </c>
      <c r="Q25" t="s">
        <v>1856</v>
      </c>
      <c r="R25" t="s">
        <v>1856</v>
      </c>
      <c r="S25" t="s">
        <v>1868</v>
      </c>
      <c r="T25" t="s">
        <v>1869</v>
      </c>
      <c r="U25" t="s">
        <v>1859</v>
      </c>
    </row>
    <row r="26" spans="1:21" hidden="1" x14ac:dyDescent="0.35">
      <c r="A26">
        <v>18</v>
      </c>
      <c r="B26" t="s">
        <v>1870</v>
      </c>
      <c r="C26" t="s">
        <v>1871</v>
      </c>
      <c r="D26">
        <v>15</v>
      </c>
      <c r="E26">
        <v>5</v>
      </c>
      <c r="F26" t="s">
        <v>95</v>
      </c>
      <c r="G26" t="s">
        <v>88</v>
      </c>
      <c r="H26" t="s">
        <v>88</v>
      </c>
      <c r="I26" t="s">
        <v>1800</v>
      </c>
      <c r="N26" t="s">
        <v>1801</v>
      </c>
      <c r="O26" t="s">
        <v>1802</v>
      </c>
      <c r="P26" t="s">
        <v>481</v>
      </c>
      <c r="Q26" t="s">
        <v>1872</v>
      </c>
      <c r="R26" t="s">
        <v>1873</v>
      </c>
      <c r="S26" t="s">
        <v>1874</v>
      </c>
      <c r="U26" t="s">
        <v>310</v>
      </c>
    </row>
    <row r="27" spans="1:21" hidden="1" x14ac:dyDescent="0.35">
      <c r="A27">
        <v>20</v>
      </c>
      <c r="B27" t="s">
        <v>1875</v>
      </c>
      <c r="C27" t="s">
        <v>1876</v>
      </c>
      <c r="D27">
        <v>20</v>
      </c>
      <c r="E27">
        <v>6.7</v>
      </c>
      <c r="F27" t="s">
        <v>95</v>
      </c>
      <c r="G27" t="s">
        <v>88</v>
      </c>
      <c r="H27" t="s">
        <v>88</v>
      </c>
      <c r="I27" t="s">
        <v>1800</v>
      </c>
      <c r="N27" t="s">
        <v>1801</v>
      </c>
      <c r="O27" t="s">
        <v>1802</v>
      </c>
      <c r="P27" t="s">
        <v>481</v>
      </c>
      <c r="Q27" t="s">
        <v>1872</v>
      </c>
      <c r="R27" t="s">
        <v>1873</v>
      </c>
      <c r="S27" t="s">
        <v>1877</v>
      </c>
      <c r="U27" t="s">
        <v>310</v>
      </c>
    </row>
    <row r="28" spans="1:21" hidden="1" x14ac:dyDescent="0.35">
      <c r="A28">
        <v>23</v>
      </c>
      <c r="B28" t="s">
        <v>1878</v>
      </c>
      <c r="C28" t="s">
        <v>1879</v>
      </c>
      <c r="D28">
        <v>20</v>
      </c>
      <c r="E28">
        <v>6.7</v>
      </c>
      <c r="F28" t="s">
        <v>95</v>
      </c>
      <c r="G28" t="s">
        <v>88</v>
      </c>
      <c r="H28" t="s">
        <v>88</v>
      </c>
      <c r="I28" t="s">
        <v>1800</v>
      </c>
      <c r="N28" t="s">
        <v>1801</v>
      </c>
      <c r="O28" t="s">
        <v>1802</v>
      </c>
      <c r="P28" t="s">
        <v>481</v>
      </c>
      <c r="Q28" t="s">
        <v>1872</v>
      </c>
      <c r="R28" t="s">
        <v>1873</v>
      </c>
      <c r="U28" t="s">
        <v>310</v>
      </c>
    </row>
    <row r="29" spans="1:21" hidden="1" x14ac:dyDescent="0.35">
      <c r="A29">
        <v>595</v>
      </c>
      <c r="B29" t="s">
        <v>1880</v>
      </c>
      <c r="C29" t="s">
        <v>1881</v>
      </c>
      <c r="D29">
        <v>5</v>
      </c>
      <c r="E29">
        <v>1.7</v>
      </c>
      <c r="F29" t="s">
        <v>95</v>
      </c>
      <c r="G29" t="s">
        <v>88</v>
      </c>
      <c r="H29" t="s">
        <v>88</v>
      </c>
      <c r="I29" t="s">
        <v>1800</v>
      </c>
      <c r="N29" t="s">
        <v>1882</v>
      </c>
      <c r="O29" t="s">
        <v>1883</v>
      </c>
      <c r="P29" t="s">
        <v>504</v>
      </c>
      <c r="Q29" t="s">
        <v>1884</v>
      </c>
      <c r="T29" t="s">
        <v>1885</v>
      </c>
      <c r="U29" t="s">
        <v>310</v>
      </c>
    </row>
    <row r="30" spans="1:21" hidden="1" x14ac:dyDescent="0.35">
      <c r="A30">
        <v>22</v>
      </c>
      <c r="B30" t="s">
        <v>1886</v>
      </c>
      <c r="C30" t="s">
        <v>1887</v>
      </c>
      <c r="D30">
        <v>20</v>
      </c>
      <c r="E30">
        <v>6.7</v>
      </c>
      <c r="F30" t="s">
        <v>200</v>
      </c>
      <c r="G30" t="s">
        <v>88</v>
      </c>
      <c r="H30" t="s">
        <v>88</v>
      </c>
      <c r="I30" t="s">
        <v>1800</v>
      </c>
      <c r="N30" t="s">
        <v>1801</v>
      </c>
      <c r="O30" t="s">
        <v>1802</v>
      </c>
      <c r="P30" t="s">
        <v>481</v>
      </c>
      <c r="Q30" t="s">
        <v>1872</v>
      </c>
      <c r="R30" t="s">
        <v>1873</v>
      </c>
      <c r="S30" t="s">
        <v>1888</v>
      </c>
      <c r="U30" t="s">
        <v>310</v>
      </c>
    </row>
    <row r="31" spans="1:21" hidden="1" x14ac:dyDescent="0.35">
      <c r="A31">
        <v>24</v>
      </c>
      <c r="B31" t="s">
        <v>1889</v>
      </c>
      <c r="C31" t="s">
        <v>1890</v>
      </c>
      <c r="D31">
        <v>20</v>
      </c>
      <c r="E31">
        <v>6.7</v>
      </c>
      <c r="F31" t="s">
        <v>200</v>
      </c>
      <c r="G31" t="s">
        <v>88</v>
      </c>
      <c r="H31" t="s">
        <v>88</v>
      </c>
      <c r="I31" t="s">
        <v>1800</v>
      </c>
      <c r="N31" t="s">
        <v>1801</v>
      </c>
      <c r="O31" t="s">
        <v>1802</v>
      </c>
      <c r="P31" t="s">
        <v>481</v>
      </c>
      <c r="Q31" t="s">
        <v>1872</v>
      </c>
      <c r="R31" t="s">
        <v>1873</v>
      </c>
      <c r="U31" t="s">
        <v>310</v>
      </c>
    </row>
    <row r="32" spans="1:21" hidden="1" x14ac:dyDescent="0.35">
      <c r="A32">
        <v>25</v>
      </c>
      <c r="B32" t="s">
        <v>1891</v>
      </c>
      <c r="C32" t="s">
        <v>1892</v>
      </c>
      <c r="D32">
        <v>20</v>
      </c>
      <c r="E32">
        <v>6.7</v>
      </c>
      <c r="F32" t="s">
        <v>200</v>
      </c>
      <c r="G32" t="s">
        <v>88</v>
      </c>
      <c r="H32" t="s">
        <v>88</v>
      </c>
      <c r="I32" t="s">
        <v>1800</v>
      </c>
      <c r="N32" t="s">
        <v>1801</v>
      </c>
      <c r="O32" t="s">
        <v>1802</v>
      </c>
      <c r="P32" t="s">
        <v>481</v>
      </c>
      <c r="Q32" t="s">
        <v>1872</v>
      </c>
      <c r="R32" t="s">
        <v>1873</v>
      </c>
      <c r="U32" t="s">
        <v>310</v>
      </c>
    </row>
    <row r="33" spans="1:21" hidden="1" x14ac:dyDescent="0.35">
      <c r="A33">
        <v>21</v>
      </c>
      <c r="B33" t="s">
        <v>1893</v>
      </c>
      <c r="C33" t="s">
        <v>1894</v>
      </c>
      <c r="D33">
        <v>20</v>
      </c>
      <c r="E33">
        <v>6.7</v>
      </c>
      <c r="F33" t="s">
        <v>200</v>
      </c>
      <c r="G33" t="s">
        <v>88</v>
      </c>
      <c r="H33" t="s">
        <v>88</v>
      </c>
      <c r="I33" t="s">
        <v>1800</v>
      </c>
      <c r="N33" t="s">
        <v>1801</v>
      </c>
      <c r="O33" t="s">
        <v>1802</v>
      </c>
      <c r="P33" t="s">
        <v>481</v>
      </c>
      <c r="Q33" t="s">
        <v>1872</v>
      </c>
      <c r="R33" t="s">
        <v>1873</v>
      </c>
      <c r="S33" t="s">
        <v>1877</v>
      </c>
      <c r="U33" t="s">
        <v>310</v>
      </c>
    </row>
    <row r="34" spans="1:21" hidden="1" x14ac:dyDescent="0.35">
      <c r="A34">
        <v>19</v>
      </c>
      <c r="B34" t="s">
        <v>1895</v>
      </c>
      <c r="C34" t="s">
        <v>1896</v>
      </c>
      <c r="D34">
        <v>15</v>
      </c>
      <c r="E34">
        <v>5</v>
      </c>
      <c r="F34" t="s">
        <v>200</v>
      </c>
      <c r="G34" t="s">
        <v>88</v>
      </c>
      <c r="H34" t="s">
        <v>88</v>
      </c>
      <c r="I34" t="s">
        <v>1800</v>
      </c>
      <c r="N34" t="s">
        <v>1801</v>
      </c>
      <c r="O34" t="s">
        <v>1802</v>
      </c>
      <c r="P34" t="s">
        <v>481</v>
      </c>
      <c r="Q34" t="s">
        <v>1872</v>
      </c>
      <c r="R34" t="s">
        <v>1873</v>
      </c>
      <c r="S34" t="s">
        <v>1874</v>
      </c>
      <c r="U34" t="s">
        <v>310</v>
      </c>
    </row>
    <row r="35" spans="1:21" hidden="1" x14ac:dyDescent="0.35">
      <c r="A35">
        <v>26</v>
      </c>
      <c r="B35" t="s">
        <v>1897</v>
      </c>
      <c r="C35" t="s">
        <v>1898</v>
      </c>
      <c r="D35">
        <v>6</v>
      </c>
      <c r="E35">
        <v>2</v>
      </c>
      <c r="F35" t="s">
        <v>200</v>
      </c>
      <c r="G35" t="s">
        <v>88</v>
      </c>
      <c r="H35" t="s">
        <v>88</v>
      </c>
      <c r="I35" t="s">
        <v>1800</v>
      </c>
      <c r="N35" t="s">
        <v>1801</v>
      </c>
      <c r="O35" t="s">
        <v>1802</v>
      </c>
      <c r="P35" t="s">
        <v>481</v>
      </c>
      <c r="Q35" t="s">
        <v>1872</v>
      </c>
      <c r="R35" t="s">
        <v>1873</v>
      </c>
      <c r="U35" t="s">
        <v>310</v>
      </c>
    </row>
    <row r="36" spans="1:21" hidden="1" x14ac:dyDescent="0.35">
      <c r="A36">
        <v>27</v>
      </c>
      <c r="B36" t="s">
        <v>1899</v>
      </c>
      <c r="C36" t="s">
        <v>1900</v>
      </c>
      <c r="D36">
        <v>20</v>
      </c>
      <c r="E36">
        <v>6.7</v>
      </c>
      <c r="F36" t="s">
        <v>200</v>
      </c>
      <c r="G36" t="s">
        <v>88</v>
      </c>
      <c r="H36" t="s">
        <v>88</v>
      </c>
      <c r="I36" t="s">
        <v>1800</v>
      </c>
      <c r="N36" t="s">
        <v>1801</v>
      </c>
      <c r="O36" t="s">
        <v>1802</v>
      </c>
      <c r="P36" t="s">
        <v>481</v>
      </c>
      <c r="Q36" t="s">
        <v>1872</v>
      </c>
      <c r="R36" t="s">
        <v>1873</v>
      </c>
      <c r="U36" t="s">
        <v>310</v>
      </c>
    </row>
    <row r="37" spans="1:21" hidden="1" x14ac:dyDescent="0.35">
      <c r="A37">
        <v>15</v>
      </c>
      <c r="B37" t="s">
        <v>1901</v>
      </c>
      <c r="C37" t="s">
        <v>1902</v>
      </c>
      <c r="D37">
        <v>20</v>
      </c>
      <c r="E37">
        <v>6.7</v>
      </c>
      <c r="F37" t="s">
        <v>200</v>
      </c>
      <c r="G37" t="s">
        <v>88</v>
      </c>
      <c r="H37" t="s">
        <v>88</v>
      </c>
      <c r="I37" t="s">
        <v>1800</v>
      </c>
      <c r="N37" t="s">
        <v>1801</v>
      </c>
      <c r="O37" t="s">
        <v>1802</v>
      </c>
      <c r="P37" t="s">
        <v>481</v>
      </c>
      <c r="Q37" t="s">
        <v>1810</v>
      </c>
      <c r="R37" t="s">
        <v>1811</v>
      </c>
      <c r="U37" t="s">
        <v>310</v>
      </c>
    </row>
    <row r="38" spans="1:21" hidden="1" x14ac:dyDescent="0.35">
      <c r="A38">
        <v>13</v>
      </c>
      <c r="B38" t="s">
        <v>1903</v>
      </c>
      <c r="C38" t="s">
        <v>1904</v>
      </c>
      <c r="D38">
        <v>10</v>
      </c>
      <c r="E38">
        <v>3.3</v>
      </c>
      <c r="F38" t="s">
        <v>200</v>
      </c>
      <c r="G38" t="s">
        <v>88</v>
      </c>
      <c r="H38" t="s">
        <v>88</v>
      </c>
      <c r="I38" t="s">
        <v>1800</v>
      </c>
      <c r="N38" t="s">
        <v>1801</v>
      </c>
      <c r="O38" t="s">
        <v>1802</v>
      </c>
      <c r="P38" t="s">
        <v>481</v>
      </c>
      <c r="Q38" t="s">
        <v>1810</v>
      </c>
      <c r="R38" t="s">
        <v>1811</v>
      </c>
      <c r="S38" t="s">
        <v>1812</v>
      </c>
      <c r="U38" t="s">
        <v>310</v>
      </c>
    </row>
    <row r="39" spans="1:21" hidden="1" x14ac:dyDescent="0.35">
      <c r="A39">
        <v>589</v>
      </c>
      <c r="B39" t="s">
        <v>1905</v>
      </c>
      <c r="C39" t="s">
        <v>1906</v>
      </c>
      <c r="D39">
        <v>11</v>
      </c>
      <c r="E39">
        <v>3.7</v>
      </c>
      <c r="F39" t="s">
        <v>200</v>
      </c>
      <c r="G39" t="s">
        <v>88</v>
      </c>
      <c r="H39" t="s">
        <v>88</v>
      </c>
      <c r="I39" t="s">
        <v>1800</v>
      </c>
      <c r="N39" t="s">
        <v>1801</v>
      </c>
      <c r="O39" t="s">
        <v>1802</v>
      </c>
      <c r="P39" t="s">
        <v>504</v>
      </c>
      <c r="Q39" t="s">
        <v>1907</v>
      </c>
      <c r="U39" t="s">
        <v>310</v>
      </c>
    </row>
    <row r="40" spans="1:21" hidden="1" x14ac:dyDescent="0.35">
      <c r="A40">
        <v>590</v>
      </c>
      <c r="B40" t="s">
        <v>1908</v>
      </c>
      <c r="C40" t="s">
        <v>1909</v>
      </c>
      <c r="D40">
        <v>11</v>
      </c>
      <c r="E40">
        <v>3.7</v>
      </c>
      <c r="F40" t="s">
        <v>200</v>
      </c>
      <c r="G40" t="s">
        <v>88</v>
      </c>
      <c r="H40" t="s">
        <v>88</v>
      </c>
      <c r="I40" t="s">
        <v>1800</v>
      </c>
      <c r="N40" t="s">
        <v>1801</v>
      </c>
      <c r="O40" t="s">
        <v>1802</v>
      </c>
      <c r="P40" t="s">
        <v>504</v>
      </c>
      <c r="Q40" t="s">
        <v>1907</v>
      </c>
      <c r="U40" t="s">
        <v>310</v>
      </c>
    </row>
    <row r="41" spans="1:21" hidden="1" x14ac:dyDescent="0.35">
      <c r="A41">
        <v>7</v>
      </c>
      <c r="B41" t="s">
        <v>1910</v>
      </c>
      <c r="C41" t="s">
        <v>1911</v>
      </c>
      <c r="D41">
        <v>11</v>
      </c>
      <c r="E41">
        <v>3.7</v>
      </c>
      <c r="F41" t="s">
        <v>95</v>
      </c>
      <c r="G41" t="s">
        <v>88</v>
      </c>
      <c r="H41" t="s">
        <v>88</v>
      </c>
      <c r="I41" t="s">
        <v>1800</v>
      </c>
      <c r="N41" t="s">
        <v>1801</v>
      </c>
      <c r="O41" t="s">
        <v>1802</v>
      </c>
      <c r="P41" t="s">
        <v>300</v>
      </c>
      <c r="Q41" t="s">
        <v>1835</v>
      </c>
      <c r="R41" t="s">
        <v>1836</v>
      </c>
      <c r="S41" t="s">
        <v>1837</v>
      </c>
      <c r="U41" t="s">
        <v>310</v>
      </c>
    </row>
    <row r="42" spans="1:21" hidden="1" x14ac:dyDescent="0.35">
      <c r="A42">
        <v>1002</v>
      </c>
      <c r="B42" t="s">
        <v>1912</v>
      </c>
      <c r="C42" t="s">
        <v>1913</v>
      </c>
      <c r="D42">
        <v>1</v>
      </c>
      <c r="E42">
        <v>1</v>
      </c>
      <c r="F42" t="s">
        <v>95</v>
      </c>
      <c r="G42" t="s">
        <v>88</v>
      </c>
      <c r="H42" t="s">
        <v>88</v>
      </c>
      <c r="I42" t="s">
        <v>1800</v>
      </c>
      <c r="J42">
        <v>1</v>
      </c>
      <c r="N42" t="s">
        <v>1801</v>
      </c>
      <c r="O42" t="s">
        <v>1855</v>
      </c>
      <c r="P42" t="s">
        <v>483</v>
      </c>
      <c r="Q42" t="s">
        <v>1914</v>
      </c>
      <c r="R42" t="s">
        <v>1915</v>
      </c>
      <c r="S42" t="s">
        <v>1916</v>
      </c>
      <c r="T42" t="s">
        <v>1917</v>
      </c>
      <c r="U42" t="s">
        <v>1859</v>
      </c>
    </row>
    <row r="43" spans="1:21" hidden="1" x14ac:dyDescent="0.35">
      <c r="A43">
        <v>1105</v>
      </c>
      <c r="B43" t="s">
        <v>1918</v>
      </c>
      <c r="C43" t="s">
        <v>1919</v>
      </c>
      <c r="D43">
        <v>13</v>
      </c>
      <c r="E43">
        <v>4.33</v>
      </c>
      <c r="F43" t="s">
        <v>88</v>
      </c>
      <c r="G43" t="s">
        <v>88</v>
      </c>
      <c r="H43" t="s">
        <v>88</v>
      </c>
      <c r="I43" t="s">
        <v>1854</v>
      </c>
      <c r="N43" t="s">
        <v>1801</v>
      </c>
      <c r="O43" t="s">
        <v>1855</v>
      </c>
      <c r="P43" t="s">
        <v>483</v>
      </c>
      <c r="Q43" t="s">
        <v>88</v>
      </c>
      <c r="R43" t="s">
        <v>1823</v>
      </c>
      <c r="S43" t="s">
        <v>1824</v>
      </c>
      <c r="T43" t="s">
        <v>1920</v>
      </c>
      <c r="U43" t="s">
        <v>1859</v>
      </c>
    </row>
    <row r="44" spans="1:21" hidden="1" x14ac:dyDescent="0.35">
      <c r="A44">
        <v>1106</v>
      </c>
      <c r="B44" t="s">
        <v>1921</v>
      </c>
      <c r="C44" t="s">
        <v>1922</v>
      </c>
      <c r="D44">
        <v>10</v>
      </c>
      <c r="E44">
        <v>3.33</v>
      </c>
      <c r="F44" t="s">
        <v>88</v>
      </c>
      <c r="G44" t="s">
        <v>88</v>
      </c>
      <c r="H44" t="s">
        <v>88</v>
      </c>
      <c r="I44" t="s">
        <v>1854</v>
      </c>
      <c r="N44" t="s">
        <v>1801</v>
      </c>
      <c r="O44" t="s">
        <v>1855</v>
      </c>
      <c r="P44" t="s">
        <v>483</v>
      </c>
      <c r="Q44" t="s">
        <v>88</v>
      </c>
      <c r="T44" t="s">
        <v>1923</v>
      </c>
      <c r="U44" t="s">
        <v>1859</v>
      </c>
    </row>
    <row r="45" spans="1:21" hidden="1" x14ac:dyDescent="0.35">
      <c r="A45">
        <v>53</v>
      </c>
      <c r="B45" t="s">
        <v>162</v>
      </c>
      <c r="C45" t="s">
        <v>1924</v>
      </c>
      <c r="D45">
        <v>12</v>
      </c>
      <c r="E45">
        <v>4</v>
      </c>
      <c r="F45" t="s">
        <v>95</v>
      </c>
      <c r="G45" t="s">
        <v>88</v>
      </c>
      <c r="H45" t="s">
        <v>88</v>
      </c>
      <c r="I45" t="s">
        <v>1800</v>
      </c>
      <c r="N45" t="s">
        <v>1801</v>
      </c>
      <c r="O45" t="s">
        <v>1802</v>
      </c>
      <c r="P45" t="s">
        <v>148</v>
      </c>
      <c r="Q45" t="s">
        <v>306</v>
      </c>
      <c r="R45" t="s">
        <v>1925</v>
      </c>
      <c r="S45" t="s">
        <v>1926</v>
      </c>
      <c r="U45" t="s">
        <v>310</v>
      </c>
    </row>
    <row r="46" spans="1:21" hidden="1" x14ac:dyDescent="0.35">
      <c r="A46">
        <v>55</v>
      </c>
      <c r="B46" t="s">
        <v>250</v>
      </c>
      <c r="C46" t="s">
        <v>1927</v>
      </c>
      <c r="D46">
        <v>12</v>
      </c>
      <c r="E46">
        <v>4</v>
      </c>
      <c r="F46" t="s">
        <v>95</v>
      </c>
      <c r="G46" t="s">
        <v>88</v>
      </c>
      <c r="H46" t="s">
        <v>88</v>
      </c>
      <c r="I46" t="s">
        <v>1800</v>
      </c>
      <c r="N46" t="s">
        <v>1801</v>
      </c>
      <c r="O46" t="s">
        <v>1802</v>
      </c>
      <c r="P46" t="s">
        <v>148</v>
      </c>
      <c r="Q46" t="s">
        <v>306</v>
      </c>
      <c r="R46" t="s">
        <v>1925</v>
      </c>
      <c r="S46" t="s">
        <v>253</v>
      </c>
      <c r="U46" t="s">
        <v>310</v>
      </c>
    </row>
    <row r="47" spans="1:21" hidden="1" x14ac:dyDescent="0.35">
      <c r="A47">
        <v>48</v>
      </c>
      <c r="B47" t="s">
        <v>1928</v>
      </c>
      <c r="C47" t="s">
        <v>1929</v>
      </c>
      <c r="D47">
        <v>12</v>
      </c>
      <c r="E47">
        <v>4</v>
      </c>
      <c r="F47" t="s">
        <v>95</v>
      </c>
      <c r="G47" t="s">
        <v>88</v>
      </c>
      <c r="H47" t="s">
        <v>88</v>
      </c>
      <c r="I47" t="s">
        <v>1800</v>
      </c>
      <c r="N47" t="s">
        <v>1801</v>
      </c>
      <c r="O47" t="s">
        <v>1802</v>
      </c>
      <c r="P47" t="s">
        <v>148</v>
      </c>
      <c r="Q47" t="s">
        <v>306</v>
      </c>
      <c r="R47" t="s">
        <v>1925</v>
      </c>
      <c r="S47" t="s">
        <v>1930</v>
      </c>
      <c r="U47" t="s">
        <v>310</v>
      </c>
    </row>
    <row r="48" spans="1:21" hidden="1" x14ac:dyDescent="0.35">
      <c r="A48">
        <v>51</v>
      </c>
      <c r="B48" t="s">
        <v>1931</v>
      </c>
      <c r="C48" t="s">
        <v>1932</v>
      </c>
      <c r="D48">
        <v>12</v>
      </c>
      <c r="E48">
        <v>4</v>
      </c>
      <c r="F48" t="s">
        <v>95</v>
      </c>
      <c r="G48" t="s">
        <v>88</v>
      </c>
      <c r="H48" t="s">
        <v>88</v>
      </c>
      <c r="I48" t="s">
        <v>1800</v>
      </c>
      <c r="N48" t="s">
        <v>1801</v>
      </c>
      <c r="O48" t="s">
        <v>1802</v>
      </c>
      <c r="P48" t="s">
        <v>148</v>
      </c>
      <c r="Q48" t="s">
        <v>306</v>
      </c>
      <c r="R48" t="s">
        <v>1925</v>
      </c>
      <c r="S48" t="s">
        <v>1933</v>
      </c>
      <c r="U48" t="s">
        <v>310</v>
      </c>
    </row>
    <row r="49" spans="1:21" hidden="1" x14ac:dyDescent="0.35">
      <c r="A49">
        <v>58</v>
      </c>
      <c r="B49" t="s">
        <v>1934</v>
      </c>
      <c r="C49" t="s">
        <v>1935</v>
      </c>
      <c r="D49">
        <v>12</v>
      </c>
      <c r="E49">
        <v>4</v>
      </c>
      <c r="F49" t="s">
        <v>95</v>
      </c>
      <c r="G49" t="s">
        <v>88</v>
      </c>
      <c r="H49" t="s">
        <v>88</v>
      </c>
      <c r="I49" t="s">
        <v>1800</v>
      </c>
      <c r="N49" t="s">
        <v>1801</v>
      </c>
      <c r="O49" t="s">
        <v>1802</v>
      </c>
      <c r="P49" t="s">
        <v>148</v>
      </c>
      <c r="Q49" t="s">
        <v>306</v>
      </c>
      <c r="R49" t="s">
        <v>1925</v>
      </c>
      <c r="S49" t="s">
        <v>1936</v>
      </c>
      <c r="U49" t="s">
        <v>310</v>
      </c>
    </row>
    <row r="50" spans="1:21" hidden="1" x14ac:dyDescent="0.35">
      <c r="A50">
        <v>54</v>
      </c>
      <c r="B50" t="s">
        <v>168</v>
      </c>
      <c r="C50" t="s">
        <v>1937</v>
      </c>
      <c r="D50">
        <v>12</v>
      </c>
      <c r="E50">
        <v>4</v>
      </c>
      <c r="F50" t="s">
        <v>95</v>
      </c>
      <c r="G50" t="s">
        <v>88</v>
      </c>
      <c r="H50" t="s">
        <v>88</v>
      </c>
      <c r="I50" t="s">
        <v>1800</v>
      </c>
      <c r="N50" t="s">
        <v>1801</v>
      </c>
      <c r="O50" t="s">
        <v>1802</v>
      </c>
      <c r="P50" t="s">
        <v>148</v>
      </c>
      <c r="Q50" t="s">
        <v>306</v>
      </c>
      <c r="R50" t="s">
        <v>1925</v>
      </c>
      <c r="S50" t="s">
        <v>1926</v>
      </c>
      <c r="U50" t="s">
        <v>310</v>
      </c>
    </row>
    <row r="51" spans="1:21" hidden="1" x14ac:dyDescent="0.35">
      <c r="A51">
        <v>56</v>
      </c>
      <c r="B51" t="s">
        <v>257</v>
      </c>
      <c r="C51" t="s">
        <v>1938</v>
      </c>
      <c r="D51">
        <v>12</v>
      </c>
      <c r="E51">
        <v>4</v>
      </c>
      <c r="F51" t="s">
        <v>95</v>
      </c>
      <c r="G51" t="s">
        <v>88</v>
      </c>
      <c r="H51" t="s">
        <v>88</v>
      </c>
      <c r="I51" t="s">
        <v>1800</v>
      </c>
      <c r="N51" t="s">
        <v>1801</v>
      </c>
      <c r="O51" t="s">
        <v>1802</v>
      </c>
      <c r="P51" t="s">
        <v>148</v>
      </c>
      <c r="Q51" t="s">
        <v>306</v>
      </c>
      <c r="R51" t="s">
        <v>1925</v>
      </c>
      <c r="S51" t="s">
        <v>253</v>
      </c>
      <c r="U51" t="s">
        <v>310</v>
      </c>
    </row>
    <row r="52" spans="1:21" hidden="1" x14ac:dyDescent="0.35">
      <c r="A52">
        <v>49</v>
      </c>
      <c r="B52" t="s">
        <v>1939</v>
      </c>
      <c r="C52" t="s">
        <v>1940</v>
      </c>
      <c r="D52">
        <v>12</v>
      </c>
      <c r="E52">
        <v>4</v>
      </c>
      <c r="F52" t="s">
        <v>95</v>
      </c>
      <c r="G52" t="s">
        <v>88</v>
      </c>
      <c r="H52" t="s">
        <v>88</v>
      </c>
      <c r="I52" t="s">
        <v>1800</v>
      </c>
      <c r="N52" t="s">
        <v>1801</v>
      </c>
      <c r="O52" t="s">
        <v>1802</v>
      </c>
      <c r="P52" t="s">
        <v>148</v>
      </c>
      <c r="Q52" t="s">
        <v>306</v>
      </c>
      <c r="R52" t="s">
        <v>1925</v>
      </c>
      <c r="S52" t="s">
        <v>1930</v>
      </c>
      <c r="U52" t="s">
        <v>310</v>
      </c>
    </row>
    <row r="53" spans="1:21" hidden="1" x14ac:dyDescent="0.35">
      <c r="A53">
        <v>52</v>
      </c>
      <c r="B53" t="s">
        <v>1941</v>
      </c>
      <c r="C53" t="s">
        <v>1942</v>
      </c>
      <c r="D53">
        <v>12</v>
      </c>
      <c r="E53">
        <v>4</v>
      </c>
      <c r="F53" t="s">
        <v>95</v>
      </c>
      <c r="G53" t="s">
        <v>88</v>
      </c>
      <c r="H53" t="s">
        <v>88</v>
      </c>
      <c r="I53" t="s">
        <v>1800</v>
      </c>
      <c r="N53" t="s">
        <v>1801</v>
      </c>
      <c r="O53" t="s">
        <v>1802</v>
      </c>
      <c r="P53" t="s">
        <v>148</v>
      </c>
      <c r="Q53" t="s">
        <v>306</v>
      </c>
      <c r="R53" t="s">
        <v>1925</v>
      </c>
      <c r="S53" t="s">
        <v>1933</v>
      </c>
      <c r="U53" t="s">
        <v>310</v>
      </c>
    </row>
    <row r="54" spans="1:21" hidden="1" x14ac:dyDescent="0.35">
      <c r="A54">
        <v>57</v>
      </c>
      <c r="B54" t="s">
        <v>1943</v>
      </c>
      <c r="C54" t="s">
        <v>1944</v>
      </c>
      <c r="D54">
        <v>12</v>
      </c>
      <c r="E54">
        <v>4</v>
      </c>
      <c r="F54" t="s">
        <v>95</v>
      </c>
      <c r="G54" t="s">
        <v>88</v>
      </c>
      <c r="H54" t="s">
        <v>88</v>
      </c>
      <c r="I54" t="s">
        <v>1800</v>
      </c>
      <c r="N54" t="s">
        <v>1801</v>
      </c>
      <c r="O54" t="s">
        <v>1802</v>
      </c>
      <c r="P54" t="s">
        <v>148</v>
      </c>
      <c r="Q54" t="s">
        <v>306</v>
      </c>
      <c r="R54" t="s">
        <v>1925</v>
      </c>
      <c r="S54" t="s">
        <v>253</v>
      </c>
      <c r="U54" t="s">
        <v>310</v>
      </c>
    </row>
    <row r="55" spans="1:21" hidden="1" x14ac:dyDescent="0.35">
      <c r="A55">
        <v>59</v>
      </c>
      <c r="B55" t="s">
        <v>1945</v>
      </c>
      <c r="C55" t="s">
        <v>1946</v>
      </c>
      <c r="D55">
        <v>12</v>
      </c>
      <c r="E55">
        <v>4</v>
      </c>
      <c r="F55" t="s">
        <v>95</v>
      </c>
      <c r="G55" t="s">
        <v>88</v>
      </c>
      <c r="H55" t="s">
        <v>88</v>
      </c>
      <c r="I55" t="s">
        <v>1800</v>
      </c>
      <c r="N55" t="s">
        <v>1801</v>
      </c>
      <c r="O55" t="s">
        <v>1802</v>
      </c>
      <c r="P55" t="s">
        <v>148</v>
      </c>
      <c r="Q55" t="s">
        <v>306</v>
      </c>
      <c r="R55" t="s">
        <v>1925</v>
      </c>
      <c r="S55" t="s">
        <v>1936</v>
      </c>
      <c r="U55" t="s">
        <v>310</v>
      </c>
    </row>
    <row r="56" spans="1:21" hidden="1" x14ac:dyDescent="0.35">
      <c r="A56">
        <v>43</v>
      </c>
      <c r="B56" t="s">
        <v>1947</v>
      </c>
      <c r="C56" t="s">
        <v>1948</v>
      </c>
      <c r="D56">
        <v>12</v>
      </c>
      <c r="E56">
        <v>4</v>
      </c>
      <c r="F56" t="s">
        <v>95</v>
      </c>
      <c r="G56" t="s">
        <v>88</v>
      </c>
      <c r="H56" t="s">
        <v>88</v>
      </c>
      <c r="I56" t="s">
        <v>1800</v>
      </c>
      <c r="N56" t="s">
        <v>1801</v>
      </c>
      <c r="O56" t="s">
        <v>1802</v>
      </c>
      <c r="P56" t="s">
        <v>485</v>
      </c>
      <c r="Q56" t="s">
        <v>1949</v>
      </c>
      <c r="R56" t="s">
        <v>1843</v>
      </c>
      <c r="S56" t="s">
        <v>1950</v>
      </c>
      <c r="U56" t="s">
        <v>310</v>
      </c>
    </row>
    <row r="57" spans="1:21" hidden="1" x14ac:dyDescent="0.35">
      <c r="A57">
        <v>61</v>
      </c>
      <c r="B57" t="s">
        <v>1951</v>
      </c>
      <c r="C57" t="s">
        <v>1952</v>
      </c>
      <c r="D57">
        <v>12</v>
      </c>
      <c r="E57">
        <v>4</v>
      </c>
      <c r="F57" t="s">
        <v>95</v>
      </c>
      <c r="G57" t="s">
        <v>88</v>
      </c>
      <c r="H57" t="s">
        <v>88</v>
      </c>
      <c r="I57" t="s">
        <v>1800</v>
      </c>
      <c r="N57" t="s">
        <v>1801</v>
      </c>
      <c r="O57" t="s">
        <v>1802</v>
      </c>
      <c r="P57" t="s">
        <v>148</v>
      </c>
      <c r="Q57" t="s">
        <v>306</v>
      </c>
      <c r="R57" t="s">
        <v>1953</v>
      </c>
      <c r="S57" t="s">
        <v>1954</v>
      </c>
      <c r="U57" t="s">
        <v>310</v>
      </c>
    </row>
    <row r="58" spans="1:21" hidden="1" x14ac:dyDescent="0.35">
      <c r="A58">
        <v>33</v>
      </c>
      <c r="B58" t="s">
        <v>1955</v>
      </c>
      <c r="C58" t="s">
        <v>1956</v>
      </c>
      <c r="D58">
        <v>10</v>
      </c>
      <c r="E58">
        <v>3.3</v>
      </c>
      <c r="F58" t="s">
        <v>95</v>
      </c>
      <c r="G58" t="s">
        <v>88</v>
      </c>
      <c r="H58" t="s">
        <v>88</v>
      </c>
      <c r="I58" t="s">
        <v>1800</v>
      </c>
      <c r="N58" t="s">
        <v>1801</v>
      </c>
      <c r="O58" t="s">
        <v>1802</v>
      </c>
      <c r="P58" t="s">
        <v>485</v>
      </c>
      <c r="Q58" t="s">
        <v>1957</v>
      </c>
      <c r="R58" t="s">
        <v>1958</v>
      </c>
      <c r="S58" t="s">
        <v>1959</v>
      </c>
      <c r="U58" t="s">
        <v>310</v>
      </c>
    </row>
    <row r="59" spans="1:21" hidden="1" x14ac:dyDescent="0.35">
      <c r="A59">
        <v>35</v>
      </c>
      <c r="B59" t="s">
        <v>1960</v>
      </c>
      <c r="C59" t="s">
        <v>1948</v>
      </c>
      <c r="D59">
        <v>12</v>
      </c>
      <c r="E59">
        <v>4</v>
      </c>
      <c r="F59" t="s">
        <v>95</v>
      </c>
      <c r="G59" t="s">
        <v>88</v>
      </c>
      <c r="H59" t="s">
        <v>88</v>
      </c>
      <c r="I59" t="s">
        <v>1800</v>
      </c>
      <c r="N59" t="s">
        <v>1801</v>
      </c>
      <c r="O59" t="s">
        <v>1802</v>
      </c>
      <c r="P59" t="s">
        <v>485</v>
      </c>
      <c r="Q59" t="s">
        <v>1957</v>
      </c>
      <c r="R59" t="s">
        <v>1843</v>
      </c>
      <c r="S59" t="s">
        <v>1950</v>
      </c>
      <c r="U59" t="s">
        <v>310</v>
      </c>
    </row>
    <row r="60" spans="1:21" hidden="1" x14ac:dyDescent="0.35">
      <c r="A60">
        <v>36</v>
      </c>
      <c r="B60" t="s">
        <v>1961</v>
      </c>
      <c r="C60" t="s">
        <v>1948</v>
      </c>
      <c r="D60">
        <v>12</v>
      </c>
      <c r="E60">
        <v>4</v>
      </c>
      <c r="F60" t="s">
        <v>95</v>
      </c>
      <c r="G60" t="s">
        <v>88</v>
      </c>
      <c r="H60" t="s">
        <v>88</v>
      </c>
      <c r="I60" t="s">
        <v>1800</v>
      </c>
      <c r="N60" t="s">
        <v>1801</v>
      </c>
      <c r="O60" t="s">
        <v>1802</v>
      </c>
      <c r="P60" t="s">
        <v>485</v>
      </c>
      <c r="Q60" t="s">
        <v>1957</v>
      </c>
      <c r="R60" t="s">
        <v>1843</v>
      </c>
      <c r="S60" t="s">
        <v>1950</v>
      </c>
      <c r="U60" t="s">
        <v>310</v>
      </c>
    </row>
    <row r="61" spans="1:21" hidden="1" x14ac:dyDescent="0.35">
      <c r="A61">
        <v>60</v>
      </c>
      <c r="B61" t="s">
        <v>1962</v>
      </c>
      <c r="C61" t="s">
        <v>1963</v>
      </c>
      <c r="D61">
        <v>3</v>
      </c>
      <c r="E61">
        <v>1</v>
      </c>
      <c r="F61" t="s">
        <v>95</v>
      </c>
      <c r="G61" t="s">
        <v>88</v>
      </c>
      <c r="H61" t="s">
        <v>88</v>
      </c>
      <c r="I61" t="s">
        <v>1800</v>
      </c>
      <c r="N61" t="s">
        <v>1882</v>
      </c>
      <c r="O61" t="s">
        <v>1883</v>
      </c>
      <c r="P61" t="s">
        <v>148</v>
      </c>
      <c r="Q61" t="s">
        <v>306</v>
      </c>
      <c r="R61" t="s">
        <v>304</v>
      </c>
      <c r="T61" t="s">
        <v>1964</v>
      </c>
      <c r="U61" t="s">
        <v>310</v>
      </c>
    </row>
    <row r="62" spans="1:21" hidden="1" x14ac:dyDescent="0.35">
      <c r="A62">
        <v>50</v>
      </c>
      <c r="B62" t="s">
        <v>1965</v>
      </c>
      <c r="C62" t="s">
        <v>1966</v>
      </c>
      <c r="D62">
        <v>12</v>
      </c>
      <c r="E62">
        <v>4</v>
      </c>
      <c r="F62" t="s">
        <v>95</v>
      </c>
      <c r="G62" t="s">
        <v>88</v>
      </c>
      <c r="H62" t="s">
        <v>88</v>
      </c>
      <c r="I62" t="s">
        <v>1800</v>
      </c>
      <c r="N62" t="s">
        <v>1801</v>
      </c>
      <c r="O62" t="s">
        <v>1802</v>
      </c>
      <c r="P62" t="s">
        <v>148</v>
      </c>
      <c r="Q62" t="s">
        <v>306</v>
      </c>
      <c r="R62" t="s">
        <v>1925</v>
      </c>
      <c r="S62" t="s">
        <v>1930</v>
      </c>
      <c r="U62" t="s">
        <v>310</v>
      </c>
    </row>
    <row r="63" spans="1:21" hidden="1" x14ac:dyDescent="0.35">
      <c r="A63">
        <v>1226</v>
      </c>
      <c r="B63" t="s">
        <v>1967</v>
      </c>
      <c r="C63" t="s">
        <v>1968</v>
      </c>
      <c r="D63">
        <v>3.54</v>
      </c>
      <c r="E63">
        <v>1.18</v>
      </c>
      <c r="F63" t="s">
        <v>200</v>
      </c>
      <c r="G63" t="s">
        <v>390</v>
      </c>
      <c r="H63" t="s">
        <v>88</v>
      </c>
      <c r="I63" t="s">
        <v>1969</v>
      </c>
      <c r="J63">
        <v>12000</v>
      </c>
      <c r="K63">
        <v>1</v>
      </c>
      <c r="L63">
        <v>3390</v>
      </c>
      <c r="M63">
        <v>20</v>
      </c>
      <c r="N63" t="s">
        <v>1801</v>
      </c>
      <c r="O63" t="s">
        <v>1970</v>
      </c>
      <c r="P63" t="s">
        <v>491</v>
      </c>
      <c r="Q63" t="s">
        <v>1971</v>
      </c>
      <c r="R63" t="s">
        <v>1972</v>
      </c>
      <c r="S63" t="s">
        <v>1973</v>
      </c>
      <c r="T63" t="s">
        <v>1974</v>
      </c>
      <c r="U63" t="s">
        <v>310</v>
      </c>
    </row>
    <row r="64" spans="1:21" hidden="1" x14ac:dyDescent="0.35">
      <c r="A64">
        <v>1225</v>
      </c>
      <c r="B64" t="s">
        <v>1967</v>
      </c>
      <c r="C64" t="s">
        <v>1968</v>
      </c>
      <c r="D64">
        <v>3.54</v>
      </c>
      <c r="E64">
        <v>1.18</v>
      </c>
      <c r="F64" t="s">
        <v>200</v>
      </c>
      <c r="G64" t="s">
        <v>395</v>
      </c>
      <c r="H64" t="s">
        <v>88</v>
      </c>
      <c r="I64" t="s">
        <v>1969</v>
      </c>
      <c r="J64">
        <v>12000</v>
      </c>
      <c r="K64">
        <v>1</v>
      </c>
      <c r="L64">
        <v>3390</v>
      </c>
      <c r="M64">
        <v>20</v>
      </c>
      <c r="N64" t="s">
        <v>1801</v>
      </c>
      <c r="O64" t="s">
        <v>1970</v>
      </c>
      <c r="P64" t="s">
        <v>491</v>
      </c>
      <c r="Q64" t="s">
        <v>1971</v>
      </c>
      <c r="R64" t="s">
        <v>1972</v>
      </c>
      <c r="S64" t="s">
        <v>1973</v>
      </c>
      <c r="T64" t="s">
        <v>1974</v>
      </c>
      <c r="U64" t="s">
        <v>310</v>
      </c>
    </row>
    <row r="65" spans="1:21" hidden="1" x14ac:dyDescent="0.35">
      <c r="A65">
        <v>1228</v>
      </c>
      <c r="B65" t="s">
        <v>1975</v>
      </c>
      <c r="C65" t="s">
        <v>1976</v>
      </c>
      <c r="D65">
        <v>1.77</v>
      </c>
      <c r="E65">
        <v>0.59</v>
      </c>
      <c r="F65" t="s">
        <v>200</v>
      </c>
      <c r="G65" t="s">
        <v>390</v>
      </c>
      <c r="H65" t="s">
        <v>88</v>
      </c>
      <c r="I65" t="s">
        <v>1969</v>
      </c>
      <c r="J65">
        <v>6000</v>
      </c>
      <c r="K65">
        <v>1</v>
      </c>
      <c r="L65">
        <v>3390</v>
      </c>
      <c r="M65">
        <v>20</v>
      </c>
      <c r="N65" t="s">
        <v>1801</v>
      </c>
      <c r="O65" t="s">
        <v>1970</v>
      </c>
      <c r="P65" t="s">
        <v>491</v>
      </c>
      <c r="Q65" t="s">
        <v>1971</v>
      </c>
      <c r="R65" t="s">
        <v>1972</v>
      </c>
      <c r="S65" t="s">
        <v>1973</v>
      </c>
      <c r="T65" t="s">
        <v>1974</v>
      </c>
      <c r="U65" t="s">
        <v>310</v>
      </c>
    </row>
    <row r="66" spans="1:21" hidden="1" x14ac:dyDescent="0.35">
      <c r="A66">
        <v>1227</v>
      </c>
      <c r="B66" t="s">
        <v>1975</v>
      </c>
      <c r="C66" t="s">
        <v>1976</v>
      </c>
      <c r="D66">
        <v>1.77</v>
      </c>
      <c r="E66">
        <v>0.59</v>
      </c>
      <c r="F66" t="s">
        <v>200</v>
      </c>
      <c r="G66" t="s">
        <v>395</v>
      </c>
      <c r="H66" t="s">
        <v>88</v>
      </c>
      <c r="I66" t="s">
        <v>1969</v>
      </c>
      <c r="J66">
        <v>6000</v>
      </c>
      <c r="K66">
        <v>1</v>
      </c>
      <c r="L66">
        <v>3390</v>
      </c>
      <c r="M66">
        <v>20</v>
      </c>
      <c r="N66" t="s">
        <v>1801</v>
      </c>
      <c r="O66" t="s">
        <v>1970</v>
      </c>
      <c r="P66" t="s">
        <v>491</v>
      </c>
      <c r="Q66" t="s">
        <v>1971</v>
      </c>
      <c r="R66" t="s">
        <v>1972</v>
      </c>
      <c r="S66" t="s">
        <v>1973</v>
      </c>
      <c r="T66" t="s">
        <v>1974</v>
      </c>
      <c r="U66" t="s">
        <v>310</v>
      </c>
    </row>
    <row r="67" spans="1:21" hidden="1" x14ac:dyDescent="0.35">
      <c r="A67">
        <v>1230</v>
      </c>
      <c r="B67" t="s">
        <v>1977</v>
      </c>
      <c r="C67" t="s">
        <v>1978</v>
      </c>
      <c r="D67">
        <v>2.36</v>
      </c>
      <c r="E67">
        <v>0.79</v>
      </c>
      <c r="F67" t="s">
        <v>200</v>
      </c>
      <c r="G67" t="s">
        <v>390</v>
      </c>
      <c r="H67" t="s">
        <v>88</v>
      </c>
      <c r="I67" t="s">
        <v>1969</v>
      </c>
      <c r="J67">
        <v>8000</v>
      </c>
      <c r="K67">
        <v>1</v>
      </c>
      <c r="L67">
        <v>3390</v>
      </c>
      <c r="M67">
        <v>20</v>
      </c>
      <c r="N67" t="s">
        <v>1801</v>
      </c>
      <c r="O67" t="s">
        <v>1970</v>
      </c>
      <c r="P67" t="s">
        <v>491</v>
      </c>
      <c r="Q67" t="s">
        <v>1971</v>
      </c>
      <c r="R67" t="s">
        <v>1972</v>
      </c>
      <c r="S67" t="s">
        <v>1973</v>
      </c>
      <c r="T67" t="s">
        <v>1974</v>
      </c>
      <c r="U67" t="s">
        <v>310</v>
      </c>
    </row>
    <row r="68" spans="1:21" hidden="1" x14ac:dyDescent="0.35">
      <c r="A68">
        <v>1229</v>
      </c>
      <c r="B68" t="s">
        <v>1977</v>
      </c>
      <c r="C68" t="s">
        <v>1978</v>
      </c>
      <c r="D68">
        <v>2.36</v>
      </c>
      <c r="E68">
        <v>0.79</v>
      </c>
      <c r="F68" t="s">
        <v>200</v>
      </c>
      <c r="G68" t="s">
        <v>395</v>
      </c>
      <c r="H68" t="s">
        <v>88</v>
      </c>
      <c r="I68" t="s">
        <v>1969</v>
      </c>
      <c r="J68">
        <v>8000</v>
      </c>
      <c r="K68">
        <v>1</v>
      </c>
      <c r="L68">
        <v>3390</v>
      </c>
      <c r="M68">
        <v>20</v>
      </c>
      <c r="N68" t="s">
        <v>1801</v>
      </c>
      <c r="O68" t="s">
        <v>1970</v>
      </c>
      <c r="P68" t="s">
        <v>491</v>
      </c>
      <c r="Q68" t="s">
        <v>1971</v>
      </c>
      <c r="R68" t="s">
        <v>1972</v>
      </c>
      <c r="S68" t="s">
        <v>1973</v>
      </c>
      <c r="T68" t="s">
        <v>1974</v>
      </c>
      <c r="U68" t="s">
        <v>310</v>
      </c>
    </row>
    <row r="69" spans="1:21" hidden="1" x14ac:dyDescent="0.35">
      <c r="A69">
        <v>622</v>
      </c>
      <c r="B69" t="s">
        <v>1979</v>
      </c>
      <c r="C69" t="s">
        <v>1980</v>
      </c>
      <c r="D69">
        <v>3</v>
      </c>
      <c r="E69">
        <v>1</v>
      </c>
      <c r="F69" t="s">
        <v>1981</v>
      </c>
      <c r="G69" t="s">
        <v>88</v>
      </c>
      <c r="H69" t="s">
        <v>88</v>
      </c>
      <c r="I69" t="s">
        <v>1800</v>
      </c>
      <c r="N69" t="s">
        <v>1882</v>
      </c>
      <c r="O69" t="s">
        <v>1883</v>
      </c>
      <c r="Q69" t="s">
        <v>88</v>
      </c>
      <c r="T69" t="s">
        <v>1982</v>
      </c>
      <c r="U69" t="s">
        <v>1859</v>
      </c>
    </row>
    <row r="70" spans="1:21" hidden="1" x14ac:dyDescent="0.35">
      <c r="A70">
        <v>1242</v>
      </c>
      <c r="B70" t="s">
        <v>1983</v>
      </c>
      <c r="C70" t="s">
        <v>1984</v>
      </c>
      <c r="D70">
        <v>10</v>
      </c>
      <c r="E70">
        <v>3.33</v>
      </c>
      <c r="F70" t="s">
        <v>95</v>
      </c>
      <c r="G70" t="s">
        <v>88</v>
      </c>
      <c r="H70" t="s">
        <v>88</v>
      </c>
      <c r="I70" t="s">
        <v>1854</v>
      </c>
      <c r="N70" t="s">
        <v>1801</v>
      </c>
      <c r="O70" t="s">
        <v>1855</v>
      </c>
      <c r="P70" t="s">
        <v>148</v>
      </c>
      <c r="Q70" t="s">
        <v>1985</v>
      </c>
      <c r="R70" t="s">
        <v>1953</v>
      </c>
      <c r="S70" t="s">
        <v>1986</v>
      </c>
      <c r="T70" t="s">
        <v>1987</v>
      </c>
      <c r="U70" t="s">
        <v>1859</v>
      </c>
    </row>
    <row r="71" spans="1:21" hidden="1" x14ac:dyDescent="0.35">
      <c r="A71">
        <v>133</v>
      </c>
      <c r="B71" t="s">
        <v>1988</v>
      </c>
      <c r="C71" t="s">
        <v>1989</v>
      </c>
      <c r="D71">
        <v>8</v>
      </c>
      <c r="E71">
        <v>2.7</v>
      </c>
      <c r="F71" t="s">
        <v>95</v>
      </c>
      <c r="G71" t="s">
        <v>88</v>
      </c>
      <c r="H71" t="s">
        <v>88</v>
      </c>
      <c r="I71" t="s">
        <v>1800</v>
      </c>
      <c r="N71" t="s">
        <v>1801</v>
      </c>
      <c r="O71" t="s">
        <v>1802</v>
      </c>
      <c r="P71" t="s">
        <v>491</v>
      </c>
      <c r="Q71" t="s">
        <v>1990</v>
      </c>
      <c r="R71" t="s">
        <v>1991</v>
      </c>
      <c r="S71" t="s">
        <v>1992</v>
      </c>
      <c r="U71" t="s">
        <v>310</v>
      </c>
    </row>
    <row r="72" spans="1:21" hidden="1" x14ac:dyDescent="0.35">
      <c r="A72">
        <v>16</v>
      </c>
      <c r="B72" t="s">
        <v>1993</v>
      </c>
      <c r="C72" t="s">
        <v>1994</v>
      </c>
      <c r="D72">
        <v>20</v>
      </c>
      <c r="E72">
        <v>6.7</v>
      </c>
      <c r="F72" t="s">
        <v>95</v>
      </c>
      <c r="G72" t="s">
        <v>88</v>
      </c>
      <c r="H72" t="s">
        <v>88</v>
      </c>
      <c r="I72" t="s">
        <v>1800</v>
      </c>
      <c r="N72" t="s">
        <v>1801</v>
      </c>
      <c r="O72" t="s">
        <v>1802</v>
      </c>
      <c r="P72" t="s">
        <v>481</v>
      </c>
      <c r="Q72" t="s">
        <v>1810</v>
      </c>
      <c r="R72" t="s">
        <v>1811</v>
      </c>
      <c r="U72" t="s">
        <v>310</v>
      </c>
    </row>
    <row r="73" spans="1:21" hidden="1" x14ac:dyDescent="0.35">
      <c r="A73">
        <v>17</v>
      </c>
      <c r="B73" t="s">
        <v>1995</v>
      </c>
      <c r="C73" t="s">
        <v>1996</v>
      </c>
      <c r="D73">
        <v>20</v>
      </c>
      <c r="E73">
        <v>6.7</v>
      </c>
      <c r="F73" t="s">
        <v>95</v>
      </c>
      <c r="G73" t="s">
        <v>88</v>
      </c>
      <c r="H73" t="s">
        <v>88</v>
      </c>
      <c r="I73" t="s">
        <v>1800</v>
      </c>
      <c r="N73" t="s">
        <v>1801</v>
      </c>
      <c r="O73" t="s">
        <v>1802</v>
      </c>
      <c r="P73" t="s">
        <v>481</v>
      </c>
      <c r="Q73" t="s">
        <v>1810</v>
      </c>
      <c r="R73" t="s">
        <v>1811</v>
      </c>
      <c r="U73" t="s">
        <v>310</v>
      </c>
    </row>
    <row r="74" spans="1:21" hidden="1" x14ac:dyDescent="0.35">
      <c r="A74">
        <v>14</v>
      </c>
      <c r="B74" t="s">
        <v>1997</v>
      </c>
      <c r="C74" t="s">
        <v>1998</v>
      </c>
      <c r="D74">
        <v>10</v>
      </c>
      <c r="E74">
        <v>3.3</v>
      </c>
      <c r="F74" t="s">
        <v>95</v>
      </c>
      <c r="G74" t="s">
        <v>88</v>
      </c>
      <c r="H74" t="s">
        <v>88</v>
      </c>
      <c r="I74" t="s">
        <v>1800</v>
      </c>
      <c r="N74" t="s">
        <v>1801</v>
      </c>
      <c r="O74" t="s">
        <v>1802</v>
      </c>
      <c r="P74" t="s">
        <v>481</v>
      </c>
      <c r="Q74" t="s">
        <v>1810</v>
      </c>
      <c r="R74" t="s">
        <v>1811</v>
      </c>
      <c r="S74" t="s">
        <v>1812</v>
      </c>
      <c r="U74" t="s">
        <v>310</v>
      </c>
    </row>
    <row r="75" spans="1:21" hidden="1" x14ac:dyDescent="0.35">
      <c r="A75">
        <v>29</v>
      </c>
      <c r="B75" t="s">
        <v>1999</v>
      </c>
      <c r="C75" t="s">
        <v>2000</v>
      </c>
      <c r="D75">
        <v>12</v>
      </c>
      <c r="E75">
        <v>4</v>
      </c>
      <c r="F75" t="s">
        <v>95</v>
      </c>
      <c r="G75" t="s">
        <v>88</v>
      </c>
      <c r="H75" t="s">
        <v>88</v>
      </c>
      <c r="I75" t="s">
        <v>1800</v>
      </c>
      <c r="N75" t="s">
        <v>1801</v>
      </c>
      <c r="O75" t="s">
        <v>1802</v>
      </c>
      <c r="P75" t="s">
        <v>485</v>
      </c>
      <c r="Q75" t="s">
        <v>2001</v>
      </c>
      <c r="R75" t="s">
        <v>1843</v>
      </c>
      <c r="U75" t="s">
        <v>310</v>
      </c>
    </row>
    <row r="76" spans="1:21" hidden="1" x14ac:dyDescent="0.35">
      <c r="A76">
        <v>30</v>
      </c>
      <c r="B76" t="s">
        <v>2002</v>
      </c>
      <c r="C76" t="s">
        <v>2003</v>
      </c>
      <c r="D76">
        <v>5</v>
      </c>
      <c r="E76">
        <v>1.7</v>
      </c>
      <c r="F76" t="s">
        <v>95</v>
      </c>
      <c r="G76" t="s">
        <v>88</v>
      </c>
      <c r="H76" t="s">
        <v>88</v>
      </c>
      <c r="I76" t="s">
        <v>1800</v>
      </c>
      <c r="N76" t="s">
        <v>1801</v>
      </c>
      <c r="O76" t="s">
        <v>1802</v>
      </c>
      <c r="P76" t="s">
        <v>485</v>
      </c>
      <c r="Q76" t="s">
        <v>2001</v>
      </c>
      <c r="R76" t="s">
        <v>1843</v>
      </c>
      <c r="U76" t="s">
        <v>310</v>
      </c>
    </row>
    <row r="77" spans="1:21" hidden="1" x14ac:dyDescent="0.35">
      <c r="A77">
        <v>565</v>
      </c>
      <c r="B77" t="s">
        <v>2004</v>
      </c>
      <c r="C77" t="s">
        <v>2005</v>
      </c>
      <c r="D77">
        <v>8</v>
      </c>
      <c r="E77">
        <v>2.7</v>
      </c>
      <c r="F77" t="s">
        <v>95</v>
      </c>
      <c r="G77" t="s">
        <v>88</v>
      </c>
      <c r="H77" t="s">
        <v>88</v>
      </c>
      <c r="I77" t="s">
        <v>1800</v>
      </c>
      <c r="N77" t="s">
        <v>1801</v>
      </c>
      <c r="O77" t="s">
        <v>1802</v>
      </c>
      <c r="P77" t="s">
        <v>491</v>
      </c>
      <c r="Q77" t="s">
        <v>2006</v>
      </c>
      <c r="R77" t="s">
        <v>1843</v>
      </c>
      <c r="S77" t="s">
        <v>2007</v>
      </c>
      <c r="U77" t="s">
        <v>310</v>
      </c>
    </row>
    <row r="78" spans="1:21" hidden="1" x14ac:dyDescent="0.35">
      <c r="A78">
        <v>34</v>
      </c>
      <c r="B78" t="s">
        <v>2008</v>
      </c>
      <c r="C78" t="s">
        <v>2009</v>
      </c>
      <c r="D78">
        <v>15</v>
      </c>
      <c r="E78">
        <v>5</v>
      </c>
      <c r="F78" t="s">
        <v>95</v>
      </c>
      <c r="G78" t="s">
        <v>88</v>
      </c>
      <c r="H78" t="s">
        <v>88</v>
      </c>
      <c r="I78" t="s">
        <v>1800</v>
      </c>
      <c r="N78" t="s">
        <v>1801</v>
      </c>
      <c r="O78" t="s">
        <v>1802</v>
      </c>
      <c r="P78" t="s">
        <v>485</v>
      </c>
      <c r="Q78" t="s">
        <v>1957</v>
      </c>
      <c r="R78" t="s">
        <v>1843</v>
      </c>
      <c r="S78" t="s">
        <v>2010</v>
      </c>
      <c r="U78" t="s">
        <v>310</v>
      </c>
    </row>
    <row r="79" spans="1:21" hidden="1" x14ac:dyDescent="0.35">
      <c r="A79">
        <v>31</v>
      </c>
      <c r="B79" t="s">
        <v>2011</v>
      </c>
      <c r="C79" t="s">
        <v>2012</v>
      </c>
      <c r="D79">
        <v>12</v>
      </c>
      <c r="E79">
        <v>4</v>
      </c>
      <c r="F79" t="s">
        <v>95</v>
      </c>
      <c r="G79" t="s">
        <v>88</v>
      </c>
      <c r="H79" t="s">
        <v>88</v>
      </c>
      <c r="I79" t="s">
        <v>1800</v>
      </c>
      <c r="N79" t="s">
        <v>1801</v>
      </c>
      <c r="O79" t="s">
        <v>1802</v>
      </c>
      <c r="P79" t="s">
        <v>485</v>
      </c>
      <c r="Q79" t="s">
        <v>2001</v>
      </c>
      <c r="R79" t="s">
        <v>1843</v>
      </c>
      <c r="U79" t="s">
        <v>310</v>
      </c>
    </row>
    <row r="80" spans="1:21" hidden="1" x14ac:dyDescent="0.35">
      <c r="A80">
        <v>28</v>
      </c>
      <c r="B80" t="s">
        <v>2013</v>
      </c>
      <c r="C80" t="s">
        <v>2014</v>
      </c>
      <c r="D80">
        <v>4</v>
      </c>
      <c r="E80">
        <v>1.3</v>
      </c>
      <c r="F80" t="s">
        <v>95</v>
      </c>
      <c r="G80" t="s">
        <v>88</v>
      </c>
      <c r="H80" t="s">
        <v>88</v>
      </c>
      <c r="I80" t="s">
        <v>1800</v>
      </c>
      <c r="N80" t="s">
        <v>1801</v>
      </c>
      <c r="O80" t="s">
        <v>1802</v>
      </c>
      <c r="P80" t="s">
        <v>485</v>
      </c>
      <c r="Q80" t="s">
        <v>2001</v>
      </c>
      <c r="R80" t="s">
        <v>1843</v>
      </c>
      <c r="S80" t="s">
        <v>2015</v>
      </c>
      <c r="U80" t="s">
        <v>310</v>
      </c>
    </row>
    <row r="81" spans="1:21" hidden="1" x14ac:dyDescent="0.35">
      <c r="A81">
        <v>566</v>
      </c>
      <c r="B81" t="s">
        <v>2016</v>
      </c>
      <c r="C81" t="s">
        <v>2017</v>
      </c>
      <c r="D81">
        <v>16</v>
      </c>
      <c r="E81">
        <v>5.3</v>
      </c>
      <c r="F81" t="s">
        <v>95</v>
      </c>
      <c r="G81" t="s">
        <v>88</v>
      </c>
      <c r="H81" t="s">
        <v>88</v>
      </c>
      <c r="I81" t="s">
        <v>1800</v>
      </c>
      <c r="N81" t="s">
        <v>1801</v>
      </c>
      <c r="O81" t="s">
        <v>1802</v>
      </c>
      <c r="P81" t="s">
        <v>491</v>
      </c>
      <c r="Q81" t="s">
        <v>2006</v>
      </c>
      <c r="R81" t="s">
        <v>1843</v>
      </c>
      <c r="S81" t="s">
        <v>2007</v>
      </c>
      <c r="U81" t="s">
        <v>310</v>
      </c>
    </row>
    <row r="82" spans="1:21" hidden="1" x14ac:dyDescent="0.35">
      <c r="A82">
        <v>32</v>
      </c>
      <c r="B82" t="s">
        <v>2018</v>
      </c>
      <c r="C82" t="s">
        <v>2019</v>
      </c>
      <c r="D82">
        <v>12</v>
      </c>
      <c r="E82">
        <v>4</v>
      </c>
      <c r="F82" t="s">
        <v>95</v>
      </c>
      <c r="G82" t="s">
        <v>88</v>
      </c>
      <c r="H82" t="s">
        <v>88</v>
      </c>
      <c r="I82" t="s">
        <v>1800</v>
      </c>
      <c r="N82" t="s">
        <v>1801</v>
      </c>
      <c r="O82" t="s">
        <v>1802</v>
      </c>
      <c r="P82" t="s">
        <v>485</v>
      </c>
      <c r="Q82" t="s">
        <v>2001</v>
      </c>
      <c r="R82" t="s">
        <v>1843</v>
      </c>
      <c r="U82" t="s">
        <v>310</v>
      </c>
    </row>
    <row r="83" spans="1:21" hidden="1" x14ac:dyDescent="0.35">
      <c r="A83">
        <v>37</v>
      </c>
      <c r="B83" t="s">
        <v>2020</v>
      </c>
      <c r="C83" t="s">
        <v>2021</v>
      </c>
      <c r="D83">
        <v>15</v>
      </c>
      <c r="E83">
        <v>5</v>
      </c>
      <c r="F83" t="s">
        <v>95</v>
      </c>
      <c r="G83" t="s">
        <v>88</v>
      </c>
      <c r="H83" t="s">
        <v>88</v>
      </c>
      <c r="I83" t="s">
        <v>1800</v>
      </c>
      <c r="N83" t="s">
        <v>1801</v>
      </c>
      <c r="O83" t="s">
        <v>1802</v>
      </c>
      <c r="P83" t="s">
        <v>485</v>
      </c>
      <c r="Q83" t="s">
        <v>1957</v>
      </c>
      <c r="R83" t="s">
        <v>1843</v>
      </c>
      <c r="S83" t="s">
        <v>2022</v>
      </c>
      <c r="U83" t="s">
        <v>310</v>
      </c>
    </row>
    <row r="84" spans="1:21" hidden="1" x14ac:dyDescent="0.35">
      <c r="A84">
        <v>38</v>
      </c>
      <c r="B84" t="s">
        <v>2023</v>
      </c>
      <c r="C84" t="s">
        <v>2024</v>
      </c>
      <c r="D84">
        <v>15</v>
      </c>
      <c r="E84">
        <v>5</v>
      </c>
      <c r="F84" t="s">
        <v>95</v>
      </c>
      <c r="G84" t="s">
        <v>88</v>
      </c>
      <c r="H84" t="s">
        <v>88</v>
      </c>
      <c r="I84" t="s">
        <v>1800</v>
      </c>
      <c r="N84" t="s">
        <v>1801</v>
      </c>
      <c r="O84" t="s">
        <v>1802</v>
      </c>
      <c r="P84" t="s">
        <v>485</v>
      </c>
      <c r="Q84" t="s">
        <v>1957</v>
      </c>
      <c r="R84" t="s">
        <v>1843</v>
      </c>
      <c r="S84" t="s">
        <v>2022</v>
      </c>
      <c r="U84" t="s">
        <v>310</v>
      </c>
    </row>
    <row r="85" spans="1:21" hidden="1" x14ac:dyDescent="0.35">
      <c r="A85">
        <v>39</v>
      </c>
      <c r="B85" t="s">
        <v>2025</v>
      </c>
      <c r="C85" t="s">
        <v>2026</v>
      </c>
      <c r="D85">
        <v>15</v>
      </c>
      <c r="E85">
        <v>5</v>
      </c>
      <c r="F85" t="s">
        <v>95</v>
      </c>
      <c r="G85" t="s">
        <v>88</v>
      </c>
      <c r="H85" t="s">
        <v>88</v>
      </c>
      <c r="I85" t="s">
        <v>1800</v>
      </c>
      <c r="N85" t="s">
        <v>1801</v>
      </c>
      <c r="O85" t="s">
        <v>1802</v>
      </c>
      <c r="P85" t="s">
        <v>485</v>
      </c>
      <c r="Q85" t="s">
        <v>1957</v>
      </c>
      <c r="R85" t="s">
        <v>1843</v>
      </c>
      <c r="S85" t="s">
        <v>2022</v>
      </c>
      <c r="U85" t="s">
        <v>310</v>
      </c>
    </row>
    <row r="86" spans="1:21" hidden="1" x14ac:dyDescent="0.35">
      <c r="A86">
        <v>40</v>
      </c>
      <c r="B86" t="s">
        <v>2027</v>
      </c>
      <c r="C86" t="s">
        <v>2028</v>
      </c>
      <c r="D86">
        <v>10</v>
      </c>
      <c r="E86">
        <v>3.3</v>
      </c>
      <c r="F86" t="s">
        <v>95</v>
      </c>
      <c r="G86" t="s">
        <v>88</v>
      </c>
      <c r="H86" t="s">
        <v>88</v>
      </c>
      <c r="I86" t="s">
        <v>1800</v>
      </c>
      <c r="N86" t="s">
        <v>1801</v>
      </c>
      <c r="O86" t="s">
        <v>1802</v>
      </c>
      <c r="P86" t="s">
        <v>485</v>
      </c>
      <c r="Q86" t="s">
        <v>1957</v>
      </c>
      <c r="R86" t="s">
        <v>1843</v>
      </c>
      <c r="S86" t="s">
        <v>2022</v>
      </c>
      <c r="U86" t="s">
        <v>310</v>
      </c>
    </row>
    <row r="87" spans="1:21" hidden="1" x14ac:dyDescent="0.35">
      <c r="A87">
        <v>41</v>
      </c>
      <c r="B87" t="s">
        <v>2029</v>
      </c>
      <c r="C87" t="s">
        <v>2030</v>
      </c>
      <c r="D87">
        <v>15</v>
      </c>
      <c r="E87">
        <v>5</v>
      </c>
      <c r="F87" t="s">
        <v>95</v>
      </c>
      <c r="G87" t="s">
        <v>88</v>
      </c>
      <c r="H87" t="s">
        <v>88</v>
      </c>
      <c r="I87" t="s">
        <v>1800</v>
      </c>
      <c r="N87" t="s">
        <v>1801</v>
      </c>
      <c r="O87" t="s">
        <v>1802</v>
      </c>
      <c r="P87" t="s">
        <v>485</v>
      </c>
      <c r="Q87" t="s">
        <v>1957</v>
      </c>
      <c r="R87" t="s">
        <v>1843</v>
      </c>
      <c r="S87" t="s">
        <v>2022</v>
      </c>
      <c r="U87" t="s">
        <v>310</v>
      </c>
    </row>
    <row r="88" spans="1:21" hidden="1" x14ac:dyDescent="0.35">
      <c r="A88">
        <v>591</v>
      </c>
      <c r="B88" t="s">
        <v>2031</v>
      </c>
      <c r="C88" t="s">
        <v>2032</v>
      </c>
      <c r="D88">
        <v>10</v>
      </c>
      <c r="E88">
        <v>3.3</v>
      </c>
      <c r="F88" t="s">
        <v>95</v>
      </c>
      <c r="G88" t="s">
        <v>88</v>
      </c>
      <c r="H88" t="s">
        <v>88</v>
      </c>
      <c r="I88" t="s">
        <v>1800</v>
      </c>
      <c r="N88" t="s">
        <v>1801</v>
      </c>
      <c r="O88" t="s">
        <v>1802</v>
      </c>
      <c r="P88" t="s">
        <v>504</v>
      </c>
      <c r="Q88" t="s">
        <v>1907</v>
      </c>
      <c r="U88" t="s">
        <v>310</v>
      </c>
    </row>
    <row r="89" spans="1:21" hidden="1" x14ac:dyDescent="0.35">
      <c r="A89">
        <v>45</v>
      </c>
      <c r="B89" t="s">
        <v>2033</v>
      </c>
      <c r="C89" t="s">
        <v>2034</v>
      </c>
      <c r="D89">
        <v>8</v>
      </c>
      <c r="E89">
        <v>2.7</v>
      </c>
      <c r="F89" t="s">
        <v>95</v>
      </c>
      <c r="G89" t="s">
        <v>88</v>
      </c>
      <c r="H89" t="s">
        <v>88</v>
      </c>
      <c r="I89" t="s">
        <v>1800</v>
      </c>
      <c r="N89" t="s">
        <v>1801</v>
      </c>
      <c r="O89" t="s">
        <v>1802</v>
      </c>
      <c r="P89" t="s">
        <v>485</v>
      </c>
      <c r="Q89" t="s">
        <v>1949</v>
      </c>
      <c r="R89" t="s">
        <v>1843</v>
      </c>
      <c r="U89" t="s">
        <v>310</v>
      </c>
    </row>
    <row r="90" spans="1:21" hidden="1" x14ac:dyDescent="0.35">
      <c r="A90">
        <v>44</v>
      </c>
      <c r="B90" t="s">
        <v>2035</v>
      </c>
      <c r="C90" t="s">
        <v>2036</v>
      </c>
      <c r="D90">
        <v>4</v>
      </c>
      <c r="E90">
        <v>1.3</v>
      </c>
      <c r="F90" t="s">
        <v>95</v>
      </c>
      <c r="G90" t="s">
        <v>88</v>
      </c>
      <c r="H90" t="s">
        <v>88</v>
      </c>
      <c r="I90" t="s">
        <v>1800</v>
      </c>
      <c r="N90" t="s">
        <v>1801</v>
      </c>
      <c r="O90" t="s">
        <v>1802</v>
      </c>
      <c r="P90" t="s">
        <v>485</v>
      </c>
      <c r="Q90" t="s">
        <v>1949</v>
      </c>
      <c r="R90" t="s">
        <v>1843</v>
      </c>
      <c r="S90" t="s">
        <v>2037</v>
      </c>
      <c r="U90" t="s">
        <v>310</v>
      </c>
    </row>
    <row r="91" spans="1:21" hidden="1" x14ac:dyDescent="0.35">
      <c r="A91">
        <v>42</v>
      </c>
      <c r="B91" t="s">
        <v>2038</v>
      </c>
      <c r="C91" t="s">
        <v>2014</v>
      </c>
      <c r="D91">
        <v>4</v>
      </c>
      <c r="E91">
        <v>1.3</v>
      </c>
      <c r="F91" t="s">
        <v>95</v>
      </c>
      <c r="G91" t="s">
        <v>88</v>
      </c>
      <c r="H91" t="s">
        <v>88</v>
      </c>
      <c r="I91" t="s">
        <v>1800</v>
      </c>
      <c r="N91" t="s">
        <v>1801</v>
      </c>
      <c r="O91" t="s">
        <v>1802</v>
      </c>
      <c r="P91" t="s">
        <v>485</v>
      </c>
      <c r="Q91" t="s">
        <v>1949</v>
      </c>
      <c r="R91" t="s">
        <v>1843</v>
      </c>
      <c r="S91" t="s">
        <v>2015</v>
      </c>
      <c r="U91" t="s">
        <v>310</v>
      </c>
    </row>
    <row r="92" spans="1:21" hidden="1" x14ac:dyDescent="0.35">
      <c r="A92">
        <v>46</v>
      </c>
      <c r="B92" t="s">
        <v>2039</v>
      </c>
      <c r="C92" t="s">
        <v>2009</v>
      </c>
      <c r="D92">
        <v>15</v>
      </c>
      <c r="E92">
        <v>5</v>
      </c>
      <c r="F92" t="s">
        <v>95</v>
      </c>
      <c r="G92" t="s">
        <v>88</v>
      </c>
      <c r="H92" t="s">
        <v>88</v>
      </c>
      <c r="I92" t="s">
        <v>1800</v>
      </c>
      <c r="N92" t="s">
        <v>1801</v>
      </c>
      <c r="O92" t="s">
        <v>1802</v>
      </c>
      <c r="P92" t="s">
        <v>485</v>
      </c>
      <c r="Q92" t="s">
        <v>1949</v>
      </c>
      <c r="R92" t="s">
        <v>1843</v>
      </c>
      <c r="U92" t="s">
        <v>310</v>
      </c>
    </row>
    <row r="93" spans="1:21" hidden="1" x14ac:dyDescent="0.35">
      <c r="A93">
        <v>47</v>
      </c>
      <c r="B93" t="s">
        <v>2040</v>
      </c>
      <c r="C93" t="s">
        <v>2041</v>
      </c>
      <c r="D93">
        <v>16</v>
      </c>
      <c r="E93">
        <v>5.3</v>
      </c>
      <c r="F93" t="s">
        <v>95</v>
      </c>
      <c r="G93" t="s">
        <v>88</v>
      </c>
      <c r="H93" t="s">
        <v>88</v>
      </c>
      <c r="I93" t="s">
        <v>1800</v>
      </c>
      <c r="N93" t="s">
        <v>1801</v>
      </c>
      <c r="O93" t="s">
        <v>1802</v>
      </c>
      <c r="P93" t="s">
        <v>485</v>
      </c>
      <c r="Q93" t="s">
        <v>1949</v>
      </c>
      <c r="R93" t="s">
        <v>1843</v>
      </c>
      <c r="U93" t="s">
        <v>310</v>
      </c>
    </row>
    <row r="94" spans="1:21" hidden="1" x14ac:dyDescent="0.35">
      <c r="A94">
        <v>121</v>
      </c>
      <c r="B94" t="s">
        <v>2042</v>
      </c>
      <c r="C94" t="s">
        <v>2043</v>
      </c>
      <c r="D94">
        <v>15</v>
      </c>
      <c r="E94">
        <v>5</v>
      </c>
      <c r="F94" t="s">
        <v>95</v>
      </c>
      <c r="G94" t="s">
        <v>88</v>
      </c>
      <c r="H94" t="s">
        <v>88</v>
      </c>
      <c r="I94" t="s">
        <v>1800</v>
      </c>
      <c r="N94" t="s">
        <v>1801</v>
      </c>
      <c r="O94" t="s">
        <v>1802</v>
      </c>
      <c r="P94" t="s">
        <v>488</v>
      </c>
      <c r="Q94" t="s">
        <v>2044</v>
      </c>
      <c r="R94" t="s">
        <v>2045</v>
      </c>
      <c r="U94" t="s">
        <v>310</v>
      </c>
    </row>
    <row r="95" spans="1:21" hidden="1" x14ac:dyDescent="0.35">
      <c r="A95">
        <v>92</v>
      </c>
      <c r="B95" t="s">
        <v>2046</v>
      </c>
      <c r="C95" t="s">
        <v>2047</v>
      </c>
      <c r="D95">
        <v>10</v>
      </c>
      <c r="E95">
        <v>3.3</v>
      </c>
      <c r="F95" t="s">
        <v>95</v>
      </c>
      <c r="G95" t="s">
        <v>88</v>
      </c>
      <c r="H95" t="s">
        <v>88</v>
      </c>
      <c r="I95" t="s">
        <v>1800</v>
      </c>
      <c r="N95" t="s">
        <v>1801</v>
      </c>
      <c r="O95" t="s">
        <v>1802</v>
      </c>
      <c r="P95" t="s">
        <v>488</v>
      </c>
      <c r="Q95" t="s">
        <v>2048</v>
      </c>
      <c r="R95" t="s">
        <v>2045</v>
      </c>
      <c r="S95" t="s">
        <v>2049</v>
      </c>
      <c r="U95" t="s">
        <v>310</v>
      </c>
    </row>
    <row r="96" spans="1:21" hidden="1" x14ac:dyDescent="0.35">
      <c r="A96">
        <v>80</v>
      </c>
      <c r="B96" t="s">
        <v>2050</v>
      </c>
      <c r="C96" t="s">
        <v>2051</v>
      </c>
      <c r="D96">
        <v>15</v>
      </c>
      <c r="E96">
        <v>5</v>
      </c>
      <c r="F96" t="s">
        <v>95</v>
      </c>
      <c r="G96" t="s">
        <v>88</v>
      </c>
      <c r="H96" t="s">
        <v>88</v>
      </c>
      <c r="I96" t="s">
        <v>1800</v>
      </c>
      <c r="N96" t="s">
        <v>1801</v>
      </c>
      <c r="O96" t="s">
        <v>1802</v>
      </c>
      <c r="P96" t="s">
        <v>488</v>
      </c>
      <c r="Q96" t="s">
        <v>2048</v>
      </c>
      <c r="R96" t="s">
        <v>2052</v>
      </c>
      <c r="U96" t="s">
        <v>310</v>
      </c>
    </row>
    <row r="97" spans="1:21" hidden="1" x14ac:dyDescent="0.35">
      <c r="A97">
        <v>69</v>
      </c>
      <c r="B97" t="s">
        <v>2053</v>
      </c>
      <c r="C97" t="s">
        <v>2054</v>
      </c>
      <c r="D97">
        <v>15</v>
      </c>
      <c r="E97">
        <v>5</v>
      </c>
      <c r="F97" t="s">
        <v>95</v>
      </c>
      <c r="G97" t="s">
        <v>88</v>
      </c>
      <c r="H97" t="s">
        <v>88</v>
      </c>
      <c r="I97" t="s">
        <v>1800</v>
      </c>
      <c r="N97" t="s">
        <v>1801</v>
      </c>
      <c r="O97" t="s">
        <v>1802</v>
      </c>
      <c r="P97" t="s">
        <v>488</v>
      </c>
      <c r="Q97" t="s">
        <v>2055</v>
      </c>
      <c r="R97" t="s">
        <v>2056</v>
      </c>
      <c r="U97" t="s">
        <v>310</v>
      </c>
    </row>
    <row r="98" spans="1:21" hidden="1" x14ac:dyDescent="0.35">
      <c r="A98">
        <v>73</v>
      </c>
      <c r="B98" t="s">
        <v>2057</v>
      </c>
      <c r="C98" t="s">
        <v>2058</v>
      </c>
      <c r="D98">
        <v>14</v>
      </c>
      <c r="E98">
        <v>4.7</v>
      </c>
      <c r="F98" t="s">
        <v>95</v>
      </c>
      <c r="G98" t="s">
        <v>88</v>
      </c>
      <c r="H98" t="s">
        <v>88</v>
      </c>
      <c r="I98" t="s">
        <v>1800</v>
      </c>
      <c r="N98" t="s">
        <v>1801</v>
      </c>
      <c r="O98" t="s">
        <v>1802</v>
      </c>
      <c r="P98" t="s">
        <v>488</v>
      </c>
      <c r="Q98" t="s">
        <v>2055</v>
      </c>
      <c r="R98" t="s">
        <v>2045</v>
      </c>
      <c r="S98" t="s">
        <v>2059</v>
      </c>
      <c r="U98" t="s">
        <v>310</v>
      </c>
    </row>
    <row r="99" spans="1:21" hidden="1" x14ac:dyDescent="0.35">
      <c r="A99">
        <v>102</v>
      </c>
      <c r="B99" t="s">
        <v>2060</v>
      </c>
      <c r="C99" t="s">
        <v>2061</v>
      </c>
      <c r="D99">
        <v>20</v>
      </c>
      <c r="E99">
        <v>6.7</v>
      </c>
      <c r="F99" t="s">
        <v>95</v>
      </c>
      <c r="G99" t="s">
        <v>88</v>
      </c>
      <c r="H99" t="s">
        <v>88</v>
      </c>
      <c r="I99" t="s">
        <v>1800</v>
      </c>
      <c r="N99" t="s">
        <v>1801</v>
      </c>
      <c r="O99" t="s">
        <v>1802</v>
      </c>
      <c r="P99" t="s">
        <v>488</v>
      </c>
      <c r="Q99" t="s">
        <v>2062</v>
      </c>
      <c r="R99" t="s">
        <v>1807</v>
      </c>
      <c r="U99" t="s">
        <v>310</v>
      </c>
    </row>
    <row r="100" spans="1:21" hidden="1" x14ac:dyDescent="0.35">
      <c r="A100">
        <v>104</v>
      </c>
      <c r="B100" t="s">
        <v>2063</v>
      </c>
      <c r="C100" t="s">
        <v>2061</v>
      </c>
      <c r="D100">
        <v>20</v>
      </c>
      <c r="E100">
        <v>6.7</v>
      </c>
      <c r="F100" t="s">
        <v>200</v>
      </c>
      <c r="G100" t="s">
        <v>88</v>
      </c>
      <c r="H100" t="s">
        <v>88</v>
      </c>
      <c r="I100" t="s">
        <v>1800</v>
      </c>
      <c r="N100" t="s">
        <v>1882</v>
      </c>
      <c r="O100" t="s">
        <v>1883</v>
      </c>
      <c r="P100" t="s">
        <v>488</v>
      </c>
      <c r="Q100" t="s">
        <v>2062</v>
      </c>
      <c r="R100" t="s">
        <v>2064</v>
      </c>
      <c r="T100" t="s">
        <v>2065</v>
      </c>
      <c r="U100" t="s">
        <v>310</v>
      </c>
    </row>
    <row r="101" spans="1:21" hidden="1" x14ac:dyDescent="0.35">
      <c r="A101">
        <v>79</v>
      </c>
      <c r="B101" t="s">
        <v>2066</v>
      </c>
      <c r="C101" t="s">
        <v>2067</v>
      </c>
      <c r="D101">
        <v>20</v>
      </c>
      <c r="E101">
        <v>6.7</v>
      </c>
      <c r="F101" t="s">
        <v>95</v>
      </c>
      <c r="G101" t="s">
        <v>88</v>
      </c>
      <c r="H101" t="s">
        <v>88</v>
      </c>
      <c r="I101" t="s">
        <v>1800</v>
      </c>
      <c r="N101" t="s">
        <v>1801</v>
      </c>
      <c r="O101" t="s">
        <v>1802</v>
      </c>
      <c r="P101" t="s">
        <v>488</v>
      </c>
      <c r="Q101" t="s">
        <v>2048</v>
      </c>
      <c r="R101" t="s">
        <v>1831</v>
      </c>
      <c r="U101" t="s">
        <v>310</v>
      </c>
    </row>
    <row r="102" spans="1:21" hidden="1" x14ac:dyDescent="0.35">
      <c r="A102">
        <v>618</v>
      </c>
      <c r="B102" t="s">
        <v>2068</v>
      </c>
      <c r="C102" t="s">
        <v>2069</v>
      </c>
      <c r="D102">
        <v>14</v>
      </c>
      <c r="E102">
        <v>4.7</v>
      </c>
      <c r="F102" t="s">
        <v>95</v>
      </c>
      <c r="G102" t="s">
        <v>88</v>
      </c>
      <c r="H102" t="s">
        <v>88</v>
      </c>
      <c r="I102" t="s">
        <v>1800</v>
      </c>
      <c r="N102" t="s">
        <v>1801</v>
      </c>
      <c r="O102" t="s">
        <v>1802</v>
      </c>
      <c r="P102" t="s">
        <v>502</v>
      </c>
      <c r="Q102" t="s">
        <v>88</v>
      </c>
      <c r="R102" t="s">
        <v>2064</v>
      </c>
      <c r="U102" t="s">
        <v>310</v>
      </c>
    </row>
    <row r="103" spans="1:21" hidden="1" x14ac:dyDescent="0.35">
      <c r="A103">
        <v>574</v>
      </c>
      <c r="B103" t="s">
        <v>2070</v>
      </c>
      <c r="C103" t="s">
        <v>2069</v>
      </c>
      <c r="D103">
        <v>14</v>
      </c>
      <c r="E103">
        <v>4.7</v>
      </c>
      <c r="F103" t="s">
        <v>259</v>
      </c>
      <c r="G103" t="s">
        <v>88</v>
      </c>
      <c r="H103" t="s">
        <v>88</v>
      </c>
      <c r="I103" t="s">
        <v>1800</v>
      </c>
      <c r="N103" t="s">
        <v>1882</v>
      </c>
      <c r="O103" t="s">
        <v>1883</v>
      </c>
      <c r="P103" t="s">
        <v>496</v>
      </c>
      <c r="Q103" t="s">
        <v>88</v>
      </c>
      <c r="R103" t="s">
        <v>2071</v>
      </c>
      <c r="T103" t="s">
        <v>2072</v>
      </c>
      <c r="U103" t="s">
        <v>1859</v>
      </c>
    </row>
    <row r="104" spans="1:21" hidden="1" x14ac:dyDescent="0.35">
      <c r="A104">
        <v>593</v>
      </c>
      <c r="B104" t="s">
        <v>2073</v>
      </c>
      <c r="C104" t="s">
        <v>2074</v>
      </c>
      <c r="D104">
        <v>3</v>
      </c>
      <c r="E104">
        <v>1</v>
      </c>
      <c r="F104" t="s">
        <v>95</v>
      </c>
      <c r="G104" t="s">
        <v>88</v>
      </c>
      <c r="H104" t="s">
        <v>88</v>
      </c>
      <c r="I104" t="s">
        <v>1800</v>
      </c>
      <c r="N104" t="s">
        <v>1801</v>
      </c>
      <c r="O104" t="s">
        <v>1802</v>
      </c>
      <c r="P104" t="s">
        <v>504</v>
      </c>
      <c r="Q104" t="s">
        <v>1884</v>
      </c>
      <c r="R104" t="s">
        <v>2075</v>
      </c>
      <c r="U104" t="s">
        <v>310</v>
      </c>
    </row>
    <row r="105" spans="1:21" hidden="1" x14ac:dyDescent="0.35">
      <c r="A105">
        <v>596</v>
      </c>
      <c r="B105" t="s">
        <v>2076</v>
      </c>
      <c r="C105" t="s">
        <v>2077</v>
      </c>
      <c r="D105">
        <v>3</v>
      </c>
      <c r="E105">
        <v>1</v>
      </c>
      <c r="F105" t="s">
        <v>95</v>
      </c>
      <c r="G105" t="s">
        <v>88</v>
      </c>
      <c r="H105" t="s">
        <v>88</v>
      </c>
      <c r="I105" t="s">
        <v>1800</v>
      </c>
      <c r="N105" t="s">
        <v>1882</v>
      </c>
      <c r="O105" t="s">
        <v>1883</v>
      </c>
      <c r="P105" t="s">
        <v>504</v>
      </c>
      <c r="Q105" t="s">
        <v>1884</v>
      </c>
      <c r="T105" t="s">
        <v>2078</v>
      </c>
      <c r="U105" t="s">
        <v>310</v>
      </c>
    </row>
    <row r="106" spans="1:21" hidden="1" x14ac:dyDescent="0.35">
      <c r="A106">
        <v>78</v>
      </c>
      <c r="B106" t="s">
        <v>2079</v>
      </c>
      <c r="C106" t="s">
        <v>2080</v>
      </c>
      <c r="D106">
        <v>15</v>
      </c>
      <c r="E106">
        <v>5</v>
      </c>
      <c r="F106" t="s">
        <v>95</v>
      </c>
      <c r="G106" t="s">
        <v>88</v>
      </c>
      <c r="H106" t="s">
        <v>88</v>
      </c>
      <c r="I106" t="s">
        <v>1800</v>
      </c>
      <c r="N106" t="s">
        <v>1801</v>
      </c>
      <c r="O106" t="s">
        <v>1802</v>
      </c>
      <c r="P106" t="s">
        <v>488</v>
      </c>
      <c r="Q106" t="s">
        <v>2081</v>
      </c>
      <c r="R106" t="s">
        <v>2075</v>
      </c>
      <c r="U106" t="s">
        <v>310</v>
      </c>
    </row>
    <row r="107" spans="1:21" hidden="1" x14ac:dyDescent="0.35">
      <c r="A107">
        <v>105</v>
      </c>
      <c r="B107" t="s">
        <v>2082</v>
      </c>
      <c r="C107" t="s">
        <v>2083</v>
      </c>
      <c r="D107">
        <v>20</v>
      </c>
      <c r="E107">
        <v>6.7</v>
      </c>
      <c r="F107" t="s">
        <v>95</v>
      </c>
      <c r="G107" t="s">
        <v>88</v>
      </c>
      <c r="H107" t="s">
        <v>88</v>
      </c>
      <c r="I107" t="s">
        <v>1800</v>
      </c>
      <c r="N107" t="s">
        <v>1801</v>
      </c>
      <c r="O107" t="s">
        <v>1802</v>
      </c>
      <c r="P107" t="s">
        <v>488</v>
      </c>
      <c r="Q107" t="s">
        <v>2044</v>
      </c>
      <c r="R107" t="s">
        <v>2045</v>
      </c>
      <c r="S107" t="s">
        <v>2084</v>
      </c>
      <c r="U107" t="s">
        <v>310</v>
      </c>
    </row>
    <row r="108" spans="1:21" hidden="1" x14ac:dyDescent="0.35">
      <c r="A108">
        <v>107</v>
      </c>
      <c r="B108" t="s">
        <v>2085</v>
      </c>
      <c r="C108" t="s">
        <v>2086</v>
      </c>
      <c r="D108">
        <v>18</v>
      </c>
      <c r="E108">
        <v>6</v>
      </c>
      <c r="F108" t="s">
        <v>95</v>
      </c>
      <c r="G108" t="s">
        <v>88</v>
      </c>
      <c r="H108" t="s">
        <v>88</v>
      </c>
      <c r="I108" t="s">
        <v>1800</v>
      </c>
      <c r="N108" t="s">
        <v>1801</v>
      </c>
      <c r="O108" t="s">
        <v>1802</v>
      </c>
      <c r="P108" t="s">
        <v>488</v>
      </c>
      <c r="Q108" t="s">
        <v>2044</v>
      </c>
      <c r="R108" t="s">
        <v>2045</v>
      </c>
      <c r="S108" t="s">
        <v>2087</v>
      </c>
      <c r="U108" t="s">
        <v>310</v>
      </c>
    </row>
    <row r="109" spans="1:21" hidden="1" x14ac:dyDescent="0.35">
      <c r="A109">
        <v>62</v>
      </c>
      <c r="B109" t="s">
        <v>2088</v>
      </c>
      <c r="C109" t="s">
        <v>2089</v>
      </c>
      <c r="D109">
        <v>15</v>
      </c>
      <c r="E109">
        <v>5</v>
      </c>
      <c r="F109" t="s">
        <v>95</v>
      </c>
      <c r="G109" t="s">
        <v>88</v>
      </c>
      <c r="H109" t="s">
        <v>88</v>
      </c>
      <c r="I109" t="s">
        <v>1800</v>
      </c>
      <c r="N109" t="s">
        <v>1801</v>
      </c>
      <c r="O109" t="s">
        <v>1802</v>
      </c>
      <c r="P109" t="s">
        <v>488</v>
      </c>
      <c r="Q109" t="s">
        <v>2090</v>
      </c>
      <c r="R109" t="s">
        <v>2091</v>
      </c>
      <c r="S109" t="s">
        <v>2092</v>
      </c>
      <c r="U109" t="s">
        <v>310</v>
      </c>
    </row>
    <row r="110" spans="1:21" hidden="1" x14ac:dyDescent="0.35">
      <c r="A110">
        <v>81</v>
      </c>
      <c r="B110" t="s">
        <v>2093</v>
      </c>
      <c r="C110" t="s">
        <v>2094</v>
      </c>
      <c r="D110">
        <v>15</v>
      </c>
      <c r="E110">
        <v>5</v>
      </c>
      <c r="F110" t="s">
        <v>95</v>
      </c>
      <c r="G110" t="s">
        <v>88</v>
      </c>
      <c r="H110" t="s">
        <v>88</v>
      </c>
      <c r="I110" t="s">
        <v>1800</v>
      </c>
      <c r="N110" t="s">
        <v>1801</v>
      </c>
      <c r="O110" t="s">
        <v>1802</v>
      </c>
      <c r="P110" t="s">
        <v>488</v>
      </c>
      <c r="Q110" t="s">
        <v>2048</v>
      </c>
      <c r="R110" t="s">
        <v>2052</v>
      </c>
      <c r="U110" t="s">
        <v>310</v>
      </c>
    </row>
    <row r="111" spans="1:21" hidden="1" x14ac:dyDescent="0.35">
      <c r="A111">
        <v>88</v>
      </c>
      <c r="B111" t="s">
        <v>2095</v>
      </c>
      <c r="C111" t="s">
        <v>2096</v>
      </c>
      <c r="D111">
        <v>15</v>
      </c>
      <c r="E111">
        <v>5</v>
      </c>
      <c r="F111" t="s">
        <v>95</v>
      </c>
      <c r="G111" t="s">
        <v>88</v>
      </c>
      <c r="H111" t="s">
        <v>88</v>
      </c>
      <c r="I111" t="s">
        <v>1800</v>
      </c>
      <c r="N111" t="s">
        <v>1801</v>
      </c>
      <c r="O111" t="s">
        <v>1802</v>
      </c>
      <c r="P111" t="s">
        <v>488</v>
      </c>
      <c r="Q111" t="s">
        <v>2048</v>
      </c>
      <c r="R111" t="s">
        <v>2097</v>
      </c>
      <c r="S111" t="s">
        <v>2098</v>
      </c>
      <c r="U111" t="s">
        <v>310</v>
      </c>
    </row>
    <row r="112" spans="1:21" hidden="1" x14ac:dyDescent="0.35">
      <c r="A112">
        <v>122</v>
      </c>
      <c r="B112" t="s">
        <v>2099</v>
      </c>
      <c r="C112" t="s">
        <v>2100</v>
      </c>
      <c r="D112">
        <v>10</v>
      </c>
      <c r="E112">
        <v>3.3</v>
      </c>
      <c r="F112" t="s">
        <v>95</v>
      </c>
      <c r="G112" t="s">
        <v>88</v>
      </c>
      <c r="H112" t="s">
        <v>88</v>
      </c>
      <c r="I112" t="s">
        <v>1800</v>
      </c>
      <c r="N112" t="s">
        <v>1801</v>
      </c>
      <c r="O112" t="s">
        <v>1802</v>
      </c>
      <c r="P112" t="s">
        <v>488</v>
      </c>
      <c r="Q112" t="s">
        <v>2044</v>
      </c>
      <c r="R112" t="s">
        <v>2045</v>
      </c>
      <c r="U112" t="s">
        <v>310</v>
      </c>
    </row>
    <row r="113" spans="1:21" hidden="1" x14ac:dyDescent="0.35">
      <c r="A113">
        <v>1107</v>
      </c>
      <c r="B113" t="s">
        <v>2101</v>
      </c>
      <c r="C113" t="s">
        <v>2102</v>
      </c>
      <c r="D113">
        <v>5</v>
      </c>
      <c r="E113">
        <v>1.67</v>
      </c>
      <c r="F113" t="s">
        <v>200</v>
      </c>
      <c r="G113" t="s">
        <v>88</v>
      </c>
      <c r="H113" t="s">
        <v>88</v>
      </c>
      <c r="I113" t="s">
        <v>1854</v>
      </c>
      <c r="N113" t="s">
        <v>1801</v>
      </c>
      <c r="O113" t="s">
        <v>1855</v>
      </c>
      <c r="P113" t="s">
        <v>488</v>
      </c>
      <c r="Q113" t="s">
        <v>2044</v>
      </c>
      <c r="T113" t="s">
        <v>2103</v>
      </c>
      <c r="U113" t="s">
        <v>1859</v>
      </c>
    </row>
    <row r="114" spans="1:21" hidden="1" x14ac:dyDescent="0.35">
      <c r="A114">
        <v>100</v>
      </c>
      <c r="B114" t="s">
        <v>2104</v>
      </c>
      <c r="C114" t="s">
        <v>2105</v>
      </c>
      <c r="D114">
        <v>20</v>
      </c>
      <c r="E114">
        <v>6.7</v>
      </c>
      <c r="F114" t="s">
        <v>95</v>
      </c>
      <c r="G114" t="s">
        <v>88</v>
      </c>
      <c r="H114" t="s">
        <v>88</v>
      </c>
      <c r="I114" t="s">
        <v>1800</v>
      </c>
      <c r="N114" t="s">
        <v>1801</v>
      </c>
      <c r="O114" t="s">
        <v>1802</v>
      </c>
      <c r="P114" t="s">
        <v>488</v>
      </c>
      <c r="Q114" t="s">
        <v>2062</v>
      </c>
      <c r="R114" t="s">
        <v>1807</v>
      </c>
      <c r="S114" t="s">
        <v>2106</v>
      </c>
      <c r="U114" t="s">
        <v>310</v>
      </c>
    </row>
    <row r="115" spans="1:21" hidden="1" x14ac:dyDescent="0.35">
      <c r="A115">
        <v>87</v>
      </c>
      <c r="B115" t="s">
        <v>2107</v>
      </c>
      <c r="C115" t="s">
        <v>2108</v>
      </c>
      <c r="D115">
        <v>10</v>
      </c>
      <c r="E115">
        <v>3.3</v>
      </c>
      <c r="F115" t="s">
        <v>95</v>
      </c>
      <c r="G115" t="s">
        <v>88</v>
      </c>
      <c r="H115" t="s">
        <v>88</v>
      </c>
      <c r="I115" t="s">
        <v>1800</v>
      </c>
      <c r="N115" t="s">
        <v>1801</v>
      </c>
      <c r="O115" t="s">
        <v>1802</v>
      </c>
      <c r="P115" t="s">
        <v>488</v>
      </c>
      <c r="Q115" t="s">
        <v>2048</v>
      </c>
      <c r="R115" t="s">
        <v>2056</v>
      </c>
      <c r="U115" t="s">
        <v>310</v>
      </c>
    </row>
    <row r="116" spans="1:21" hidden="1" x14ac:dyDescent="0.35">
      <c r="A116">
        <v>64</v>
      </c>
      <c r="B116" t="s">
        <v>2109</v>
      </c>
      <c r="C116" t="s">
        <v>2110</v>
      </c>
      <c r="D116">
        <v>11</v>
      </c>
      <c r="E116">
        <v>3.7</v>
      </c>
      <c r="F116" t="s">
        <v>95</v>
      </c>
      <c r="G116" t="s">
        <v>88</v>
      </c>
      <c r="H116" t="s">
        <v>88</v>
      </c>
      <c r="I116" t="s">
        <v>1800</v>
      </c>
      <c r="N116" t="s">
        <v>1801</v>
      </c>
      <c r="O116" t="s">
        <v>1802</v>
      </c>
      <c r="P116" t="s">
        <v>488</v>
      </c>
      <c r="Q116" t="s">
        <v>2090</v>
      </c>
      <c r="R116" t="s">
        <v>2091</v>
      </c>
      <c r="S116" t="s">
        <v>2111</v>
      </c>
      <c r="U116" t="s">
        <v>310</v>
      </c>
    </row>
    <row r="117" spans="1:21" hidden="1" x14ac:dyDescent="0.35">
      <c r="A117">
        <v>82</v>
      </c>
      <c r="B117" t="s">
        <v>2112</v>
      </c>
      <c r="C117" t="s">
        <v>2113</v>
      </c>
      <c r="D117">
        <v>15</v>
      </c>
      <c r="E117">
        <v>5</v>
      </c>
      <c r="F117" t="s">
        <v>95</v>
      </c>
      <c r="G117" t="s">
        <v>88</v>
      </c>
      <c r="H117" t="s">
        <v>88</v>
      </c>
      <c r="I117" t="s">
        <v>1800</v>
      </c>
      <c r="N117" t="s">
        <v>1801</v>
      </c>
      <c r="O117" t="s">
        <v>1802</v>
      </c>
      <c r="P117" t="s">
        <v>488</v>
      </c>
      <c r="Q117" t="s">
        <v>2048</v>
      </c>
      <c r="R117" t="s">
        <v>2052</v>
      </c>
      <c r="U117" t="s">
        <v>310</v>
      </c>
    </row>
    <row r="118" spans="1:21" hidden="1" x14ac:dyDescent="0.35">
      <c r="A118">
        <v>94</v>
      </c>
      <c r="B118" t="s">
        <v>2114</v>
      </c>
      <c r="C118" t="s">
        <v>2115</v>
      </c>
      <c r="D118">
        <v>15</v>
      </c>
      <c r="E118">
        <v>5</v>
      </c>
      <c r="F118" t="s">
        <v>95</v>
      </c>
      <c r="G118" t="s">
        <v>2116</v>
      </c>
      <c r="H118" t="s">
        <v>88</v>
      </c>
      <c r="I118" t="s">
        <v>1800</v>
      </c>
      <c r="N118" t="s">
        <v>2117</v>
      </c>
      <c r="O118" t="s">
        <v>1883</v>
      </c>
      <c r="P118" t="s">
        <v>488</v>
      </c>
      <c r="Q118" t="s">
        <v>2048</v>
      </c>
      <c r="R118" t="s">
        <v>2091</v>
      </c>
      <c r="S118" t="s">
        <v>2118</v>
      </c>
      <c r="U118" t="s">
        <v>1859</v>
      </c>
    </row>
    <row r="119" spans="1:21" hidden="1" x14ac:dyDescent="0.35">
      <c r="A119">
        <v>95</v>
      </c>
      <c r="B119" t="s">
        <v>2114</v>
      </c>
      <c r="C119" t="s">
        <v>2115</v>
      </c>
      <c r="D119">
        <v>15</v>
      </c>
      <c r="E119">
        <v>5</v>
      </c>
      <c r="F119" t="s">
        <v>95</v>
      </c>
      <c r="G119" t="s">
        <v>1772</v>
      </c>
      <c r="H119" t="s">
        <v>88</v>
      </c>
      <c r="I119" t="s">
        <v>1800</v>
      </c>
      <c r="N119" t="s">
        <v>2117</v>
      </c>
      <c r="O119" t="s">
        <v>1883</v>
      </c>
      <c r="P119" t="s">
        <v>488</v>
      </c>
      <c r="Q119" t="s">
        <v>2048</v>
      </c>
      <c r="R119" t="s">
        <v>2091</v>
      </c>
      <c r="S119" t="s">
        <v>2118</v>
      </c>
      <c r="U119" t="s">
        <v>1859</v>
      </c>
    </row>
    <row r="120" spans="1:21" hidden="1" x14ac:dyDescent="0.35">
      <c r="A120">
        <v>98</v>
      </c>
      <c r="B120" t="s">
        <v>2114</v>
      </c>
      <c r="C120" t="s">
        <v>2115</v>
      </c>
      <c r="D120">
        <v>15</v>
      </c>
      <c r="E120">
        <v>5</v>
      </c>
      <c r="F120" t="s">
        <v>95</v>
      </c>
      <c r="G120" t="s">
        <v>1773</v>
      </c>
      <c r="H120" t="s">
        <v>88</v>
      </c>
      <c r="I120" t="s">
        <v>1800</v>
      </c>
      <c r="N120" t="s">
        <v>2117</v>
      </c>
      <c r="O120" t="s">
        <v>1883</v>
      </c>
      <c r="P120" t="s">
        <v>488</v>
      </c>
      <c r="Q120" t="s">
        <v>2048</v>
      </c>
      <c r="R120" t="s">
        <v>2091</v>
      </c>
      <c r="S120" t="s">
        <v>2118</v>
      </c>
      <c r="U120" t="s">
        <v>1859</v>
      </c>
    </row>
    <row r="121" spans="1:21" hidden="1" x14ac:dyDescent="0.35">
      <c r="A121">
        <v>70</v>
      </c>
      <c r="B121" t="s">
        <v>2119</v>
      </c>
      <c r="C121" t="s">
        <v>2120</v>
      </c>
      <c r="D121">
        <v>15</v>
      </c>
      <c r="E121">
        <v>5</v>
      </c>
      <c r="F121" t="s">
        <v>95</v>
      </c>
      <c r="G121" t="s">
        <v>88</v>
      </c>
      <c r="H121" t="s">
        <v>88</v>
      </c>
      <c r="I121" t="s">
        <v>1800</v>
      </c>
      <c r="N121" t="s">
        <v>1801</v>
      </c>
      <c r="O121" t="s">
        <v>1802</v>
      </c>
      <c r="P121" t="s">
        <v>488</v>
      </c>
      <c r="Q121" t="s">
        <v>2055</v>
      </c>
      <c r="R121" t="s">
        <v>2056</v>
      </c>
      <c r="U121" t="s">
        <v>310</v>
      </c>
    </row>
    <row r="122" spans="1:21" hidden="1" x14ac:dyDescent="0.35">
      <c r="A122">
        <v>1003</v>
      </c>
      <c r="B122" t="s">
        <v>2121</v>
      </c>
      <c r="C122" t="s">
        <v>2122</v>
      </c>
      <c r="D122">
        <v>3</v>
      </c>
      <c r="E122">
        <v>3</v>
      </c>
      <c r="F122" t="s">
        <v>1981</v>
      </c>
      <c r="G122" t="s">
        <v>88</v>
      </c>
      <c r="H122" t="s">
        <v>88</v>
      </c>
      <c r="I122" t="s">
        <v>1800</v>
      </c>
      <c r="J122">
        <v>3</v>
      </c>
      <c r="N122" t="s">
        <v>1801</v>
      </c>
      <c r="O122" t="s">
        <v>1855</v>
      </c>
      <c r="P122" t="s">
        <v>488</v>
      </c>
      <c r="Q122" t="s">
        <v>2048</v>
      </c>
      <c r="R122" t="s">
        <v>2091</v>
      </c>
      <c r="S122" t="s">
        <v>2123</v>
      </c>
      <c r="T122" t="s">
        <v>2124</v>
      </c>
      <c r="U122" t="s">
        <v>1859</v>
      </c>
    </row>
    <row r="123" spans="1:21" hidden="1" x14ac:dyDescent="0.35">
      <c r="A123">
        <v>123</v>
      </c>
      <c r="B123" t="s">
        <v>2125</v>
      </c>
      <c r="C123" t="s">
        <v>2126</v>
      </c>
      <c r="D123">
        <v>10</v>
      </c>
      <c r="E123">
        <v>3.3</v>
      </c>
      <c r="F123" t="s">
        <v>95</v>
      </c>
      <c r="G123" t="s">
        <v>88</v>
      </c>
      <c r="H123" t="s">
        <v>88</v>
      </c>
      <c r="I123" t="s">
        <v>1800</v>
      </c>
      <c r="N123" t="s">
        <v>1801</v>
      </c>
      <c r="O123" t="s">
        <v>1802</v>
      </c>
      <c r="P123" t="s">
        <v>488</v>
      </c>
      <c r="Q123" t="s">
        <v>2044</v>
      </c>
      <c r="R123" t="s">
        <v>2045</v>
      </c>
      <c r="U123" t="s">
        <v>310</v>
      </c>
    </row>
    <row r="124" spans="1:21" hidden="1" x14ac:dyDescent="0.35">
      <c r="A124">
        <v>67</v>
      </c>
      <c r="B124" t="s">
        <v>2127</v>
      </c>
      <c r="C124" t="s">
        <v>2128</v>
      </c>
      <c r="D124">
        <v>10</v>
      </c>
      <c r="E124">
        <v>3.3</v>
      </c>
      <c r="F124" t="s">
        <v>95</v>
      </c>
      <c r="G124" t="s">
        <v>88</v>
      </c>
      <c r="H124" t="s">
        <v>88</v>
      </c>
      <c r="I124" t="s">
        <v>1800</v>
      </c>
      <c r="N124" t="s">
        <v>1801</v>
      </c>
      <c r="O124" t="s">
        <v>1802</v>
      </c>
      <c r="P124" t="s">
        <v>488</v>
      </c>
      <c r="Q124" t="s">
        <v>2055</v>
      </c>
      <c r="R124" t="s">
        <v>2052</v>
      </c>
      <c r="S124" t="s">
        <v>2129</v>
      </c>
      <c r="U124" t="s">
        <v>310</v>
      </c>
    </row>
    <row r="125" spans="1:21" hidden="1" x14ac:dyDescent="0.35">
      <c r="A125">
        <v>93</v>
      </c>
      <c r="B125" t="s">
        <v>2130</v>
      </c>
      <c r="C125" t="s">
        <v>2131</v>
      </c>
      <c r="D125">
        <v>5</v>
      </c>
      <c r="E125">
        <v>1.7</v>
      </c>
      <c r="F125" t="s">
        <v>95</v>
      </c>
      <c r="G125" t="s">
        <v>88</v>
      </c>
      <c r="H125" t="s">
        <v>88</v>
      </c>
      <c r="I125" t="s">
        <v>1800</v>
      </c>
      <c r="N125" t="s">
        <v>1801</v>
      </c>
      <c r="O125" t="s">
        <v>1802</v>
      </c>
      <c r="P125" t="s">
        <v>488</v>
      </c>
      <c r="Q125" t="s">
        <v>2048</v>
      </c>
      <c r="R125" t="s">
        <v>2045</v>
      </c>
      <c r="S125" t="s">
        <v>2049</v>
      </c>
      <c r="U125" t="s">
        <v>310</v>
      </c>
    </row>
    <row r="126" spans="1:21" hidden="1" x14ac:dyDescent="0.35">
      <c r="A126">
        <v>66</v>
      </c>
      <c r="B126" t="s">
        <v>2132</v>
      </c>
      <c r="C126" t="s">
        <v>2133</v>
      </c>
      <c r="D126">
        <v>10</v>
      </c>
      <c r="E126">
        <v>3.3</v>
      </c>
      <c r="F126" t="s">
        <v>95</v>
      </c>
      <c r="G126" t="s">
        <v>88</v>
      </c>
      <c r="H126" t="s">
        <v>88</v>
      </c>
      <c r="I126" t="s">
        <v>1800</v>
      </c>
      <c r="N126" t="s">
        <v>1801</v>
      </c>
      <c r="O126" t="s">
        <v>1802</v>
      </c>
      <c r="P126" t="s">
        <v>488</v>
      </c>
      <c r="Q126" t="s">
        <v>2090</v>
      </c>
      <c r="R126" t="s">
        <v>2071</v>
      </c>
      <c r="S126" t="s">
        <v>2134</v>
      </c>
      <c r="U126" t="s">
        <v>310</v>
      </c>
    </row>
    <row r="127" spans="1:21" hidden="1" x14ac:dyDescent="0.35">
      <c r="A127">
        <v>74</v>
      </c>
      <c r="B127" t="s">
        <v>2135</v>
      </c>
      <c r="C127" t="s">
        <v>2136</v>
      </c>
      <c r="D127">
        <v>14</v>
      </c>
      <c r="E127">
        <v>4.7</v>
      </c>
      <c r="F127" t="s">
        <v>95</v>
      </c>
      <c r="G127" t="s">
        <v>88</v>
      </c>
      <c r="H127" t="s">
        <v>88</v>
      </c>
      <c r="I127" t="s">
        <v>1800</v>
      </c>
      <c r="N127" t="s">
        <v>1801</v>
      </c>
      <c r="O127" t="s">
        <v>1802</v>
      </c>
      <c r="P127" t="s">
        <v>488</v>
      </c>
      <c r="Q127" t="s">
        <v>2055</v>
      </c>
      <c r="R127" t="s">
        <v>2045</v>
      </c>
      <c r="S127" t="s">
        <v>2059</v>
      </c>
      <c r="U127" t="s">
        <v>310</v>
      </c>
    </row>
    <row r="128" spans="1:21" hidden="1" x14ac:dyDescent="0.35">
      <c r="A128">
        <v>103</v>
      </c>
      <c r="B128" t="s">
        <v>2137</v>
      </c>
      <c r="C128" t="s">
        <v>2138</v>
      </c>
      <c r="D128">
        <v>6</v>
      </c>
      <c r="E128">
        <v>2</v>
      </c>
      <c r="F128" t="s">
        <v>95</v>
      </c>
      <c r="G128" t="s">
        <v>88</v>
      </c>
      <c r="H128" t="s">
        <v>88</v>
      </c>
      <c r="I128" t="s">
        <v>1800</v>
      </c>
      <c r="N128" t="s">
        <v>1801</v>
      </c>
      <c r="O128" t="s">
        <v>1802</v>
      </c>
      <c r="P128" t="s">
        <v>488</v>
      </c>
      <c r="Q128" t="s">
        <v>2062</v>
      </c>
      <c r="R128" t="s">
        <v>2139</v>
      </c>
      <c r="S128" t="s">
        <v>2140</v>
      </c>
      <c r="U128" t="s">
        <v>310</v>
      </c>
    </row>
    <row r="129" spans="1:21" hidden="1" x14ac:dyDescent="0.35">
      <c r="A129">
        <v>63</v>
      </c>
      <c r="B129" t="s">
        <v>2141</v>
      </c>
      <c r="C129" t="s">
        <v>2142</v>
      </c>
      <c r="D129">
        <v>11</v>
      </c>
      <c r="E129">
        <v>3.7</v>
      </c>
      <c r="F129" t="s">
        <v>95</v>
      </c>
      <c r="G129" t="s">
        <v>88</v>
      </c>
      <c r="H129" t="s">
        <v>88</v>
      </c>
      <c r="I129" t="s">
        <v>1800</v>
      </c>
      <c r="N129" t="s">
        <v>1801</v>
      </c>
      <c r="O129" t="s">
        <v>1802</v>
      </c>
      <c r="P129" t="s">
        <v>488</v>
      </c>
      <c r="Q129" t="s">
        <v>2090</v>
      </c>
      <c r="R129" t="s">
        <v>2091</v>
      </c>
      <c r="S129" t="s">
        <v>2143</v>
      </c>
      <c r="U129" t="s">
        <v>310</v>
      </c>
    </row>
    <row r="130" spans="1:21" hidden="1" x14ac:dyDescent="0.35">
      <c r="A130">
        <v>76</v>
      </c>
      <c r="B130" t="s">
        <v>2144</v>
      </c>
      <c r="C130" t="s">
        <v>2108</v>
      </c>
      <c r="D130">
        <v>10</v>
      </c>
      <c r="E130">
        <v>3.3</v>
      </c>
      <c r="F130" t="s">
        <v>95</v>
      </c>
      <c r="G130" t="s">
        <v>88</v>
      </c>
      <c r="H130" t="s">
        <v>88</v>
      </c>
      <c r="I130" t="s">
        <v>1800</v>
      </c>
      <c r="N130" t="s">
        <v>1801</v>
      </c>
      <c r="O130" t="s">
        <v>1802</v>
      </c>
      <c r="P130" t="s">
        <v>488</v>
      </c>
      <c r="Q130" t="s">
        <v>2055</v>
      </c>
      <c r="R130" t="s">
        <v>2071</v>
      </c>
      <c r="S130" t="s">
        <v>2145</v>
      </c>
      <c r="U130" t="s">
        <v>310</v>
      </c>
    </row>
    <row r="131" spans="1:21" hidden="1" x14ac:dyDescent="0.35">
      <c r="A131">
        <v>126</v>
      </c>
      <c r="B131" t="s">
        <v>2146</v>
      </c>
      <c r="C131" t="s">
        <v>2147</v>
      </c>
      <c r="D131">
        <v>15</v>
      </c>
      <c r="E131">
        <v>5</v>
      </c>
      <c r="F131" t="s">
        <v>95</v>
      </c>
      <c r="G131" t="s">
        <v>88</v>
      </c>
      <c r="H131" t="s">
        <v>88</v>
      </c>
      <c r="I131" t="s">
        <v>1800</v>
      </c>
      <c r="N131" t="s">
        <v>1801</v>
      </c>
      <c r="O131" t="s">
        <v>1802</v>
      </c>
      <c r="P131" t="s">
        <v>488</v>
      </c>
      <c r="Q131" t="s">
        <v>2044</v>
      </c>
      <c r="R131" t="s">
        <v>1823</v>
      </c>
      <c r="S131" t="s">
        <v>1824</v>
      </c>
      <c r="U131" t="s">
        <v>310</v>
      </c>
    </row>
    <row r="132" spans="1:21" hidden="1" x14ac:dyDescent="0.35">
      <c r="A132">
        <v>75</v>
      </c>
      <c r="B132" t="s">
        <v>2148</v>
      </c>
      <c r="C132" t="s">
        <v>2149</v>
      </c>
      <c r="D132">
        <v>15</v>
      </c>
      <c r="E132">
        <v>5</v>
      </c>
      <c r="F132" t="s">
        <v>95</v>
      </c>
      <c r="G132" t="s">
        <v>88</v>
      </c>
      <c r="H132" t="s">
        <v>88</v>
      </c>
      <c r="I132" t="s">
        <v>1800</v>
      </c>
      <c r="N132" t="s">
        <v>1882</v>
      </c>
      <c r="O132" t="s">
        <v>1883</v>
      </c>
      <c r="P132" t="s">
        <v>488</v>
      </c>
      <c r="Q132" t="s">
        <v>2055</v>
      </c>
      <c r="R132" t="s">
        <v>2091</v>
      </c>
      <c r="S132" t="s">
        <v>2150</v>
      </c>
      <c r="T132" t="s">
        <v>2151</v>
      </c>
      <c r="U132" t="s">
        <v>310</v>
      </c>
    </row>
    <row r="133" spans="1:21" hidden="1" x14ac:dyDescent="0.35">
      <c r="A133">
        <v>127</v>
      </c>
      <c r="B133" t="s">
        <v>2152</v>
      </c>
      <c r="C133" t="s">
        <v>2147</v>
      </c>
      <c r="D133">
        <v>15</v>
      </c>
      <c r="E133">
        <v>5</v>
      </c>
      <c r="F133" t="s">
        <v>95</v>
      </c>
      <c r="G133" t="s">
        <v>88</v>
      </c>
      <c r="H133" t="s">
        <v>88</v>
      </c>
      <c r="I133" t="s">
        <v>1800</v>
      </c>
      <c r="N133" t="s">
        <v>1801</v>
      </c>
      <c r="O133" t="s">
        <v>1802</v>
      </c>
      <c r="P133" t="s">
        <v>488</v>
      </c>
      <c r="Q133" t="s">
        <v>2044</v>
      </c>
      <c r="R133" t="s">
        <v>1823</v>
      </c>
      <c r="S133" t="s">
        <v>1824</v>
      </c>
      <c r="U133" t="s">
        <v>310</v>
      </c>
    </row>
    <row r="134" spans="1:21" hidden="1" x14ac:dyDescent="0.35">
      <c r="A134">
        <v>77</v>
      </c>
      <c r="B134" t="s">
        <v>2153</v>
      </c>
      <c r="C134" t="s">
        <v>2154</v>
      </c>
      <c r="D134">
        <v>15</v>
      </c>
      <c r="E134">
        <v>5</v>
      </c>
      <c r="F134" t="s">
        <v>95</v>
      </c>
      <c r="G134" t="s">
        <v>88</v>
      </c>
      <c r="H134" t="s">
        <v>88</v>
      </c>
      <c r="I134" t="s">
        <v>1800</v>
      </c>
      <c r="N134" t="s">
        <v>1801</v>
      </c>
      <c r="O134" t="s">
        <v>1802</v>
      </c>
      <c r="P134" t="s">
        <v>488</v>
      </c>
      <c r="Q134" t="s">
        <v>2055</v>
      </c>
      <c r="R134" t="s">
        <v>1823</v>
      </c>
      <c r="S134" t="s">
        <v>1824</v>
      </c>
      <c r="U134" t="s">
        <v>310</v>
      </c>
    </row>
    <row r="135" spans="1:21" hidden="1" x14ac:dyDescent="0.35">
      <c r="A135">
        <v>128</v>
      </c>
      <c r="B135" t="s">
        <v>2155</v>
      </c>
      <c r="C135" t="s">
        <v>2156</v>
      </c>
      <c r="D135">
        <v>15</v>
      </c>
      <c r="E135">
        <v>5</v>
      </c>
      <c r="F135" t="s">
        <v>95</v>
      </c>
      <c r="G135" t="s">
        <v>88</v>
      </c>
      <c r="H135" t="s">
        <v>88</v>
      </c>
      <c r="I135" t="s">
        <v>1800</v>
      </c>
      <c r="N135" t="s">
        <v>1801</v>
      </c>
      <c r="O135" t="s">
        <v>1802</v>
      </c>
      <c r="P135" t="s">
        <v>488</v>
      </c>
      <c r="Q135" t="s">
        <v>2044</v>
      </c>
      <c r="R135" t="s">
        <v>1823</v>
      </c>
      <c r="S135" t="s">
        <v>1824</v>
      </c>
      <c r="U135" t="s">
        <v>310</v>
      </c>
    </row>
    <row r="136" spans="1:21" hidden="1" x14ac:dyDescent="0.35">
      <c r="A136">
        <v>71</v>
      </c>
      <c r="B136" t="s">
        <v>2157</v>
      </c>
      <c r="C136" t="s">
        <v>2158</v>
      </c>
      <c r="D136">
        <v>15</v>
      </c>
      <c r="E136">
        <v>5</v>
      </c>
      <c r="F136" t="s">
        <v>95</v>
      </c>
      <c r="G136" t="s">
        <v>88</v>
      </c>
      <c r="H136" t="s">
        <v>88</v>
      </c>
      <c r="I136" t="s">
        <v>1800</v>
      </c>
      <c r="N136" t="s">
        <v>1801</v>
      </c>
      <c r="O136" t="s">
        <v>1802</v>
      </c>
      <c r="P136" t="s">
        <v>488</v>
      </c>
      <c r="Q136" t="s">
        <v>2055</v>
      </c>
      <c r="R136" t="s">
        <v>2056</v>
      </c>
      <c r="U136" t="s">
        <v>310</v>
      </c>
    </row>
    <row r="137" spans="1:21" hidden="1" x14ac:dyDescent="0.35">
      <c r="A137">
        <v>83</v>
      </c>
      <c r="B137" t="s">
        <v>2159</v>
      </c>
      <c r="C137" t="s">
        <v>2160</v>
      </c>
      <c r="D137">
        <v>15</v>
      </c>
      <c r="E137">
        <v>5</v>
      </c>
      <c r="F137" t="s">
        <v>95</v>
      </c>
      <c r="G137" t="s">
        <v>88</v>
      </c>
      <c r="H137" t="s">
        <v>88</v>
      </c>
      <c r="I137" t="s">
        <v>1800</v>
      </c>
      <c r="N137" t="s">
        <v>1801</v>
      </c>
      <c r="O137" t="s">
        <v>1802</v>
      </c>
      <c r="P137" t="s">
        <v>488</v>
      </c>
      <c r="Q137" t="s">
        <v>2048</v>
      </c>
      <c r="R137" t="s">
        <v>2052</v>
      </c>
      <c r="U137" t="s">
        <v>310</v>
      </c>
    </row>
    <row r="138" spans="1:21" hidden="1" x14ac:dyDescent="0.35">
      <c r="A138">
        <v>91</v>
      </c>
      <c r="B138" t="s">
        <v>2161</v>
      </c>
      <c r="C138" t="s">
        <v>2162</v>
      </c>
      <c r="D138">
        <v>15</v>
      </c>
      <c r="E138">
        <v>5</v>
      </c>
      <c r="F138" t="s">
        <v>95</v>
      </c>
      <c r="G138" t="s">
        <v>88</v>
      </c>
      <c r="H138" t="s">
        <v>88</v>
      </c>
      <c r="I138" t="s">
        <v>1800</v>
      </c>
      <c r="N138" t="s">
        <v>1801</v>
      </c>
      <c r="O138" t="s">
        <v>1802</v>
      </c>
      <c r="P138" t="s">
        <v>488</v>
      </c>
      <c r="Q138" t="s">
        <v>2048</v>
      </c>
      <c r="R138" t="s">
        <v>2075</v>
      </c>
      <c r="S138" t="s">
        <v>2163</v>
      </c>
      <c r="U138" t="s">
        <v>310</v>
      </c>
    </row>
    <row r="139" spans="1:21" hidden="1" x14ac:dyDescent="0.35">
      <c r="A139">
        <v>111</v>
      </c>
      <c r="B139" t="s">
        <v>2164</v>
      </c>
      <c r="C139" t="s">
        <v>2165</v>
      </c>
      <c r="D139">
        <v>4.7</v>
      </c>
      <c r="E139">
        <v>1.6</v>
      </c>
      <c r="F139" t="s">
        <v>95</v>
      </c>
      <c r="G139" t="s">
        <v>1760</v>
      </c>
      <c r="H139" t="s">
        <v>88</v>
      </c>
      <c r="I139" t="s">
        <v>2166</v>
      </c>
      <c r="J139">
        <v>24000</v>
      </c>
      <c r="K139">
        <v>1</v>
      </c>
      <c r="L139">
        <v>5110</v>
      </c>
      <c r="M139">
        <v>5</v>
      </c>
      <c r="N139" t="s">
        <v>1882</v>
      </c>
      <c r="O139" t="s">
        <v>1883</v>
      </c>
      <c r="P139" t="s">
        <v>488</v>
      </c>
      <c r="Q139" t="s">
        <v>2044</v>
      </c>
      <c r="R139" t="s">
        <v>2045</v>
      </c>
      <c r="S139" t="s">
        <v>2167</v>
      </c>
      <c r="T139" t="s">
        <v>2168</v>
      </c>
      <c r="U139" t="s">
        <v>310</v>
      </c>
    </row>
    <row r="140" spans="1:21" hidden="1" x14ac:dyDescent="0.35">
      <c r="A140">
        <v>115</v>
      </c>
      <c r="B140" t="s">
        <v>2164</v>
      </c>
      <c r="C140" t="s">
        <v>2165</v>
      </c>
      <c r="D140">
        <v>5</v>
      </c>
      <c r="E140">
        <v>1.7</v>
      </c>
      <c r="F140" t="s">
        <v>95</v>
      </c>
      <c r="G140" t="s">
        <v>1284</v>
      </c>
      <c r="H140" t="s">
        <v>88</v>
      </c>
      <c r="I140" t="s">
        <v>2166</v>
      </c>
      <c r="J140">
        <v>24000</v>
      </c>
      <c r="K140">
        <v>1</v>
      </c>
      <c r="L140">
        <v>3828</v>
      </c>
      <c r="M140">
        <v>5</v>
      </c>
      <c r="N140" t="s">
        <v>1882</v>
      </c>
      <c r="O140" t="s">
        <v>1883</v>
      </c>
      <c r="P140" t="s">
        <v>488</v>
      </c>
      <c r="Q140" t="s">
        <v>2044</v>
      </c>
      <c r="R140" t="s">
        <v>2045</v>
      </c>
      <c r="S140" t="s">
        <v>2167</v>
      </c>
      <c r="T140" t="s">
        <v>2168</v>
      </c>
      <c r="U140" t="s">
        <v>310</v>
      </c>
    </row>
    <row r="141" spans="1:21" hidden="1" x14ac:dyDescent="0.35">
      <c r="A141">
        <v>113</v>
      </c>
      <c r="B141" t="s">
        <v>2164</v>
      </c>
      <c r="C141" t="s">
        <v>2165</v>
      </c>
      <c r="D141">
        <v>5</v>
      </c>
      <c r="E141">
        <v>1.7</v>
      </c>
      <c r="F141" t="s">
        <v>95</v>
      </c>
      <c r="G141" t="s">
        <v>1762</v>
      </c>
      <c r="H141" t="s">
        <v>88</v>
      </c>
      <c r="I141" t="s">
        <v>2166</v>
      </c>
      <c r="J141">
        <v>24000</v>
      </c>
      <c r="K141">
        <v>1</v>
      </c>
      <c r="L141">
        <v>2616</v>
      </c>
      <c r="M141">
        <v>5</v>
      </c>
      <c r="N141" t="s">
        <v>1882</v>
      </c>
      <c r="O141" t="s">
        <v>1883</v>
      </c>
      <c r="P141" t="s">
        <v>488</v>
      </c>
      <c r="Q141" t="s">
        <v>2044</v>
      </c>
      <c r="R141" t="s">
        <v>2045</v>
      </c>
      <c r="S141" t="s">
        <v>2167</v>
      </c>
      <c r="T141" t="s">
        <v>2168</v>
      </c>
      <c r="U141" t="s">
        <v>310</v>
      </c>
    </row>
    <row r="142" spans="1:21" hidden="1" x14ac:dyDescent="0.35">
      <c r="A142">
        <v>114</v>
      </c>
      <c r="B142" t="s">
        <v>2164</v>
      </c>
      <c r="C142" t="s">
        <v>2165</v>
      </c>
      <c r="D142">
        <v>5</v>
      </c>
      <c r="E142">
        <v>1.7</v>
      </c>
      <c r="F142" t="s">
        <v>95</v>
      </c>
      <c r="G142" t="s">
        <v>1764</v>
      </c>
      <c r="H142" t="s">
        <v>88</v>
      </c>
      <c r="I142" t="s">
        <v>2166</v>
      </c>
      <c r="J142">
        <v>24000</v>
      </c>
      <c r="K142">
        <v>1</v>
      </c>
      <c r="L142">
        <v>2840</v>
      </c>
      <c r="M142">
        <v>5</v>
      </c>
      <c r="N142" t="s">
        <v>1882</v>
      </c>
      <c r="O142" t="s">
        <v>1883</v>
      </c>
      <c r="P142" t="s">
        <v>488</v>
      </c>
      <c r="Q142" t="s">
        <v>2044</v>
      </c>
      <c r="R142" t="s">
        <v>2045</v>
      </c>
      <c r="S142" t="s">
        <v>2167</v>
      </c>
      <c r="T142" t="s">
        <v>2168</v>
      </c>
      <c r="U142" t="s">
        <v>310</v>
      </c>
    </row>
    <row r="143" spans="1:21" hidden="1" x14ac:dyDescent="0.35">
      <c r="A143">
        <v>116</v>
      </c>
      <c r="B143" t="s">
        <v>2164</v>
      </c>
      <c r="C143" t="s">
        <v>2165</v>
      </c>
      <c r="D143">
        <v>5</v>
      </c>
      <c r="E143">
        <v>1.7</v>
      </c>
      <c r="F143" t="s">
        <v>263</v>
      </c>
      <c r="G143" t="s">
        <v>1409</v>
      </c>
      <c r="H143" t="s">
        <v>88</v>
      </c>
      <c r="I143" t="s">
        <v>2166</v>
      </c>
      <c r="J143">
        <v>24000</v>
      </c>
      <c r="K143">
        <v>1</v>
      </c>
      <c r="L143">
        <v>3514</v>
      </c>
      <c r="M143">
        <v>5</v>
      </c>
      <c r="N143" t="s">
        <v>1882</v>
      </c>
      <c r="O143" t="s">
        <v>1883</v>
      </c>
      <c r="P143" t="s">
        <v>488</v>
      </c>
      <c r="Q143" t="s">
        <v>2044</v>
      </c>
      <c r="R143" t="s">
        <v>2045</v>
      </c>
      <c r="S143" t="s">
        <v>2167</v>
      </c>
      <c r="T143" t="s">
        <v>2168</v>
      </c>
      <c r="U143" t="s">
        <v>310</v>
      </c>
    </row>
    <row r="144" spans="1:21" hidden="1" x14ac:dyDescent="0.35">
      <c r="A144">
        <v>108</v>
      </c>
      <c r="B144" t="s">
        <v>2164</v>
      </c>
      <c r="C144" t="s">
        <v>2165</v>
      </c>
      <c r="D144">
        <v>2.7</v>
      </c>
      <c r="E144">
        <v>0.9</v>
      </c>
      <c r="F144" t="s">
        <v>95</v>
      </c>
      <c r="G144" t="s">
        <v>1770</v>
      </c>
      <c r="H144" t="s">
        <v>88</v>
      </c>
      <c r="I144" t="s">
        <v>2166</v>
      </c>
      <c r="J144">
        <v>24000</v>
      </c>
      <c r="K144">
        <v>1</v>
      </c>
      <c r="L144">
        <v>8760</v>
      </c>
      <c r="M144">
        <v>5</v>
      </c>
      <c r="N144" t="s">
        <v>1882</v>
      </c>
      <c r="O144" t="s">
        <v>1883</v>
      </c>
      <c r="P144" t="s">
        <v>488</v>
      </c>
      <c r="Q144" t="s">
        <v>2044</v>
      </c>
      <c r="R144" t="s">
        <v>2045</v>
      </c>
      <c r="S144" t="s">
        <v>2167</v>
      </c>
      <c r="T144" t="s">
        <v>2168</v>
      </c>
      <c r="U144" t="s">
        <v>310</v>
      </c>
    </row>
    <row r="145" spans="1:21" hidden="1" x14ac:dyDescent="0.35">
      <c r="A145">
        <v>117</v>
      </c>
      <c r="B145" t="s">
        <v>2164</v>
      </c>
      <c r="C145" t="s">
        <v>2165</v>
      </c>
      <c r="D145">
        <v>5</v>
      </c>
      <c r="E145">
        <v>1.7</v>
      </c>
      <c r="F145" t="s">
        <v>95</v>
      </c>
      <c r="G145" t="s">
        <v>1775</v>
      </c>
      <c r="H145" t="s">
        <v>88</v>
      </c>
      <c r="I145" t="s">
        <v>2166</v>
      </c>
      <c r="J145">
        <v>24000</v>
      </c>
      <c r="K145">
        <v>1</v>
      </c>
      <c r="L145">
        <v>3974</v>
      </c>
      <c r="M145">
        <v>5</v>
      </c>
      <c r="N145" t="s">
        <v>1882</v>
      </c>
      <c r="O145" t="s">
        <v>1883</v>
      </c>
      <c r="P145" t="s">
        <v>488</v>
      </c>
      <c r="Q145" t="s">
        <v>2044</v>
      </c>
      <c r="R145" t="s">
        <v>2045</v>
      </c>
      <c r="S145" t="s">
        <v>2167</v>
      </c>
      <c r="T145" t="s">
        <v>2168</v>
      </c>
      <c r="U145" t="s">
        <v>310</v>
      </c>
    </row>
    <row r="146" spans="1:21" hidden="1" x14ac:dyDescent="0.35">
      <c r="A146">
        <v>118</v>
      </c>
      <c r="B146" t="s">
        <v>2164</v>
      </c>
      <c r="C146" t="s">
        <v>2165</v>
      </c>
      <c r="D146">
        <v>5</v>
      </c>
      <c r="E146">
        <v>1.7</v>
      </c>
      <c r="F146" t="s">
        <v>95</v>
      </c>
      <c r="G146" t="s">
        <v>1776</v>
      </c>
      <c r="H146" t="s">
        <v>88</v>
      </c>
      <c r="I146" t="s">
        <v>2166</v>
      </c>
      <c r="J146">
        <v>24000</v>
      </c>
      <c r="K146">
        <v>1</v>
      </c>
      <c r="L146">
        <v>3371</v>
      </c>
      <c r="M146">
        <v>5</v>
      </c>
      <c r="N146" t="s">
        <v>1882</v>
      </c>
      <c r="O146" t="s">
        <v>1883</v>
      </c>
      <c r="P146" t="s">
        <v>488</v>
      </c>
      <c r="Q146" t="s">
        <v>2044</v>
      </c>
      <c r="R146" t="s">
        <v>2045</v>
      </c>
      <c r="S146" t="s">
        <v>2167</v>
      </c>
      <c r="T146" t="s">
        <v>2168</v>
      </c>
      <c r="U146" t="s">
        <v>310</v>
      </c>
    </row>
    <row r="147" spans="1:21" hidden="1" x14ac:dyDescent="0.35">
      <c r="A147">
        <v>109</v>
      </c>
      <c r="B147" t="s">
        <v>2164</v>
      </c>
      <c r="C147" t="s">
        <v>2165</v>
      </c>
      <c r="D147">
        <v>3.5</v>
      </c>
      <c r="E147">
        <v>1.2</v>
      </c>
      <c r="F147" t="s">
        <v>95</v>
      </c>
      <c r="G147" t="s">
        <v>1494</v>
      </c>
      <c r="H147" t="s">
        <v>88</v>
      </c>
      <c r="I147" t="s">
        <v>2166</v>
      </c>
      <c r="J147">
        <v>24000</v>
      </c>
      <c r="K147">
        <v>1</v>
      </c>
      <c r="L147">
        <v>6935</v>
      </c>
      <c r="M147">
        <v>5</v>
      </c>
      <c r="N147" t="s">
        <v>1882</v>
      </c>
      <c r="O147" t="s">
        <v>1883</v>
      </c>
      <c r="P147" t="s">
        <v>488</v>
      </c>
      <c r="Q147" t="s">
        <v>2044</v>
      </c>
      <c r="R147" t="s">
        <v>2045</v>
      </c>
      <c r="S147" t="s">
        <v>2167</v>
      </c>
      <c r="T147" t="s">
        <v>2168</v>
      </c>
      <c r="U147" t="s">
        <v>310</v>
      </c>
    </row>
    <row r="148" spans="1:21" hidden="1" x14ac:dyDescent="0.35">
      <c r="A148">
        <v>112</v>
      </c>
      <c r="B148" t="s">
        <v>2164</v>
      </c>
      <c r="C148" t="s">
        <v>2165</v>
      </c>
      <c r="D148">
        <v>4.7</v>
      </c>
      <c r="E148">
        <v>1.6</v>
      </c>
      <c r="F148" t="s">
        <v>95</v>
      </c>
      <c r="G148" t="s">
        <v>1507</v>
      </c>
      <c r="H148" t="s">
        <v>88</v>
      </c>
      <c r="I148" t="s">
        <v>2166</v>
      </c>
      <c r="J148">
        <v>24000</v>
      </c>
      <c r="K148">
        <v>1</v>
      </c>
      <c r="L148">
        <v>5110</v>
      </c>
      <c r="M148">
        <v>5</v>
      </c>
      <c r="N148" t="s">
        <v>1882</v>
      </c>
      <c r="O148" t="s">
        <v>1883</v>
      </c>
      <c r="P148" t="s">
        <v>488</v>
      </c>
      <c r="Q148" t="s">
        <v>2044</v>
      </c>
      <c r="R148" t="s">
        <v>2045</v>
      </c>
      <c r="S148" t="s">
        <v>2167</v>
      </c>
      <c r="T148" t="s">
        <v>2168</v>
      </c>
      <c r="U148" t="s">
        <v>310</v>
      </c>
    </row>
    <row r="149" spans="1:21" hidden="1" x14ac:dyDescent="0.35">
      <c r="A149">
        <v>119</v>
      </c>
      <c r="B149" t="s">
        <v>2164</v>
      </c>
      <c r="C149" t="s">
        <v>2165</v>
      </c>
      <c r="D149">
        <v>5</v>
      </c>
      <c r="E149">
        <v>1.7</v>
      </c>
      <c r="F149" t="s">
        <v>95</v>
      </c>
      <c r="G149" t="s">
        <v>1777</v>
      </c>
      <c r="H149" t="s">
        <v>88</v>
      </c>
      <c r="I149" t="s">
        <v>2166</v>
      </c>
      <c r="J149">
        <v>24000</v>
      </c>
      <c r="K149">
        <v>1</v>
      </c>
      <c r="L149">
        <v>4482</v>
      </c>
      <c r="M149">
        <v>5</v>
      </c>
      <c r="N149" t="s">
        <v>1882</v>
      </c>
      <c r="O149" t="s">
        <v>1883</v>
      </c>
      <c r="P149" t="s">
        <v>488</v>
      </c>
      <c r="Q149" t="s">
        <v>2044</v>
      </c>
      <c r="R149" t="s">
        <v>2045</v>
      </c>
      <c r="S149" t="s">
        <v>2167</v>
      </c>
      <c r="T149" t="s">
        <v>2168</v>
      </c>
      <c r="U149" t="s">
        <v>310</v>
      </c>
    </row>
    <row r="150" spans="1:21" hidden="1" x14ac:dyDescent="0.35">
      <c r="A150">
        <v>110</v>
      </c>
      <c r="B150" t="s">
        <v>2164</v>
      </c>
      <c r="C150" t="s">
        <v>2165</v>
      </c>
      <c r="D150">
        <v>4.4000000000000004</v>
      </c>
      <c r="E150">
        <v>1.5</v>
      </c>
      <c r="F150" t="s">
        <v>95</v>
      </c>
      <c r="G150" t="s">
        <v>1778</v>
      </c>
      <c r="H150" t="s">
        <v>88</v>
      </c>
      <c r="I150" t="s">
        <v>2166</v>
      </c>
      <c r="J150">
        <v>24000</v>
      </c>
      <c r="K150">
        <v>1</v>
      </c>
      <c r="L150">
        <v>5475</v>
      </c>
      <c r="M150">
        <v>5</v>
      </c>
      <c r="N150" t="s">
        <v>1882</v>
      </c>
      <c r="O150" t="s">
        <v>1883</v>
      </c>
      <c r="P150" t="s">
        <v>488</v>
      </c>
      <c r="Q150" t="s">
        <v>2044</v>
      </c>
      <c r="R150" t="s">
        <v>2045</v>
      </c>
      <c r="S150" t="s">
        <v>2167</v>
      </c>
      <c r="T150" t="s">
        <v>2168</v>
      </c>
      <c r="U150" t="s">
        <v>310</v>
      </c>
    </row>
    <row r="151" spans="1:21" hidden="1" x14ac:dyDescent="0.35">
      <c r="A151">
        <v>120</v>
      </c>
      <c r="B151" t="s">
        <v>2164</v>
      </c>
      <c r="C151" t="s">
        <v>2165</v>
      </c>
      <c r="D151">
        <v>5</v>
      </c>
      <c r="E151">
        <v>1.7</v>
      </c>
      <c r="F151" t="s">
        <v>95</v>
      </c>
      <c r="G151" t="s">
        <v>1779</v>
      </c>
      <c r="H151" t="s">
        <v>88</v>
      </c>
      <c r="I151" t="s">
        <v>2166</v>
      </c>
      <c r="J151">
        <v>24000</v>
      </c>
      <c r="K151">
        <v>1</v>
      </c>
      <c r="L151">
        <v>4745</v>
      </c>
      <c r="M151">
        <v>5</v>
      </c>
      <c r="N151" t="s">
        <v>1882</v>
      </c>
      <c r="O151" t="s">
        <v>1883</v>
      </c>
      <c r="P151" t="s">
        <v>488</v>
      </c>
      <c r="Q151" t="s">
        <v>2044</v>
      </c>
      <c r="R151" t="s">
        <v>2045</v>
      </c>
      <c r="S151" t="s">
        <v>2167</v>
      </c>
      <c r="T151" t="s">
        <v>2168</v>
      </c>
      <c r="U151" t="s">
        <v>310</v>
      </c>
    </row>
    <row r="152" spans="1:21" hidden="1" x14ac:dyDescent="0.35">
      <c r="A152">
        <v>106</v>
      </c>
      <c r="B152" t="s">
        <v>2169</v>
      </c>
      <c r="C152" t="s">
        <v>2170</v>
      </c>
      <c r="D152">
        <v>18</v>
      </c>
      <c r="E152">
        <v>6</v>
      </c>
      <c r="F152" t="s">
        <v>200</v>
      </c>
      <c r="G152" t="s">
        <v>88</v>
      </c>
      <c r="H152" t="s">
        <v>88</v>
      </c>
      <c r="I152" t="s">
        <v>1800</v>
      </c>
      <c r="N152" t="s">
        <v>1801</v>
      </c>
      <c r="O152" t="s">
        <v>1802</v>
      </c>
      <c r="P152" t="s">
        <v>488</v>
      </c>
      <c r="Q152" t="s">
        <v>2044</v>
      </c>
      <c r="R152" t="s">
        <v>2045</v>
      </c>
      <c r="S152" t="s">
        <v>2171</v>
      </c>
      <c r="U152" t="s">
        <v>310</v>
      </c>
    </row>
    <row r="153" spans="1:21" hidden="1" x14ac:dyDescent="0.35">
      <c r="A153">
        <v>101</v>
      </c>
      <c r="B153" t="s">
        <v>2172</v>
      </c>
      <c r="C153" t="s">
        <v>2105</v>
      </c>
      <c r="D153">
        <v>20</v>
      </c>
      <c r="E153">
        <v>6.7</v>
      </c>
      <c r="F153" t="s">
        <v>200</v>
      </c>
      <c r="G153" t="s">
        <v>88</v>
      </c>
      <c r="H153" t="s">
        <v>88</v>
      </c>
      <c r="I153" t="s">
        <v>1800</v>
      </c>
      <c r="N153" t="s">
        <v>1801</v>
      </c>
      <c r="O153" t="s">
        <v>1802</v>
      </c>
      <c r="P153" t="s">
        <v>488</v>
      </c>
      <c r="Q153" t="s">
        <v>2062</v>
      </c>
      <c r="R153" t="s">
        <v>1807</v>
      </c>
      <c r="S153" t="s">
        <v>2106</v>
      </c>
      <c r="U153" t="s">
        <v>310</v>
      </c>
    </row>
    <row r="154" spans="1:21" hidden="1" x14ac:dyDescent="0.35">
      <c r="A154">
        <v>89</v>
      </c>
      <c r="B154" t="s">
        <v>2173</v>
      </c>
      <c r="C154" t="s">
        <v>2174</v>
      </c>
      <c r="D154">
        <v>15</v>
      </c>
      <c r="E154">
        <v>5</v>
      </c>
      <c r="F154" t="s">
        <v>200</v>
      </c>
      <c r="G154" t="s">
        <v>88</v>
      </c>
      <c r="H154" t="s">
        <v>88</v>
      </c>
      <c r="I154" t="s">
        <v>1800</v>
      </c>
      <c r="N154" t="s">
        <v>1801</v>
      </c>
      <c r="O154" t="s">
        <v>1802</v>
      </c>
      <c r="P154" t="s">
        <v>488</v>
      </c>
      <c r="Q154" t="s">
        <v>2048</v>
      </c>
      <c r="R154" t="s">
        <v>2097</v>
      </c>
      <c r="S154" t="s">
        <v>2175</v>
      </c>
      <c r="U154" t="s">
        <v>310</v>
      </c>
    </row>
    <row r="155" spans="1:21" hidden="1" x14ac:dyDescent="0.35">
      <c r="A155">
        <v>65</v>
      </c>
      <c r="B155" t="s">
        <v>2176</v>
      </c>
      <c r="C155" t="s">
        <v>2177</v>
      </c>
      <c r="D155">
        <v>11</v>
      </c>
      <c r="E155">
        <v>3.7</v>
      </c>
      <c r="F155" t="s">
        <v>200</v>
      </c>
      <c r="G155" t="s">
        <v>88</v>
      </c>
      <c r="H155" t="s">
        <v>88</v>
      </c>
      <c r="I155" t="s">
        <v>1800</v>
      </c>
      <c r="N155" t="s">
        <v>1801</v>
      </c>
      <c r="O155" t="s">
        <v>1802</v>
      </c>
      <c r="P155" t="s">
        <v>488</v>
      </c>
      <c r="Q155" t="s">
        <v>2090</v>
      </c>
      <c r="R155" t="s">
        <v>2091</v>
      </c>
      <c r="S155" t="s">
        <v>2111</v>
      </c>
      <c r="U155" t="s">
        <v>310</v>
      </c>
    </row>
    <row r="156" spans="1:21" hidden="1" x14ac:dyDescent="0.35">
      <c r="A156">
        <v>84</v>
      </c>
      <c r="B156" t="s">
        <v>2178</v>
      </c>
      <c r="C156" t="s">
        <v>2179</v>
      </c>
      <c r="D156">
        <v>9</v>
      </c>
      <c r="E156">
        <v>3</v>
      </c>
      <c r="F156" t="s">
        <v>200</v>
      </c>
      <c r="G156" t="s">
        <v>88</v>
      </c>
      <c r="H156" t="s">
        <v>88</v>
      </c>
      <c r="I156" t="s">
        <v>1800</v>
      </c>
      <c r="N156" t="s">
        <v>1801</v>
      </c>
      <c r="O156" t="s">
        <v>1802</v>
      </c>
      <c r="P156" t="s">
        <v>488</v>
      </c>
      <c r="Q156" t="s">
        <v>2048</v>
      </c>
      <c r="R156" t="s">
        <v>2052</v>
      </c>
      <c r="U156" t="s">
        <v>310</v>
      </c>
    </row>
    <row r="157" spans="1:21" hidden="1" x14ac:dyDescent="0.35">
      <c r="A157">
        <v>85</v>
      </c>
      <c r="B157" t="s">
        <v>2180</v>
      </c>
      <c r="C157" t="s">
        <v>2181</v>
      </c>
      <c r="E157">
        <v>3</v>
      </c>
      <c r="F157" t="s">
        <v>200</v>
      </c>
      <c r="G157" t="s">
        <v>88</v>
      </c>
      <c r="H157" t="s">
        <v>88</v>
      </c>
      <c r="I157" t="s">
        <v>1800</v>
      </c>
      <c r="N157" t="s">
        <v>1801</v>
      </c>
      <c r="O157" t="s">
        <v>1802</v>
      </c>
      <c r="P157" t="s">
        <v>488</v>
      </c>
      <c r="Q157" t="s">
        <v>2048</v>
      </c>
      <c r="R157" t="s">
        <v>2052</v>
      </c>
      <c r="U157" t="s">
        <v>310</v>
      </c>
    </row>
    <row r="158" spans="1:21" hidden="1" x14ac:dyDescent="0.35">
      <c r="A158">
        <v>68</v>
      </c>
      <c r="B158" t="s">
        <v>2182</v>
      </c>
      <c r="C158" t="s">
        <v>2183</v>
      </c>
      <c r="D158">
        <v>10</v>
      </c>
      <c r="E158">
        <v>3.3</v>
      </c>
      <c r="F158" t="s">
        <v>200</v>
      </c>
      <c r="G158" t="s">
        <v>88</v>
      </c>
      <c r="H158" t="s">
        <v>88</v>
      </c>
      <c r="I158" t="s">
        <v>1800</v>
      </c>
      <c r="N158" t="s">
        <v>1801</v>
      </c>
      <c r="O158" t="s">
        <v>1802</v>
      </c>
      <c r="P158" t="s">
        <v>488</v>
      </c>
      <c r="Q158" t="s">
        <v>2055</v>
      </c>
      <c r="R158" t="s">
        <v>2052</v>
      </c>
      <c r="S158" t="s">
        <v>2129</v>
      </c>
      <c r="U158" t="s">
        <v>310</v>
      </c>
    </row>
    <row r="159" spans="1:21" hidden="1" x14ac:dyDescent="0.35">
      <c r="A159">
        <v>86</v>
      </c>
      <c r="B159" t="s">
        <v>2184</v>
      </c>
      <c r="C159" t="s">
        <v>2185</v>
      </c>
      <c r="D159">
        <v>15</v>
      </c>
      <c r="E159">
        <v>5</v>
      </c>
      <c r="F159" t="s">
        <v>200</v>
      </c>
      <c r="G159" t="s">
        <v>88</v>
      </c>
      <c r="H159" t="s">
        <v>88</v>
      </c>
      <c r="I159" t="s">
        <v>1800</v>
      </c>
      <c r="N159" t="s">
        <v>1801</v>
      </c>
      <c r="O159" t="s">
        <v>1802</v>
      </c>
      <c r="P159" t="s">
        <v>488</v>
      </c>
      <c r="Q159" t="s">
        <v>2048</v>
      </c>
      <c r="R159" t="s">
        <v>2052</v>
      </c>
      <c r="U159" t="s">
        <v>310</v>
      </c>
    </row>
    <row r="160" spans="1:21" hidden="1" x14ac:dyDescent="0.35">
      <c r="A160">
        <v>594</v>
      </c>
      <c r="B160" t="s">
        <v>2186</v>
      </c>
      <c r="C160" t="s">
        <v>2187</v>
      </c>
      <c r="D160">
        <v>3</v>
      </c>
      <c r="E160">
        <v>1</v>
      </c>
      <c r="F160" t="s">
        <v>200</v>
      </c>
      <c r="G160" t="s">
        <v>88</v>
      </c>
      <c r="H160" t="s">
        <v>88</v>
      </c>
      <c r="I160" t="s">
        <v>1800</v>
      </c>
      <c r="N160" t="s">
        <v>1801</v>
      </c>
      <c r="O160" t="s">
        <v>1802</v>
      </c>
      <c r="P160" t="s">
        <v>504</v>
      </c>
      <c r="Q160" t="s">
        <v>1884</v>
      </c>
      <c r="R160" t="s">
        <v>2075</v>
      </c>
      <c r="U160" t="s">
        <v>310</v>
      </c>
    </row>
    <row r="161" spans="1:21" hidden="1" x14ac:dyDescent="0.35">
      <c r="A161">
        <v>90</v>
      </c>
      <c r="B161" t="s">
        <v>2188</v>
      </c>
      <c r="C161" t="s">
        <v>2189</v>
      </c>
      <c r="D161">
        <v>15</v>
      </c>
      <c r="E161">
        <v>5</v>
      </c>
      <c r="F161" t="s">
        <v>200</v>
      </c>
      <c r="G161" t="s">
        <v>88</v>
      </c>
      <c r="H161" t="s">
        <v>88</v>
      </c>
      <c r="I161" t="s">
        <v>1800</v>
      </c>
      <c r="N161" t="s">
        <v>1801</v>
      </c>
      <c r="O161" t="s">
        <v>1802</v>
      </c>
      <c r="P161" t="s">
        <v>488</v>
      </c>
      <c r="Q161" t="s">
        <v>2048</v>
      </c>
      <c r="R161" t="s">
        <v>2097</v>
      </c>
      <c r="S161" t="s">
        <v>2175</v>
      </c>
      <c r="U161" t="s">
        <v>310</v>
      </c>
    </row>
    <row r="162" spans="1:21" hidden="1" x14ac:dyDescent="0.35">
      <c r="A162">
        <v>72</v>
      </c>
      <c r="B162" t="s">
        <v>2190</v>
      </c>
      <c r="C162" t="s">
        <v>2191</v>
      </c>
      <c r="D162">
        <v>15</v>
      </c>
      <c r="E162">
        <v>5</v>
      </c>
      <c r="F162" t="s">
        <v>200</v>
      </c>
      <c r="G162" t="s">
        <v>88</v>
      </c>
      <c r="H162" t="s">
        <v>88</v>
      </c>
      <c r="I162" t="s">
        <v>1800</v>
      </c>
      <c r="N162" t="s">
        <v>1801</v>
      </c>
      <c r="O162" t="s">
        <v>1802</v>
      </c>
      <c r="P162" t="s">
        <v>488</v>
      </c>
      <c r="Q162" t="s">
        <v>2055</v>
      </c>
      <c r="R162" t="s">
        <v>2056</v>
      </c>
      <c r="U162" t="s">
        <v>310</v>
      </c>
    </row>
    <row r="163" spans="1:21" hidden="1" x14ac:dyDescent="0.35">
      <c r="A163">
        <v>592</v>
      </c>
      <c r="B163" t="s">
        <v>2192</v>
      </c>
      <c r="C163" t="s">
        <v>2193</v>
      </c>
      <c r="D163">
        <v>5</v>
      </c>
      <c r="E163">
        <v>1.7</v>
      </c>
      <c r="F163" t="s">
        <v>200</v>
      </c>
      <c r="G163" t="s">
        <v>88</v>
      </c>
      <c r="H163" t="s">
        <v>88</v>
      </c>
      <c r="I163" t="s">
        <v>1800</v>
      </c>
      <c r="N163" t="s">
        <v>1882</v>
      </c>
      <c r="O163" t="s">
        <v>1883</v>
      </c>
      <c r="P163" t="s">
        <v>504</v>
      </c>
      <c r="Q163" t="s">
        <v>1907</v>
      </c>
      <c r="T163" t="s">
        <v>2194</v>
      </c>
      <c r="U163" t="s">
        <v>1859</v>
      </c>
    </row>
    <row r="164" spans="1:21" hidden="1" x14ac:dyDescent="0.35">
      <c r="A164">
        <v>124</v>
      </c>
      <c r="B164" t="s">
        <v>2195</v>
      </c>
      <c r="C164" t="s">
        <v>2196</v>
      </c>
      <c r="D164">
        <v>20</v>
      </c>
      <c r="E164">
        <v>6.7</v>
      </c>
      <c r="F164" t="s">
        <v>200</v>
      </c>
      <c r="G164" t="s">
        <v>88</v>
      </c>
      <c r="H164" t="s">
        <v>88</v>
      </c>
      <c r="I164" t="s">
        <v>1800</v>
      </c>
      <c r="N164" t="s">
        <v>1801</v>
      </c>
      <c r="O164" t="s">
        <v>1802</v>
      </c>
      <c r="P164" t="s">
        <v>488</v>
      </c>
      <c r="Q164" t="s">
        <v>2044</v>
      </c>
      <c r="R164" t="s">
        <v>2045</v>
      </c>
      <c r="U164" t="s">
        <v>310</v>
      </c>
    </row>
    <row r="165" spans="1:21" hidden="1" x14ac:dyDescent="0.35">
      <c r="A165">
        <v>302</v>
      </c>
      <c r="B165" t="s">
        <v>2197</v>
      </c>
      <c r="C165" t="s">
        <v>2198</v>
      </c>
      <c r="D165">
        <v>5.22</v>
      </c>
      <c r="E165">
        <v>1.74</v>
      </c>
      <c r="F165" t="s">
        <v>95</v>
      </c>
      <c r="G165" t="s">
        <v>1760</v>
      </c>
      <c r="H165" t="s">
        <v>88</v>
      </c>
      <c r="I165" t="s">
        <v>1969</v>
      </c>
      <c r="J165">
        <v>12000</v>
      </c>
      <c r="K165">
        <v>1</v>
      </c>
      <c r="L165">
        <v>2300</v>
      </c>
      <c r="N165" t="s">
        <v>1801</v>
      </c>
      <c r="O165" t="s">
        <v>1802</v>
      </c>
      <c r="P165" t="s">
        <v>491</v>
      </c>
      <c r="Q165" t="s">
        <v>2199</v>
      </c>
      <c r="R165" t="s">
        <v>1972</v>
      </c>
      <c r="S165" t="s">
        <v>1973</v>
      </c>
      <c r="T165" t="s">
        <v>2200</v>
      </c>
      <c r="U165" t="s">
        <v>310</v>
      </c>
    </row>
    <row r="166" spans="1:21" hidden="1" x14ac:dyDescent="0.35">
      <c r="A166">
        <v>299</v>
      </c>
      <c r="B166" t="s">
        <v>2197</v>
      </c>
      <c r="C166" t="s">
        <v>2198</v>
      </c>
      <c r="D166">
        <v>4.96</v>
      </c>
      <c r="E166">
        <v>1.65</v>
      </c>
      <c r="F166" t="s">
        <v>95</v>
      </c>
      <c r="G166" t="s">
        <v>1284</v>
      </c>
      <c r="H166" t="s">
        <v>88</v>
      </c>
      <c r="I166" t="s">
        <v>1969</v>
      </c>
      <c r="J166">
        <v>12000</v>
      </c>
      <c r="K166">
        <v>1</v>
      </c>
      <c r="L166">
        <v>2420</v>
      </c>
      <c r="N166" t="s">
        <v>1801</v>
      </c>
      <c r="O166" t="s">
        <v>1802</v>
      </c>
      <c r="P166" t="s">
        <v>491</v>
      </c>
      <c r="Q166" t="s">
        <v>2199</v>
      </c>
      <c r="R166" t="s">
        <v>1972</v>
      </c>
      <c r="S166" t="s">
        <v>1973</v>
      </c>
      <c r="T166" t="s">
        <v>2200</v>
      </c>
      <c r="U166" t="s">
        <v>310</v>
      </c>
    </row>
    <row r="167" spans="1:21" hidden="1" x14ac:dyDescent="0.35">
      <c r="A167">
        <v>303</v>
      </c>
      <c r="B167" t="s">
        <v>2197</v>
      </c>
      <c r="C167" t="s">
        <v>2198</v>
      </c>
      <c r="D167">
        <v>5.36</v>
      </c>
      <c r="E167">
        <v>1.79</v>
      </c>
      <c r="F167" t="s">
        <v>95</v>
      </c>
      <c r="G167" t="s">
        <v>1762</v>
      </c>
      <c r="H167" t="s">
        <v>88</v>
      </c>
      <c r="I167" t="s">
        <v>1969</v>
      </c>
      <c r="J167">
        <v>12000</v>
      </c>
      <c r="K167">
        <v>1</v>
      </c>
      <c r="L167">
        <v>2240</v>
      </c>
      <c r="N167" t="s">
        <v>1801</v>
      </c>
      <c r="O167" t="s">
        <v>1802</v>
      </c>
      <c r="P167" t="s">
        <v>491</v>
      </c>
      <c r="Q167" t="s">
        <v>2199</v>
      </c>
      <c r="R167" t="s">
        <v>1972</v>
      </c>
      <c r="S167" t="s">
        <v>1973</v>
      </c>
      <c r="T167" t="s">
        <v>2200</v>
      </c>
      <c r="U167" t="s">
        <v>310</v>
      </c>
    </row>
    <row r="168" spans="1:21" hidden="1" x14ac:dyDescent="0.35">
      <c r="A168">
        <v>297</v>
      </c>
      <c r="B168" t="s">
        <v>2197</v>
      </c>
      <c r="C168" t="s">
        <v>2198</v>
      </c>
      <c r="D168">
        <v>4.62</v>
      </c>
      <c r="E168">
        <v>1.54</v>
      </c>
      <c r="F168" t="s">
        <v>95</v>
      </c>
      <c r="G168" t="s">
        <v>1763</v>
      </c>
      <c r="H168" t="s">
        <v>88</v>
      </c>
      <c r="I168" t="s">
        <v>1969</v>
      </c>
      <c r="J168">
        <v>12000</v>
      </c>
      <c r="K168">
        <v>1</v>
      </c>
      <c r="L168">
        <v>2600</v>
      </c>
      <c r="N168" t="s">
        <v>1801</v>
      </c>
      <c r="O168" t="s">
        <v>1802</v>
      </c>
      <c r="P168" t="s">
        <v>491</v>
      </c>
      <c r="Q168" t="s">
        <v>2199</v>
      </c>
      <c r="R168" t="s">
        <v>1972</v>
      </c>
      <c r="S168" t="s">
        <v>1973</v>
      </c>
      <c r="T168" t="s">
        <v>2200</v>
      </c>
      <c r="U168" t="s">
        <v>310</v>
      </c>
    </row>
    <row r="169" spans="1:21" hidden="1" x14ac:dyDescent="0.35">
      <c r="A169">
        <v>301</v>
      </c>
      <c r="B169" t="s">
        <v>2197</v>
      </c>
      <c r="C169" t="s">
        <v>2198</v>
      </c>
      <c r="D169">
        <v>5.15</v>
      </c>
      <c r="E169">
        <v>1.72</v>
      </c>
      <c r="F169" t="s">
        <v>95</v>
      </c>
      <c r="G169" t="s">
        <v>1764</v>
      </c>
      <c r="H169" t="s">
        <v>88</v>
      </c>
      <c r="I169" t="s">
        <v>1969</v>
      </c>
      <c r="J169">
        <v>12000</v>
      </c>
      <c r="K169">
        <v>1</v>
      </c>
      <c r="L169">
        <v>2330</v>
      </c>
      <c r="N169" t="s">
        <v>1801</v>
      </c>
      <c r="O169" t="s">
        <v>1802</v>
      </c>
      <c r="P169" t="s">
        <v>491</v>
      </c>
      <c r="Q169" t="s">
        <v>2199</v>
      </c>
      <c r="R169" t="s">
        <v>1972</v>
      </c>
      <c r="S169" t="s">
        <v>1973</v>
      </c>
      <c r="T169" t="s">
        <v>2200</v>
      </c>
      <c r="U169" t="s">
        <v>310</v>
      </c>
    </row>
    <row r="170" spans="1:21" hidden="1" x14ac:dyDescent="0.35">
      <c r="A170">
        <v>300</v>
      </c>
      <c r="B170" t="s">
        <v>2197</v>
      </c>
      <c r="C170" t="s">
        <v>2198</v>
      </c>
      <c r="D170">
        <v>5.0599999999999996</v>
      </c>
      <c r="E170">
        <v>1.69</v>
      </c>
      <c r="F170" t="s">
        <v>95</v>
      </c>
      <c r="G170" t="s">
        <v>1765</v>
      </c>
      <c r="H170" t="s">
        <v>88</v>
      </c>
      <c r="I170" t="s">
        <v>1969</v>
      </c>
      <c r="J170">
        <v>12000</v>
      </c>
      <c r="K170">
        <v>1</v>
      </c>
      <c r="L170">
        <v>2370</v>
      </c>
      <c r="N170" t="s">
        <v>1801</v>
      </c>
      <c r="O170" t="s">
        <v>1802</v>
      </c>
      <c r="P170" t="s">
        <v>491</v>
      </c>
      <c r="Q170" t="s">
        <v>2199</v>
      </c>
      <c r="R170" t="s">
        <v>1972</v>
      </c>
      <c r="S170" t="s">
        <v>1973</v>
      </c>
      <c r="T170" t="s">
        <v>2200</v>
      </c>
      <c r="U170" t="s">
        <v>310</v>
      </c>
    </row>
    <row r="171" spans="1:21" hidden="1" x14ac:dyDescent="0.35">
      <c r="A171">
        <v>289</v>
      </c>
      <c r="B171" t="s">
        <v>2197</v>
      </c>
      <c r="C171" t="s">
        <v>2198</v>
      </c>
      <c r="D171">
        <v>3.08</v>
      </c>
      <c r="E171">
        <v>1.03</v>
      </c>
      <c r="F171" t="s">
        <v>95</v>
      </c>
      <c r="G171" t="s">
        <v>1767</v>
      </c>
      <c r="H171" t="s">
        <v>88</v>
      </c>
      <c r="I171" t="s">
        <v>1969</v>
      </c>
      <c r="J171">
        <v>12000</v>
      </c>
      <c r="K171">
        <v>1</v>
      </c>
      <c r="L171">
        <v>3890</v>
      </c>
      <c r="N171" t="s">
        <v>1801</v>
      </c>
      <c r="O171" t="s">
        <v>1802</v>
      </c>
      <c r="P171" t="s">
        <v>491</v>
      </c>
      <c r="Q171" t="s">
        <v>2199</v>
      </c>
      <c r="R171" t="s">
        <v>1972</v>
      </c>
      <c r="S171" t="s">
        <v>1973</v>
      </c>
      <c r="T171" t="s">
        <v>2200</v>
      </c>
      <c r="U171" t="s">
        <v>310</v>
      </c>
    </row>
    <row r="172" spans="1:21" hidden="1" x14ac:dyDescent="0.35">
      <c r="A172">
        <v>287</v>
      </c>
      <c r="B172" t="s">
        <v>2197</v>
      </c>
      <c r="C172" t="s">
        <v>2198</v>
      </c>
      <c r="D172">
        <v>2.86</v>
      </c>
      <c r="E172">
        <v>0.95</v>
      </c>
      <c r="F172" t="s">
        <v>95</v>
      </c>
      <c r="G172" t="s">
        <v>1769</v>
      </c>
      <c r="H172" t="s">
        <v>88</v>
      </c>
      <c r="I172" t="s">
        <v>1969</v>
      </c>
      <c r="J172">
        <v>12000</v>
      </c>
      <c r="K172">
        <v>1</v>
      </c>
      <c r="L172">
        <v>4200</v>
      </c>
      <c r="N172" t="s">
        <v>1801</v>
      </c>
      <c r="O172" t="s">
        <v>1802</v>
      </c>
      <c r="P172" t="s">
        <v>491</v>
      </c>
      <c r="Q172" t="s">
        <v>2199</v>
      </c>
      <c r="R172" t="s">
        <v>1972</v>
      </c>
      <c r="S172" t="s">
        <v>1973</v>
      </c>
      <c r="T172" t="s">
        <v>2200</v>
      </c>
      <c r="U172" t="s">
        <v>310</v>
      </c>
    </row>
    <row r="173" spans="1:21" hidden="1" x14ac:dyDescent="0.35">
      <c r="A173">
        <v>304</v>
      </c>
      <c r="B173" t="s">
        <v>2197</v>
      </c>
      <c r="C173" t="s">
        <v>2198</v>
      </c>
      <c r="D173">
        <v>7.19</v>
      </c>
      <c r="E173">
        <v>2.4</v>
      </c>
      <c r="F173" t="s">
        <v>95</v>
      </c>
      <c r="G173" t="s">
        <v>1772</v>
      </c>
      <c r="H173" t="s">
        <v>88</v>
      </c>
      <c r="I173" t="s">
        <v>1969</v>
      </c>
      <c r="J173">
        <v>12000</v>
      </c>
      <c r="K173">
        <v>1</v>
      </c>
      <c r="L173">
        <v>1670</v>
      </c>
      <c r="N173" t="s">
        <v>1801</v>
      </c>
      <c r="O173" t="s">
        <v>1802</v>
      </c>
      <c r="P173" t="s">
        <v>491</v>
      </c>
      <c r="Q173" t="s">
        <v>2199</v>
      </c>
      <c r="R173" t="s">
        <v>1972</v>
      </c>
      <c r="S173" t="s">
        <v>1973</v>
      </c>
      <c r="T173" t="s">
        <v>2200</v>
      </c>
      <c r="U173" t="s">
        <v>310</v>
      </c>
    </row>
    <row r="174" spans="1:21" hidden="1" x14ac:dyDescent="0.35">
      <c r="A174">
        <v>292</v>
      </c>
      <c r="B174" t="s">
        <v>2197</v>
      </c>
      <c r="C174" t="s">
        <v>2198</v>
      </c>
      <c r="D174">
        <v>3.88</v>
      </c>
      <c r="E174">
        <v>1.29</v>
      </c>
      <c r="F174" t="s">
        <v>95</v>
      </c>
      <c r="G174" t="s">
        <v>1375</v>
      </c>
      <c r="H174" t="s">
        <v>88</v>
      </c>
      <c r="I174" t="s">
        <v>1969</v>
      </c>
      <c r="J174">
        <v>12000</v>
      </c>
      <c r="K174">
        <v>1</v>
      </c>
      <c r="L174">
        <v>3090</v>
      </c>
      <c r="N174" t="s">
        <v>1801</v>
      </c>
      <c r="O174" t="s">
        <v>1802</v>
      </c>
      <c r="P174" t="s">
        <v>491</v>
      </c>
      <c r="Q174" t="s">
        <v>2199</v>
      </c>
      <c r="R174" t="s">
        <v>1972</v>
      </c>
      <c r="S174" t="s">
        <v>1973</v>
      </c>
      <c r="T174" t="s">
        <v>2200</v>
      </c>
      <c r="U174" t="s">
        <v>310</v>
      </c>
    </row>
    <row r="175" spans="1:21" hidden="1" x14ac:dyDescent="0.35">
      <c r="A175">
        <v>298</v>
      </c>
      <c r="B175" t="s">
        <v>2197</v>
      </c>
      <c r="C175" t="s">
        <v>2198</v>
      </c>
      <c r="D175">
        <v>4.6500000000000004</v>
      </c>
      <c r="E175">
        <v>1.55</v>
      </c>
      <c r="F175" t="s">
        <v>95</v>
      </c>
      <c r="G175" t="s">
        <v>1409</v>
      </c>
      <c r="H175" t="s">
        <v>88</v>
      </c>
      <c r="I175" t="s">
        <v>1969</v>
      </c>
      <c r="J175">
        <v>12000</v>
      </c>
      <c r="K175">
        <v>1</v>
      </c>
      <c r="L175">
        <v>2580</v>
      </c>
      <c r="N175" t="s">
        <v>1801</v>
      </c>
      <c r="O175" t="s">
        <v>1802</v>
      </c>
      <c r="P175" t="s">
        <v>491</v>
      </c>
      <c r="Q175" t="s">
        <v>2199</v>
      </c>
      <c r="R175" t="s">
        <v>1972</v>
      </c>
      <c r="S175" t="s">
        <v>1973</v>
      </c>
      <c r="T175" t="s">
        <v>2200</v>
      </c>
      <c r="U175" t="s">
        <v>310</v>
      </c>
    </row>
    <row r="176" spans="1:21" hidden="1" x14ac:dyDescent="0.35">
      <c r="A176">
        <v>305</v>
      </c>
      <c r="B176" t="s">
        <v>2197</v>
      </c>
      <c r="C176" t="s">
        <v>2198</v>
      </c>
      <c r="D176">
        <v>8.76</v>
      </c>
      <c r="E176">
        <v>2.92</v>
      </c>
      <c r="F176" t="s">
        <v>95</v>
      </c>
      <c r="G176" t="s">
        <v>1773</v>
      </c>
      <c r="H176" t="s">
        <v>88</v>
      </c>
      <c r="I176" t="s">
        <v>1969</v>
      </c>
      <c r="J176">
        <v>12000</v>
      </c>
      <c r="K176">
        <v>1</v>
      </c>
      <c r="L176">
        <v>1370</v>
      </c>
      <c r="N176" t="s">
        <v>1801</v>
      </c>
      <c r="O176" t="s">
        <v>1802</v>
      </c>
      <c r="P176" t="s">
        <v>491</v>
      </c>
      <c r="Q176" t="s">
        <v>2199</v>
      </c>
      <c r="R176" t="s">
        <v>1972</v>
      </c>
      <c r="S176" t="s">
        <v>1973</v>
      </c>
      <c r="T176" t="s">
        <v>2200</v>
      </c>
      <c r="U176" t="s">
        <v>310</v>
      </c>
    </row>
    <row r="177" spans="1:21" hidden="1" x14ac:dyDescent="0.35">
      <c r="A177">
        <v>291</v>
      </c>
      <c r="B177" t="s">
        <v>2197</v>
      </c>
      <c r="C177" t="s">
        <v>2198</v>
      </c>
      <c r="D177">
        <v>3.36</v>
      </c>
      <c r="E177">
        <v>1.1200000000000001</v>
      </c>
      <c r="F177" t="s">
        <v>95</v>
      </c>
      <c r="G177" t="s">
        <v>1770</v>
      </c>
      <c r="H177" t="s">
        <v>88</v>
      </c>
      <c r="I177" t="s">
        <v>1969</v>
      </c>
      <c r="J177">
        <v>12000</v>
      </c>
      <c r="K177">
        <v>1</v>
      </c>
      <c r="L177">
        <v>3570</v>
      </c>
      <c r="N177" t="s">
        <v>1801</v>
      </c>
      <c r="O177" t="s">
        <v>1802</v>
      </c>
      <c r="P177" t="s">
        <v>491</v>
      </c>
      <c r="Q177" t="s">
        <v>2199</v>
      </c>
      <c r="R177" t="s">
        <v>1972</v>
      </c>
      <c r="S177" t="s">
        <v>1973</v>
      </c>
      <c r="T177" t="s">
        <v>2200</v>
      </c>
      <c r="U177" t="s">
        <v>310</v>
      </c>
    </row>
    <row r="178" spans="1:21" hidden="1" x14ac:dyDescent="0.35">
      <c r="A178">
        <v>293</v>
      </c>
      <c r="B178" t="s">
        <v>2197</v>
      </c>
      <c r="C178" t="s">
        <v>2198</v>
      </c>
      <c r="D178">
        <v>4</v>
      </c>
      <c r="E178">
        <v>1.33</v>
      </c>
      <c r="F178" t="s">
        <v>95</v>
      </c>
      <c r="G178" t="s">
        <v>1775</v>
      </c>
      <c r="H178" t="s">
        <v>88</v>
      </c>
      <c r="I178" t="s">
        <v>1969</v>
      </c>
      <c r="J178">
        <v>12000</v>
      </c>
      <c r="K178">
        <v>1</v>
      </c>
      <c r="L178">
        <v>3000</v>
      </c>
      <c r="N178" t="s">
        <v>1801</v>
      </c>
      <c r="O178" t="s">
        <v>1802</v>
      </c>
      <c r="P178" t="s">
        <v>491</v>
      </c>
      <c r="Q178" t="s">
        <v>2199</v>
      </c>
      <c r="R178" t="s">
        <v>1972</v>
      </c>
      <c r="S178" t="s">
        <v>1973</v>
      </c>
      <c r="T178" t="s">
        <v>2200</v>
      </c>
      <c r="U178" t="s">
        <v>310</v>
      </c>
    </row>
    <row r="179" spans="1:21" hidden="1" x14ac:dyDescent="0.35">
      <c r="A179">
        <v>294</v>
      </c>
      <c r="B179" t="s">
        <v>2197</v>
      </c>
      <c r="C179" t="s">
        <v>2198</v>
      </c>
      <c r="D179">
        <v>4.03</v>
      </c>
      <c r="E179">
        <v>1.34</v>
      </c>
      <c r="F179" t="s">
        <v>95</v>
      </c>
      <c r="G179" t="s">
        <v>1776</v>
      </c>
      <c r="H179" t="s">
        <v>88</v>
      </c>
      <c r="I179" t="s">
        <v>1969</v>
      </c>
      <c r="J179">
        <v>12000</v>
      </c>
      <c r="K179">
        <v>1</v>
      </c>
      <c r="L179">
        <v>2980</v>
      </c>
      <c r="N179" t="s">
        <v>1801</v>
      </c>
      <c r="O179" t="s">
        <v>1802</v>
      </c>
      <c r="P179" t="s">
        <v>491</v>
      </c>
      <c r="Q179" t="s">
        <v>2199</v>
      </c>
      <c r="R179" t="s">
        <v>1972</v>
      </c>
      <c r="S179" t="s">
        <v>1973</v>
      </c>
      <c r="T179" t="s">
        <v>2200</v>
      </c>
      <c r="U179" t="s">
        <v>310</v>
      </c>
    </row>
    <row r="180" spans="1:21" hidden="1" x14ac:dyDescent="0.35">
      <c r="A180">
        <v>284</v>
      </c>
      <c r="B180" t="s">
        <v>2197</v>
      </c>
      <c r="C180" t="s">
        <v>2198</v>
      </c>
      <c r="D180">
        <v>2.4900000000000002</v>
      </c>
      <c r="E180">
        <v>0.83</v>
      </c>
      <c r="F180" t="s">
        <v>95</v>
      </c>
      <c r="G180" t="s">
        <v>1494</v>
      </c>
      <c r="H180" t="s">
        <v>88</v>
      </c>
      <c r="I180" t="s">
        <v>1969</v>
      </c>
      <c r="J180">
        <v>12000</v>
      </c>
      <c r="K180">
        <v>1</v>
      </c>
      <c r="L180">
        <v>4810</v>
      </c>
      <c r="N180" t="s">
        <v>1801</v>
      </c>
      <c r="O180" t="s">
        <v>1802</v>
      </c>
      <c r="P180" t="s">
        <v>491</v>
      </c>
      <c r="Q180" t="s">
        <v>2199</v>
      </c>
      <c r="R180" t="s">
        <v>1972</v>
      </c>
      <c r="S180" t="s">
        <v>1973</v>
      </c>
      <c r="T180" t="s">
        <v>2200</v>
      </c>
      <c r="U180" t="s">
        <v>310</v>
      </c>
    </row>
    <row r="181" spans="1:21" hidden="1" x14ac:dyDescent="0.35">
      <c r="A181">
        <v>283</v>
      </c>
      <c r="B181" t="s">
        <v>2197</v>
      </c>
      <c r="C181" t="s">
        <v>2198</v>
      </c>
      <c r="D181">
        <v>2.48</v>
      </c>
      <c r="E181">
        <v>0.83</v>
      </c>
      <c r="F181" t="s">
        <v>95</v>
      </c>
      <c r="G181" t="s">
        <v>1507</v>
      </c>
      <c r="H181" t="s">
        <v>88</v>
      </c>
      <c r="I181" t="s">
        <v>1969</v>
      </c>
      <c r="J181">
        <v>12000</v>
      </c>
      <c r="K181">
        <v>1</v>
      </c>
      <c r="L181">
        <v>4830</v>
      </c>
      <c r="N181" t="s">
        <v>1801</v>
      </c>
      <c r="O181" t="s">
        <v>1802</v>
      </c>
      <c r="P181" t="s">
        <v>491</v>
      </c>
      <c r="Q181" t="s">
        <v>2199</v>
      </c>
      <c r="R181" t="s">
        <v>1972</v>
      </c>
      <c r="S181" t="s">
        <v>1973</v>
      </c>
      <c r="T181" t="s">
        <v>2200</v>
      </c>
      <c r="U181" t="s">
        <v>310</v>
      </c>
    </row>
    <row r="182" spans="1:21" hidden="1" x14ac:dyDescent="0.35">
      <c r="A182">
        <v>290</v>
      </c>
      <c r="B182" t="s">
        <v>2197</v>
      </c>
      <c r="C182" t="s">
        <v>2198</v>
      </c>
      <c r="D182">
        <v>3.23</v>
      </c>
      <c r="E182">
        <v>1.08</v>
      </c>
      <c r="F182" t="s">
        <v>95</v>
      </c>
      <c r="G182" t="s">
        <v>1777</v>
      </c>
      <c r="H182" t="s">
        <v>88</v>
      </c>
      <c r="I182" t="s">
        <v>1969</v>
      </c>
      <c r="J182">
        <v>12000</v>
      </c>
      <c r="K182">
        <v>1</v>
      </c>
      <c r="L182">
        <v>3710</v>
      </c>
      <c r="N182" t="s">
        <v>1801</v>
      </c>
      <c r="O182" t="s">
        <v>1802</v>
      </c>
      <c r="P182" t="s">
        <v>491</v>
      </c>
      <c r="Q182" t="s">
        <v>2199</v>
      </c>
      <c r="R182" t="s">
        <v>1972</v>
      </c>
      <c r="S182" t="s">
        <v>1973</v>
      </c>
      <c r="T182" t="s">
        <v>2200</v>
      </c>
      <c r="U182" t="s">
        <v>310</v>
      </c>
    </row>
    <row r="183" spans="1:21" hidden="1" x14ac:dyDescent="0.35">
      <c r="A183">
        <v>286</v>
      </c>
      <c r="B183" t="s">
        <v>2197</v>
      </c>
      <c r="C183" t="s">
        <v>2198</v>
      </c>
      <c r="D183">
        <v>2.76</v>
      </c>
      <c r="E183">
        <v>0.92</v>
      </c>
      <c r="F183" t="s">
        <v>95</v>
      </c>
      <c r="G183" t="s">
        <v>1778</v>
      </c>
      <c r="H183" t="s">
        <v>88</v>
      </c>
      <c r="I183" t="s">
        <v>1969</v>
      </c>
      <c r="J183">
        <v>12000</v>
      </c>
      <c r="K183">
        <v>1</v>
      </c>
      <c r="L183">
        <v>4350</v>
      </c>
      <c r="N183" t="s">
        <v>1801</v>
      </c>
      <c r="O183" t="s">
        <v>1802</v>
      </c>
      <c r="P183" t="s">
        <v>491</v>
      </c>
      <c r="Q183" t="s">
        <v>2199</v>
      </c>
      <c r="R183" t="s">
        <v>1972</v>
      </c>
      <c r="S183" t="s">
        <v>1973</v>
      </c>
      <c r="T183" t="s">
        <v>2200</v>
      </c>
      <c r="U183" t="s">
        <v>310</v>
      </c>
    </row>
    <row r="184" spans="1:21" hidden="1" x14ac:dyDescent="0.35">
      <c r="A184">
        <v>288</v>
      </c>
      <c r="B184" t="s">
        <v>2197</v>
      </c>
      <c r="C184" t="s">
        <v>2198</v>
      </c>
      <c r="D184">
        <v>2.99</v>
      </c>
      <c r="E184">
        <v>1</v>
      </c>
      <c r="F184" t="s">
        <v>95</v>
      </c>
      <c r="G184" t="s">
        <v>1779</v>
      </c>
      <c r="H184" t="s">
        <v>88</v>
      </c>
      <c r="I184" t="s">
        <v>1969</v>
      </c>
      <c r="J184">
        <v>12000</v>
      </c>
      <c r="K184">
        <v>1</v>
      </c>
      <c r="L184">
        <v>4010</v>
      </c>
      <c r="N184" t="s">
        <v>1801</v>
      </c>
      <c r="O184" t="s">
        <v>1802</v>
      </c>
      <c r="P184" t="s">
        <v>491</v>
      </c>
      <c r="Q184" t="s">
        <v>2199</v>
      </c>
      <c r="R184" t="s">
        <v>1972</v>
      </c>
      <c r="S184" t="s">
        <v>1973</v>
      </c>
      <c r="T184" t="s">
        <v>2200</v>
      </c>
      <c r="U184" t="s">
        <v>310</v>
      </c>
    </row>
    <row r="185" spans="1:21" hidden="1" x14ac:dyDescent="0.35">
      <c r="A185">
        <v>295</v>
      </c>
      <c r="B185" t="s">
        <v>2197</v>
      </c>
      <c r="C185" t="s">
        <v>2198</v>
      </c>
      <c r="D185">
        <v>4.3499999999999996</v>
      </c>
      <c r="E185">
        <v>1.45</v>
      </c>
      <c r="F185" t="s">
        <v>95</v>
      </c>
      <c r="G185" t="s">
        <v>1780</v>
      </c>
      <c r="H185" t="s">
        <v>88</v>
      </c>
      <c r="I185" t="s">
        <v>1969</v>
      </c>
      <c r="J185">
        <v>12000</v>
      </c>
      <c r="K185">
        <v>1</v>
      </c>
      <c r="L185">
        <v>2760</v>
      </c>
      <c r="N185" t="s">
        <v>1801</v>
      </c>
      <c r="O185" t="s">
        <v>1802</v>
      </c>
      <c r="P185" t="s">
        <v>491</v>
      </c>
      <c r="Q185" t="s">
        <v>2199</v>
      </c>
      <c r="R185" t="s">
        <v>1972</v>
      </c>
      <c r="S185" t="s">
        <v>1973</v>
      </c>
      <c r="T185" t="s">
        <v>2200</v>
      </c>
      <c r="U185" t="s">
        <v>310</v>
      </c>
    </row>
    <row r="186" spans="1:21" hidden="1" x14ac:dyDescent="0.35">
      <c r="A186">
        <v>296</v>
      </c>
      <c r="B186" t="s">
        <v>2197</v>
      </c>
      <c r="C186" t="s">
        <v>2198</v>
      </c>
      <c r="D186">
        <v>4.3499999999999996</v>
      </c>
      <c r="E186">
        <v>1.45</v>
      </c>
      <c r="F186" t="s">
        <v>95</v>
      </c>
      <c r="G186" t="s">
        <v>1781</v>
      </c>
      <c r="H186" t="s">
        <v>88</v>
      </c>
      <c r="I186" t="s">
        <v>1969</v>
      </c>
      <c r="J186">
        <v>12000</v>
      </c>
      <c r="K186">
        <v>1</v>
      </c>
      <c r="L186">
        <v>2760</v>
      </c>
      <c r="N186" t="s">
        <v>1801</v>
      </c>
      <c r="O186" t="s">
        <v>1802</v>
      </c>
      <c r="P186" t="s">
        <v>491</v>
      </c>
      <c r="Q186" t="s">
        <v>2199</v>
      </c>
      <c r="R186" t="s">
        <v>1972</v>
      </c>
      <c r="S186" t="s">
        <v>1973</v>
      </c>
      <c r="T186" t="s">
        <v>2200</v>
      </c>
      <c r="U186" t="s">
        <v>310</v>
      </c>
    </row>
    <row r="187" spans="1:21" hidden="1" x14ac:dyDescent="0.35">
      <c r="A187">
        <v>285</v>
      </c>
      <c r="B187" t="s">
        <v>2197</v>
      </c>
      <c r="C187" t="s">
        <v>2198</v>
      </c>
      <c r="D187">
        <v>2.54</v>
      </c>
      <c r="E187">
        <v>0.85</v>
      </c>
      <c r="F187" t="s">
        <v>95</v>
      </c>
      <c r="G187" t="s">
        <v>1783</v>
      </c>
      <c r="H187" t="s">
        <v>88</v>
      </c>
      <c r="I187" t="s">
        <v>1969</v>
      </c>
      <c r="J187">
        <v>12000</v>
      </c>
      <c r="K187">
        <v>1</v>
      </c>
      <c r="L187">
        <v>4730</v>
      </c>
      <c r="N187" t="s">
        <v>1801</v>
      </c>
      <c r="O187" t="s">
        <v>1802</v>
      </c>
      <c r="P187" t="s">
        <v>491</v>
      </c>
      <c r="Q187" t="s">
        <v>2199</v>
      </c>
      <c r="R187" t="s">
        <v>1972</v>
      </c>
      <c r="S187" t="s">
        <v>1973</v>
      </c>
      <c r="T187" t="s">
        <v>2200</v>
      </c>
      <c r="U187" t="s">
        <v>310</v>
      </c>
    </row>
    <row r="188" spans="1:21" hidden="1" x14ac:dyDescent="0.35">
      <c r="A188">
        <v>306</v>
      </c>
      <c r="B188" t="s">
        <v>2201</v>
      </c>
      <c r="C188" t="s">
        <v>2202</v>
      </c>
      <c r="D188">
        <v>11.6</v>
      </c>
      <c r="E188">
        <v>3.87</v>
      </c>
      <c r="F188" t="s">
        <v>200</v>
      </c>
      <c r="G188" t="s">
        <v>88</v>
      </c>
      <c r="H188" t="s">
        <v>88</v>
      </c>
      <c r="I188" t="s">
        <v>1969</v>
      </c>
      <c r="J188">
        <v>12000</v>
      </c>
      <c r="K188">
        <v>0.52300000000000002</v>
      </c>
      <c r="L188">
        <v>541</v>
      </c>
      <c r="N188" t="s">
        <v>1801</v>
      </c>
      <c r="O188" t="s">
        <v>1802</v>
      </c>
      <c r="P188" t="s">
        <v>491</v>
      </c>
      <c r="Q188" t="s">
        <v>2199</v>
      </c>
      <c r="R188" t="s">
        <v>1972</v>
      </c>
      <c r="S188" t="s">
        <v>1973</v>
      </c>
      <c r="T188" t="s">
        <v>2200</v>
      </c>
      <c r="U188" t="s">
        <v>310</v>
      </c>
    </row>
    <row r="189" spans="1:21" hidden="1" x14ac:dyDescent="0.35">
      <c r="A189">
        <v>1231</v>
      </c>
      <c r="B189" t="s">
        <v>2203</v>
      </c>
      <c r="C189" t="s">
        <v>2204</v>
      </c>
      <c r="D189">
        <v>1.95</v>
      </c>
      <c r="E189">
        <v>0.65</v>
      </c>
      <c r="F189" t="s">
        <v>200</v>
      </c>
      <c r="G189" t="s">
        <v>88</v>
      </c>
      <c r="H189" t="s">
        <v>88</v>
      </c>
      <c r="I189" t="s">
        <v>1969</v>
      </c>
      <c r="J189">
        <v>12000</v>
      </c>
      <c r="K189">
        <v>1</v>
      </c>
      <c r="L189">
        <v>6142</v>
      </c>
      <c r="M189">
        <v>20</v>
      </c>
      <c r="N189" t="s">
        <v>1801</v>
      </c>
      <c r="O189" t="s">
        <v>1970</v>
      </c>
      <c r="P189" t="s">
        <v>491</v>
      </c>
      <c r="Q189" t="s">
        <v>2205</v>
      </c>
      <c r="R189" t="s">
        <v>1972</v>
      </c>
      <c r="S189" t="s">
        <v>1973</v>
      </c>
      <c r="T189" t="s">
        <v>1974</v>
      </c>
      <c r="U189" t="s">
        <v>310</v>
      </c>
    </row>
    <row r="190" spans="1:21" hidden="1" x14ac:dyDescent="0.35">
      <c r="A190">
        <v>326</v>
      </c>
      <c r="B190" t="s">
        <v>2206</v>
      </c>
      <c r="C190" t="s">
        <v>2207</v>
      </c>
      <c r="D190">
        <v>2.61</v>
      </c>
      <c r="E190">
        <v>0.87</v>
      </c>
      <c r="F190" t="s">
        <v>95</v>
      </c>
      <c r="G190" t="s">
        <v>1760</v>
      </c>
      <c r="H190" t="s">
        <v>88</v>
      </c>
      <c r="I190" t="s">
        <v>1969</v>
      </c>
      <c r="J190">
        <v>6000</v>
      </c>
      <c r="K190">
        <v>1</v>
      </c>
      <c r="L190">
        <v>2300</v>
      </c>
      <c r="N190" t="s">
        <v>1801</v>
      </c>
      <c r="O190" t="s">
        <v>1802</v>
      </c>
      <c r="P190" t="s">
        <v>491</v>
      </c>
      <c r="Q190" t="s">
        <v>2199</v>
      </c>
      <c r="R190" t="s">
        <v>1972</v>
      </c>
      <c r="S190" t="s">
        <v>1973</v>
      </c>
      <c r="T190" t="s">
        <v>2200</v>
      </c>
      <c r="U190" t="s">
        <v>310</v>
      </c>
    </row>
    <row r="191" spans="1:21" hidden="1" x14ac:dyDescent="0.35">
      <c r="A191">
        <v>323</v>
      </c>
      <c r="B191" t="s">
        <v>2206</v>
      </c>
      <c r="C191" t="s">
        <v>2207</v>
      </c>
      <c r="D191">
        <v>2.48</v>
      </c>
      <c r="E191">
        <v>0.83</v>
      </c>
      <c r="F191" t="s">
        <v>95</v>
      </c>
      <c r="G191" t="s">
        <v>1284</v>
      </c>
      <c r="H191" t="s">
        <v>88</v>
      </c>
      <c r="I191" t="s">
        <v>1969</v>
      </c>
      <c r="J191">
        <v>6000</v>
      </c>
      <c r="K191">
        <v>1</v>
      </c>
      <c r="L191">
        <v>2420</v>
      </c>
      <c r="N191" t="s">
        <v>1801</v>
      </c>
      <c r="O191" t="s">
        <v>1802</v>
      </c>
      <c r="P191" t="s">
        <v>491</v>
      </c>
      <c r="Q191" t="s">
        <v>2199</v>
      </c>
      <c r="R191" t="s">
        <v>1972</v>
      </c>
      <c r="S191" t="s">
        <v>1973</v>
      </c>
      <c r="T191" t="s">
        <v>2200</v>
      </c>
      <c r="U191" t="s">
        <v>310</v>
      </c>
    </row>
    <row r="192" spans="1:21" hidden="1" x14ac:dyDescent="0.35">
      <c r="A192">
        <v>327</v>
      </c>
      <c r="B192" t="s">
        <v>2206</v>
      </c>
      <c r="C192" t="s">
        <v>2207</v>
      </c>
      <c r="D192">
        <v>2.68</v>
      </c>
      <c r="E192">
        <v>0.89</v>
      </c>
      <c r="F192" t="s">
        <v>95</v>
      </c>
      <c r="G192" t="s">
        <v>1762</v>
      </c>
      <c r="H192" t="s">
        <v>88</v>
      </c>
      <c r="I192" t="s">
        <v>1969</v>
      </c>
      <c r="J192">
        <v>6000</v>
      </c>
      <c r="K192">
        <v>1</v>
      </c>
      <c r="L192">
        <v>2240</v>
      </c>
      <c r="N192" t="s">
        <v>1801</v>
      </c>
      <c r="O192" t="s">
        <v>1802</v>
      </c>
      <c r="P192" t="s">
        <v>491</v>
      </c>
      <c r="Q192" t="s">
        <v>2199</v>
      </c>
      <c r="R192" t="s">
        <v>1972</v>
      </c>
      <c r="S192" t="s">
        <v>1973</v>
      </c>
      <c r="T192" t="s">
        <v>2200</v>
      </c>
      <c r="U192" t="s">
        <v>310</v>
      </c>
    </row>
    <row r="193" spans="1:21" hidden="1" x14ac:dyDescent="0.35">
      <c r="A193">
        <v>321</v>
      </c>
      <c r="B193" t="s">
        <v>2206</v>
      </c>
      <c r="C193" t="s">
        <v>2207</v>
      </c>
      <c r="D193">
        <v>2.31</v>
      </c>
      <c r="E193">
        <v>0.77</v>
      </c>
      <c r="F193" t="s">
        <v>95</v>
      </c>
      <c r="G193" t="s">
        <v>1763</v>
      </c>
      <c r="H193" t="s">
        <v>88</v>
      </c>
      <c r="I193" t="s">
        <v>1969</v>
      </c>
      <c r="J193">
        <v>6000</v>
      </c>
      <c r="K193">
        <v>1</v>
      </c>
      <c r="L193">
        <v>2600</v>
      </c>
      <c r="N193" t="s">
        <v>1801</v>
      </c>
      <c r="O193" t="s">
        <v>1802</v>
      </c>
      <c r="P193" t="s">
        <v>491</v>
      </c>
      <c r="Q193" t="s">
        <v>2199</v>
      </c>
      <c r="R193" t="s">
        <v>1972</v>
      </c>
      <c r="S193" t="s">
        <v>1973</v>
      </c>
      <c r="T193" t="s">
        <v>2200</v>
      </c>
      <c r="U193" t="s">
        <v>310</v>
      </c>
    </row>
    <row r="194" spans="1:21" hidden="1" x14ac:dyDescent="0.35">
      <c r="A194">
        <v>325</v>
      </c>
      <c r="B194" t="s">
        <v>2206</v>
      </c>
      <c r="C194" t="s">
        <v>2207</v>
      </c>
      <c r="D194">
        <v>2.58</v>
      </c>
      <c r="E194">
        <v>0.86</v>
      </c>
      <c r="F194" t="s">
        <v>95</v>
      </c>
      <c r="G194" t="s">
        <v>1764</v>
      </c>
      <c r="H194" t="s">
        <v>88</v>
      </c>
      <c r="I194" t="s">
        <v>1969</v>
      </c>
      <c r="J194">
        <v>6000</v>
      </c>
      <c r="K194">
        <v>1</v>
      </c>
      <c r="L194">
        <v>2330</v>
      </c>
      <c r="N194" t="s">
        <v>1801</v>
      </c>
      <c r="O194" t="s">
        <v>1802</v>
      </c>
      <c r="P194" t="s">
        <v>491</v>
      </c>
      <c r="Q194" t="s">
        <v>2199</v>
      </c>
      <c r="R194" t="s">
        <v>1972</v>
      </c>
      <c r="S194" t="s">
        <v>1973</v>
      </c>
      <c r="T194" t="s">
        <v>2200</v>
      </c>
      <c r="U194" t="s">
        <v>310</v>
      </c>
    </row>
    <row r="195" spans="1:21" hidden="1" x14ac:dyDescent="0.35">
      <c r="A195">
        <v>324</v>
      </c>
      <c r="B195" t="s">
        <v>2206</v>
      </c>
      <c r="C195" t="s">
        <v>2207</v>
      </c>
      <c r="D195">
        <v>2.5299999999999998</v>
      </c>
      <c r="E195">
        <v>0.84</v>
      </c>
      <c r="F195" t="s">
        <v>95</v>
      </c>
      <c r="G195" t="s">
        <v>1765</v>
      </c>
      <c r="H195" t="s">
        <v>88</v>
      </c>
      <c r="I195" t="s">
        <v>1969</v>
      </c>
      <c r="J195">
        <v>6000</v>
      </c>
      <c r="K195">
        <v>1</v>
      </c>
      <c r="L195">
        <v>2370</v>
      </c>
      <c r="N195" t="s">
        <v>1801</v>
      </c>
      <c r="O195" t="s">
        <v>1802</v>
      </c>
      <c r="P195" t="s">
        <v>491</v>
      </c>
      <c r="Q195" t="s">
        <v>2199</v>
      </c>
      <c r="R195" t="s">
        <v>1972</v>
      </c>
      <c r="S195" t="s">
        <v>1973</v>
      </c>
      <c r="T195" t="s">
        <v>2200</v>
      </c>
      <c r="U195" t="s">
        <v>310</v>
      </c>
    </row>
    <row r="196" spans="1:21" hidden="1" x14ac:dyDescent="0.35">
      <c r="A196">
        <v>313</v>
      </c>
      <c r="B196" t="s">
        <v>2206</v>
      </c>
      <c r="C196" t="s">
        <v>2207</v>
      </c>
      <c r="D196">
        <v>1.54</v>
      </c>
      <c r="E196">
        <v>0.51</v>
      </c>
      <c r="F196" t="s">
        <v>95</v>
      </c>
      <c r="G196" t="s">
        <v>1767</v>
      </c>
      <c r="H196" t="s">
        <v>88</v>
      </c>
      <c r="I196" t="s">
        <v>1969</v>
      </c>
      <c r="J196">
        <v>6000</v>
      </c>
      <c r="K196">
        <v>1</v>
      </c>
      <c r="L196">
        <v>3890</v>
      </c>
      <c r="N196" t="s">
        <v>1801</v>
      </c>
      <c r="O196" t="s">
        <v>1802</v>
      </c>
      <c r="P196" t="s">
        <v>491</v>
      </c>
      <c r="Q196" t="s">
        <v>2199</v>
      </c>
      <c r="R196" t="s">
        <v>1972</v>
      </c>
      <c r="S196" t="s">
        <v>1973</v>
      </c>
      <c r="T196" t="s">
        <v>2200</v>
      </c>
      <c r="U196" t="s">
        <v>310</v>
      </c>
    </row>
    <row r="197" spans="1:21" hidden="1" x14ac:dyDescent="0.35">
      <c r="A197">
        <v>311</v>
      </c>
      <c r="B197" t="s">
        <v>2206</v>
      </c>
      <c r="C197" t="s">
        <v>2207</v>
      </c>
      <c r="D197">
        <v>1.43</v>
      </c>
      <c r="E197">
        <v>0.48</v>
      </c>
      <c r="F197" t="s">
        <v>95</v>
      </c>
      <c r="G197" t="s">
        <v>1769</v>
      </c>
      <c r="H197" t="s">
        <v>88</v>
      </c>
      <c r="I197" t="s">
        <v>1969</v>
      </c>
      <c r="J197">
        <v>6000</v>
      </c>
      <c r="K197">
        <v>1</v>
      </c>
      <c r="L197">
        <v>4200</v>
      </c>
      <c r="N197" t="s">
        <v>1801</v>
      </c>
      <c r="O197" t="s">
        <v>1802</v>
      </c>
      <c r="P197" t="s">
        <v>491</v>
      </c>
      <c r="Q197" t="s">
        <v>2199</v>
      </c>
      <c r="R197" t="s">
        <v>1972</v>
      </c>
      <c r="S197" t="s">
        <v>1973</v>
      </c>
      <c r="T197" t="s">
        <v>2200</v>
      </c>
      <c r="U197" t="s">
        <v>310</v>
      </c>
    </row>
    <row r="198" spans="1:21" hidden="1" x14ac:dyDescent="0.35">
      <c r="A198">
        <v>328</v>
      </c>
      <c r="B198" t="s">
        <v>2206</v>
      </c>
      <c r="C198" t="s">
        <v>2207</v>
      </c>
      <c r="D198">
        <v>3.59</v>
      </c>
      <c r="E198">
        <v>1.2</v>
      </c>
      <c r="F198" t="s">
        <v>95</v>
      </c>
      <c r="G198" t="s">
        <v>1772</v>
      </c>
      <c r="H198" t="s">
        <v>88</v>
      </c>
      <c r="I198" t="s">
        <v>1969</v>
      </c>
      <c r="J198">
        <v>6000</v>
      </c>
      <c r="K198">
        <v>1</v>
      </c>
      <c r="L198">
        <v>1670</v>
      </c>
      <c r="N198" t="s">
        <v>1801</v>
      </c>
      <c r="O198" t="s">
        <v>1802</v>
      </c>
      <c r="P198" t="s">
        <v>491</v>
      </c>
      <c r="Q198" t="s">
        <v>2199</v>
      </c>
      <c r="R198" t="s">
        <v>1972</v>
      </c>
      <c r="S198" t="s">
        <v>1973</v>
      </c>
      <c r="T198" t="s">
        <v>2200</v>
      </c>
      <c r="U198" t="s">
        <v>310</v>
      </c>
    </row>
    <row r="199" spans="1:21" hidden="1" x14ac:dyDescent="0.35">
      <c r="A199">
        <v>316</v>
      </c>
      <c r="B199" t="s">
        <v>2206</v>
      </c>
      <c r="C199" t="s">
        <v>2207</v>
      </c>
      <c r="D199">
        <v>1.94</v>
      </c>
      <c r="E199">
        <v>0.65</v>
      </c>
      <c r="F199" t="s">
        <v>95</v>
      </c>
      <c r="G199" t="s">
        <v>1375</v>
      </c>
      <c r="H199" t="s">
        <v>88</v>
      </c>
      <c r="I199" t="s">
        <v>1969</v>
      </c>
      <c r="J199">
        <v>6000</v>
      </c>
      <c r="K199">
        <v>1</v>
      </c>
      <c r="L199">
        <v>3090</v>
      </c>
      <c r="N199" t="s">
        <v>1801</v>
      </c>
      <c r="O199" t="s">
        <v>1802</v>
      </c>
      <c r="P199" t="s">
        <v>491</v>
      </c>
      <c r="Q199" t="s">
        <v>2199</v>
      </c>
      <c r="R199" t="s">
        <v>1972</v>
      </c>
      <c r="S199" t="s">
        <v>1973</v>
      </c>
      <c r="T199" t="s">
        <v>2200</v>
      </c>
      <c r="U199" t="s">
        <v>310</v>
      </c>
    </row>
    <row r="200" spans="1:21" hidden="1" x14ac:dyDescent="0.35">
      <c r="A200">
        <v>322</v>
      </c>
      <c r="B200" t="s">
        <v>2206</v>
      </c>
      <c r="C200" t="s">
        <v>2207</v>
      </c>
      <c r="D200">
        <v>2.33</v>
      </c>
      <c r="E200">
        <v>0.78</v>
      </c>
      <c r="F200" t="s">
        <v>95</v>
      </c>
      <c r="G200" t="s">
        <v>1409</v>
      </c>
      <c r="H200" t="s">
        <v>88</v>
      </c>
      <c r="I200" t="s">
        <v>1969</v>
      </c>
      <c r="J200">
        <v>6000</v>
      </c>
      <c r="K200">
        <v>1</v>
      </c>
      <c r="L200">
        <v>2580</v>
      </c>
      <c r="N200" t="s">
        <v>1801</v>
      </c>
      <c r="O200" t="s">
        <v>1802</v>
      </c>
      <c r="P200" t="s">
        <v>491</v>
      </c>
      <c r="Q200" t="s">
        <v>2199</v>
      </c>
      <c r="R200" t="s">
        <v>1972</v>
      </c>
      <c r="S200" t="s">
        <v>1973</v>
      </c>
      <c r="T200" t="s">
        <v>2200</v>
      </c>
      <c r="U200" t="s">
        <v>310</v>
      </c>
    </row>
    <row r="201" spans="1:21" hidden="1" x14ac:dyDescent="0.35">
      <c r="A201">
        <v>329</v>
      </c>
      <c r="B201" t="s">
        <v>2206</v>
      </c>
      <c r="C201" t="s">
        <v>2207</v>
      </c>
      <c r="D201">
        <v>4.38</v>
      </c>
      <c r="E201">
        <v>1.46</v>
      </c>
      <c r="F201" t="s">
        <v>95</v>
      </c>
      <c r="G201" t="s">
        <v>1773</v>
      </c>
      <c r="H201" t="s">
        <v>88</v>
      </c>
      <c r="I201" t="s">
        <v>1969</v>
      </c>
      <c r="J201">
        <v>6000</v>
      </c>
      <c r="K201">
        <v>1</v>
      </c>
      <c r="L201">
        <v>1370</v>
      </c>
      <c r="N201" t="s">
        <v>1801</v>
      </c>
      <c r="O201" t="s">
        <v>1802</v>
      </c>
      <c r="P201" t="s">
        <v>491</v>
      </c>
      <c r="Q201" t="s">
        <v>2199</v>
      </c>
      <c r="R201" t="s">
        <v>1972</v>
      </c>
      <c r="S201" t="s">
        <v>1973</v>
      </c>
      <c r="T201" t="s">
        <v>2200</v>
      </c>
      <c r="U201" t="s">
        <v>310</v>
      </c>
    </row>
    <row r="202" spans="1:21" hidden="1" x14ac:dyDescent="0.35">
      <c r="A202">
        <v>315</v>
      </c>
      <c r="B202" t="s">
        <v>2206</v>
      </c>
      <c r="C202" t="s">
        <v>2207</v>
      </c>
      <c r="D202">
        <v>1.68</v>
      </c>
      <c r="E202">
        <v>0.56000000000000005</v>
      </c>
      <c r="F202" t="s">
        <v>95</v>
      </c>
      <c r="G202" t="s">
        <v>1770</v>
      </c>
      <c r="H202" t="s">
        <v>88</v>
      </c>
      <c r="I202" t="s">
        <v>1969</v>
      </c>
      <c r="J202">
        <v>6000</v>
      </c>
      <c r="K202">
        <v>1</v>
      </c>
      <c r="L202">
        <v>3570</v>
      </c>
      <c r="N202" t="s">
        <v>1801</v>
      </c>
      <c r="O202" t="s">
        <v>1802</v>
      </c>
      <c r="P202" t="s">
        <v>491</v>
      </c>
      <c r="Q202" t="s">
        <v>2199</v>
      </c>
      <c r="R202" t="s">
        <v>1972</v>
      </c>
      <c r="S202" t="s">
        <v>1973</v>
      </c>
      <c r="T202" t="s">
        <v>2200</v>
      </c>
      <c r="U202" t="s">
        <v>310</v>
      </c>
    </row>
    <row r="203" spans="1:21" hidden="1" x14ac:dyDescent="0.35">
      <c r="A203">
        <v>317</v>
      </c>
      <c r="B203" t="s">
        <v>2206</v>
      </c>
      <c r="C203" t="s">
        <v>2207</v>
      </c>
      <c r="D203">
        <v>2</v>
      </c>
      <c r="E203">
        <v>0.67</v>
      </c>
      <c r="F203" t="s">
        <v>95</v>
      </c>
      <c r="G203" t="s">
        <v>1775</v>
      </c>
      <c r="H203" t="s">
        <v>88</v>
      </c>
      <c r="I203" t="s">
        <v>1969</v>
      </c>
      <c r="J203">
        <v>6000</v>
      </c>
      <c r="K203">
        <v>1</v>
      </c>
      <c r="L203">
        <v>3000</v>
      </c>
      <c r="N203" t="s">
        <v>1801</v>
      </c>
      <c r="O203" t="s">
        <v>1802</v>
      </c>
      <c r="P203" t="s">
        <v>491</v>
      </c>
      <c r="Q203" t="s">
        <v>2199</v>
      </c>
      <c r="R203" t="s">
        <v>1972</v>
      </c>
      <c r="S203" t="s">
        <v>1973</v>
      </c>
      <c r="T203" t="s">
        <v>2200</v>
      </c>
      <c r="U203" t="s">
        <v>310</v>
      </c>
    </row>
    <row r="204" spans="1:21" hidden="1" x14ac:dyDescent="0.35">
      <c r="A204">
        <v>318</v>
      </c>
      <c r="B204" t="s">
        <v>2206</v>
      </c>
      <c r="C204" t="s">
        <v>2207</v>
      </c>
      <c r="D204">
        <v>2.0099999999999998</v>
      </c>
      <c r="E204">
        <v>0.67</v>
      </c>
      <c r="F204" t="s">
        <v>95</v>
      </c>
      <c r="G204" t="s">
        <v>1776</v>
      </c>
      <c r="H204" t="s">
        <v>88</v>
      </c>
      <c r="I204" t="s">
        <v>1969</v>
      </c>
      <c r="J204">
        <v>6000</v>
      </c>
      <c r="K204">
        <v>1</v>
      </c>
      <c r="L204">
        <v>2980</v>
      </c>
      <c r="N204" t="s">
        <v>1801</v>
      </c>
      <c r="O204" t="s">
        <v>1802</v>
      </c>
      <c r="P204" t="s">
        <v>491</v>
      </c>
      <c r="Q204" t="s">
        <v>2199</v>
      </c>
      <c r="R204" t="s">
        <v>1972</v>
      </c>
      <c r="S204" t="s">
        <v>1973</v>
      </c>
      <c r="T204" t="s">
        <v>2200</v>
      </c>
      <c r="U204" t="s">
        <v>310</v>
      </c>
    </row>
    <row r="205" spans="1:21" hidden="1" x14ac:dyDescent="0.35">
      <c r="A205">
        <v>308</v>
      </c>
      <c r="B205" t="s">
        <v>2206</v>
      </c>
      <c r="C205" t="s">
        <v>2207</v>
      </c>
      <c r="D205">
        <v>1.25</v>
      </c>
      <c r="E205">
        <v>0.42</v>
      </c>
      <c r="F205" t="s">
        <v>95</v>
      </c>
      <c r="G205" t="s">
        <v>1494</v>
      </c>
      <c r="H205" t="s">
        <v>88</v>
      </c>
      <c r="I205" t="s">
        <v>1969</v>
      </c>
      <c r="J205">
        <v>6000</v>
      </c>
      <c r="K205">
        <v>1</v>
      </c>
      <c r="L205">
        <v>4810</v>
      </c>
      <c r="N205" t="s">
        <v>1801</v>
      </c>
      <c r="O205" t="s">
        <v>1802</v>
      </c>
      <c r="P205" t="s">
        <v>491</v>
      </c>
      <c r="Q205" t="s">
        <v>2199</v>
      </c>
      <c r="R205" t="s">
        <v>1972</v>
      </c>
      <c r="S205" t="s">
        <v>1973</v>
      </c>
      <c r="T205" t="s">
        <v>2200</v>
      </c>
      <c r="U205" t="s">
        <v>310</v>
      </c>
    </row>
    <row r="206" spans="1:21" hidden="1" x14ac:dyDescent="0.35">
      <c r="A206">
        <v>307</v>
      </c>
      <c r="B206" t="s">
        <v>2206</v>
      </c>
      <c r="C206" t="s">
        <v>2207</v>
      </c>
      <c r="D206">
        <v>1.24</v>
      </c>
      <c r="E206">
        <v>0.41</v>
      </c>
      <c r="F206" t="s">
        <v>95</v>
      </c>
      <c r="G206" t="s">
        <v>1507</v>
      </c>
      <c r="H206" t="s">
        <v>88</v>
      </c>
      <c r="I206" t="s">
        <v>1969</v>
      </c>
      <c r="J206">
        <v>6000</v>
      </c>
      <c r="K206">
        <v>1</v>
      </c>
      <c r="L206">
        <v>4830</v>
      </c>
      <c r="N206" t="s">
        <v>1801</v>
      </c>
      <c r="O206" t="s">
        <v>1802</v>
      </c>
      <c r="P206" t="s">
        <v>491</v>
      </c>
      <c r="Q206" t="s">
        <v>2199</v>
      </c>
      <c r="R206" t="s">
        <v>1972</v>
      </c>
      <c r="S206" t="s">
        <v>1973</v>
      </c>
      <c r="T206" t="s">
        <v>2200</v>
      </c>
      <c r="U206" t="s">
        <v>310</v>
      </c>
    </row>
    <row r="207" spans="1:21" hidden="1" x14ac:dyDescent="0.35">
      <c r="A207">
        <v>314</v>
      </c>
      <c r="B207" t="s">
        <v>2206</v>
      </c>
      <c r="C207" t="s">
        <v>2207</v>
      </c>
      <c r="D207">
        <v>1.62</v>
      </c>
      <c r="E207">
        <v>0.54</v>
      </c>
      <c r="F207" t="s">
        <v>95</v>
      </c>
      <c r="G207" t="s">
        <v>1777</v>
      </c>
      <c r="H207" t="s">
        <v>88</v>
      </c>
      <c r="I207" t="s">
        <v>1969</v>
      </c>
      <c r="J207">
        <v>6000</v>
      </c>
      <c r="K207">
        <v>1</v>
      </c>
      <c r="L207">
        <v>3710</v>
      </c>
      <c r="N207" t="s">
        <v>1801</v>
      </c>
      <c r="O207" t="s">
        <v>1802</v>
      </c>
      <c r="P207" t="s">
        <v>491</v>
      </c>
      <c r="Q207" t="s">
        <v>2199</v>
      </c>
      <c r="R207" t="s">
        <v>1972</v>
      </c>
      <c r="S207" t="s">
        <v>1973</v>
      </c>
      <c r="T207" t="s">
        <v>2200</v>
      </c>
      <c r="U207" t="s">
        <v>310</v>
      </c>
    </row>
    <row r="208" spans="1:21" hidden="1" x14ac:dyDescent="0.35">
      <c r="A208">
        <v>310</v>
      </c>
      <c r="B208" t="s">
        <v>2206</v>
      </c>
      <c r="C208" t="s">
        <v>2207</v>
      </c>
      <c r="D208">
        <v>1.38</v>
      </c>
      <c r="E208">
        <v>0.46</v>
      </c>
      <c r="F208" t="s">
        <v>95</v>
      </c>
      <c r="G208" t="s">
        <v>1778</v>
      </c>
      <c r="H208" t="s">
        <v>88</v>
      </c>
      <c r="I208" t="s">
        <v>1969</v>
      </c>
      <c r="J208">
        <v>6000</v>
      </c>
      <c r="K208">
        <v>1</v>
      </c>
      <c r="L208">
        <v>4350</v>
      </c>
      <c r="N208" t="s">
        <v>1801</v>
      </c>
      <c r="O208" t="s">
        <v>1802</v>
      </c>
      <c r="P208" t="s">
        <v>491</v>
      </c>
      <c r="Q208" t="s">
        <v>2199</v>
      </c>
      <c r="R208" t="s">
        <v>1972</v>
      </c>
      <c r="S208" t="s">
        <v>1973</v>
      </c>
      <c r="T208" t="s">
        <v>2200</v>
      </c>
      <c r="U208" t="s">
        <v>310</v>
      </c>
    </row>
    <row r="209" spans="1:21" hidden="1" x14ac:dyDescent="0.35">
      <c r="A209">
        <v>312</v>
      </c>
      <c r="B209" t="s">
        <v>2206</v>
      </c>
      <c r="C209" t="s">
        <v>2207</v>
      </c>
      <c r="D209">
        <v>1.5</v>
      </c>
      <c r="E209">
        <v>0.5</v>
      </c>
      <c r="F209" t="s">
        <v>95</v>
      </c>
      <c r="G209" t="s">
        <v>1779</v>
      </c>
      <c r="H209" t="s">
        <v>88</v>
      </c>
      <c r="I209" t="s">
        <v>1969</v>
      </c>
      <c r="J209">
        <v>6000</v>
      </c>
      <c r="K209">
        <v>1</v>
      </c>
      <c r="L209">
        <v>4010</v>
      </c>
      <c r="N209" t="s">
        <v>1801</v>
      </c>
      <c r="O209" t="s">
        <v>1802</v>
      </c>
      <c r="P209" t="s">
        <v>491</v>
      </c>
      <c r="Q209" t="s">
        <v>2199</v>
      </c>
      <c r="R209" t="s">
        <v>1972</v>
      </c>
      <c r="S209" t="s">
        <v>1973</v>
      </c>
      <c r="T209" t="s">
        <v>2200</v>
      </c>
      <c r="U209" t="s">
        <v>310</v>
      </c>
    </row>
    <row r="210" spans="1:21" hidden="1" x14ac:dyDescent="0.35">
      <c r="A210">
        <v>319</v>
      </c>
      <c r="B210" t="s">
        <v>2206</v>
      </c>
      <c r="C210" t="s">
        <v>2207</v>
      </c>
      <c r="D210">
        <v>2.17</v>
      </c>
      <c r="E210">
        <v>0.72</v>
      </c>
      <c r="F210" t="s">
        <v>95</v>
      </c>
      <c r="G210" t="s">
        <v>1780</v>
      </c>
      <c r="H210" t="s">
        <v>88</v>
      </c>
      <c r="I210" t="s">
        <v>1969</v>
      </c>
      <c r="J210">
        <v>6000</v>
      </c>
      <c r="K210">
        <v>1</v>
      </c>
      <c r="L210">
        <v>2760</v>
      </c>
      <c r="N210" t="s">
        <v>1801</v>
      </c>
      <c r="O210" t="s">
        <v>1802</v>
      </c>
      <c r="P210" t="s">
        <v>491</v>
      </c>
      <c r="Q210" t="s">
        <v>2199</v>
      </c>
      <c r="R210" t="s">
        <v>1972</v>
      </c>
      <c r="S210" t="s">
        <v>1973</v>
      </c>
      <c r="T210" t="s">
        <v>2200</v>
      </c>
      <c r="U210" t="s">
        <v>310</v>
      </c>
    </row>
    <row r="211" spans="1:21" hidden="1" x14ac:dyDescent="0.35">
      <c r="A211">
        <v>320</v>
      </c>
      <c r="B211" t="s">
        <v>2206</v>
      </c>
      <c r="C211" t="s">
        <v>2207</v>
      </c>
      <c r="D211">
        <v>2.17</v>
      </c>
      <c r="E211">
        <v>0.72</v>
      </c>
      <c r="F211" t="s">
        <v>95</v>
      </c>
      <c r="G211" t="s">
        <v>1781</v>
      </c>
      <c r="H211" t="s">
        <v>88</v>
      </c>
      <c r="I211" t="s">
        <v>1969</v>
      </c>
      <c r="J211">
        <v>6000</v>
      </c>
      <c r="K211">
        <v>1</v>
      </c>
      <c r="L211">
        <v>2760</v>
      </c>
      <c r="N211" t="s">
        <v>1801</v>
      </c>
      <c r="O211" t="s">
        <v>1802</v>
      </c>
      <c r="P211" t="s">
        <v>491</v>
      </c>
      <c r="Q211" t="s">
        <v>2199</v>
      </c>
      <c r="R211" t="s">
        <v>1972</v>
      </c>
      <c r="S211" t="s">
        <v>1973</v>
      </c>
      <c r="T211" t="s">
        <v>2200</v>
      </c>
      <c r="U211" t="s">
        <v>310</v>
      </c>
    </row>
    <row r="212" spans="1:21" hidden="1" x14ac:dyDescent="0.35">
      <c r="A212">
        <v>309</v>
      </c>
      <c r="B212" t="s">
        <v>2206</v>
      </c>
      <c r="C212" t="s">
        <v>2207</v>
      </c>
      <c r="D212">
        <v>1.27</v>
      </c>
      <c r="E212">
        <v>0.42</v>
      </c>
      <c r="F212" t="s">
        <v>95</v>
      </c>
      <c r="G212" t="s">
        <v>1783</v>
      </c>
      <c r="H212" t="s">
        <v>88</v>
      </c>
      <c r="I212" t="s">
        <v>1969</v>
      </c>
      <c r="J212">
        <v>6000</v>
      </c>
      <c r="K212">
        <v>1</v>
      </c>
      <c r="L212">
        <v>4730</v>
      </c>
      <c r="N212" t="s">
        <v>1801</v>
      </c>
      <c r="O212" t="s">
        <v>1802</v>
      </c>
      <c r="P212" t="s">
        <v>491</v>
      </c>
      <c r="Q212" t="s">
        <v>2199</v>
      </c>
      <c r="R212" t="s">
        <v>1972</v>
      </c>
      <c r="S212" t="s">
        <v>1973</v>
      </c>
      <c r="T212" t="s">
        <v>2200</v>
      </c>
      <c r="U212" t="s">
        <v>310</v>
      </c>
    </row>
    <row r="213" spans="1:21" hidden="1" x14ac:dyDescent="0.35">
      <c r="A213">
        <v>330</v>
      </c>
      <c r="B213" t="s">
        <v>2208</v>
      </c>
      <c r="C213" t="s">
        <v>2209</v>
      </c>
      <c r="D213">
        <v>5.8</v>
      </c>
      <c r="E213">
        <v>1.93</v>
      </c>
      <c r="F213" t="s">
        <v>200</v>
      </c>
      <c r="G213" t="s">
        <v>88</v>
      </c>
      <c r="H213" t="s">
        <v>88</v>
      </c>
      <c r="I213" t="s">
        <v>1969</v>
      </c>
      <c r="J213">
        <v>6000</v>
      </c>
      <c r="K213">
        <v>0.52300000000000002</v>
      </c>
      <c r="L213">
        <v>541</v>
      </c>
      <c r="N213" t="s">
        <v>1801</v>
      </c>
      <c r="O213" t="s">
        <v>1802</v>
      </c>
      <c r="P213" t="s">
        <v>491</v>
      </c>
      <c r="Q213" t="s">
        <v>2199</v>
      </c>
      <c r="R213" t="s">
        <v>1972</v>
      </c>
      <c r="S213" t="s">
        <v>1973</v>
      </c>
      <c r="T213" t="s">
        <v>2200</v>
      </c>
      <c r="U213" t="s">
        <v>310</v>
      </c>
    </row>
    <row r="214" spans="1:21" hidden="1" x14ac:dyDescent="0.35">
      <c r="A214">
        <v>1232</v>
      </c>
      <c r="B214" t="s">
        <v>2210</v>
      </c>
      <c r="C214" t="s">
        <v>2211</v>
      </c>
      <c r="D214">
        <v>0.98</v>
      </c>
      <c r="E214">
        <v>0.33</v>
      </c>
      <c r="F214" t="s">
        <v>200</v>
      </c>
      <c r="G214" t="s">
        <v>88</v>
      </c>
      <c r="H214" t="s">
        <v>88</v>
      </c>
      <c r="I214" t="s">
        <v>1969</v>
      </c>
      <c r="J214">
        <v>6000</v>
      </c>
      <c r="K214">
        <v>1</v>
      </c>
      <c r="L214">
        <v>6142</v>
      </c>
      <c r="M214">
        <v>20</v>
      </c>
      <c r="N214" t="s">
        <v>1801</v>
      </c>
      <c r="O214" t="s">
        <v>1970</v>
      </c>
      <c r="P214" t="s">
        <v>491</v>
      </c>
      <c r="Q214" t="s">
        <v>2205</v>
      </c>
      <c r="R214" t="s">
        <v>1972</v>
      </c>
      <c r="S214" t="s">
        <v>1973</v>
      </c>
      <c r="T214" t="s">
        <v>1974</v>
      </c>
      <c r="U214" t="s">
        <v>310</v>
      </c>
    </row>
    <row r="215" spans="1:21" hidden="1" x14ac:dyDescent="0.35">
      <c r="A215">
        <v>350</v>
      </c>
      <c r="B215" t="s">
        <v>2212</v>
      </c>
      <c r="C215" t="s">
        <v>2213</v>
      </c>
      <c r="D215">
        <v>3.48</v>
      </c>
      <c r="E215">
        <v>1.1599999999999999</v>
      </c>
      <c r="F215" t="s">
        <v>95</v>
      </c>
      <c r="G215" t="s">
        <v>1760</v>
      </c>
      <c r="H215" t="s">
        <v>88</v>
      </c>
      <c r="I215" t="s">
        <v>1969</v>
      </c>
      <c r="J215">
        <v>8000</v>
      </c>
      <c r="K215">
        <v>1</v>
      </c>
      <c r="L215">
        <v>2300</v>
      </c>
      <c r="M215">
        <v>15</v>
      </c>
      <c r="N215" t="s">
        <v>1801</v>
      </c>
      <c r="O215" t="s">
        <v>1802</v>
      </c>
      <c r="P215" t="s">
        <v>491</v>
      </c>
      <c r="Q215" t="s">
        <v>2199</v>
      </c>
      <c r="R215" t="s">
        <v>1972</v>
      </c>
      <c r="S215" t="s">
        <v>1973</v>
      </c>
      <c r="T215" t="s">
        <v>2200</v>
      </c>
      <c r="U215" t="s">
        <v>310</v>
      </c>
    </row>
    <row r="216" spans="1:21" hidden="1" x14ac:dyDescent="0.35">
      <c r="A216">
        <v>347</v>
      </c>
      <c r="B216" t="s">
        <v>2212</v>
      </c>
      <c r="C216" t="s">
        <v>2213</v>
      </c>
      <c r="D216">
        <v>3.31</v>
      </c>
      <c r="E216">
        <v>1.1000000000000001</v>
      </c>
      <c r="F216" t="s">
        <v>95</v>
      </c>
      <c r="G216" t="s">
        <v>1284</v>
      </c>
      <c r="H216" t="s">
        <v>88</v>
      </c>
      <c r="I216" t="s">
        <v>1969</v>
      </c>
      <c r="J216">
        <v>8000</v>
      </c>
      <c r="K216">
        <v>1</v>
      </c>
      <c r="L216">
        <v>2420</v>
      </c>
      <c r="M216">
        <v>15</v>
      </c>
      <c r="N216" t="s">
        <v>1801</v>
      </c>
      <c r="O216" t="s">
        <v>1802</v>
      </c>
      <c r="P216" t="s">
        <v>491</v>
      </c>
      <c r="Q216" t="s">
        <v>2199</v>
      </c>
      <c r="R216" t="s">
        <v>1972</v>
      </c>
      <c r="S216" t="s">
        <v>1973</v>
      </c>
      <c r="T216" t="s">
        <v>2200</v>
      </c>
      <c r="U216" t="s">
        <v>310</v>
      </c>
    </row>
    <row r="217" spans="1:21" hidden="1" x14ac:dyDescent="0.35">
      <c r="A217">
        <v>351</v>
      </c>
      <c r="B217" t="s">
        <v>2212</v>
      </c>
      <c r="C217" t="s">
        <v>2213</v>
      </c>
      <c r="D217">
        <v>3.57</v>
      </c>
      <c r="E217">
        <v>1.19</v>
      </c>
      <c r="F217" t="s">
        <v>95</v>
      </c>
      <c r="G217" t="s">
        <v>1762</v>
      </c>
      <c r="H217" t="s">
        <v>88</v>
      </c>
      <c r="I217" t="s">
        <v>1969</v>
      </c>
      <c r="J217">
        <v>8000</v>
      </c>
      <c r="K217">
        <v>1</v>
      </c>
      <c r="L217">
        <v>2240</v>
      </c>
      <c r="M217">
        <v>15</v>
      </c>
      <c r="N217" t="s">
        <v>1801</v>
      </c>
      <c r="O217" t="s">
        <v>1802</v>
      </c>
      <c r="P217" t="s">
        <v>491</v>
      </c>
      <c r="Q217" t="s">
        <v>2199</v>
      </c>
      <c r="R217" t="s">
        <v>1972</v>
      </c>
      <c r="S217" t="s">
        <v>1973</v>
      </c>
      <c r="T217" t="s">
        <v>2200</v>
      </c>
      <c r="U217" t="s">
        <v>310</v>
      </c>
    </row>
    <row r="218" spans="1:21" hidden="1" x14ac:dyDescent="0.35">
      <c r="A218">
        <v>345</v>
      </c>
      <c r="B218" t="s">
        <v>2212</v>
      </c>
      <c r="C218" t="s">
        <v>2213</v>
      </c>
      <c r="D218">
        <v>3.08</v>
      </c>
      <c r="E218">
        <v>1.03</v>
      </c>
      <c r="F218" t="s">
        <v>95</v>
      </c>
      <c r="G218" t="s">
        <v>1763</v>
      </c>
      <c r="H218" t="s">
        <v>88</v>
      </c>
      <c r="I218" t="s">
        <v>1969</v>
      </c>
      <c r="J218">
        <v>8000</v>
      </c>
      <c r="K218">
        <v>1</v>
      </c>
      <c r="L218">
        <v>2600</v>
      </c>
      <c r="M218">
        <v>15</v>
      </c>
      <c r="N218" t="s">
        <v>1801</v>
      </c>
      <c r="O218" t="s">
        <v>1802</v>
      </c>
      <c r="P218" t="s">
        <v>491</v>
      </c>
      <c r="Q218" t="s">
        <v>2199</v>
      </c>
      <c r="R218" t="s">
        <v>1972</v>
      </c>
      <c r="S218" t="s">
        <v>1973</v>
      </c>
      <c r="T218" t="s">
        <v>2200</v>
      </c>
      <c r="U218" t="s">
        <v>310</v>
      </c>
    </row>
    <row r="219" spans="1:21" hidden="1" x14ac:dyDescent="0.35">
      <c r="A219">
        <v>349</v>
      </c>
      <c r="B219" t="s">
        <v>2212</v>
      </c>
      <c r="C219" t="s">
        <v>2213</v>
      </c>
      <c r="D219">
        <v>3.43</v>
      </c>
      <c r="E219">
        <v>1.1399999999999999</v>
      </c>
      <c r="F219" t="s">
        <v>95</v>
      </c>
      <c r="G219" t="s">
        <v>1764</v>
      </c>
      <c r="H219" t="s">
        <v>88</v>
      </c>
      <c r="I219" t="s">
        <v>1969</v>
      </c>
      <c r="J219">
        <v>8000</v>
      </c>
      <c r="K219">
        <v>1</v>
      </c>
      <c r="L219">
        <v>2330</v>
      </c>
      <c r="M219">
        <v>15</v>
      </c>
      <c r="N219" t="s">
        <v>1801</v>
      </c>
      <c r="O219" t="s">
        <v>1802</v>
      </c>
      <c r="P219" t="s">
        <v>491</v>
      </c>
      <c r="Q219" t="s">
        <v>2199</v>
      </c>
      <c r="R219" t="s">
        <v>1972</v>
      </c>
      <c r="S219" t="s">
        <v>1973</v>
      </c>
      <c r="T219" t="s">
        <v>2200</v>
      </c>
      <c r="U219" t="s">
        <v>310</v>
      </c>
    </row>
    <row r="220" spans="1:21" hidden="1" x14ac:dyDescent="0.35">
      <c r="A220">
        <v>348</v>
      </c>
      <c r="B220" t="s">
        <v>2212</v>
      </c>
      <c r="C220" t="s">
        <v>2213</v>
      </c>
      <c r="D220">
        <v>3.38</v>
      </c>
      <c r="E220">
        <v>1.1299999999999999</v>
      </c>
      <c r="F220" t="s">
        <v>95</v>
      </c>
      <c r="G220" t="s">
        <v>1765</v>
      </c>
      <c r="H220" t="s">
        <v>88</v>
      </c>
      <c r="I220" t="s">
        <v>1969</v>
      </c>
      <c r="J220">
        <v>8000</v>
      </c>
      <c r="K220">
        <v>1</v>
      </c>
      <c r="L220">
        <v>2370</v>
      </c>
      <c r="M220">
        <v>15</v>
      </c>
      <c r="N220" t="s">
        <v>1801</v>
      </c>
      <c r="O220" t="s">
        <v>1802</v>
      </c>
      <c r="P220" t="s">
        <v>491</v>
      </c>
      <c r="Q220" t="s">
        <v>2199</v>
      </c>
      <c r="R220" t="s">
        <v>1972</v>
      </c>
      <c r="S220" t="s">
        <v>1973</v>
      </c>
      <c r="T220" t="s">
        <v>2200</v>
      </c>
      <c r="U220" t="s">
        <v>310</v>
      </c>
    </row>
    <row r="221" spans="1:21" hidden="1" x14ac:dyDescent="0.35">
      <c r="A221">
        <v>337</v>
      </c>
      <c r="B221" t="s">
        <v>2212</v>
      </c>
      <c r="C221" t="s">
        <v>2213</v>
      </c>
      <c r="D221">
        <v>2.06</v>
      </c>
      <c r="E221">
        <v>0.69</v>
      </c>
      <c r="F221" t="s">
        <v>95</v>
      </c>
      <c r="G221" t="s">
        <v>1767</v>
      </c>
      <c r="H221" t="s">
        <v>88</v>
      </c>
      <c r="I221" t="s">
        <v>1969</v>
      </c>
      <c r="J221">
        <v>8000</v>
      </c>
      <c r="K221">
        <v>1</v>
      </c>
      <c r="L221">
        <v>3890</v>
      </c>
      <c r="M221">
        <v>15</v>
      </c>
      <c r="N221" t="s">
        <v>1801</v>
      </c>
      <c r="O221" t="s">
        <v>1802</v>
      </c>
      <c r="P221" t="s">
        <v>491</v>
      </c>
      <c r="Q221" t="s">
        <v>2199</v>
      </c>
      <c r="R221" t="s">
        <v>1972</v>
      </c>
      <c r="S221" t="s">
        <v>1973</v>
      </c>
      <c r="T221" t="s">
        <v>2200</v>
      </c>
      <c r="U221" t="s">
        <v>310</v>
      </c>
    </row>
    <row r="222" spans="1:21" hidden="1" x14ac:dyDescent="0.35">
      <c r="A222">
        <v>335</v>
      </c>
      <c r="B222" t="s">
        <v>2212</v>
      </c>
      <c r="C222" t="s">
        <v>2213</v>
      </c>
      <c r="D222">
        <v>1.9</v>
      </c>
      <c r="E222">
        <v>0.63</v>
      </c>
      <c r="F222" t="s">
        <v>95</v>
      </c>
      <c r="G222" t="s">
        <v>1769</v>
      </c>
      <c r="H222" t="s">
        <v>88</v>
      </c>
      <c r="I222" t="s">
        <v>1969</v>
      </c>
      <c r="J222">
        <v>8000</v>
      </c>
      <c r="K222">
        <v>1</v>
      </c>
      <c r="L222">
        <v>4200</v>
      </c>
      <c r="M222">
        <v>15</v>
      </c>
      <c r="N222" t="s">
        <v>1801</v>
      </c>
      <c r="O222" t="s">
        <v>1802</v>
      </c>
      <c r="P222" t="s">
        <v>491</v>
      </c>
      <c r="Q222" t="s">
        <v>2199</v>
      </c>
      <c r="R222" t="s">
        <v>1972</v>
      </c>
      <c r="S222" t="s">
        <v>1973</v>
      </c>
      <c r="T222" t="s">
        <v>2200</v>
      </c>
      <c r="U222" t="s">
        <v>310</v>
      </c>
    </row>
    <row r="223" spans="1:21" hidden="1" x14ac:dyDescent="0.35">
      <c r="A223">
        <v>352</v>
      </c>
      <c r="B223" t="s">
        <v>2212</v>
      </c>
      <c r="C223" t="s">
        <v>2213</v>
      </c>
      <c r="D223">
        <v>4.79</v>
      </c>
      <c r="E223">
        <v>1.6</v>
      </c>
      <c r="F223" t="s">
        <v>95</v>
      </c>
      <c r="G223" t="s">
        <v>1772</v>
      </c>
      <c r="H223" t="s">
        <v>88</v>
      </c>
      <c r="I223" t="s">
        <v>1969</v>
      </c>
      <c r="J223">
        <v>8000</v>
      </c>
      <c r="K223">
        <v>1</v>
      </c>
      <c r="L223">
        <v>1670</v>
      </c>
      <c r="M223">
        <v>15</v>
      </c>
      <c r="N223" t="s">
        <v>1801</v>
      </c>
      <c r="O223" t="s">
        <v>1802</v>
      </c>
      <c r="P223" t="s">
        <v>491</v>
      </c>
      <c r="Q223" t="s">
        <v>2199</v>
      </c>
      <c r="R223" t="s">
        <v>1972</v>
      </c>
      <c r="S223" t="s">
        <v>1973</v>
      </c>
      <c r="T223" t="s">
        <v>2200</v>
      </c>
      <c r="U223" t="s">
        <v>310</v>
      </c>
    </row>
    <row r="224" spans="1:21" hidden="1" x14ac:dyDescent="0.35">
      <c r="A224">
        <v>340</v>
      </c>
      <c r="B224" t="s">
        <v>2212</v>
      </c>
      <c r="C224" t="s">
        <v>2213</v>
      </c>
      <c r="D224">
        <v>2.59</v>
      </c>
      <c r="E224">
        <v>0.86</v>
      </c>
      <c r="F224" t="s">
        <v>95</v>
      </c>
      <c r="G224" t="s">
        <v>1375</v>
      </c>
      <c r="H224" t="s">
        <v>88</v>
      </c>
      <c r="I224" t="s">
        <v>1969</v>
      </c>
      <c r="J224">
        <v>8000</v>
      </c>
      <c r="K224">
        <v>1</v>
      </c>
      <c r="L224">
        <v>3090</v>
      </c>
      <c r="M224">
        <v>15</v>
      </c>
      <c r="N224" t="s">
        <v>1801</v>
      </c>
      <c r="O224" t="s">
        <v>1802</v>
      </c>
      <c r="P224" t="s">
        <v>491</v>
      </c>
      <c r="Q224" t="s">
        <v>2199</v>
      </c>
      <c r="R224" t="s">
        <v>1972</v>
      </c>
      <c r="S224" t="s">
        <v>1973</v>
      </c>
      <c r="T224" t="s">
        <v>2200</v>
      </c>
      <c r="U224" t="s">
        <v>310</v>
      </c>
    </row>
    <row r="225" spans="1:21" hidden="1" x14ac:dyDescent="0.35">
      <c r="A225">
        <v>346</v>
      </c>
      <c r="B225" t="s">
        <v>2212</v>
      </c>
      <c r="C225" t="s">
        <v>2213</v>
      </c>
      <c r="D225">
        <v>3.1</v>
      </c>
      <c r="E225">
        <v>1.03</v>
      </c>
      <c r="F225" t="s">
        <v>95</v>
      </c>
      <c r="G225" t="s">
        <v>1409</v>
      </c>
      <c r="H225" t="s">
        <v>88</v>
      </c>
      <c r="I225" t="s">
        <v>1969</v>
      </c>
      <c r="J225">
        <v>8000</v>
      </c>
      <c r="K225">
        <v>1</v>
      </c>
      <c r="L225">
        <v>2580</v>
      </c>
      <c r="M225">
        <v>15</v>
      </c>
      <c r="N225" t="s">
        <v>1801</v>
      </c>
      <c r="O225" t="s">
        <v>1802</v>
      </c>
      <c r="P225" t="s">
        <v>491</v>
      </c>
      <c r="Q225" t="s">
        <v>2199</v>
      </c>
      <c r="R225" t="s">
        <v>1972</v>
      </c>
      <c r="S225" t="s">
        <v>1973</v>
      </c>
      <c r="T225" t="s">
        <v>2200</v>
      </c>
      <c r="U225" t="s">
        <v>310</v>
      </c>
    </row>
    <row r="226" spans="1:21" hidden="1" x14ac:dyDescent="0.35">
      <c r="A226">
        <v>353</v>
      </c>
      <c r="B226" t="s">
        <v>2212</v>
      </c>
      <c r="C226" t="s">
        <v>2213</v>
      </c>
      <c r="D226">
        <v>5.84</v>
      </c>
      <c r="E226">
        <v>1.95</v>
      </c>
      <c r="F226" t="s">
        <v>95</v>
      </c>
      <c r="G226" t="s">
        <v>1773</v>
      </c>
      <c r="H226" t="s">
        <v>88</v>
      </c>
      <c r="I226" t="s">
        <v>1969</v>
      </c>
      <c r="J226">
        <v>8000</v>
      </c>
      <c r="K226">
        <v>1</v>
      </c>
      <c r="L226">
        <v>1370</v>
      </c>
      <c r="M226">
        <v>15</v>
      </c>
      <c r="N226" t="s">
        <v>1801</v>
      </c>
      <c r="O226" t="s">
        <v>1802</v>
      </c>
      <c r="P226" t="s">
        <v>491</v>
      </c>
      <c r="Q226" t="s">
        <v>2199</v>
      </c>
      <c r="R226" t="s">
        <v>1972</v>
      </c>
      <c r="S226" t="s">
        <v>1973</v>
      </c>
      <c r="T226" t="s">
        <v>2200</v>
      </c>
      <c r="U226" t="s">
        <v>310</v>
      </c>
    </row>
    <row r="227" spans="1:21" hidden="1" x14ac:dyDescent="0.35">
      <c r="A227">
        <v>339</v>
      </c>
      <c r="B227" t="s">
        <v>2212</v>
      </c>
      <c r="C227" t="s">
        <v>2213</v>
      </c>
      <c r="D227">
        <v>2.2400000000000002</v>
      </c>
      <c r="E227">
        <v>0.75</v>
      </c>
      <c r="F227" t="s">
        <v>95</v>
      </c>
      <c r="G227" t="s">
        <v>1770</v>
      </c>
      <c r="H227" t="s">
        <v>88</v>
      </c>
      <c r="I227" t="s">
        <v>1969</v>
      </c>
      <c r="J227">
        <v>8000</v>
      </c>
      <c r="K227">
        <v>1</v>
      </c>
      <c r="L227">
        <v>3570</v>
      </c>
      <c r="M227">
        <v>15</v>
      </c>
      <c r="N227" t="s">
        <v>1801</v>
      </c>
      <c r="O227" t="s">
        <v>1802</v>
      </c>
      <c r="P227" t="s">
        <v>491</v>
      </c>
      <c r="Q227" t="s">
        <v>2199</v>
      </c>
      <c r="R227" t="s">
        <v>1972</v>
      </c>
      <c r="S227" t="s">
        <v>1973</v>
      </c>
      <c r="T227" t="s">
        <v>2200</v>
      </c>
      <c r="U227" t="s">
        <v>310</v>
      </c>
    </row>
    <row r="228" spans="1:21" hidden="1" x14ac:dyDescent="0.35">
      <c r="A228">
        <v>341</v>
      </c>
      <c r="B228" t="s">
        <v>2212</v>
      </c>
      <c r="C228" t="s">
        <v>2213</v>
      </c>
      <c r="D228">
        <v>2.67</v>
      </c>
      <c r="E228">
        <v>0.89</v>
      </c>
      <c r="F228" t="s">
        <v>95</v>
      </c>
      <c r="G228" t="s">
        <v>1775</v>
      </c>
      <c r="H228" t="s">
        <v>88</v>
      </c>
      <c r="I228" t="s">
        <v>1969</v>
      </c>
      <c r="J228">
        <v>8000</v>
      </c>
      <c r="K228">
        <v>1</v>
      </c>
      <c r="L228">
        <v>3000</v>
      </c>
      <c r="M228">
        <v>15</v>
      </c>
      <c r="N228" t="s">
        <v>1801</v>
      </c>
      <c r="O228" t="s">
        <v>1802</v>
      </c>
      <c r="P228" t="s">
        <v>491</v>
      </c>
      <c r="Q228" t="s">
        <v>2199</v>
      </c>
      <c r="R228" t="s">
        <v>1972</v>
      </c>
      <c r="S228" t="s">
        <v>1973</v>
      </c>
      <c r="T228" t="s">
        <v>2200</v>
      </c>
      <c r="U228" t="s">
        <v>310</v>
      </c>
    </row>
    <row r="229" spans="1:21" hidden="1" x14ac:dyDescent="0.35">
      <c r="A229">
        <v>342</v>
      </c>
      <c r="B229" t="s">
        <v>2212</v>
      </c>
      <c r="C229" t="s">
        <v>2213</v>
      </c>
      <c r="D229">
        <v>2.68</v>
      </c>
      <c r="E229">
        <v>0.89</v>
      </c>
      <c r="F229" t="s">
        <v>95</v>
      </c>
      <c r="G229" t="s">
        <v>1776</v>
      </c>
      <c r="H229" t="s">
        <v>88</v>
      </c>
      <c r="I229" t="s">
        <v>1969</v>
      </c>
      <c r="J229">
        <v>8000</v>
      </c>
      <c r="K229">
        <v>1</v>
      </c>
      <c r="L229">
        <v>2980</v>
      </c>
      <c r="M229">
        <v>15</v>
      </c>
      <c r="N229" t="s">
        <v>1801</v>
      </c>
      <c r="O229" t="s">
        <v>1802</v>
      </c>
      <c r="P229" t="s">
        <v>491</v>
      </c>
      <c r="Q229" t="s">
        <v>2199</v>
      </c>
      <c r="R229" t="s">
        <v>1972</v>
      </c>
      <c r="S229" t="s">
        <v>1973</v>
      </c>
      <c r="T229" t="s">
        <v>2200</v>
      </c>
      <c r="U229" t="s">
        <v>310</v>
      </c>
    </row>
    <row r="230" spans="1:21" hidden="1" x14ac:dyDescent="0.35">
      <c r="A230">
        <v>331</v>
      </c>
      <c r="B230" t="s">
        <v>2212</v>
      </c>
      <c r="C230" t="s">
        <v>2213</v>
      </c>
      <c r="D230">
        <v>1.66</v>
      </c>
      <c r="E230">
        <v>0.55000000000000004</v>
      </c>
      <c r="F230" t="s">
        <v>95</v>
      </c>
      <c r="G230" t="s">
        <v>1494</v>
      </c>
      <c r="H230" t="s">
        <v>88</v>
      </c>
      <c r="I230" t="s">
        <v>1969</v>
      </c>
      <c r="J230">
        <v>8000</v>
      </c>
      <c r="K230">
        <v>1</v>
      </c>
      <c r="L230">
        <v>4810</v>
      </c>
      <c r="M230">
        <v>15</v>
      </c>
      <c r="N230" t="s">
        <v>1801</v>
      </c>
      <c r="O230" t="s">
        <v>1802</v>
      </c>
      <c r="P230" t="s">
        <v>491</v>
      </c>
      <c r="Q230" t="s">
        <v>2199</v>
      </c>
      <c r="R230" t="s">
        <v>1972</v>
      </c>
      <c r="S230" t="s">
        <v>1973</v>
      </c>
      <c r="T230" t="s">
        <v>2200</v>
      </c>
      <c r="U230" t="s">
        <v>310</v>
      </c>
    </row>
    <row r="231" spans="1:21" hidden="1" x14ac:dyDescent="0.35">
      <c r="A231">
        <v>332</v>
      </c>
      <c r="B231" t="s">
        <v>2212</v>
      </c>
      <c r="C231" t="s">
        <v>2213</v>
      </c>
      <c r="D231">
        <v>1.66</v>
      </c>
      <c r="E231">
        <v>0.55000000000000004</v>
      </c>
      <c r="F231" t="s">
        <v>95</v>
      </c>
      <c r="G231" t="s">
        <v>1507</v>
      </c>
      <c r="H231" t="s">
        <v>88</v>
      </c>
      <c r="I231" t="s">
        <v>1969</v>
      </c>
      <c r="J231">
        <v>8000</v>
      </c>
      <c r="K231">
        <v>1</v>
      </c>
      <c r="L231">
        <v>4830</v>
      </c>
      <c r="M231">
        <v>15</v>
      </c>
      <c r="N231" t="s">
        <v>1801</v>
      </c>
      <c r="O231" t="s">
        <v>1802</v>
      </c>
      <c r="P231" t="s">
        <v>491</v>
      </c>
      <c r="Q231" t="s">
        <v>2199</v>
      </c>
      <c r="R231" t="s">
        <v>1972</v>
      </c>
      <c r="S231" t="s">
        <v>1973</v>
      </c>
      <c r="T231" t="s">
        <v>2200</v>
      </c>
      <c r="U231" t="s">
        <v>310</v>
      </c>
    </row>
    <row r="232" spans="1:21" hidden="1" x14ac:dyDescent="0.35">
      <c r="A232">
        <v>338</v>
      </c>
      <c r="B232" t="s">
        <v>2212</v>
      </c>
      <c r="C232" t="s">
        <v>2213</v>
      </c>
      <c r="D232">
        <v>2.16</v>
      </c>
      <c r="E232">
        <v>0.72</v>
      </c>
      <c r="F232" t="s">
        <v>95</v>
      </c>
      <c r="G232" t="s">
        <v>1777</v>
      </c>
      <c r="H232" t="s">
        <v>88</v>
      </c>
      <c r="I232" t="s">
        <v>1969</v>
      </c>
      <c r="J232">
        <v>8000</v>
      </c>
      <c r="K232">
        <v>1</v>
      </c>
      <c r="L232">
        <v>3710</v>
      </c>
      <c r="M232">
        <v>15</v>
      </c>
      <c r="N232" t="s">
        <v>1801</v>
      </c>
      <c r="O232" t="s">
        <v>1802</v>
      </c>
      <c r="P232" t="s">
        <v>491</v>
      </c>
      <c r="Q232" t="s">
        <v>2199</v>
      </c>
      <c r="R232" t="s">
        <v>1972</v>
      </c>
      <c r="S232" t="s">
        <v>1973</v>
      </c>
      <c r="T232" t="s">
        <v>2200</v>
      </c>
      <c r="U232" t="s">
        <v>310</v>
      </c>
    </row>
    <row r="233" spans="1:21" hidden="1" x14ac:dyDescent="0.35">
      <c r="A233">
        <v>334</v>
      </c>
      <c r="B233" t="s">
        <v>2212</v>
      </c>
      <c r="C233" t="s">
        <v>2213</v>
      </c>
      <c r="D233">
        <v>1.84</v>
      </c>
      <c r="E233">
        <v>0.61</v>
      </c>
      <c r="F233" t="s">
        <v>95</v>
      </c>
      <c r="G233" t="s">
        <v>1778</v>
      </c>
      <c r="H233" t="s">
        <v>88</v>
      </c>
      <c r="I233" t="s">
        <v>1969</v>
      </c>
      <c r="J233">
        <v>8000</v>
      </c>
      <c r="K233">
        <v>1</v>
      </c>
      <c r="L233">
        <v>4350</v>
      </c>
      <c r="M233">
        <v>15</v>
      </c>
      <c r="N233" t="s">
        <v>1801</v>
      </c>
      <c r="O233" t="s">
        <v>1802</v>
      </c>
      <c r="P233" t="s">
        <v>491</v>
      </c>
      <c r="Q233" t="s">
        <v>2199</v>
      </c>
      <c r="R233" t="s">
        <v>1972</v>
      </c>
      <c r="S233" t="s">
        <v>1973</v>
      </c>
      <c r="T233" t="s">
        <v>2200</v>
      </c>
      <c r="U233" t="s">
        <v>310</v>
      </c>
    </row>
    <row r="234" spans="1:21" hidden="1" x14ac:dyDescent="0.35">
      <c r="A234">
        <v>336</v>
      </c>
      <c r="B234" t="s">
        <v>2212</v>
      </c>
      <c r="C234" t="s">
        <v>2213</v>
      </c>
      <c r="D234">
        <v>2</v>
      </c>
      <c r="E234">
        <v>0.67</v>
      </c>
      <c r="F234" t="s">
        <v>95</v>
      </c>
      <c r="G234" t="s">
        <v>1779</v>
      </c>
      <c r="H234" t="s">
        <v>88</v>
      </c>
      <c r="I234" t="s">
        <v>1969</v>
      </c>
      <c r="J234">
        <v>8000</v>
      </c>
      <c r="K234">
        <v>1</v>
      </c>
      <c r="L234">
        <v>4010</v>
      </c>
      <c r="M234">
        <v>15</v>
      </c>
      <c r="N234" t="s">
        <v>1801</v>
      </c>
      <c r="O234" t="s">
        <v>1802</v>
      </c>
      <c r="P234" t="s">
        <v>491</v>
      </c>
      <c r="Q234" t="s">
        <v>2199</v>
      </c>
      <c r="R234" t="s">
        <v>1972</v>
      </c>
      <c r="S234" t="s">
        <v>1973</v>
      </c>
      <c r="T234" t="s">
        <v>2200</v>
      </c>
      <c r="U234" t="s">
        <v>310</v>
      </c>
    </row>
    <row r="235" spans="1:21" hidden="1" x14ac:dyDescent="0.35">
      <c r="A235">
        <v>343</v>
      </c>
      <c r="B235" t="s">
        <v>2212</v>
      </c>
      <c r="C235" t="s">
        <v>2213</v>
      </c>
      <c r="D235">
        <v>2.9</v>
      </c>
      <c r="E235">
        <v>0.97</v>
      </c>
      <c r="F235" t="s">
        <v>95</v>
      </c>
      <c r="G235" t="s">
        <v>1780</v>
      </c>
      <c r="H235" t="s">
        <v>88</v>
      </c>
      <c r="I235" t="s">
        <v>1969</v>
      </c>
      <c r="J235">
        <v>8000</v>
      </c>
      <c r="K235">
        <v>1</v>
      </c>
      <c r="L235">
        <v>2760</v>
      </c>
      <c r="M235">
        <v>15</v>
      </c>
      <c r="N235" t="s">
        <v>1801</v>
      </c>
      <c r="O235" t="s">
        <v>1802</v>
      </c>
      <c r="P235" t="s">
        <v>491</v>
      </c>
      <c r="Q235" t="s">
        <v>2199</v>
      </c>
      <c r="R235" t="s">
        <v>1972</v>
      </c>
      <c r="S235" t="s">
        <v>1973</v>
      </c>
      <c r="T235" t="s">
        <v>2200</v>
      </c>
      <c r="U235" t="s">
        <v>310</v>
      </c>
    </row>
    <row r="236" spans="1:21" hidden="1" x14ac:dyDescent="0.35">
      <c r="A236">
        <v>344</v>
      </c>
      <c r="B236" t="s">
        <v>2212</v>
      </c>
      <c r="C236" t="s">
        <v>2213</v>
      </c>
      <c r="D236">
        <v>2.9</v>
      </c>
      <c r="E236">
        <v>0.97</v>
      </c>
      <c r="F236" t="s">
        <v>95</v>
      </c>
      <c r="G236" t="s">
        <v>1781</v>
      </c>
      <c r="H236" t="s">
        <v>88</v>
      </c>
      <c r="I236" t="s">
        <v>1969</v>
      </c>
      <c r="J236">
        <v>8000</v>
      </c>
      <c r="K236">
        <v>1</v>
      </c>
      <c r="L236">
        <v>2760</v>
      </c>
      <c r="M236">
        <v>15</v>
      </c>
      <c r="N236" t="s">
        <v>1801</v>
      </c>
      <c r="O236" t="s">
        <v>1802</v>
      </c>
      <c r="P236" t="s">
        <v>491</v>
      </c>
      <c r="Q236" t="s">
        <v>2199</v>
      </c>
      <c r="R236" t="s">
        <v>1972</v>
      </c>
      <c r="S236" t="s">
        <v>1973</v>
      </c>
      <c r="T236" t="s">
        <v>2200</v>
      </c>
      <c r="U236" t="s">
        <v>310</v>
      </c>
    </row>
    <row r="237" spans="1:21" hidden="1" x14ac:dyDescent="0.35">
      <c r="A237">
        <v>333</v>
      </c>
      <c r="B237" t="s">
        <v>2212</v>
      </c>
      <c r="C237" t="s">
        <v>2213</v>
      </c>
      <c r="D237">
        <v>1.69</v>
      </c>
      <c r="E237">
        <v>0.56000000000000005</v>
      </c>
      <c r="F237" t="s">
        <v>95</v>
      </c>
      <c r="G237" t="s">
        <v>1783</v>
      </c>
      <c r="H237" t="s">
        <v>88</v>
      </c>
      <c r="I237" t="s">
        <v>1969</v>
      </c>
      <c r="J237">
        <v>8000</v>
      </c>
      <c r="K237">
        <v>1</v>
      </c>
      <c r="L237">
        <v>4730</v>
      </c>
      <c r="M237">
        <v>15</v>
      </c>
      <c r="N237" t="s">
        <v>1801</v>
      </c>
      <c r="O237" t="s">
        <v>1802</v>
      </c>
      <c r="P237" t="s">
        <v>491</v>
      </c>
      <c r="Q237" t="s">
        <v>2199</v>
      </c>
      <c r="R237" t="s">
        <v>1972</v>
      </c>
      <c r="S237" t="s">
        <v>1973</v>
      </c>
      <c r="T237" t="s">
        <v>2200</v>
      </c>
      <c r="U237" t="s">
        <v>310</v>
      </c>
    </row>
    <row r="238" spans="1:21" hidden="1" x14ac:dyDescent="0.35">
      <c r="A238">
        <v>354</v>
      </c>
      <c r="B238" t="s">
        <v>2214</v>
      </c>
      <c r="C238" t="s">
        <v>2215</v>
      </c>
      <c r="D238">
        <v>7.73</v>
      </c>
      <c r="E238">
        <v>2.58</v>
      </c>
      <c r="F238" t="s">
        <v>200</v>
      </c>
      <c r="G238" t="s">
        <v>88</v>
      </c>
      <c r="H238" t="s">
        <v>88</v>
      </c>
      <c r="I238" t="s">
        <v>1969</v>
      </c>
      <c r="J238">
        <v>8000</v>
      </c>
      <c r="K238">
        <v>0.52300000000000002</v>
      </c>
      <c r="L238">
        <v>541</v>
      </c>
      <c r="M238">
        <v>20</v>
      </c>
      <c r="N238" t="s">
        <v>1801</v>
      </c>
      <c r="O238" t="s">
        <v>1802</v>
      </c>
      <c r="P238" t="s">
        <v>491</v>
      </c>
      <c r="Q238" t="s">
        <v>2199</v>
      </c>
      <c r="R238" t="s">
        <v>1972</v>
      </c>
      <c r="S238" t="s">
        <v>1973</v>
      </c>
      <c r="T238" t="s">
        <v>2200</v>
      </c>
      <c r="U238" t="s">
        <v>310</v>
      </c>
    </row>
    <row r="239" spans="1:21" hidden="1" x14ac:dyDescent="0.35">
      <c r="A239">
        <v>1233</v>
      </c>
      <c r="B239" t="s">
        <v>2216</v>
      </c>
      <c r="C239" t="s">
        <v>2217</v>
      </c>
      <c r="D239">
        <v>1.3</v>
      </c>
      <c r="E239">
        <v>0.43</v>
      </c>
      <c r="F239" t="s">
        <v>200</v>
      </c>
      <c r="G239" t="s">
        <v>88</v>
      </c>
      <c r="H239" t="s">
        <v>88</v>
      </c>
      <c r="I239" t="s">
        <v>1969</v>
      </c>
      <c r="J239">
        <v>8000</v>
      </c>
      <c r="K239">
        <v>1</v>
      </c>
      <c r="L239">
        <v>6142</v>
      </c>
      <c r="M239">
        <v>20</v>
      </c>
      <c r="N239" t="s">
        <v>1801</v>
      </c>
      <c r="O239" t="s">
        <v>1970</v>
      </c>
      <c r="P239" t="s">
        <v>491</v>
      </c>
      <c r="Q239" t="s">
        <v>2205</v>
      </c>
      <c r="R239" t="s">
        <v>1972</v>
      </c>
      <c r="S239" t="s">
        <v>1973</v>
      </c>
      <c r="T239" t="s">
        <v>1974</v>
      </c>
      <c r="U239" t="s">
        <v>310</v>
      </c>
    </row>
    <row r="240" spans="1:21" hidden="1" x14ac:dyDescent="0.35">
      <c r="A240">
        <v>374</v>
      </c>
      <c r="B240" t="s">
        <v>2218</v>
      </c>
      <c r="C240" t="s">
        <v>2219</v>
      </c>
      <c r="D240">
        <v>4.3499999999999996</v>
      </c>
      <c r="E240">
        <v>1.5</v>
      </c>
      <c r="F240" t="s">
        <v>95</v>
      </c>
      <c r="G240" t="s">
        <v>1760</v>
      </c>
      <c r="H240" t="s">
        <v>88</v>
      </c>
      <c r="I240" t="s">
        <v>1969</v>
      </c>
      <c r="J240">
        <v>10000</v>
      </c>
      <c r="K240">
        <v>1</v>
      </c>
      <c r="L240">
        <v>2300</v>
      </c>
      <c r="M240">
        <v>15</v>
      </c>
      <c r="N240" t="s">
        <v>1801</v>
      </c>
      <c r="O240" t="s">
        <v>1802</v>
      </c>
      <c r="P240" t="s">
        <v>491</v>
      </c>
      <c r="Q240" t="s">
        <v>2199</v>
      </c>
      <c r="R240" t="s">
        <v>1972</v>
      </c>
      <c r="S240" t="s">
        <v>1973</v>
      </c>
      <c r="U240" t="s">
        <v>310</v>
      </c>
    </row>
    <row r="241" spans="1:21" hidden="1" x14ac:dyDescent="0.35">
      <c r="A241">
        <v>371</v>
      </c>
      <c r="B241" t="s">
        <v>2218</v>
      </c>
      <c r="C241" t="s">
        <v>2219</v>
      </c>
      <c r="D241">
        <v>4.13</v>
      </c>
      <c r="E241">
        <v>1.4</v>
      </c>
      <c r="F241" t="s">
        <v>95</v>
      </c>
      <c r="G241" t="s">
        <v>1284</v>
      </c>
      <c r="H241" t="s">
        <v>88</v>
      </c>
      <c r="I241" t="s">
        <v>1969</v>
      </c>
      <c r="J241">
        <v>10000</v>
      </c>
      <c r="K241">
        <v>1</v>
      </c>
      <c r="L241">
        <v>2420</v>
      </c>
      <c r="M241">
        <v>15</v>
      </c>
      <c r="N241" t="s">
        <v>1801</v>
      </c>
      <c r="O241" t="s">
        <v>1802</v>
      </c>
      <c r="P241" t="s">
        <v>491</v>
      </c>
      <c r="Q241" t="s">
        <v>2199</v>
      </c>
      <c r="R241" t="s">
        <v>1972</v>
      </c>
      <c r="S241" t="s">
        <v>1973</v>
      </c>
      <c r="U241" t="s">
        <v>310</v>
      </c>
    </row>
    <row r="242" spans="1:21" hidden="1" x14ac:dyDescent="0.35">
      <c r="A242">
        <v>375</v>
      </c>
      <c r="B242" t="s">
        <v>2218</v>
      </c>
      <c r="C242" t="s">
        <v>2219</v>
      </c>
      <c r="D242">
        <v>4.46</v>
      </c>
      <c r="E242">
        <v>1.5</v>
      </c>
      <c r="F242" t="s">
        <v>95</v>
      </c>
      <c r="G242" t="s">
        <v>1762</v>
      </c>
      <c r="H242" t="s">
        <v>88</v>
      </c>
      <c r="I242" t="s">
        <v>1969</v>
      </c>
      <c r="J242">
        <v>10000</v>
      </c>
      <c r="K242">
        <v>1</v>
      </c>
      <c r="L242">
        <v>2240</v>
      </c>
      <c r="M242">
        <v>15</v>
      </c>
      <c r="N242" t="s">
        <v>1801</v>
      </c>
      <c r="O242" t="s">
        <v>1802</v>
      </c>
      <c r="P242" t="s">
        <v>491</v>
      </c>
      <c r="Q242" t="s">
        <v>2199</v>
      </c>
      <c r="R242" t="s">
        <v>1972</v>
      </c>
      <c r="S242" t="s">
        <v>1973</v>
      </c>
      <c r="U242" t="s">
        <v>310</v>
      </c>
    </row>
    <row r="243" spans="1:21" hidden="1" x14ac:dyDescent="0.35">
      <c r="A243">
        <v>369</v>
      </c>
      <c r="B243" t="s">
        <v>2218</v>
      </c>
      <c r="C243" t="s">
        <v>2219</v>
      </c>
      <c r="D243">
        <v>3.85</v>
      </c>
      <c r="E243">
        <v>1.3</v>
      </c>
      <c r="F243" t="s">
        <v>95</v>
      </c>
      <c r="G243" t="s">
        <v>1763</v>
      </c>
      <c r="H243" t="s">
        <v>88</v>
      </c>
      <c r="I243" t="s">
        <v>1969</v>
      </c>
      <c r="J243">
        <v>10000</v>
      </c>
      <c r="K243">
        <v>1</v>
      </c>
      <c r="L243">
        <v>2600</v>
      </c>
      <c r="M243">
        <v>15</v>
      </c>
      <c r="N243" t="s">
        <v>1801</v>
      </c>
      <c r="O243" t="s">
        <v>1802</v>
      </c>
      <c r="P243" t="s">
        <v>491</v>
      </c>
      <c r="Q243" t="s">
        <v>2199</v>
      </c>
      <c r="R243" t="s">
        <v>1972</v>
      </c>
      <c r="S243" t="s">
        <v>1973</v>
      </c>
      <c r="U243" t="s">
        <v>310</v>
      </c>
    </row>
    <row r="244" spans="1:21" hidden="1" x14ac:dyDescent="0.35">
      <c r="A244">
        <v>373</v>
      </c>
      <c r="B244" t="s">
        <v>2218</v>
      </c>
      <c r="C244" t="s">
        <v>2219</v>
      </c>
      <c r="D244">
        <v>4.29</v>
      </c>
      <c r="E244">
        <v>1.4</v>
      </c>
      <c r="F244" t="s">
        <v>95</v>
      </c>
      <c r="G244" t="s">
        <v>1764</v>
      </c>
      <c r="H244" t="s">
        <v>88</v>
      </c>
      <c r="I244" t="s">
        <v>1969</v>
      </c>
      <c r="J244">
        <v>10000</v>
      </c>
      <c r="K244">
        <v>1</v>
      </c>
      <c r="L244">
        <v>2330</v>
      </c>
      <c r="M244">
        <v>15</v>
      </c>
      <c r="N244" t="s">
        <v>1801</v>
      </c>
      <c r="O244" t="s">
        <v>1802</v>
      </c>
      <c r="P244" t="s">
        <v>491</v>
      </c>
      <c r="Q244" t="s">
        <v>2199</v>
      </c>
      <c r="R244" t="s">
        <v>1972</v>
      </c>
      <c r="S244" t="s">
        <v>1973</v>
      </c>
      <c r="U244" t="s">
        <v>310</v>
      </c>
    </row>
    <row r="245" spans="1:21" hidden="1" x14ac:dyDescent="0.35">
      <c r="A245">
        <v>372</v>
      </c>
      <c r="B245" t="s">
        <v>2218</v>
      </c>
      <c r="C245" t="s">
        <v>2219</v>
      </c>
      <c r="D245">
        <v>4.22</v>
      </c>
      <c r="E245">
        <v>1.4</v>
      </c>
      <c r="F245" t="s">
        <v>95</v>
      </c>
      <c r="G245" t="s">
        <v>1765</v>
      </c>
      <c r="H245" t="s">
        <v>88</v>
      </c>
      <c r="I245" t="s">
        <v>1969</v>
      </c>
      <c r="J245">
        <v>10000</v>
      </c>
      <c r="K245">
        <v>1</v>
      </c>
      <c r="L245">
        <v>2370</v>
      </c>
      <c r="M245">
        <v>15</v>
      </c>
      <c r="N245" t="s">
        <v>1801</v>
      </c>
      <c r="O245" t="s">
        <v>1802</v>
      </c>
      <c r="P245" t="s">
        <v>491</v>
      </c>
      <c r="Q245" t="s">
        <v>2199</v>
      </c>
      <c r="R245" t="s">
        <v>1972</v>
      </c>
      <c r="S245" t="s">
        <v>1973</v>
      </c>
      <c r="U245" t="s">
        <v>310</v>
      </c>
    </row>
    <row r="246" spans="1:21" hidden="1" x14ac:dyDescent="0.35">
      <c r="A246">
        <v>361</v>
      </c>
      <c r="B246" t="s">
        <v>2218</v>
      </c>
      <c r="C246" t="s">
        <v>2219</v>
      </c>
      <c r="D246">
        <v>2.57</v>
      </c>
      <c r="E246">
        <v>0.9</v>
      </c>
      <c r="F246" t="s">
        <v>95</v>
      </c>
      <c r="G246" t="s">
        <v>1767</v>
      </c>
      <c r="H246" t="s">
        <v>88</v>
      </c>
      <c r="I246" t="s">
        <v>1969</v>
      </c>
      <c r="J246">
        <v>10000</v>
      </c>
      <c r="K246">
        <v>1</v>
      </c>
      <c r="L246">
        <v>3890</v>
      </c>
      <c r="M246">
        <v>15</v>
      </c>
      <c r="N246" t="s">
        <v>1801</v>
      </c>
      <c r="O246" t="s">
        <v>1802</v>
      </c>
      <c r="P246" t="s">
        <v>491</v>
      </c>
      <c r="Q246" t="s">
        <v>2199</v>
      </c>
      <c r="R246" t="s">
        <v>1972</v>
      </c>
      <c r="S246" t="s">
        <v>1973</v>
      </c>
      <c r="U246" t="s">
        <v>310</v>
      </c>
    </row>
    <row r="247" spans="1:21" hidden="1" x14ac:dyDescent="0.35">
      <c r="A247">
        <v>359</v>
      </c>
      <c r="B247" t="s">
        <v>2218</v>
      </c>
      <c r="C247" t="s">
        <v>2219</v>
      </c>
      <c r="D247">
        <v>2.38</v>
      </c>
      <c r="E247">
        <v>0.8</v>
      </c>
      <c r="F247" t="s">
        <v>95</v>
      </c>
      <c r="G247" t="s">
        <v>1769</v>
      </c>
      <c r="H247" t="s">
        <v>88</v>
      </c>
      <c r="I247" t="s">
        <v>1969</v>
      </c>
      <c r="J247">
        <v>10000</v>
      </c>
      <c r="K247">
        <v>1</v>
      </c>
      <c r="L247">
        <v>4200</v>
      </c>
      <c r="M247">
        <v>15</v>
      </c>
      <c r="N247" t="s">
        <v>1801</v>
      </c>
      <c r="O247" t="s">
        <v>1802</v>
      </c>
      <c r="P247" t="s">
        <v>491</v>
      </c>
      <c r="Q247" t="s">
        <v>2199</v>
      </c>
      <c r="R247" t="s">
        <v>1972</v>
      </c>
      <c r="S247" t="s">
        <v>1973</v>
      </c>
      <c r="U247" t="s">
        <v>310</v>
      </c>
    </row>
    <row r="248" spans="1:21" hidden="1" x14ac:dyDescent="0.35">
      <c r="A248">
        <v>376</v>
      </c>
      <c r="B248" t="s">
        <v>2218</v>
      </c>
      <c r="C248" t="s">
        <v>2219</v>
      </c>
      <c r="D248">
        <v>5.99</v>
      </c>
      <c r="E248">
        <v>2</v>
      </c>
      <c r="F248" t="s">
        <v>95</v>
      </c>
      <c r="G248" t="s">
        <v>1772</v>
      </c>
      <c r="H248" t="s">
        <v>88</v>
      </c>
      <c r="I248" t="s">
        <v>1969</v>
      </c>
      <c r="J248">
        <v>10000</v>
      </c>
      <c r="K248">
        <v>1</v>
      </c>
      <c r="L248">
        <v>1670</v>
      </c>
      <c r="M248">
        <v>15</v>
      </c>
      <c r="N248" t="s">
        <v>1801</v>
      </c>
      <c r="O248" t="s">
        <v>1802</v>
      </c>
      <c r="P248" t="s">
        <v>491</v>
      </c>
      <c r="Q248" t="s">
        <v>2199</v>
      </c>
      <c r="R248" t="s">
        <v>1972</v>
      </c>
      <c r="S248" t="s">
        <v>1973</v>
      </c>
      <c r="U248" t="s">
        <v>310</v>
      </c>
    </row>
    <row r="249" spans="1:21" hidden="1" x14ac:dyDescent="0.35">
      <c r="A249">
        <v>364</v>
      </c>
      <c r="B249" t="s">
        <v>2218</v>
      </c>
      <c r="C249" t="s">
        <v>2219</v>
      </c>
      <c r="D249">
        <v>3.24</v>
      </c>
      <c r="E249">
        <v>1.1000000000000001</v>
      </c>
      <c r="F249" t="s">
        <v>95</v>
      </c>
      <c r="G249" t="s">
        <v>1375</v>
      </c>
      <c r="H249" t="s">
        <v>88</v>
      </c>
      <c r="I249" t="s">
        <v>1969</v>
      </c>
      <c r="J249">
        <v>10000</v>
      </c>
      <c r="K249">
        <v>1</v>
      </c>
      <c r="L249">
        <v>3090</v>
      </c>
      <c r="M249">
        <v>15</v>
      </c>
      <c r="N249" t="s">
        <v>1801</v>
      </c>
      <c r="O249" t="s">
        <v>1802</v>
      </c>
      <c r="P249" t="s">
        <v>491</v>
      </c>
      <c r="Q249" t="s">
        <v>2199</v>
      </c>
      <c r="R249" t="s">
        <v>1972</v>
      </c>
      <c r="S249" t="s">
        <v>1973</v>
      </c>
      <c r="U249" t="s">
        <v>310</v>
      </c>
    </row>
    <row r="250" spans="1:21" hidden="1" x14ac:dyDescent="0.35">
      <c r="A250">
        <v>370</v>
      </c>
      <c r="B250" t="s">
        <v>2218</v>
      </c>
      <c r="C250" t="s">
        <v>2219</v>
      </c>
      <c r="D250">
        <v>3.88</v>
      </c>
      <c r="E250">
        <v>1.3</v>
      </c>
      <c r="F250" t="s">
        <v>95</v>
      </c>
      <c r="G250" t="s">
        <v>1409</v>
      </c>
      <c r="H250" t="s">
        <v>88</v>
      </c>
      <c r="I250" t="s">
        <v>1969</v>
      </c>
      <c r="J250">
        <v>10000</v>
      </c>
      <c r="K250">
        <v>1</v>
      </c>
      <c r="L250">
        <v>2580</v>
      </c>
      <c r="M250">
        <v>15</v>
      </c>
      <c r="N250" t="s">
        <v>1801</v>
      </c>
      <c r="O250" t="s">
        <v>1802</v>
      </c>
      <c r="P250" t="s">
        <v>491</v>
      </c>
      <c r="Q250" t="s">
        <v>2199</v>
      </c>
      <c r="R250" t="s">
        <v>1972</v>
      </c>
      <c r="S250" t="s">
        <v>1973</v>
      </c>
      <c r="U250" t="s">
        <v>310</v>
      </c>
    </row>
    <row r="251" spans="1:21" hidden="1" x14ac:dyDescent="0.35">
      <c r="A251">
        <v>377</v>
      </c>
      <c r="B251" t="s">
        <v>2218</v>
      </c>
      <c r="C251" t="s">
        <v>2219</v>
      </c>
      <c r="D251">
        <v>7.3</v>
      </c>
      <c r="E251">
        <v>2.4</v>
      </c>
      <c r="F251" t="s">
        <v>95</v>
      </c>
      <c r="G251" t="s">
        <v>1773</v>
      </c>
      <c r="H251" t="s">
        <v>88</v>
      </c>
      <c r="I251" t="s">
        <v>1969</v>
      </c>
      <c r="J251">
        <v>10000</v>
      </c>
      <c r="K251">
        <v>1</v>
      </c>
      <c r="L251">
        <v>1370</v>
      </c>
      <c r="M251">
        <v>15</v>
      </c>
      <c r="N251" t="s">
        <v>1801</v>
      </c>
      <c r="O251" t="s">
        <v>1802</v>
      </c>
      <c r="P251" t="s">
        <v>491</v>
      </c>
      <c r="Q251" t="s">
        <v>2199</v>
      </c>
      <c r="R251" t="s">
        <v>1972</v>
      </c>
      <c r="S251" t="s">
        <v>1973</v>
      </c>
      <c r="U251" t="s">
        <v>310</v>
      </c>
    </row>
    <row r="252" spans="1:21" hidden="1" x14ac:dyDescent="0.35">
      <c r="A252">
        <v>363</v>
      </c>
      <c r="B252" t="s">
        <v>2218</v>
      </c>
      <c r="C252" t="s">
        <v>2219</v>
      </c>
      <c r="D252">
        <v>2.8</v>
      </c>
      <c r="E252">
        <v>0.9</v>
      </c>
      <c r="F252" t="s">
        <v>95</v>
      </c>
      <c r="G252" t="s">
        <v>1770</v>
      </c>
      <c r="H252" t="s">
        <v>88</v>
      </c>
      <c r="I252" t="s">
        <v>1969</v>
      </c>
      <c r="J252">
        <v>10000</v>
      </c>
      <c r="K252">
        <v>1</v>
      </c>
      <c r="L252">
        <v>3570</v>
      </c>
      <c r="M252">
        <v>15</v>
      </c>
      <c r="N252" t="s">
        <v>1801</v>
      </c>
      <c r="O252" t="s">
        <v>1802</v>
      </c>
      <c r="P252" t="s">
        <v>491</v>
      </c>
      <c r="Q252" t="s">
        <v>2199</v>
      </c>
      <c r="R252" t="s">
        <v>1972</v>
      </c>
      <c r="S252" t="s">
        <v>1973</v>
      </c>
      <c r="U252" t="s">
        <v>310</v>
      </c>
    </row>
    <row r="253" spans="1:21" hidden="1" x14ac:dyDescent="0.35">
      <c r="A253">
        <v>365</v>
      </c>
      <c r="B253" t="s">
        <v>2218</v>
      </c>
      <c r="C253" t="s">
        <v>2219</v>
      </c>
      <c r="D253">
        <v>3.33</v>
      </c>
      <c r="E253">
        <v>1.1000000000000001</v>
      </c>
      <c r="F253" t="s">
        <v>95</v>
      </c>
      <c r="G253" t="s">
        <v>1775</v>
      </c>
      <c r="H253" t="s">
        <v>88</v>
      </c>
      <c r="I253" t="s">
        <v>1969</v>
      </c>
      <c r="J253">
        <v>10000</v>
      </c>
      <c r="K253">
        <v>1</v>
      </c>
      <c r="L253">
        <v>3000</v>
      </c>
      <c r="M253">
        <v>15</v>
      </c>
      <c r="N253" t="s">
        <v>1801</v>
      </c>
      <c r="O253" t="s">
        <v>1802</v>
      </c>
      <c r="P253" t="s">
        <v>491</v>
      </c>
      <c r="Q253" t="s">
        <v>2199</v>
      </c>
      <c r="R253" t="s">
        <v>1972</v>
      </c>
      <c r="S253" t="s">
        <v>1973</v>
      </c>
      <c r="U253" t="s">
        <v>310</v>
      </c>
    </row>
    <row r="254" spans="1:21" hidden="1" x14ac:dyDescent="0.35">
      <c r="A254">
        <v>366</v>
      </c>
      <c r="B254" t="s">
        <v>2218</v>
      </c>
      <c r="C254" t="s">
        <v>2219</v>
      </c>
      <c r="D254">
        <v>3.36</v>
      </c>
      <c r="E254">
        <v>1.1000000000000001</v>
      </c>
      <c r="F254" t="s">
        <v>95</v>
      </c>
      <c r="G254" t="s">
        <v>1776</v>
      </c>
      <c r="H254" t="s">
        <v>88</v>
      </c>
      <c r="I254" t="s">
        <v>1969</v>
      </c>
      <c r="J254">
        <v>10000</v>
      </c>
      <c r="K254">
        <v>1</v>
      </c>
      <c r="L254">
        <v>2980</v>
      </c>
      <c r="M254">
        <v>15</v>
      </c>
      <c r="N254" t="s">
        <v>1801</v>
      </c>
      <c r="O254" t="s">
        <v>1802</v>
      </c>
      <c r="P254" t="s">
        <v>491</v>
      </c>
      <c r="Q254" t="s">
        <v>2199</v>
      </c>
      <c r="R254" t="s">
        <v>1972</v>
      </c>
      <c r="S254" t="s">
        <v>1973</v>
      </c>
      <c r="U254" t="s">
        <v>310</v>
      </c>
    </row>
    <row r="255" spans="1:21" hidden="1" x14ac:dyDescent="0.35">
      <c r="A255">
        <v>356</v>
      </c>
      <c r="B255" t="s">
        <v>2218</v>
      </c>
      <c r="C255" t="s">
        <v>2219</v>
      </c>
      <c r="D255">
        <v>2.08</v>
      </c>
      <c r="E255">
        <v>0.7</v>
      </c>
      <c r="F255" t="s">
        <v>95</v>
      </c>
      <c r="G255" t="s">
        <v>1494</v>
      </c>
      <c r="H255" t="s">
        <v>88</v>
      </c>
      <c r="I255" t="s">
        <v>1969</v>
      </c>
      <c r="J255">
        <v>10000</v>
      </c>
      <c r="K255">
        <v>1</v>
      </c>
      <c r="L255">
        <v>4810</v>
      </c>
      <c r="M255">
        <v>15</v>
      </c>
      <c r="N255" t="s">
        <v>1801</v>
      </c>
      <c r="O255" t="s">
        <v>1802</v>
      </c>
      <c r="P255" t="s">
        <v>491</v>
      </c>
      <c r="Q255" t="s">
        <v>2199</v>
      </c>
      <c r="R255" t="s">
        <v>1972</v>
      </c>
      <c r="S255" t="s">
        <v>1973</v>
      </c>
      <c r="U255" t="s">
        <v>310</v>
      </c>
    </row>
    <row r="256" spans="1:21" hidden="1" x14ac:dyDescent="0.35">
      <c r="A256">
        <v>355</v>
      </c>
      <c r="B256" t="s">
        <v>2218</v>
      </c>
      <c r="C256" t="s">
        <v>2219</v>
      </c>
      <c r="D256">
        <v>2.0699999999999998</v>
      </c>
      <c r="E256">
        <v>0.7</v>
      </c>
      <c r="F256" t="s">
        <v>95</v>
      </c>
      <c r="G256" t="s">
        <v>1507</v>
      </c>
      <c r="H256" t="s">
        <v>88</v>
      </c>
      <c r="I256" t="s">
        <v>1969</v>
      </c>
      <c r="J256">
        <v>10000</v>
      </c>
      <c r="K256">
        <v>1</v>
      </c>
      <c r="L256">
        <v>4830</v>
      </c>
      <c r="M256">
        <v>15</v>
      </c>
      <c r="N256" t="s">
        <v>1801</v>
      </c>
      <c r="O256" t="s">
        <v>1802</v>
      </c>
      <c r="P256" t="s">
        <v>491</v>
      </c>
      <c r="Q256" t="s">
        <v>2199</v>
      </c>
      <c r="R256" t="s">
        <v>1972</v>
      </c>
      <c r="S256" t="s">
        <v>1973</v>
      </c>
      <c r="U256" t="s">
        <v>310</v>
      </c>
    </row>
    <row r="257" spans="1:21" hidden="1" x14ac:dyDescent="0.35">
      <c r="A257">
        <v>362</v>
      </c>
      <c r="B257" t="s">
        <v>2218</v>
      </c>
      <c r="C257" t="s">
        <v>2219</v>
      </c>
      <c r="D257">
        <v>2.7</v>
      </c>
      <c r="E257">
        <v>0.9</v>
      </c>
      <c r="F257" t="s">
        <v>95</v>
      </c>
      <c r="G257" t="s">
        <v>1777</v>
      </c>
      <c r="H257" t="s">
        <v>88</v>
      </c>
      <c r="I257" t="s">
        <v>1969</v>
      </c>
      <c r="J257">
        <v>10000</v>
      </c>
      <c r="K257">
        <v>1</v>
      </c>
      <c r="L257">
        <v>3710</v>
      </c>
      <c r="M257">
        <v>15</v>
      </c>
      <c r="N257" t="s">
        <v>1801</v>
      </c>
      <c r="O257" t="s">
        <v>1802</v>
      </c>
      <c r="P257" t="s">
        <v>491</v>
      </c>
      <c r="Q257" t="s">
        <v>2199</v>
      </c>
      <c r="R257" t="s">
        <v>1972</v>
      </c>
      <c r="S257" t="s">
        <v>1973</v>
      </c>
      <c r="U257" t="s">
        <v>310</v>
      </c>
    </row>
    <row r="258" spans="1:21" hidden="1" x14ac:dyDescent="0.35">
      <c r="A258">
        <v>358</v>
      </c>
      <c r="B258" t="s">
        <v>2218</v>
      </c>
      <c r="C258" t="s">
        <v>2219</v>
      </c>
      <c r="D258">
        <v>2.2999999999999998</v>
      </c>
      <c r="E258">
        <v>0.8</v>
      </c>
      <c r="F258" t="s">
        <v>95</v>
      </c>
      <c r="G258" t="s">
        <v>1778</v>
      </c>
      <c r="H258" t="s">
        <v>88</v>
      </c>
      <c r="I258" t="s">
        <v>1969</v>
      </c>
      <c r="J258">
        <v>10000</v>
      </c>
      <c r="K258">
        <v>1</v>
      </c>
      <c r="L258">
        <v>4350</v>
      </c>
      <c r="M258">
        <v>15</v>
      </c>
      <c r="N258" t="s">
        <v>1801</v>
      </c>
      <c r="O258" t="s">
        <v>1802</v>
      </c>
      <c r="P258" t="s">
        <v>491</v>
      </c>
      <c r="Q258" t="s">
        <v>2199</v>
      </c>
      <c r="R258" t="s">
        <v>1972</v>
      </c>
      <c r="S258" t="s">
        <v>1973</v>
      </c>
      <c r="U258" t="s">
        <v>310</v>
      </c>
    </row>
    <row r="259" spans="1:21" hidden="1" x14ac:dyDescent="0.35">
      <c r="A259">
        <v>360</v>
      </c>
      <c r="B259" t="s">
        <v>2218</v>
      </c>
      <c r="C259" t="s">
        <v>2219</v>
      </c>
      <c r="D259">
        <v>2.4900000000000002</v>
      </c>
      <c r="E259">
        <v>0.8</v>
      </c>
      <c r="F259" t="s">
        <v>95</v>
      </c>
      <c r="G259" t="s">
        <v>1779</v>
      </c>
      <c r="H259" t="s">
        <v>88</v>
      </c>
      <c r="I259" t="s">
        <v>1969</v>
      </c>
      <c r="J259">
        <v>10000</v>
      </c>
      <c r="K259">
        <v>1</v>
      </c>
      <c r="L259">
        <v>4010</v>
      </c>
      <c r="M259">
        <v>15</v>
      </c>
      <c r="N259" t="s">
        <v>1801</v>
      </c>
      <c r="O259" t="s">
        <v>1802</v>
      </c>
      <c r="P259" t="s">
        <v>491</v>
      </c>
      <c r="Q259" t="s">
        <v>2199</v>
      </c>
      <c r="R259" t="s">
        <v>1972</v>
      </c>
      <c r="S259" t="s">
        <v>1973</v>
      </c>
      <c r="U259" t="s">
        <v>310</v>
      </c>
    </row>
    <row r="260" spans="1:21" hidden="1" x14ac:dyDescent="0.35">
      <c r="A260">
        <v>367</v>
      </c>
      <c r="B260" t="s">
        <v>2218</v>
      </c>
      <c r="C260" t="s">
        <v>2219</v>
      </c>
      <c r="D260">
        <v>3.62</v>
      </c>
      <c r="E260">
        <v>1.2</v>
      </c>
      <c r="F260" t="s">
        <v>95</v>
      </c>
      <c r="G260" t="s">
        <v>1780</v>
      </c>
      <c r="H260" t="s">
        <v>88</v>
      </c>
      <c r="I260" t="s">
        <v>1969</v>
      </c>
      <c r="J260">
        <v>10000</v>
      </c>
      <c r="K260">
        <v>1</v>
      </c>
      <c r="L260">
        <v>2760</v>
      </c>
      <c r="M260">
        <v>15</v>
      </c>
      <c r="N260" t="s">
        <v>1801</v>
      </c>
      <c r="O260" t="s">
        <v>1802</v>
      </c>
      <c r="P260" t="s">
        <v>491</v>
      </c>
      <c r="Q260" t="s">
        <v>2199</v>
      </c>
      <c r="R260" t="s">
        <v>1972</v>
      </c>
      <c r="S260" t="s">
        <v>1973</v>
      </c>
      <c r="U260" t="s">
        <v>310</v>
      </c>
    </row>
    <row r="261" spans="1:21" hidden="1" x14ac:dyDescent="0.35">
      <c r="A261">
        <v>368</v>
      </c>
      <c r="B261" t="s">
        <v>2218</v>
      </c>
      <c r="C261" t="s">
        <v>2219</v>
      </c>
      <c r="D261">
        <v>3.62</v>
      </c>
      <c r="E261">
        <v>1.2</v>
      </c>
      <c r="F261" t="s">
        <v>95</v>
      </c>
      <c r="G261" t="s">
        <v>1781</v>
      </c>
      <c r="H261" t="s">
        <v>88</v>
      </c>
      <c r="I261" t="s">
        <v>1969</v>
      </c>
      <c r="J261">
        <v>10000</v>
      </c>
      <c r="K261">
        <v>1</v>
      </c>
      <c r="L261">
        <v>2760</v>
      </c>
      <c r="M261">
        <v>15</v>
      </c>
      <c r="N261" t="s">
        <v>1801</v>
      </c>
      <c r="O261" t="s">
        <v>1802</v>
      </c>
      <c r="P261" t="s">
        <v>491</v>
      </c>
      <c r="Q261" t="s">
        <v>2199</v>
      </c>
      <c r="R261" t="s">
        <v>1972</v>
      </c>
      <c r="S261" t="s">
        <v>1973</v>
      </c>
      <c r="U261" t="s">
        <v>310</v>
      </c>
    </row>
    <row r="262" spans="1:21" hidden="1" x14ac:dyDescent="0.35">
      <c r="A262">
        <v>357</v>
      </c>
      <c r="B262" t="s">
        <v>2218</v>
      </c>
      <c r="C262" t="s">
        <v>2219</v>
      </c>
      <c r="D262">
        <v>2.11</v>
      </c>
      <c r="E262">
        <v>0.7</v>
      </c>
      <c r="F262" t="s">
        <v>95</v>
      </c>
      <c r="G262" t="s">
        <v>1783</v>
      </c>
      <c r="H262" t="s">
        <v>88</v>
      </c>
      <c r="I262" t="s">
        <v>1969</v>
      </c>
      <c r="J262">
        <v>10000</v>
      </c>
      <c r="K262">
        <v>1</v>
      </c>
      <c r="L262">
        <v>4730</v>
      </c>
      <c r="M262">
        <v>15</v>
      </c>
      <c r="N262" t="s">
        <v>1801</v>
      </c>
      <c r="O262" t="s">
        <v>1802</v>
      </c>
      <c r="P262" t="s">
        <v>491</v>
      </c>
      <c r="Q262" t="s">
        <v>2199</v>
      </c>
      <c r="R262" t="s">
        <v>1972</v>
      </c>
      <c r="S262" t="s">
        <v>1973</v>
      </c>
      <c r="U262" t="s">
        <v>310</v>
      </c>
    </row>
    <row r="263" spans="1:21" hidden="1" x14ac:dyDescent="0.35">
      <c r="A263">
        <v>403</v>
      </c>
      <c r="B263" t="s">
        <v>2220</v>
      </c>
      <c r="C263" t="s">
        <v>2221</v>
      </c>
      <c r="D263">
        <v>12</v>
      </c>
      <c r="E263">
        <v>4</v>
      </c>
      <c r="F263" t="s">
        <v>95</v>
      </c>
      <c r="G263" t="s">
        <v>88</v>
      </c>
      <c r="H263" t="s">
        <v>88</v>
      </c>
      <c r="I263" t="s">
        <v>1800</v>
      </c>
      <c r="N263" t="s">
        <v>1801</v>
      </c>
      <c r="O263" t="s">
        <v>1802</v>
      </c>
      <c r="P263" t="s">
        <v>491</v>
      </c>
      <c r="Q263" t="s">
        <v>2199</v>
      </c>
      <c r="R263" t="s">
        <v>2222</v>
      </c>
      <c r="S263" t="s">
        <v>2223</v>
      </c>
      <c r="U263" t="s">
        <v>310</v>
      </c>
    </row>
    <row r="264" spans="1:21" hidden="1" x14ac:dyDescent="0.35">
      <c r="A264">
        <v>404</v>
      </c>
      <c r="B264" t="s">
        <v>2224</v>
      </c>
      <c r="C264" t="s">
        <v>2225</v>
      </c>
      <c r="D264">
        <v>16</v>
      </c>
      <c r="E264">
        <v>5.33</v>
      </c>
      <c r="F264" t="s">
        <v>200</v>
      </c>
      <c r="G264" t="s">
        <v>88</v>
      </c>
      <c r="H264" t="s">
        <v>88</v>
      </c>
      <c r="I264" t="s">
        <v>1800</v>
      </c>
      <c r="N264" t="s">
        <v>1801</v>
      </c>
      <c r="O264" t="s">
        <v>1802</v>
      </c>
      <c r="P264" t="s">
        <v>491</v>
      </c>
      <c r="Q264" t="s">
        <v>2199</v>
      </c>
      <c r="R264" t="s">
        <v>2222</v>
      </c>
      <c r="S264" t="s">
        <v>2223</v>
      </c>
      <c r="U264" t="s">
        <v>310</v>
      </c>
    </row>
    <row r="265" spans="1:21" hidden="1" x14ac:dyDescent="0.35">
      <c r="A265">
        <v>1237</v>
      </c>
      <c r="B265" t="s">
        <v>2226</v>
      </c>
      <c r="C265" t="s">
        <v>2227</v>
      </c>
      <c r="D265">
        <v>15</v>
      </c>
      <c r="E265">
        <v>5</v>
      </c>
      <c r="F265" t="s">
        <v>200</v>
      </c>
      <c r="G265" t="s">
        <v>88</v>
      </c>
      <c r="H265" t="s">
        <v>88</v>
      </c>
      <c r="I265" t="s">
        <v>1800</v>
      </c>
      <c r="M265">
        <v>15</v>
      </c>
      <c r="N265" t="s">
        <v>1801</v>
      </c>
      <c r="O265" t="s">
        <v>1970</v>
      </c>
      <c r="P265" t="s">
        <v>491</v>
      </c>
      <c r="Q265" t="s">
        <v>2205</v>
      </c>
      <c r="R265" t="s">
        <v>2222</v>
      </c>
      <c r="S265" t="s">
        <v>2223</v>
      </c>
      <c r="T265" t="s">
        <v>1974</v>
      </c>
      <c r="U265" t="s">
        <v>310</v>
      </c>
    </row>
    <row r="266" spans="1:21" hidden="1" x14ac:dyDescent="0.35">
      <c r="A266">
        <v>378</v>
      </c>
      <c r="B266" t="s">
        <v>2228</v>
      </c>
      <c r="C266" t="s">
        <v>2229</v>
      </c>
      <c r="D266">
        <v>9.67</v>
      </c>
      <c r="E266">
        <v>3.22</v>
      </c>
      <c r="F266" t="s">
        <v>200</v>
      </c>
      <c r="G266" t="s">
        <v>88</v>
      </c>
      <c r="H266" t="s">
        <v>88</v>
      </c>
      <c r="I266" t="s">
        <v>1969</v>
      </c>
      <c r="J266">
        <v>10000</v>
      </c>
      <c r="K266">
        <v>0.52300000000000002</v>
      </c>
      <c r="L266">
        <v>541</v>
      </c>
      <c r="M266">
        <v>20</v>
      </c>
      <c r="N266" t="s">
        <v>1801</v>
      </c>
      <c r="O266" t="s">
        <v>1802</v>
      </c>
      <c r="P266" t="s">
        <v>491</v>
      </c>
      <c r="Q266" t="s">
        <v>2199</v>
      </c>
      <c r="R266" t="s">
        <v>1972</v>
      </c>
      <c r="S266" t="s">
        <v>1973</v>
      </c>
      <c r="U266" t="s">
        <v>310</v>
      </c>
    </row>
    <row r="267" spans="1:21" hidden="1" x14ac:dyDescent="0.35">
      <c r="A267">
        <v>1234</v>
      </c>
      <c r="B267" t="s">
        <v>2230</v>
      </c>
      <c r="C267" t="s">
        <v>2231</v>
      </c>
      <c r="D267">
        <v>1.63</v>
      </c>
      <c r="E267">
        <v>0.54</v>
      </c>
      <c r="F267" t="s">
        <v>200</v>
      </c>
      <c r="G267" t="s">
        <v>88</v>
      </c>
      <c r="H267" t="s">
        <v>88</v>
      </c>
      <c r="I267" t="s">
        <v>1969</v>
      </c>
      <c r="J267">
        <v>10000</v>
      </c>
      <c r="K267">
        <v>1</v>
      </c>
      <c r="L267">
        <v>6142</v>
      </c>
      <c r="M267">
        <v>20</v>
      </c>
      <c r="N267" t="s">
        <v>1801</v>
      </c>
      <c r="O267" t="s">
        <v>1970</v>
      </c>
      <c r="P267" t="s">
        <v>491</v>
      </c>
      <c r="Q267" t="s">
        <v>2205</v>
      </c>
      <c r="R267" t="s">
        <v>1972</v>
      </c>
      <c r="S267" t="s">
        <v>1973</v>
      </c>
      <c r="T267" t="s">
        <v>1974</v>
      </c>
      <c r="U267" t="s">
        <v>310</v>
      </c>
    </row>
    <row r="268" spans="1:21" hidden="1" x14ac:dyDescent="0.35">
      <c r="A268">
        <v>1109</v>
      </c>
      <c r="B268" t="s">
        <v>2232</v>
      </c>
      <c r="C268" t="s">
        <v>2232</v>
      </c>
      <c r="D268">
        <v>10.9</v>
      </c>
      <c r="E268">
        <v>3.62</v>
      </c>
      <c r="F268" t="s">
        <v>95</v>
      </c>
      <c r="G268" t="s">
        <v>1760</v>
      </c>
      <c r="H268" t="s">
        <v>88</v>
      </c>
      <c r="I268" t="s">
        <v>1969</v>
      </c>
      <c r="J268">
        <v>25000</v>
      </c>
      <c r="K268">
        <v>1</v>
      </c>
      <c r="L268">
        <v>2300</v>
      </c>
      <c r="N268" t="s">
        <v>1801</v>
      </c>
      <c r="O268" t="s">
        <v>1855</v>
      </c>
      <c r="P268" t="s">
        <v>491</v>
      </c>
      <c r="Q268" t="s">
        <v>2199</v>
      </c>
      <c r="R268" t="s">
        <v>1972</v>
      </c>
      <c r="S268" t="s">
        <v>1973</v>
      </c>
      <c r="T268" t="s">
        <v>2233</v>
      </c>
      <c r="U268" t="s">
        <v>1859</v>
      </c>
    </row>
    <row r="269" spans="1:21" hidden="1" x14ac:dyDescent="0.35">
      <c r="A269">
        <v>1119</v>
      </c>
      <c r="B269" t="s">
        <v>2232</v>
      </c>
      <c r="C269" t="s">
        <v>2232</v>
      </c>
      <c r="D269">
        <v>7</v>
      </c>
      <c r="E269">
        <v>2.33</v>
      </c>
      <c r="F269" t="s">
        <v>95</v>
      </c>
      <c r="G269" t="s">
        <v>2234</v>
      </c>
      <c r="H269" t="s">
        <v>88</v>
      </c>
      <c r="I269" t="s">
        <v>1969</v>
      </c>
      <c r="J269">
        <v>25000</v>
      </c>
      <c r="K269">
        <v>1</v>
      </c>
      <c r="L269">
        <v>3570</v>
      </c>
      <c r="N269" t="s">
        <v>1801</v>
      </c>
      <c r="O269" t="s">
        <v>1855</v>
      </c>
      <c r="P269" t="s">
        <v>491</v>
      </c>
      <c r="Q269" t="s">
        <v>2199</v>
      </c>
      <c r="R269" t="s">
        <v>1972</v>
      </c>
      <c r="S269" t="s">
        <v>1973</v>
      </c>
      <c r="T269" t="s">
        <v>2233</v>
      </c>
      <c r="U269" t="s">
        <v>1859</v>
      </c>
    </row>
    <row r="270" spans="1:21" hidden="1" x14ac:dyDescent="0.35">
      <c r="A270">
        <v>1113</v>
      </c>
      <c r="B270" t="s">
        <v>2232</v>
      </c>
      <c r="C270" t="s">
        <v>2232</v>
      </c>
      <c r="D270">
        <v>10.3</v>
      </c>
      <c r="E270">
        <v>3.44</v>
      </c>
      <c r="F270" t="s">
        <v>95</v>
      </c>
      <c r="G270" t="s">
        <v>1284</v>
      </c>
      <c r="H270" t="s">
        <v>88</v>
      </c>
      <c r="I270" t="s">
        <v>1969</v>
      </c>
      <c r="J270">
        <v>25000</v>
      </c>
      <c r="K270">
        <v>1</v>
      </c>
      <c r="L270">
        <v>2420</v>
      </c>
      <c r="N270" t="s">
        <v>1801</v>
      </c>
      <c r="O270" t="s">
        <v>1855</v>
      </c>
      <c r="P270" t="s">
        <v>491</v>
      </c>
      <c r="Q270" t="s">
        <v>2199</v>
      </c>
      <c r="R270" t="s">
        <v>1972</v>
      </c>
      <c r="S270" t="s">
        <v>1973</v>
      </c>
      <c r="T270" t="s">
        <v>2233</v>
      </c>
      <c r="U270" t="s">
        <v>1859</v>
      </c>
    </row>
    <row r="271" spans="1:21" hidden="1" x14ac:dyDescent="0.35">
      <c r="A271">
        <v>1110</v>
      </c>
      <c r="B271" t="s">
        <v>2232</v>
      </c>
      <c r="C271" t="s">
        <v>2232</v>
      </c>
      <c r="D271">
        <v>11.2</v>
      </c>
      <c r="E271">
        <v>3.72</v>
      </c>
      <c r="F271" t="s">
        <v>95</v>
      </c>
      <c r="G271" t="s">
        <v>1762</v>
      </c>
      <c r="H271" t="s">
        <v>88</v>
      </c>
      <c r="I271" t="s">
        <v>1969</v>
      </c>
      <c r="J271">
        <v>25000</v>
      </c>
      <c r="K271">
        <v>1</v>
      </c>
      <c r="L271">
        <v>2240</v>
      </c>
      <c r="N271" t="s">
        <v>1801</v>
      </c>
      <c r="O271" t="s">
        <v>1855</v>
      </c>
      <c r="P271" t="s">
        <v>491</v>
      </c>
      <c r="Q271" t="s">
        <v>2199</v>
      </c>
      <c r="R271" t="s">
        <v>1972</v>
      </c>
      <c r="S271" t="s">
        <v>1973</v>
      </c>
      <c r="T271" t="s">
        <v>2233</v>
      </c>
      <c r="U271" t="s">
        <v>1859</v>
      </c>
    </row>
    <row r="272" spans="1:21" hidden="1" x14ac:dyDescent="0.35">
      <c r="A272">
        <v>1112</v>
      </c>
      <c r="B272" t="s">
        <v>2232</v>
      </c>
      <c r="C272" t="s">
        <v>2232</v>
      </c>
      <c r="D272">
        <v>9.6199999999999992</v>
      </c>
      <c r="E272">
        <v>3.21</v>
      </c>
      <c r="F272" t="s">
        <v>95</v>
      </c>
      <c r="G272" t="s">
        <v>1763</v>
      </c>
      <c r="H272" t="s">
        <v>88</v>
      </c>
      <c r="I272" t="s">
        <v>1969</v>
      </c>
      <c r="J272">
        <v>25000</v>
      </c>
      <c r="K272">
        <v>1</v>
      </c>
      <c r="L272">
        <v>2600</v>
      </c>
      <c r="N272" t="s">
        <v>1801</v>
      </c>
      <c r="O272" t="s">
        <v>1855</v>
      </c>
      <c r="P272" t="s">
        <v>491</v>
      </c>
      <c r="Q272" t="s">
        <v>2199</v>
      </c>
      <c r="R272" t="s">
        <v>1972</v>
      </c>
      <c r="S272" t="s">
        <v>1973</v>
      </c>
      <c r="T272" t="s">
        <v>2233</v>
      </c>
      <c r="U272" t="s">
        <v>1859</v>
      </c>
    </row>
    <row r="273" spans="1:21" hidden="1" x14ac:dyDescent="0.35">
      <c r="A273">
        <v>1111</v>
      </c>
      <c r="B273" t="s">
        <v>2232</v>
      </c>
      <c r="C273" t="s">
        <v>2232</v>
      </c>
      <c r="D273">
        <v>10.7</v>
      </c>
      <c r="E273">
        <v>3.58</v>
      </c>
      <c r="F273" t="s">
        <v>95</v>
      </c>
      <c r="G273" t="s">
        <v>1764</v>
      </c>
      <c r="H273" t="s">
        <v>88</v>
      </c>
      <c r="I273" t="s">
        <v>1969</v>
      </c>
      <c r="J273">
        <v>25000</v>
      </c>
      <c r="K273">
        <v>1</v>
      </c>
      <c r="L273">
        <v>2330</v>
      </c>
      <c r="N273" t="s">
        <v>1801</v>
      </c>
      <c r="O273" t="s">
        <v>1855</v>
      </c>
      <c r="P273" t="s">
        <v>491</v>
      </c>
      <c r="Q273" t="s">
        <v>2199</v>
      </c>
      <c r="R273" t="s">
        <v>1972</v>
      </c>
      <c r="S273" t="s">
        <v>1973</v>
      </c>
      <c r="T273" t="s">
        <v>2233</v>
      </c>
      <c r="U273" t="s">
        <v>1859</v>
      </c>
    </row>
    <row r="274" spans="1:21" hidden="1" x14ac:dyDescent="0.35">
      <c r="A274">
        <v>1114</v>
      </c>
      <c r="B274" t="s">
        <v>2232</v>
      </c>
      <c r="C274" t="s">
        <v>2232</v>
      </c>
      <c r="D274">
        <v>10.5</v>
      </c>
      <c r="E274">
        <v>3.52</v>
      </c>
      <c r="F274" t="s">
        <v>95</v>
      </c>
      <c r="G274" t="s">
        <v>1765</v>
      </c>
      <c r="H274" t="s">
        <v>88</v>
      </c>
      <c r="I274" t="s">
        <v>1969</v>
      </c>
      <c r="J274">
        <v>25000</v>
      </c>
      <c r="K274">
        <v>1</v>
      </c>
      <c r="L274">
        <v>2370</v>
      </c>
      <c r="N274" t="s">
        <v>1801</v>
      </c>
      <c r="O274" t="s">
        <v>1855</v>
      </c>
      <c r="P274" t="s">
        <v>491</v>
      </c>
      <c r="Q274" t="s">
        <v>2199</v>
      </c>
      <c r="R274" t="s">
        <v>1972</v>
      </c>
      <c r="S274" t="s">
        <v>1973</v>
      </c>
      <c r="T274" t="s">
        <v>2233</v>
      </c>
      <c r="U274" t="s">
        <v>1859</v>
      </c>
    </row>
    <row r="275" spans="1:21" hidden="1" x14ac:dyDescent="0.35">
      <c r="A275">
        <v>1115</v>
      </c>
      <c r="B275" t="s">
        <v>2232</v>
      </c>
      <c r="C275" t="s">
        <v>2232</v>
      </c>
      <c r="D275">
        <v>6.43</v>
      </c>
      <c r="E275">
        <v>2.14</v>
      </c>
      <c r="F275" t="s">
        <v>95</v>
      </c>
      <c r="G275" t="s">
        <v>1767</v>
      </c>
      <c r="H275" t="s">
        <v>88</v>
      </c>
      <c r="I275" t="s">
        <v>1969</v>
      </c>
      <c r="J275">
        <v>25000</v>
      </c>
      <c r="K275">
        <v>1</v>
      </c>
      <c r="L275">
        <v>3890</v>
      </c>
      <c r="N275" t="s">
        <v>1801</v>
      </c>
      <c r="O275" t="s">
        <v>1855</v>
      </c>
      <c r="P275" t="s">
        <v>491</v>
      </c>
      <c r="Q275" t="s">
        <v>2199</v>
      </c>
      <c r="R275" t="s">
        <v>1972</v>
      </c>
      <c r="S275" t="s">
        <v>1973</v>
      </c>
      <c r="T275" t="s">
        <v>2233</v>
      </c>
      <c r="U275" t="s">
        <v>1859</v>
      </c>
    </row>
    <row r="276" spans="1:21" hidden="1" x14ac:dyDescent="0.35">
      <c r="A276">
        <v>1121</v>
      </c>
      <c r="B276" t="s">
        <v>2232</v>
      </c>
      <c r="C276" t="s">
        <v>2232</v>
      </c>
      <c r="D276">
        <v>18.2</v>
      </c>
      <c r="E276">
        <v>6.07</v>
      </c>
      <c r="F276" t="s">
        <v>95</v>
      </c>
      <c r="G276" t="s">
        <v>2116</v>
      </c>
      <c r="H276" t="s">
        <v>88</v>
      </c>
      <c r="I276" t="s">
        <v>1969</v>
      </c>
      <c r="J276">
        <v>25000</v>
      </c>
      <c r="K276">
        <v>1</v>
      </c>
      <c r="L276">
        <v>1374</v>
      </c>
      <c r="N276" t="s">
        <v>1801</v>
      </c>
      <c r="O276" t="s">
        <v>1855</v>
      </c>
      <c r="P276" t="s">
        <v>491</v>
      </c>
      <c r="Q276" t="s">
        <v>2199</v>
      </c>
      <c r="R276" t="s">
        <v>1972</v>
      </c>
      <c r="S276" t="s">
        <v>1973</v>
      </c>
      <c r="T276" t="s">
        <v>2233</v>
      </c>
      <c r="U276" t="s">
        <v>1859</v>
      </c>
    </row>
    <row r="277" spans="1:21" hidden="1" x14ac:dyDescent="0.35">
      <c r="A277">
        <v>1117</v>
      </c>
      <c r="B277" t="s">
        <v>2232</v>
      </c>
      <c r="C277" t="s">
        <v>2232</v>
      </c>
      <c r="D277">
        <v>5.95</v>
      </c>
      <c r="E277">
        <v>1.98</v>
      </c>
      <c r="F277" t="s">
        <v>95</v>
      </c>
      <c r="G277" t="s">
        <v>1769</v>
      </c>
      <c r="H277" t="s">
        <v>88</v>
      </c>
      <c r="I277" t="s">
        <v>1969</v>
      </c>
      <c r="J277">
        <v>25000</v>
      </c>
      <c r="K277">
        <v>1</v>
      </c>
      <c r="L277">
        <v>4200</v>
      </c>
      <c r="N277" t="s">
        <v>1801</v>
      </c>
      <c r="O277" t="s">
        <v>1855</v>
      </c>
      <c r="P277" t="s">
        <v>491</v>
      </c>
      <c r="Q277" t="s">
        <v>2199</v>
      </c>
      <c r="R277" t="s">
        <v>1972</v>
      </c>
      <c r="S277" t="s">
        <v>1973</v>
      </c>
      <c r="T277" t="s">
        <v>2233</v>
      </c>
      <c r="U277" t="s">
        <v>1859</v>
      </c>
    </row>
    <row r="278" spans="1:21" hidden="1" x14ac:dyDescent="0.35">
      <c r="A278">
        <v>1120</v>
      </c>
      <c r="B278" t="s">
        <v>2232</v>
      </c>
      <c r="C278" t="s">
        <v>2232</v>
      </c>
      <c r="D278">
        <v>15</v>
      </c>
      <c r="E278">
        <v>4.99</v>
      </c>
      <c r="F278" t="s">
        <v>95</v>
      </c>
      <c r="G278" t="s">
        <v>1772</v>
      </c>
      <c r="H278" t="s">
        <v>88</v>
      </c>
      <c r="I278" t="s">
        <v>1969</v>
      </c>
      <c r="J278">
        <v>25000</v>
      </c>
      <c r="K278">
        <v>1</v>
      </c>
      <c r="L278">
        <v>1670</v>
      </c>
      <c r="N278" t="s">
        <v>1801</v>
      </c>
      <c r="O278" t="s">
        <v>1855</v>
      </c>
      <c r="P278" t="s">
        <v>491</v>
      </c>
      <c r="Q278" t="s">
        <v>2199</v>
      </c>
      <c r="R278" t="s">
        <v>1972</v>
      </c>
      <c r="S278" t="s">
        <v>1973</v>
      </c>
      <c r="T278" t="s">
        <v>2233</v>
      </c>
      <c r="U278" t="s">
        <v>1859</v>
      </c>
    </row>
    <row r="279" spans="1:21" hidden="1" x14ac:dyDescent="0.35">
      <c r="A279">
        <v>1123</v>
      </c>
      <c r="B279" t="s">
        <v>2232</v>
      </c>
      <c r="C279" t="s">
        <v>2232</v>
      </c>
      <c r="D279">
        <v>8.09</v>
      </c>
      <c r="E279">
        <v>2.7</v>
      </c>
      <c r="F279" t="s">
        <v>95</v>
      </c>
      <c r="G279" t="s">
        <v>1375</v>
      </c>
      <c r="H279" t="s">
        <v>88</v>
      </c>
      <c r="I279" t="s">
        <v>1969</v>
      </c>
      <c r="J279">
        <v>25000</v>
      </c>
      <c r="K279">
        <v>1</v>
      </c>
      <c r="L279">
        <v>3090</v>
      </c>
      <c r="N279" t="s">
        <v>1801</v>
      </c>
      <c r="O279" t="s">
        <v>1855</v>
      </c>
      <c r="P279" t="s">
        <v>491</v>
      </c>
      <c r="Q279" t="s">
        <v>2199</v>
      </c>
      <c r="R279" t="s">
        <v>1972</v>
      </c>
      <c r="S279" t="s">
        <v>1973</v>
      </c>
      <c r="T279" t="s">
        <v>2233</v>
      </c>
      <c r="U279" t="s">
        <v>1859</v>
      </c>
    </row>
    <row r="280" spans="1:21" hidden="1" x14ac:dyDescent="0.35">
      <c r="A280">
        <v>1124</v>
      </c>
      <c r="B280" t="s">
        <v>2232</v>
      </c>
      <c r="C280" t="s">
        <v>2232</v>
      </c>
      <c r="D280">
        <v>9.69</v>
      </c>
      <c r="E280">
        <v>3.23</v>
      </c>
      <c r="F280" t="s">
        <v>95</v>
      </c>
      <c r="G280" t="s">
        <v>1409</v>
      </c>
      <c r="H280" t="s">
        <v>88</v>
      </c>
      <c r="I280" t="s">
        <v>1969</v>
      </c>
      <c r="J280">
        <v>25000</v>
      </c>
      <c r="K280">
        <v>1</v>
      </c>
      <c r="L280">
        <v>2580</v>
      </c>
      <c r="N280" t="s">
        <v>1801</v>
      </c>
      <c r="O280" t="s">
        <v>1855</v>
      </c>
      <c r="P280" t="s">
        <v>491</v>
      </c>
      <c r="Q280" t="s">
        <v>2199</v>
      </c>
      <c r="R280" t="s">
        <v>1972</v>
      </c>
      <c r="S280" t="s">
        <v>1973</v>
      </c>
      <c r="T280" t="s">
        <v>2233</v>
      </c>
      <c r="U280" t="s">
        <v>1859</v>
      </c>
    </row>
    <row r="281" spans="1:21" hidden="1" x14ac:dyDescent="0.35">
      <c r="A281">
        <v>1122</v>
      </c>
      <c r="B281" t="s">
        <v>2232</v>
      </c>
      <c r="C281" t="s">
        <v>2232</v>
      </c>
      <c r="D281">
        <v>18.2</v>
      </c>
      <c r="E281">
        <v>6.08</v>
      </c>
      <c r="F281" t="s">
        <v>95</v>
      </c>
      <c r="G281" t="s">
        <v>1773</v>
      </c>
      <c r="H281" t="s">
        <v>88</v>
      </c>
      <c r="I281" t="s">
        <v>1969</v>
      </c>
      <c r="J281">
        <v>25000</v>
      </c>
      <c r="K281">
        <v>1</v>
      </c>
      <c r="L281">
        <v>1370</v>
      </c>
      <c r="N281" t="s">
        <v>1801</v>
      </c>
      <c r="O281" t="s">
        <v>1855</v>
      </c>
      <c r="P281" t="s">
        <v>491</v>
      </c>
      <c r="Q281" t="s">
        <v>2199</v>
      </c>
      <c r="R281" t="s">
        <v>1972</v>
      </c>
      <c r="S281" t="s">
        <v>1973</v>
      </c>
      <c r="T281" t="s">
        <v>2233</v>
      </c>
      <c r="U281" t="s">
        <v>1859</v>
      </c>
    </row>
    <row r="282" spans="1:21" hidden="1" x14ac:dyDescent="0.35">
      <c r="A282">
        <v>1118</v>
      </c>
      <c r="B282" t="s">
        <v>2232</v>
      </c>
      <c r="C282" t="s">
        <v>2232</v>
      </c>
      <c r="D282">
        <v>7</v>
      </c>
      <c r="E282">
        <v>2.33</v>
      </c>
      <c r="F282" t="s">
        <v>95</v>
      </c>
      <c r="G282" t="s">
        <v>1770</v>
      </c>
      <c r="H282" t="s">
        <v>88</v>
      </c>
      <c r="I282" t="s">
        <v>1969</v>
      </c>
      <c r="J282">
        <v>25000</v>
      </c>
      <c r="K282">
        <v>1</v>
      </c>
      <c r="L282">
        <v>3570</v>
      </c>
      <c r="N282" t="s">
        <v>1801</v>
      </c>
      <c r="O282" t="s">
        <v>1855</v>
      </c>
      <c r="P282" t="s">
        <v>491</v>
      </c>
      <c r="Q282" t="s">
        <v>2199</v>
      </c>
      <c r="R282" t="s">
        <v>1972</v>
      </c>
      <c r="S282" t="s">
        <v>1973</v>
      </c>
      <c r="T282" t="s">
        <v>2233</v>
      </c>
      <c r="U282" t="s">
        <v>1859</v>
      </c>
    </row>
    <row r="283" spans="1:21" hidden="1" x14ac:dyDescent="0.35">
      <c r="A283">
        <v>1127</v>
      </c>
      <c r="B283" t="s">
        <v>2232</v>
      </c>
      <c r="C283" t="s">
        <v>2232</v>
      </c>
      <c r="D283">
        <v>8.33</v>
      </c>
      <c r="E283">
        <v>2.78</v>
      </c>
      <c r="F283" t="s">
        <v>95</v>
      </c>
      <c r="G283" t="s">
        <v>1775</v>
      </c>
      <c r="H283" t="s">
        <v>88</v>
      </c>
      <c r="I283" t="s">
        <v>1969</v>
      </c>
      <c r="J283">
        <v>25000</v>
      </c>
      <c r="K283">
        <v>1</v>
      </c>
      <c r="L283">
        <v>3000</v>
      </c>
      <c r="N283" t="s">
        <v>1801</v>
      </c>
      <c r="O283" t="s">
        <v>1855</v>
      </c>
      <c r="P283" t="s">
        <v>491</v>
      </c>
      <c r="Q283" t="s">
        <v>2199</v>
      </c>
      <c r="R283" t="s">
        <v>1972</v>
      </c>
      <c r="S283" t="s">
        <v>1973</v>
      </c>
      <c r="T283" t="s">
        <v>2233</v>
      </c>
      <c r="U283" t="s">
        <v>1859</v>
      </c>
    </row>
    <row r="284" spans="1:21" hidden="1" x14ac:dyDescent="0.35">
      <c r="A284">
        <v>1128</v>
      </c>
      <c r="B284" t="s">
        <v>2232</v>
      </c>
      <c r="C284" t="s">
        <v>2232</v>
      </c>
      <c r="D284">
        <v>8.39</v>
      </c>
      <c r="E284">
        <v>2.8</v>
      </c>
      <c r="F284" t="s">
        <v>95</v>
      </c>
      <c r="G284" t="s">
        <v>1776</v>
      </c>
      <c r="H284" t="s">
        <v>88</v>
      </c>
      <c r="I284" t="s">
        <v>1969</v>
      </c>
      <c r="J284">
        <v>25000</v>
      </c>
      <c r="K284">
        <v>1</v>
      </c>
      <c r="L284">
        <v>2980</v>
      </c>
      <c r="N284" t="s">
        <v>1801</v>
      </c>
      <c r="O284" t="s">
        <v>1855</v>
      </c>
      <c r="P284" t="s">
        <v>491</v>
      </c>
      <c r="Q284" t="s">
        <v>2199</v>
      </c>
      <c r="R284" t="s">
        <v>1972</v>
      </c>
      <c r="S284" t="s">
        <v>1973</v>
      </c>
      <c r="T284" t="s">
        <v>2233</v>
      </c>
      <c r="U284" t="s">
        <v>1859</v>
      </c>
    </row>
    <row r="285" spans="1:21" hidden="1" x14ac:dyDescent="0.35">
      <c r="A285">
        <v>1129</v>
      </c>
      <c r="B285" t="s">
        <v>2232</v>
      </c>
      <c r="C285" t="s">
        <v>2232</v>
      </c>
      <c r="D285">
        <v>5.2</v>
      </c>
      <c r="E285">
        <v>1.73</v>
      </c>
      <c r="F285" t="s">
        <v>95</v>
      </c>
      <c r="G285" t="s">
        <v>1494</v>
      </c>
      <c r="H285" t="s">
        <v>88</v>
      </c>
      <c r="I285" t="s">
        <v>1969</v>
      </c>
      <c r="J285">
        <v>25000</v>
      </c>
      <c r="K285">
        <v>1</v>
      </c>
      <c r="L285">
        <v>4810</v>
      </c>
      <c r="N285" t="s">
        <v>1801</v>
      </c>
      <c r="O285" t="s">
        <v>1855</v>
      </c>
      <c r="P285" t="s">
        <v>491</v>
      </c>
      <c r="Q285" t="s">
        <v>2199</v>
      </c>
      <c r="R285" t="s">
        <v>1972</v>
      </c>
      <c r="S285" t="s">
        <v>1973</v>
      </c>
      <c r="T285" t="s">
        <v>2233</v>
      </c>
      <c r="U285" t="s">
        <v>1859</v>
      </c>
    </row>
    <row r="286" spans="1:21" hidden="1" x14ac:dyDescent="0.35">
      <c r="A286">
        <v>1130</v>
      </c>
      <c r="B286" t="s">
        <v>2232</v>
      </c>
      <c r="C286" t="s">
        <v>2232</v>
      </c>
      <c r="D286">
        <v>5.18</v>
      </c>
      <c r="E286">
        <v>1.73</v>
      </c>
      <c r="F286" t="s">
        <v>95</v>
      </c>
      <c r="G286" t="s">
        <v>1507</v>
      </c>
      <c r="H286" t="s">
        <v>88</v>
      </c>
      <c r="I286" t="s">
        <v>1969</v>
      </c>
      <c r="J286">
        <v>25000</v>
      </c>
      <c r="K286">
        <v>1</v>
      </c>
      <c r="L286">
        <v>4830</v>
      </c>
      <c r="N286" t="s">
        <v>1801</v>
      </c>
      <c r="O286" t="s">
        <v>1855</v>
      </c>
      <c r="P286" t="s">
        <v>491</v>
      </c>
      <c r="Q286" t="s">
        <v>2199</v>
      </c>
      <c r="R286" t="s">
        <v>1972</v>
      </c>
      <c r="S286" t="s">
        <v>1973</v>
      </c>
      <c r="T286" t="s">
        <v>2233</v>
      </c>
      <c r="U286" t="s">
        <v>1859</v>
      </c>
    </row>
    <row r="287" spans="1:21" hidden="1" x14ac:dyDescent="0.35">
      <c r="A287">
        <v>1131</v>
      </c>
      <c r="B287" t="s">
        <v>2232</v>
      </c>
      <c r="C287" t="s">
        <v>2232</v>
      </c>
      <c r="D287">
        <v>6.74</v>
      </c>
      <c r="E287">
        <v>2.25</v>
      </c>
      <c r="F287" t="s">
        <v>95</v>
      </c>
      <c r="G287" t="s">
        <v>1777</v>
      </c>
      <c r="H287" t="s">
        <v>88</v>
      </c>
      <c r="I287" t="s">
        <v>1969</v>
      </c>
      <c r="J287">
        <v>25000</v>
      </c>
      <c r="K287">
        <v>1</v>
      </c>
      <c r="L287">
        <v>3710</v>
      </c>
      <c r="N287" t="s">
        <v>1801</v>
      </c>
      <c r="O287" t="s">
        <v>1855</v>
      </c>
      <c r="P287" t="s">
        <v>491</v>
      </c>
      <c r="Q287" t="s">
        <v>2199</v>
      </c>
      <c r="R287" t="s">
        <v>1972</v>
      </c>
      <c r="S287" t="s">
        <v>1973</v>
      </c>
      <c r="T287" t="s">
        <v>2233</v>
      </c>
      <c r="U287" t="s">
        <v>1859</v>
      </c>
    </row>
    <row r="288" spans="1:21" hidden="1" x14ac:dyDescent="0.35">
      <c r="A288">
        <v>1132</v>
      </c>
      <c r="B288" t="s">
        <v>2232</v>
      </c>
      <c r="C288" t="s">
        <v>2232</v>
      </c>
      <c r="D288">
        <v>5.75</v>
      </c>
      <c r="E288">
        <v>1.92</v>
      </c>
      <c r="F288" t="s">
        <v>95</v>
      </c>
      <c r="G288" t="s">
        <v>1778</v>
      </c>
      <c r="H288" t="s">
        <v>88</v>
      </c>
      <c r="I288" t="s">
        <v>1969</v>
      </c>
      <c r="J288">
        <v>25000</v>
      </c>
      <c r="K288">
        <v>1</v>
      </c>
      <c r="L288">
        <v>4350</v>
      </c>
      <c r="N288" t="s">
        <v>1801</v>
      </c>
      <c r="O288" t="s">
        <v>1855</v>
      </c>
      <c r="P288" t="s">
        <v>491</v>
      </c>
      <c r="Q288" t="s">
        <v>2199</v>
      </c>
      <c r="R288" t="s">
        <v>1972</v>
      </c>
      <c r="S288" t="s">
        <v>1973</v>
      </c>
      <c r="T288" t="s">
        <v>2233</v>
      </c>
      <c r="U288" t="s">
        <v>1859</v>
      </c>
    </row>
    <row r="289" spans="1:21" hidden="1" x14ac:dyDescent="0.35">
      <c r="A289">
        <v>1133</v>
      </c>
      <c r="B289" t="s">
        <v>2232</v>
      </c>
      <c r="C289" t="s">
        <v>2232</v>
      </c>
      <c r="D289">
        <v>6.23</v>
      </c>
      <c r="E289">
        <v>2.08</v>
      </c>
      <c r="F289" t="s">
        <v>95</v>
      </c>
      <c r="G289" t="s">
        <v>1779</v>
      </c>
      <c r="H289" t="s">
        <v>88</v>
      </c>
      <c r="I289" t="s">
        <v>1969</v>
      </c>
      <c r="J289">
        <v>25000</v>
      </c>
      <c r="K289">
        <v>1</v>
      </c>
      <c r="L289">
        <v>4010</v>
      </c>
      <c r="N289" t="s">
        <v>1801</v>
      </c>
      <c r="O289" t="s">
        <v>1855</v>
      </c>
      <c r="P289" t="s">
        <v>491</v>
      </c>
      <c r="Q289" t="s">
        <v>2199</v>
      </c>
      <c r="R289" t="s">
        <v>1972</v>
      </c>
      <c r="S289" t="s">
        <v>1973</v>
      </c>
      <c r="T289" t="s">
        <v>2233</v>
      </c>
      <c r="U289" t="s">
        <v>1859</v>
      </c>
    </row>
    <row r="290" spans="1:21" hidden="1" x14ac:dyDescent="0.35">
      <c r="A290">
        <v>1108</v>
      </c>
      <c r="B290" t="s">
        <v>2232</v>
      </c>
      <c r="C290" t="s">
        <v>2232</v>
      </c>
      <c r="D290">
        <v>6.3</v>
      </c>
      <c r="E290">
        <v>2.1</v>
      </c>
      <c r="F290" t="s">
        <v>95</v>
      </c>
      <c r="G290" t="s">
        <v>2235</v>
      </c>
      <c r="H290" t="s">
        <v>88</v>
      </c>
      <c r="I290" t="s">
        <v>1969</v>
      </c>
      <c r="J290">
        <v>25000</v>
      </c>
      <c r="K290">
        <v>1</v>
      </c>
      <c r="L290">
        <v>3968</v>
      </c>
      <c r="N290" t="s">
        <v>1801</v>
      </c>
      <c r="O290" t="s">
        <v>1855</v>
      </c>
      <c r="P290" t="s">
        <v>491</v>
      </c>
      <c r="Q290" t="s">
        <v>2199</v>
      </c>
      <c r="R290" t="s">
        <v>1972</v>
      </c>
      <c r="S290" t="s">
        <v>1973</v>
      </c>
      <c r="T290" t="s">
        <v>2233</v>
      </c>
      <c r="U290" t="s">
        <v>1859</v>
      </c>
    </row>
    <row r="291" spans="1:21" hidden="1" x14ac:dyDescent="0.35">
      <c r="A291">
        <v>1134</v>
      </c>
      <c r="B291" t="s">
        <v>2232</v>
      </c>
      <c r="C291" t="s">
        <v>2232</v>
      </c>
      <c r="D291">
        <v>9.06</v>
      </c>
      <c r="E291">
        <v>3.02</v>
      </c>
      <c r="F291" t="s">
        <v>95</v>
      </c>
      <c r="G291" t="s">
        <v>1780</v>
      </c>
      <c r="H291" t="s">
        <v>88</v>
      </c>
      <c r="I291" t="s">
        <v>1969</v>
      </c>
      <c r="J291">
        <v>25000</v>
      </c>
      <c r="K291">
        <v>1</v>
      </c>
      <c r="L291">
        <v>2760</v>
      </c>
      <c r="N291" t="s">
        <v>1801</v>
      </c>
      <c r="O291" t="s">
        <v>1855</v>
      </c>
      <c r="P291" t="s">
        <v>491</v>
      </c>
      <c r="Q291" t="s">
        <v>2199</v>
      </c>
      <c r="R291" t="s">
        <v>1972</v>
      </c>
      <c r="S291" t="s">
        <v>1973</v>
      </c>
      <c r="T291" t="s">
        <v>2233</v>
      </c>
      <c r="U291" t="s">
        <v>1859</v>
      </c>
    </row>
    <row r="292" spans="1:21" hidden="1" x14ac:dyDescent="0.35">
      <c r="A292">
        <v>1116</v>
      </c>
      <c r="B292" t="s">
        <v>2232</v>
      </c>
      <c r="C292" t="s">
        <v>2232</v>
      </c>
      <c r="D292">
        <v>6.4</v>
      </c>
      <c r="E292">
        <v>2.13</v>
      </c>
      <c r="F292" t="s">
        <v>95</v>
      </c>
      <c r="G292" t="s">
        <v>2236</v>
      </c>
      <c r="H292" t="s">
        <v>88</v>
      </c>
      <c r="I292" t="s">
        <v>1969</v>
      </c>
      <c r="J292">
        <v>25000</v>
      </c>
      <c r="K292">
        <v>1</v>
      </c>
      <c r="L292">
        <v>3890</v>
      </c>
      <c r="N292" t="s">
        <v>1801</v>
      </c>
      <c r="O292" t="s">
        <v>1855</v>
      </c>
      <c r="P292" t="s">
        <v>491</v>
      </c>
      <c r="Q292" t="s">
        <v>2199</v>
      </c>
      <c r="R292" t="s">
        <v>1972</v>
      </c>
      <c r="S292" t="s">
        <v>1973</v>
      </c>
      <c r="T292" t="s">
        <v>2233</v>
      </c>
      <c r="U292" t="s">
        <v>1859</v>
      </c>
    </row>
    <row r="293" spans="1:21" hidden="1" x14ac:dyDescent="0.35">
      <c r="A293">
        <v>1125</v>
      </c>
      <c r="B293" t="s">
        <v>2232</v>
      </c>
      <c r="C293" t="s">
        <v>2232</v>
      </c>
      <c r="D293">
        <v>9.6999999999999993</v>
      </c>
      <c r="E293">
        <v>3.23</v>
      </c>
      <c r="F293" t="s">
        <v>95</v>
      </c>
      <c r="G293" t="s">
        <v>2237</v>
      </c>
      <c r="H293" t="s">
        <v>88</v>
      </c>
      <c r="I293" t="s">
        <v>1969</v>
      </c>
      <c r="J293">
        <v>25000</v>
      </c>
      <c r="K293">
        <v>1</v>
      </c>
      <c r="L293">
        <v>2577</v>
      </c>
      <c r="N293" t="s">
        <v>1801</v>
      </c>
      <c r="O293" t="s">
        <v>1855</v>
      </c>
      <c r="P293" t="s">
        <v>491</v>
      </c>
      <c r="Q293" t="s">
        <v>2199</v>
      </c>
      <c r="R293" t="s">
        <v>1972</v>
      </c>
      <c r="S293" t="s">
        <v>1973</v>
      </c>
      <c r="T293" t="s">
        <v>2233</v>
      </c>
      <c r="U293" t="s">
        <v>1859</v>
      </c>
    </row>
    <row r="294" spans="1:21" hidden="1" x14ac:dyDescent="0.35">
      <c r="A294">
        <v>1126</v>
      </c>
      <c r="B294" t="s">
        <v>2232</v>
      </c>
      <c r="C294" t="s">
        <v>2232</v>
      </c>
      <c r="D294">
        <v>6.3</v>
      </c>
      <c r="E294">
        <v>2.1</v>
      </c>
      <c r="F294" t="s">
        <v>95</v>
      </c>
      <c r="G294" t="s">
        <v>2238</v>
      </c>
      <c r="H294" t="s">
        <v>88</v>
      </c>
      <c r="I294" t="s">
        <v>1969</v>
      </c>
      <c r="J294">
        <v>25000</v>
      </c>
      <c r="K294">
        <v>1</v>
      </c>
      <c r="L294">
        <v>3968</v>
      </c>
      <c r="N294" t="s">
        <v>1801</v>
      </c>
      <c r="O294" t="s">
        <v>1855</v>
      </c>
      <c r="P294" t="s">
        <v>491</v>
      </c>
      <c r="Q294" t="s">
        <v>2199</v>
      </c>
      <c r="R294" t="s">
        <v>1972</v>
      </c>
      <c r="S294" t="s">
        <v>1973</v>
      </c>
      <c r="T294" t="s">
        <v>2233</v>
      </c>
      <c r="U294" t="s">
        <v>1859</v>
      </c>
    </row>
    <row r="295" spans="1:21" hidden="1" x14ac:dyDescent="0.35">
      <c r="A295">
        <v>1136</v>
      </c>
      <c r="B295" t="s">
        <v>2232</v>
      </c>
      <c r="C295" t="s">
        <v>2232</v>
      </c>
      <c r="D295">
        <v>6.3</v>
      </c>
      <c r="E295">
        <v>2.1</v>
      </c>
      <c r="F295" t="s">
        <v>95</v>
      </c>
      <c r="G295" t="s">
        <v>2239</v>
      </c>
      <c r="H295" t="s">
        <v>88</v>
      </c>
      <c r="I295" t="s">
        <v>1969</v>
      </c>
      <c r="J295">
        <v>25000</v>
      </c>
      <c r="K295">
        <v>1</v>
      </c>
      <c r="L295">
        <v>3968</v>
      </c>
      <c r="N295" t="s">
        <v>1801</v>
      </c>
      <c r="O295" t="s">
        <v>1855</v>
      </c>
      <c r="P295" t="s">
        <v>491</v>
      </c>
      <c r="Q295" t="s">
        <v>2199</v>
      </c>
      <c r="R295" t="s">
        <v>1972</v>
      </c>
      <c r="S295" t="s">
        <v>1973</v>
      </c>
      <c r="T295" t="s">
        <v>2233</v>
      </c>
      <c r="U295" t="s">
        <v>1859</v>
      </c>
    </row>
    <row r="296" spans="1:21" hidden="1" x14ac:dyDescent="0.35">
      <c r="A296">
        <v>1135</v>
      </c>
      <c r="B296" t="s">
        <v>2232</v>
      </c>
      <c r="C296" t="s">
        <v>2232</v>
      </c>
      <c r="D296">
        <v>9.06</v>
      </c>
      <c r="E296">
        <v>3.02</v>
      </c>
      <c r="F296" t="s">
        <v>95</v>
      </c>
      <c r="G296" t="s">
        <v>1781</v>
      </c>
      <c r="H296" t="s">
        <v>88</v>
      </c>
      <c r="I296" t="s">
        <v>1969</v>
      </c>
      <c r="J296">
        <v>25000</v>
      </c>
      <c r="K296">
        <v>1</v>
      </c>
      <c r="L296">
        <v>2760</v>
      </c>
      <c r="N296" t="s">
        <v>1801</v>
      </c>
      <c r="O296" t="s">
        <v>1855</v>
      </c>
      <c r="P296" t="s">
        <v>491</v>
      </c>
      <c r="Q296" t="s">
        <v>2199</v>
      </c>
      <c r="R296" t="s">
        <v>1972</v>
      </c>
      <c r="S296" t="s">
        <v>1973</v>
      </c>
      <c r="T296" t="s">
        <v>2233</v>
      </c>
      <c r="U296" t="s">
        <v>1859</v>
      </c>
    </row>
    <row r="297" spans="1:21" hidden="1" x14ac:dyDescent="0.35">
      <c r="A297">
        <v>1137</v>
      </c>
      <c r="B297" t="s">
        <v>2232</v>
      </c>
      <c r="C297" t="s">
        <v>2232</v>
      </c>
      <c r="D297">
        <v>5.29</v>
      </c>
      <c r="E297">
        <v>1.76</v>
      </c>
      <c r="F297" t="s">
        <v>95</v>
      </c>
      <c r="G297" t="s">
        <v>1783</v>
      </c>
      <c r="H297" t="s">
        <v>88</v>
      </c>
      <c r="I297" t="s">
        <v>1969</v>
      </c>
      <c r="J297">
        <v>25000</v>
      </c>
      <c r="K297">
        <v>1</v>
      </c>
      <c r="L297">
        <v>4730</v>
      </c>
      <c r="N297" t="s">
        <v>1801</v>
      </c>
      <c r="O297" t="s">
        <v>1855</v>
      </c>
      <c r="P297" t="s">
        <v>491</v>
      </c>
      <c r="Q297" t="s">
        <v>2199</v>
      </c>
      <c r="R297" t="s">
        <v>1972</v>
      </c>
      <c r="S297" t="s">
        <v>1973</v>
      </c>
      <c r="T297" t="s">
        <v>2233</v>
      </c>
      <c r="U297" t="s">
        <v>1859</v>
      </c>
    </row>
    <row r="298" spans="1:21" hidden="1" x14ac:dyDescent="0.35">
      <c r="A298">
        <v>668</v>
      </c>
      <c r="B298" t="s">
        <v>2240</v>
      </c>
      <c r="C298" t="s">
        <v>2241</v>
      </c>
      <c r="D298">
        <v>6.52</v>
      </c>
      <c r="E298">
        <v>2.17</v>
      </c>
      <c r="F298" t="s">
        <v>95</v>
      </c>
      <c r="G298" t="s">
        <v>1760</v>
      </c>
      <c r="H298" t="s">
        <v>88</v>
      </c>
      <c r="I298" t="s">
        <v>1969</v>
      </c>
      <c r="J298">
        <v>15000</v>
      </c>
      <c r="K298">
        <v>1</v>
      </c>
      <c r="L298">
        <v>2300</v>
      </c>
      <c r="M298">
        <v>12</v>
      </c>
      <c r="N298" t="s">
        <v>1801</v>
      </c>
      <c r="O298" t="s">
        <v>1970</v>
      </c>
      <c r="P298" t="s">
        <v>491</v>
      </c>
      <c r="Q298" t="s">
        <v>2199</v>
      </c>
      <c r="R298" t="s">
        <v>1972</v>
      </c>
      <c r="S298" t="s">
        <v>2242</v>
      </c>
      <c r="T298" t="s">
        <v>2243</v>
      </c>
      <c r="U298" t="s">
        <v>310</v>
      </c>
    </row>
    <row r="299" spans="1:21" hidden="1" x14ac:dyDescent="0.35">
      <c r="A299">
        <v>665</v>
      </c>
      <c r="B299" t="s">
        <v>2240</v>
      </c>
      <c r="C299" t="s">
        <v>2241</v>
      </c>
      <c r="D299">
        <v>6.2</v>
      </c>
      <c r="E299">
        <v>2.0699999999999998</v>
      </c>
      <c r="F299" t="s">
        <v>95</v>
      </c>
      <c r="G299" t="s">
        <v>1284</v>
      </c>
      <c r="H299" t="s">
        <v>88</v>
      </c>
      <c r="I299" t="s">
        <v>1969</v>
      </c>
      <c r="J299">
        <v>15000</v>
      </c>
      <c r="K299">
        <v>1</v>
      </c>
      <c r="L299">
        <v>2420</v>
      </c>
      <c r="M299">
        <v>12</v>
      </c>
      <c r="N299" t="s">
        <v>1801</v>
      </c>
      <c r="O299" t="s">
        <v>1970</v>
      </c>
      <c r="P299" t="s">
        <v>491</v>
      </c>
      <c r="Q299" t="s">
        <v>2199</v>
      </c>
      <c r="R299" t="s">
        <v>1972</v>
      </c>
      <c r="S299" t="s">
        <v>2242</v>
      </c>
      <c r="T299" t="s">
        <v>2243</v>
      </c>
      <c r="U299" t="s">
        <v>310</v>
      </c>
    </row>
    <row r="300" spans="1:21" hidden="1" x14ac:dyDescent="0.35">
      <c r="A300">
        <v>669</v>
      </c>
      <c r="B300" t="s">
        <v>2240</v>
      </c>
      <c r="C300" t="s">
        <v>2241</v>
      </c>
      <c r="D300">
        <v>6.7</v>
      </c>
      <c r="E300">
        <v>2.23</v>
      </c>
      <c r="F300" t="s">
        <v>95</v>
      </c>
      <c r="G300" t="s">
        <v>1762</v>
      </c>
      <c r="H300" t="s">
        <v>88</v>
      </c>
      <c r="I300" t="s">
        <v>1969</v>
      </c>
      <c r="J300">
        <v>15000</v>
      </c>
      <c r="K300">
        <v>1</v>
      </c>
      <c r="L300">
        <v>2240</v>
      </c>
      <c r="M300">
        <v>12</v>
      </c>
      <c r="N300" t="s">
        <v>1801</v>
      </c>
      <c r="O300" t="s">
        <v>1970</v>
      </c>
      <c r="P300" t="s">
        <v>491</v>
      </c>
      <c r="Q300" t="s">
        <v>2199</v>
      </c>
      <c r="R300" t="s">
        <v>1972</v>
      </c>
      <c r="S300" t="s">
        <v>2242</v>
      </c>
      <c r="T300" t="s">
        <v>2243</v>
      </c>
      <c r="U300" t="s">
        <v>310</v>
      </c>
    </row>
    <row r="301" spans="1:21" hidden="1" x14ac:dyDescent="0.35">
      <c r="A301">
        <v>663</v>
      </c>
      <c r="B301" t="s">
        <v>2240</v>
      </c>
      <c r="C301" t="s">
        <v>2241</v>
      </c>
      <c r="D301">
        <v>5.77</v>
      </c>
      <c r="E301">
        <v>1.92</v>
      </c>
      <c r="F301" t="s">
        <v>95</v>
      </c>
      <c r="G301" t="s">
        <v>1763</v>
      </c>
      <c r="H301" t="s">
        <v>88</v>
      </c>
      <c r="I301" t="s">
        <v>1969</v>
      </c>
      <c r="J301">
        <v>15000</v>
      </c>
      <c r="K301">
        <v>1</v>
      </c>
      <c r="L301">
        <v>2600</v>
      </c>
      <c r="M301">
        <v>12</v>
      </c>
      <c r="N301" t="s">
        <v>1801</v>
      </c>
      <c r="O301" t="s">
        <v>1970</v>
      </c>
      <c r="P301" t="s">
        <v>491</v>
      </c>
      <c r="Q301" t="s">
        <v>2199</v>
      </c>
      <c r="R301" t="s">
        <v>1972</v>
      </c>
      <c r="S301" t="s">
        <v>2242</v>
      </c>
      <c r="T301" t="s">
        <v>2243</v>
      </c>
      <c r="U301" t="s">
        <v>310</v>
      </c>
    </row>
    <row r="302" spans="1:21" hidden="1" x14ac:dyDescent="0.35">
      <c r="A302">
        <v>667</v>
      </c>
      <c r="B302" t="s">
        <v>2240</v>
      </c>
      <c r="C302" t="s">
        <v>2241</v>
      </c>
      <c r="D302">
        <v>6.44</v>
      </c>
      <c r="E302">
        <v>2.15</v>
      </c>
      <c r="F302" t="s">
        <v>95</v>
      </c>
      <c r="G302" t="s">
        <v>1764</v>
      </c>
      <c r="H302" t="s">
        <v>88</v>
      </c>
      <c r="I302" t="s">
        <v>1969</v>
      </c>
      <c r="J302">
        <v>15000</v>
      </c>
      <c r="K302">
        <v>1</v>
      </c>
      <c r="L302">
        <v>2330</v>
      </c>
      <c r="M302">
        <v>12</v>
      </c>
      <c r="N302" t="s">
        <v>1801</v>
      </c>
      <c r="O302" t="s">
        <v>1970</v>
      </c>
      <c r="P302" t="s">
        <v>491</v>
      </c>
      <c r="Q302" t="s">
        <v>2199</v>
      </c>
      <c r="R302" t="s">
        <v>1972</v>
      </c>
      <c r="S302" t="s">
        <v>2242</v>
      </c>
      <c r="T302" t="s">
        <v>2243</v>
      </c>
      <c r="U302" t="s">
        <v>310</v>
      </c>
    </row>
    <row r="303" spans="1:21" hidden="1" x14ac:dyDescent="0.35">
      <c r="A303">
        <v>666</v>
      </c>
      <c r="B303" t="s">
        <v>2240</v>
      </c>
      <c r="C303" t="s">
        <v>2241</v>
      </c>
      <c r="D303">
        <v>6.33</v>
      </c>
      <c r="E303">
        <v>2.11</v>
      </c>
      <c r="F303" t="s">
        <v>95</v>
      </c>
      <c r="G303" t="s">
        <v>1765</v>
      </c>
      <c r="H303" t="s">
        <v>88</v>
      </c>
      <c r="I303" t="s">
        <v>1969</v>
      </c>
      <c r="J303">
        <v>15000</v>
      </c>
      <c r="K303">
        <v>1</v>
      </c>
      <c r="L303">
        <v>2370</v>
      </c>
      <c r="M303">
        <v>12</v>
      </c>
      <c r="N303" t="s">
        <v>1801</v>
      </c>
      <c r="O303" t="s">
        <v>1970</v>
      </c>
      <c r="P303" t="s">
        <v>491</v>
      </c>
      <c r="Q303" t="s">
        <v>2199</v>
      </c>
      <c r="R303" t="s">
        <v>1972</v>
      </c>
      <c r="S303" t="s">
        <v>2242</v>
      </c>
      <c r="T303" t="s">
        <v>2243</v>
      </c>
      <c r="U303" t="s">
        <v>310</v>
      </c>
    </row>
    <row r="304" spans="1:21" hidden="1" x14ac:dyDescent="0.35">
      <c r="A304">
        <v>655</v>
      </c>
      <c r="B304" t="s">
        <v>2240</v>
      </c>
      <c r="C304" t="s">
        <v>2241</v>
      </c>
      <c r="D304">
        <v>3.86</v>
      </c>
      <c r="E304">
        <v>1.29</v>
      </c>
      <c r="F304" t="s">
        <v>95</v>
      </c>
      <c r="G304" t="s">
        <v>1767</v>
      </c>
      <c r="H304" t="s">
        <v>88</v>
      </c>
      <c r="I304" t="s">
        <v>1969</v>
      </c>
      <c r="J304">
        <v>15000</v>
      </c>
      <c r="K304">
        <v>1</v>
      </c>
      <c r="L304">
        <v>3890</v>
      </c>
      <c r="M304">
        <v>12</v>
      </c>
      <c r="N304" t="s">
        <v>1801</v>
      </c>
      <c r="O304" t="s">
        <v>1970</v>
      </c>
      <c r="P304" t="s">
        <v>491</v>
      </c>
      <c r="Q304" t="s">
        <v>2199</v>
      </c>
      <c r="R304" t="s">
        <v>1972</v>
      </c>
      <c r="S304" t="s">
        <v>2242</v>
      </c>
      <c r="T304" t="s">
        <v>2243</v>
      </c>
      <c r="U304" t="s">
        <v>310</v>
      </c>
    </row>
    <row r="305" spans="1:21" hidden="1" x14ac:dyDescent="0.35">
      <c r="A305">
        <v>653</v>
      </c>
      <c r="B305" t="s">
        <v>2240</v>
      </c>
      <c r="C305" t="s">
        <v>2241</v>
      </c>
      <c r="D305">
        <v>3.57</v>
      </c>
      <c r="E305">
        <v>1.19</v>
      </c>
      <c r="F305" t="s">
        <v>95</v>
      </c>
      <c r="G305" t="s">
        <v>1769</v>
      </c>
      <c r="H305" t="s">
        <v>88</v>
      </c>
      <c r="I305" t="s">
        <v>1969</v>
      </c>
      <c r="J305">
        <v>15000</v>
      </c>
      <c r="K305">
        <v>1</v>
      </c>
      <c r="L305">
        <v>4200</v>
      </c>
      <c r="M305">
        <v>12</v>
      </c>
      <c r="N305" t="s">
        <v>1801</v>
      </c>
      <c r="O305" t="s">
        <v>1970</v>
      </c>
      <c r="P305" t="s">
        <v>491</v>
      </c>
      <c r="Q305" t="s">
        <v>2199</v>
      </c>
      <c r="R305" t="s">
        <v>1972</v>
      </c>
      <c r="S305" t="s">
        <v>2242</v>
      </c>
      <c r="T305" t="s">
        <v>2243</v>
      </c>
      <c r="U305" t="s">
        <v>310</v>
      </c>
    </row>
    <row r="306" spans="1:21" hidden="1" x14ac:dyDescent="0.35">
      <c r="A306">
        <v>670</v>
      </c>
      <c r="B306" t="s">
        <v>2240</v>
      </c>
      <c r="C306" t="s">
        <v>2241</v>
      </c>
      <c r="D306">
        <v>8.98</v>
      </c>
      <c r="E306">
        <v>2.99</v>
      </c>
      <c r="F306" t="s">
        <v>95</v>
      </c>
      <c r="G306" t="s">
        <v>1772</v>
      </c>
      <c r="H306" t="s">
        <v>88</v>
      </c>
      <c r="I306" t="s">
        <v>1969</v>
      </c>
      <c r="J306">
        <v>15000</v>
      </c>
      <c r="K306">
        <v>1</v>
      </c>
      <c r="L306">
        <v>1670</v>
      </c>
      <c r="M306">
        <v>12</v>
      </c>
      <c r="N306" t="s">
        <v>1801</v>
      </c>
      <c r="O306" t="s">
        <v>1970</v>
      </c>
      <c r="P306" t="s">
        <v>491</v>
      </c>
      <c r="Q306" t="s">
        <v>2199</v>
      </c>
      <c r="R306" t="s">
        <v>1972</v>
      </c>
      <c r="S306" t="s">
        <v>2242</v>
      </c>
      <c r="T306" t="s">
        <v>2243</v>
      </c>
      <c r="U306" t="s">
        <v>310</v>
      </c>
    </row>
    <row r="307" spans="1:21" hidden="1" x14ac:dyDescent="0.35">
      <c r="A307">
        <v>658</v>
      </c>
      <c r="B307" t="s">
        <v>2240</v>
      </c>
      <c r="C307" t="s">
        <v>2241</v>
      </c>
      <c r="D307">
        <v>4.8499999999999996</v>
      </c>
      <c r="E307">
        <v>1.62</v>
      </c>
      <c r="F307" t="s">
        <v>95</v>
      </c>
      <c r="G307" t="s">
        <v>1375</v>
      </c>
      <c r="H307" t="s">
        <v>88</v>
      </c>
      <c r="I307" t="s">
        <v>1969</v>
      </c>
      <c r="J307">
        <v>15000</v>
      </c>
      <c r="K307">
        <v>1</v>
      </c>
      <c r="L307">
        <v>3090</v>
      </c>
      <c r="M307">
        <v>12</v>
      </c>
      <c r="N307" t="s">
        <v>1801</v>
      </c>
      <c r="O307" t="s">
        <v>1970</v>
      </c>
      <c r="P307" t="s">
        <v>491</v>
      </c>
      <c r="Q307" t="s">
        <v>2199</v>
      </c>
      <c r="R307" t="s">
        <v>1972</v>
      </c>
      <c r="S307" t="s">
        <v>2242</v>
      </c>
      <c r="T307" t="s">
        <v>2243</v>
      </c>
      <c r="U307" t="s">
        <v>310</v>
      </c>
    </row>
    <row r="308" spans="1:21" hidden="1" x14ac:dyDescent="0.35">
      <c r="A308">
        <v>664</v>
      </c>
      <c r="B308" t="s">
        <v>2240</v>
      </c>
      <c r="C308" t="s">
        <v>2241</v>
      </c>
      <c r="D308">
        <v>5.81</v>
      </c>
      <c r="E308">
        <v>1.94</v>
      </c>
      <c r="F308" t="s">
        <v>95</v>
      </c>
      <c r="G308" t="s">
        <v>1409</v>
      </c>
      <c r="H308" t="s">
        <v>88</v>
      </c>
      <c r="I308" t="s">
        <v>1969</v>
      </c>
      <c r="J308">
        <v>15000</v>
      </c>
      <c r="K308">
        <v>1</v>
      </c>
      <c r="L308">
        <v>2580</v>
      </c>
      <c r="M308">
        <v>12</v>
      </c>
      <c r="N308" t="s">
        <v>1801</v>
      </c>
      <c r="O308" t="s">
        <v>1970</v>
      </c>
      <c r="P308" t="s">
        <v>491</v>
      </c>
      <c r="Q308" t="s">
        <v>2199</v>
      </c>
      <c r="R308" t="s">
        <v>1972</v>
      </c>
      <c r="S308" t="s">
        <v>2242</v>
      </c>
      <c r="T308" t="s">
        <v>2243</v>
      </c>
      <c r="U308" t="s">
        <v>310</v>
      </c>
    </row>
    <row r="309" spans="1:21" hidden="1" x14ac:dyDescent="0.35">
      <c r="A309">
        <v>671</v>
      </c>
      <c r="B309" t="s">
        <v>2240</v>
      </c>
      <c r="C309" t="s">
        <v>2241</v>
      </c>
      <c r="D309">
        <v>10.95</v>
      </c>
      <c r="E309">
        <v>3.65</v>
      </c>
      <c r="F309" t="s">
        <v>95</v>
      </c>
      <c r="G309" t="s">
        <v>1773</v>
      </c>
      <c r="H309" t="s">
        <v>88</v>
      </c>
      <c r="I309" t="s">
        <v>1969</v>
      </c>
      <c r="J309">
        <v>15000</v>
      </c>
      <c r="K309">
        <v>1</v>
      </c>
      <c r="L309">
        <v>1370</v>
      </c>
      <c r="M309">
        <v>12</v>
      </c>
      <c r="N309" t="s">
        <v>1801</v>
      </c>
      <c r="O309" t="s">
        <v>1970</v>
      </c>
      <c r="P309" t="s">
        <v>491</v>
      </c>
      <c r="Q309" t="s">
        <v>2199</v>
      </c>
      <c r="R309" t="s">
        <v>1972</v>
      </c>
      <c r="S309" t="s">
        <v>2242</v>
      </c>
      <c r="T309" t="s">
        <v>2243</v>
      </c>
      <c r="U309" t="s">
        <v>310</v>
      </c>
    </row>
    <row r="310" spans="1:21" hidden="1" x14ac:dyDescent="0.35">
      <c r="A310">
        <v>657</v>
      </c>
      <c r="B310" t="s">
        <v>2240</v>
      </c>
      <c r="C310" t="s">
        <v>2241</v>
      </c>
      <c r="D310">
        <v>4.2</v>
      </c>
      <c r="E310">
        <v>1.4</v>
      </c>
      <c r="F310" t="s">
        <v>95</v>
      </c>
      <c r="G310" t="s">
        <v>1770</v>
      </c>
      <c r="H310" t="s">
        <v>88</v>
      </c>
      <c r="I310" t="s">
        <v>1969</v>
      </c>
      <c r="J310">
        <v>15000</v>
      </c>
      <c r="K310">
        <v>1</v>
      </c>
      <c r="L310">
        <v>3570</v>
      </c>
      <c r="M310">
        <v>12</v>
      </c>
      <c r="N310" t="s">
        <v>1801</v>
      </c>
      <c r="O310" t="s">
        <v>1970</v>
      </c>
      <c r="P310" t="s">
        <v>491</v>
      </c>
      <c r="Q310" t="s">
        <v>2199</v>
      </c>
      <c r="R310" t="s">
        <v>1972</v>
      </c>
      <c r="S310" t="s">
        <v>2242</v>
      </c>
      <c r="T310" t="s">
        <v>2243</v>
      </c>
      <c r="U310" t="s">
        <v>310</v>
      </c>
    </row>
    <row r="311" spans="1:21" hidden="1" x14ac:dyDescent="0.35">
      <c r="A311">
        <v>659</v>
      </c>
      <c r="B311" t="s">
        <v>2240</v>
      </c>
      <c r="C311" t="s">
        <v>2241</v>
      </c>
      <c r="D311">
        <v>5</v>
      </c>
      <c r="E311">
        <v>1.67</v>
      </c>
      <c r="F311" t="s">
        <v>95</v>
      </c>
      <c r="G311" t="s">
        <v>1775</v>
      </c>
      <c r="H311" t="s">
        <v>88</v>
      </c>
      <c r="I311" t="s">
        <v>1969</v>
      </c>
      <c r="J311">
        <v>15000</v>
      </c>
      <c r="K311">
        <v>1</v>
      </c>
      <c r="L311">
        <v>3000</v>
      </c>
      <c r="M311">
        <v>12</v>
      </c>
      <c r="N311" t="s">
        <v>1801</v>
      </c>
      <c r="O311" t="s">
        <v>1970</v>
      </c>
      <c r="P311" t="s">
        <v>491</v>
      </c>
      <c r="Q311" t="s">
        <v>2199</v>
      </c>
      <c r="R311" t="s">
        <v>1972</v>
      </c>
      <c r="S311" t="s">
        <v>2242</v>
      </c>
      <c r="T311" t="s">
        <v>2243</v>
      </c>
      <c r="U311" t="s">
        <v>310</v>
      </c>
    </row>
    <row r="312" spans="1:21" hidden="1" x14ac:dyDescent="0.35">
      <c r="A312">
        <v>660</v>
      </c>
      <c r="B312" t="s">
        <v>2240</v>
      </c>
      <c r="C312" t="s">
        <v>2241</v>
      </c>
      <c r="D312">
        <v>5.03</v>
      </c>
      <c r="E312">
        <v>1.68</v>
      </c>
      <c r="F312" t="s">
        <v>95</v>
      </c>
      <c r="G312" t="s">
        <v>1776</v>
      </c>
      <c r="H312" t="s">
        <v>88</v>
      </c>
      <c r="I312" t="s">
        <v>1969</v>
      </c>
      <c r="J312">
        <v>15000</v>
      </c>
      <c r="K312">
        <v>1</v>
      </c>
      <c r="L312">
        <v>2980</v>
      </c>
      <c r="M312">
        <v>12</v>
      </c>
      <c r="N312" t="s">
        <v>1801</v>
      </c>
      <c r="O312" t="s">
        <v>1970</v>
      </c>
      <c r="P312" t="s">
        <v>491</v>
      </c>
      <c r="Q312" t="s">
        <v>2199</v>
      </c>
      <c r="R312" t="s">
        <v>1972</v>
      </c>
      <c r="S312" t="s">
        <v>2242</v>
      </c>
      <c r="T312" t="s">
        <v>2243</v>
      </c>
      <c r="U312" t="s">
        <v>310</v>
      </c>
    </row>
    <row r="313" spans="1:21" hidden="1" x14ac:dyDescent="0.35">
      <c r="A313">
        <v>650</v>
      </c>
      <c r="B313" t="s">
        <v>2240</v>
      </c>
      <c r="C313" t="s">
        <v>2241</v>
      </c>
      <c r="D313">
        <v>3.12</v>
      </c>
      <c r="E313">
        <v>1.04</v>
      </c>
      <c r="F313" t="s">
        <v>95</v>
      </c>
      <c r="G313" t="s">
        <v>1494</v>
      </c>
      <c r="H313" t="s">
        <v>88</v>
      </c>
      <c r="I313" t="s">
        <v>1969</v>
      </c>
      <c r="J313">
        <v>15000</v>
      </c>
      <c r="K313">
        <v>1</v>
      </c>
      <c r="L313">
        <v>4810</v>
      </c>
      <c r="M313">
        <v>12</v>
      </c>
      <c r="N313" t="s">
        <v>1801</v>
      </c>
      <c r="O313" t="s">
        <v>1970</v>
      </c>
      <c r="P313" t="s">
        <v>491</v>
      </c>
      <c r="Q313" t="s">
        <v>2199</v>
      </c>
      <c r="R313" t="s">
        <v>1972</v>
      </c>
      <c r="S313" t="s">
        <v>2242</v>
      </c>
      <c r="T313" t="s">
        <v>2243</v>
      </c>
      <c r="U313" t="s">
        <v>310</v>
      </c>
    </row>
    <row r="314" spans="1:21" hidden="1" x14ac:dyDescent="0.35">
      <c r="A314">
        <v>649</v>
      </c>
      <c r="B314" t="s">
        <v>2240</v>
      </c>
      <c r="C314" t="s">
        <v>2241</v>
      </c>
      <c r="D314">
        <v>3.11</v>
      </c>
      <c r="E314">
        <v>1.04</v>
      </c>
      <c r="F314" t="s">
        <v>95</v>
      </c>
      <c r="G314" t="s">
        <v>1507</v>
      </c>
      <c r="H314" t="s">
        <v>88</v>
      </c>
      <c r="I314" t="s">
        <v>1969</v>
      </c>
      <c r="J314">
        <v>15000</v>
      </c>
      <c r="K314">
        <v>1</v>
      </c>
      <c r="L314">
        <v>4830</v>
      </c>
      <c r="M314">
        <v>12</v>
      </c>
      <c r="N314" t="s">
        <v>1801</v>
      </c>
      <c r="O314" t="s">
        <v>1970</v>
      </c>
      <c r="P314" t="s">
        <v>491</v>
      </c>
      <c r="Q314" t="s">
        <v>2199</v>
      </c>
      <c r="R314" t="s">
        <v>1972</v>
      </c>
      <c r="S314" t="s">
        <v>2242</v>
      </c>
      <c r="T314" t="s">
        <v>2243</v>
      </c>
      <c r="U314" t="s">
        <v>310</v>
      </c>
    </row>
    <row r="315" spans="1:21" hidden="1" x14ac:dyDescent="0.35">
      <c r="A315">
        <v>656</v>
      </c>
      <c r="B315" t="s">
        <v>2240</v>
      </c>
      <c r="C315" t="s">
        <v>2241</v>
      </c>
      <c r="D315">
        <v>4.04</v>
      </c>
      <c r="E315">
        <v>1.35</v>
      </c>
      <c r="F315" t="s">
        <v>95</v>
      </c>
      <c r="G315" t="s">
        <v>1777</v>
      </c>
      <c r="H315" t="s">
        <v>88</v>
      </c>
      <c r="I315" t="s">
        <v>1969</v>
      </c>
      <c r="J315">
        <v>15000</v>
      </c>
      <c r="K315">
        <v>1</v>
      </c>
      <c r="L315">
        <v>3710</v>
      </c>
      <c r="M315">
        <v>12</v>
      </c>
      <c r="N315" t="s">
        <v>1801</v>
      </c>
      <c r="O315" t="s">
        <v>1970</v>
      </c>
      <c r="P315" t="s">
        <v>491</v>
      </c>
      <c r="Q315" t="s">
        <v>2199</v>
      </c>
      <c r="R315" t="s">
        <v>1972</v>
      </c>
      <c r="S315" t="s">
        <v>2242</v>
      </c>
      <c r="T315" t="s">
        <v>2243</v>
      </c>
      <c r="U315" t="s">
        <v>310</v>
      </c>
    </row>
    <row r="316" spans="1:21" hidden="1" x14ac:dyDescent="0.35">
      <c r="A316">
        <v>652</v>
      </c>
      <c r="B316" t="s">
        <v>2240</v>
      </c>
      <c r="C316" t="s">
        <v>2241</v>
      </c>
      <c r="D316">
        <v>3.45</v>
      </c>
      <c r="E316">
        <v>1.1499999999999999</v>
      </c>
      <c r="F316" t="s">
        <v>95</v>
      </c>
      <c r="G316" t="s">
        <v>1778</v>
      </c>
      <c r="H316" t="s">
        <v>88</v>
      </c>
      <c r="I316" t="s">
        <v>1969</v>
      </c>
      <c r="J316">
        <v>15000</v>
      </c>
      <c r="K316">
        <v>1</v>
      </c>
      <c r="L316">
        <v>4350</v>
      </c>
      <c r="M316">
        <v>12</v>
      </c>
      <c r="N316" t="s">
        <v>1801</v>
      </c>
      <c r="O316" t="s">
        <v>1970</v>
      </c>
      <c r="P316" t="s">
        <v>491</v>
      </c>
      <c r="Q316" t="s">
        <v>2199</v>
      </c>
      <c r="R316" t="s">
        <v>1972</v>
      </c>
      <c r="S316" t="s">
        <v>2242</v>
      </c>
      <c r="T316" t="s">
        <v>2243</v>
      </c>
      <c r="U316" t="s">
        <v>310</v>
      </c>
    </row>
    <row r="317" spans="1:21" hidden="1" x14ac:dyDescent="0.35">
      <c r="A317">
        <v>654</v>
      </c>
      <c r="B317" t="s">
        <v>2240</v>
      </c>
      <c r="C317" t="s">
        <v>2241</v>
      </c>
      <c r="D317">
        <v>3.74</v>
      </c>
      <c r="E317">
        <v>1.25</v>
      </c>
      <c r="F317" t="s">
        <v>95</v>
      </c>
      <c r="G317" t="s">
        <v>1779</v>
      </c>
      <c r="H317" t="s">
        <v>88</v>
      </c>
      <c r="I317" t="s">
        <v>1969</v>
      </c>
      <c r="J317">
        <v>15000</v>
      </c>
      <c r="K317">
        <v>1</v>
      </c>
      <c r="L317">
        <v>4010</v>
      </c>
      <c r="M317">
        <v>12</v>
      </c>
      <c r="N317" t="s">
        <v>1801</v>
      </c>
      <c r="O317" t="s">
        <v>1970</v>
      </c>
      <c r="P317" t="s">
        <v>491</v>
      </c>
      <c r="Q317" t="s">
        <v>2199</v>
      </c>
      <c r="R317" t="s">
        <v>1972</v>
      </c>
      <c r="S317" t="s">
        <v>2242</v>
      </c>
      <c r="T317" t="s">
        <v>2243</v>
      </c>
      <c r="U317" t="s">
        <v>310</v>
      </c>
    </row>
    <row r="318" spans="1:21" hidden="1" x14ac:dyDescent="0.35">
      <c r="A318">
        <v>661</v>
      </c>
      <c r="B318" t="s">
        <v>2240</v>
      </c>
      <c r="C318" t="s">
        <v>2241</v>
      </c>
      <c r="D318">
        <v>5.43</v>
      </c>
      <c r="E318">
        <v>1.81</v>
      </c>
      <c r="F318" t="s">
        <v>95</v>
      </c>
      <c r="G318" t="s">
        <v>1780</v>
      </c>
      <c r="H318" t="s">
        <v>88</v>
      </c>
      <c r="I318" t="s">
        <v>1969</v>
      </c>
      <c r="J318">
        <v>15000</v>
      </c>
      <c r="K318">
        <v>1</v>
      </c>
      <c r="L318">
        <v>2760</v>
      </c>
      <c r="M318">
        <v>12</v>
      </c>
      <c r="N318" t="s">
        <v>1801</v>
      </c>
      <c r="O318" t="s">
        <v>1970</v>
      </c>
      <c r="P318" t="s">
        <v>491</v>
      </c>
      <c r="Q318" t="s">
        <v>2199</v>
      </c>
      <c r="R318" t="s">
        <v>1972</v>
      </c>
      <c r="S318" t="s">
        <v>2242</v>
      </c>
      <c r="T318" t="s">
        <v>2243</v>
      </c>
      <c r="U318" t="s">
        <v>310</v>
      </c>
    </row>
    <row r="319" spans="1:21" hidden="1" x14ac:dyDescent="0.35">
      <c r="A319">
        <v>662</v>
      </c>
      <c r="B319" t="s">
        <v>2240</v>
      </c>
      <c r="C319" t="s">
        <v>2241</v>
      </c>
      <c r="D319">
        <v>5.43</v>
      </c>
      <c r="E319">
        <v>1.81</v>
      </c>
      <c r="F319" t="s">
        <v>95</v>
      </c>
      <c r="G319" t="s">
        <v>1781</v>
      </c>
      <c r="H319" t="s">
        <v>88</v>
      </c>
      <c r="I319" t="s">
        <v>1969</v>
      </c>
      <c r="J319">
        <v>15000</v>
      </c>
      <c r="K319">
        <v>1</v>
      </c>
      <c r="L319">
        <v>2760</v>
      </c>
      <c r="M319">
        <v>12</v>
      </c>
      <c r="N319" t="s">
        <v>1801</v>
      </c>
      <c r="O319" t="s">
        <v>1970</v>
      </c>
      <c r="P319" t="s">
        <v>491</v>
      </c>
      <c r="Q319" t="s">
        <v>2199</v>
      </c>
      <c r="R319" t="s">
        <v>1972</v>
      </c>
      <c r="S319" t="s">
        <v>2242</v>
      </c>
      <c r="T319" t="s">
        <v>2243</v>
      </c>
      <c r="U319" t="s">
        <v>310</v>
      </c>
    </row>
    <row r="320" spans="1:21" hidden="1" x14ac:dyDescent="0.35">
      <c r="A320">
        <v>651</v>
      </c>
      <c r="B320" t="s">
        <v>2240</v>
      </c>
      <c r="C320" t="s">
        <v>2241</v>
      </c>
      <c r="D320">
        <v>3.17</v>
      </c>
      <c r="E320">
        <v>1.06</v>
      </c>
      <c r="F320" t="s">
        <v>95</v>
      </c>
      <c r="G320" t="s">
        <v>1783</v>
      </c>
      <c r="H320" t="s">
        <v>88</v>
      </c>
      <c r="I320" t="s">
        <v>1969</v>
      </c>
      <c r="J320">
        <v>15000</v>
      </c>
      <c r="K320">
        <v>1</v>
      </c>
      <c r="L320">
        <v>4730</v>
      </c>
      <c r="M320">
        <v>12</v>
      </c>
      <c r="N320" t="s">
        <v>1801</v>
      </c>
      <c r="O320" t="s">
        <v>1970</v>
      </c>
      <c r="P320" t="s">
        <v>491</v>
      </c>
      <c r="Q320" t="s">
        <v>2199</v>
      </c>
      <c r="R320" t="s">
        <v>1972</v>
      </c>
      <c r="S320" t="s">
        <v>2242</v>
      </c>
      <c r="T320" t="s">
        <v>2243</v>
      </c>
      <c r="U320" t="s">
        <v>310</v>
      </c>
    </row>
    <row r="321" spans="1:21" hidden="1" x14ac:dyDescent="0.35">
      <c r="A321">
        <v>645</v>
      </c>
      <c r="B321" t="s">
        <v>2244</v>
      </c>
      <c r="C321" t="s">
        <v>2245</v>
      </c>
      <c r="D321">
        <v>8.6999999999999993</v>
      </c>
      <c r="E321">
        <v>2.9</v>
      </c>
      <c r="F321" t="s">
        <v>95</v>
      </c>
      <c r="G321" t="s">
        <v>1760</v>
      </c>
      <c r="H321" t="s">
        <v>88</v>
      </c>
      <c r="I321" t="s">
        <v>1969</v>
      </c>
      <c r="J321">
        <v>20000</v>
      </c>
      <c r="K321">
        <v>1</v>
      </c>
      <c r="L321">
        <v>2300</v>
      </c>
      <c r="M321">
        <v>12</v>
      </c>
      <c r="N321" t="s">
        <v>1801</v>
      </c>
      <c r="O321" t="s">
        <v>1970</v>
      </c>
      <c r="P321" t="s">
        <v>491</v>
      </c>
      <c r="Q321" t="s">
        <v>2199</v>
      </c>
      <c r="R321" t="s">
        <v>1972</v>
      </c>
      <c r="S321" t="s">
        <v>2242</v>
      </c>
      <c r="T321" t="s">
        <v>2243</v>
      </c>
      <c r="U321" t="s">
        <v>310</v>
      </c>
    </row>
    <row r="322" spans="1:21" hidden="1" x14ac:dyDescent="0.35">
      <c r="A322">
        <v>642</v>
      </c>
      <c r="B322" t="s">
        <v>2244</v>
      </c>
      <c r="C322" t="s">
        <v>2245</v>
      </c>
      <c r="D322">
        <v>8.26</v>
      </c>
      <c r="E322">
        <v>2.75</v>
      </c>
      <c r="F322" t="s">
        <v>95</v>
      </c>
      <c r="G322" t="s">
        <v>1284</v>
      </c>
      <c r="H322" t="s">
        <v>88</v>
      </c>
      <c r="I322" t="s">
        <v>1969</v>
      </c>
      <c r="J322">
        <v>20000</v>
      </c>
      <c r="K322">
        <v>1</v>
      </c>
      <c r="L322">
        <v>2420</v>
      </c>
      <c r="M322">
        <v>12</v>
      </c>
      <c r="N322" t="s">
        <v>1801</v>
      </c>
      <c r="O322" t="s">
        <v>1970</v>
      </c>
      <c r="P322" t="s">
        <v>491</v>
      </c>
      <c r="Q322" t="s">
        <v>2199</v>
      </c>
      <c r="R322" t="s">
        <v>1972</v>
      </c>
      <c r="S322" t="s">
        <v>2242</v>
      </c>
      <c r="T322" t="s">
        <v>2243</v>
      </c>
      <c r="U322" t="s">
        <v>310</v>
      </c>
    </row>
    <row r="323" spans="1:21" hidden="1" x14ac:dyDescent="0.35">
      <c r="A323">
        <v>646</v>
      </c>
      <c r="B323" t="s">
        <v>2244</v>
      </c>
      <c r="C323" t="s">
        <v>2245</v>
      </c>
      <c r="D323">
        <v>8.93</v>
      </c>
      <c r="E323">
        <v>2.98</v>
      </c>
      <c r="F323" t="s">
        <v>95</v>
      </c>
      <c r="G323" t="s">
        <v>1762</v>
      </c>
      <c r="H323" t="s">
        <v>88</v>
      </c>
      <c r="I323" t="s">
        <v>1969</v>
      </c>
      <c r="J323">
        <v>20000</v>
      </c>
      <c r="K323">
        <v>1</v>
      </c>
      <c r="L323">
        <v>2240</v>
      </c>
      <c r="M323">
        <v>12</v>
      </c>
      <c r="N323" t="s">
        <v>1801</v>
      </c>
      <c r="O323" t="s">
        <v>1970</v>
      </c>
      <c r="P323" t="s">
        <v>491</v>
      </c>
      <c r="Q323" t="s">
        <v>2199</v>
      </c>
      <c r="R323" t="s">
        <v>1972</v>
      </c>
      <c r="S323" t="s">
        <v>2242</v>
      </c>
      <c r="T323" t="s">
        <v>2243</v>
      </c>
      <c r="U323" t="s">
        <v>310</v>
      </c>
    </row>
    <row r="324" spans="1:21" hidden="1" x14ac:dyDescent="0.35">
      <c r="A324">
        <v>640</v>
      </c>
      <c r="B324" t="s">
        <v>2244</v>
      </c>
      <c r="C324" t="s">
        <v>2245</v>
      </c>
      <c r="D324">
        <v>7.69</v>
      </c>
      <c r="E324">
        <v>2.56</v>
      </c>
      <c r="F324" t="s">
        <v>95</v>
      </c>
      <c r="G324" t="s">
        <v>1763</v>
      </c>
      <c r="H324" t="s">
        <v>88</v>
      </c>
      <c r="I324" t="s">
        <v>1969</v>
      </c>
      <c r="J324">
        <v>20000</v>
      </c>
      <c r="K324">
        <v>1</v>
      </c>
      <c r="L324">
        <v>2600</v>
      </c>
      <c r="M324">
        <v>12</v>
      </c>
      <c r="N324" t="s">
        <v>1801</v>
      </c>
      <c r="O324" t="s">
        <v>1970</v>
      </c>
      <c r="P324" t="s">
        <v>491</v>
      </c>
      <c r="Q324" t="s">
        <v>2199</v>
      </c>
      <c r="R324" t="s">
        <v>1972</v>
      </c>
      <c r="S324" t="s">
        <v>2242</v>
      </c>
      <c r="T324" t="s">
        <v>2243</v>
      </c>
      <c r="U324" t="s">
        <v>310</v>
      </c>
    </row>
    <row r="325" spans="1:21" hidden="1" x14ac:dyDescent="0.35">
      <c r="A325">
        <v>644</v>
      </c>
      <c r="B325" t="s">
        <v>2244</v>
      </c>
      <c r="C325" t="s">
        <v>2245</v>
      </c>
      <c r="D325">
        <v>8.58</v>
      </c>
      <c r="E325">
        <v>2.86</v>
      </c>
      <c r="F325" t="s">
        <v>95</v>
      </c>
      <c r="G325" t="s">
        <v>1764</v>
      </c>
      <c r="H325" t="s">
        <v>88</v>
      </c>
      <c r="I325" t="s">
        <v>1969</v>
      </c>
      <c r="J325">
        <v>20000</v>
      </c>
      <c r="K325">
        <v>1</v>
      </c>
      <c r="L325">
        <v>2330</v>
      </c>
      <c r="M325">
        <v>12</v>
      </c>
      <c r="N325" t="s">
        <v>1801</v>
      </c>
      <c r="O325" t="s">
        <v>1970</v>
      </c>
      <c r="P325" t="s">
        <v>491</v>
      </c>
      <c r="Q325" t="s">
        <v>2199</v>
      </c>
      <c r="R325" t="s">
        <v>1972</v>
      </c>
      <c r="S325" t="s">
        <v>2242</v>
      </c>
      <c r="T325" t="s">
        <v>2243</v>
      </c>
      <c r="U325" t="s">
        <v>310</v>
      </c>
    </row>
    <row r="326" spans="1:21" hidden="1" x14ac:dyDescent="0.35">
      <c r="A326">
        <v>643</v>
      </c>
      <c r="B326" t="s">
        <v>2244</v>
      </c>
      <c r="C326" t="s">
        <v>2245</v>
      </c>
      <c r="D326">
        <v>8.44</v>
      </c>
      <c r="E326">
        <v>2.81</v>
      </c>
      <c r="F326" t="s">
        <v>95</v>
      </c>
      <c r="G326" t="s">
        <v>1765</v>
      </c>
      <c r="H326" t="s">
        <v>88</v>
      </c>
      <c r="I326" t="s">
        <v>1969</v>
      </c>
      <c r="J326">
        <v>20000</v>
      </c>
      <c r="K326">
        <v>1</v>
      </c>
      <c r="L326">
        <v>2370</v>
      </c>
      <c r="M326">
        <v>12</v>
      </c>
      <c r="N326" t="s">
        <v>1801</v>
      </c>
      <c r="O326" t="s">
        <v>1970</v>
      </c>
      <c r="P326" t="s">
        <v>491</v>
      </c>
      <c r="Q326" t="s">
        <v>2199</v>
      </c>
      <c r="R326" t="s">
        <v>1972</v>
      </c>
      <c r="S326" t="s">
        <v>2242</v>
      </c>
      <c r="T326" t="s">
        <v>2243</v>
      </c>
      <c r="U326" t="s">
        <v>310</v>
      </c>
    </row>
    <row r="327" spans="1:21" hidden="1" x14ac:dyDescent="0.35">
      <c r="A327">
        <v>632</v>
      </c>
      <c r="B327" t="s">
        <v>2244</v>
      </c>
      <c r="C327" t="s">
        <v>2245</v>
      </c>
      <c r="D327">
        <v>5.14</v>
      </c>
      <c r="E327">
        <v>1.71</v>
      </c>
      <c r="F327" t="s">
        <v>95</v>
      </c>
      <c r="G327" t="s">
        <v>1767</v>
      </c>
      <c r="H327" t="s">
        <v>88</v>
      </c>
      <c r="I327" t="s">
        <v>1969</v>
      </c>
      <c r="J327">
        <v>20000</v>
      </c>
      <c r="K327">
        <v>1</v>
      </c>
      <c r="L327">
        <v>3890</v>
      </c>
      <c r="M327">
        <v>12</v>
      </c>
      <c r="N327" t="s">
        <v>1801</v>
      </c>
      <c r="O327" t="s">
        <v>1970</v>
      </c>
      <c r="P327" t="s">
        <v>491</v>
      </c>
      <c r="Q327" t="s">
        <v>2199</v>
      </c>
      <c r="R327" t="s">
        <v>1972</v>
      </c>
      <c r="S327" t="s">
        <v>2242</v>
      </c>
      <c r="T327" t="s">
        <v>2243</v>
      </c>
      <c r="U327" t="s">
        <v>310</v>
      </c>
    </row>
    <row r="328" spans="1:21" hidden="1" x14ac:dyDescent="0.35">
      <c r="A328">
        <v>630</v>
      </c>
      <c r="B328" t="s">
        <v>2244</v>
      </c>
      <c r="C328" t="s">
        <v>2245</v>
      </c>
      <c r="D328">
        <v>4.76</v>
      </c>
      <c r="E328">
        <v>1.59</v>
      </c>
      <c r="F328" t="s">
        <v>95</v>
      </c>
      <c r="G328" t="s">
        <v>1769</v>
      </c>
      <c r="H328" t="s">
        <v>88</v>
      </c>
      <c r="I328" t="s">
        <v>1969</v>
      </c>
      <c r="J328">
        <v>20000</v>
      </c>
      <c r="K328">
        <v>1</v>
      </c>
      <c r="L328">
        <v>4200</v>
      </c>
      <c r="M328">
        <v>12</v>
      </c>
      <c r="N328" t="s">
        <v>1801</v>
      </c>
      <c r="O328" t="s">
        <v>1970</v>
      </c>
      <c r="P328" t="s">
        <v>491</v>
      </c>
      <c r="Q328" t="s">
        <v>2199</v>
      </c>
      <c r="R328" t="s">
        <v>1972</v>
      </c>
      <c r="S328" t="s">
        <v>2242</v>
      </c>
      <c r="T328" t="s">
        <v>2243</v>
      </c>
      <c r="U328" t="s">
        <v>310</v>
      </c>
    </row>
    <row r="329" spans="1:21" hidden="1" x14ac:dyDescent="0.35">
      <c r="A329">
        <v>647</v>
      </c>
      <c r="B329" t="s">
        <v>2244</v>
      </c>
      <c r="C329" t="s">
        <v>2245</v>
      </c>
      <c r="D329">
        <v>11.98</v>
      </c>
      <c r="E329">
        <v>3.99</v>
      </c>
      <c r="F329" t="s">
        <v>95</v>
      </c>
      <c r="G329" t="s">
        <v>1772</v>
      </c>
      <c r="H329" t="s">
        <v>88</v>
      </c>
      <c r="I329" t="s">
        <v>1969</v>
      </c>
      <c r="J329">
        <v>20000</v>
      </c>
      <c r="K329">
        <v>1</v>
      </c>
      <c r="L329">
        <v>1670</v>
      </c>
      <c r="M329">
        <v>12</v>
      </c>
      <c r="N329" t="s">
        <v>1801</v>
      </c>
      <c r="O329" t="s">
        <v>1970</v>
      </c>
      <c r="P329" t="s">
        <v>491</v>
      </c>
      <c r="Q329" t="s">
        <v>2199</v>
      </c>
      <c r="R329" t="s">
        <v>1972</v>
      </c>
      <c r="S329" t="s">
        <v>2242</v>
      </c>
      <c r="T329" t="s">
        <v>2243</v>
      </c>
      <c r="U329" t="s">
        <v>310</v>
      </c>
    </row>
    <row r="330" spans="1:21" hidden="1" x14ac:dyDescent="0.35">
      <c r="A330">
        <v>635</v>
      </c>
      <c r="B330" t="s">
        <v>2244</v>
      </c>
      <c r="C330" t="s">
        <v>2245</v>
      </c>
      <c r="D330">
        <v>6.47</v>
      </c>
      <c r="E330">
        <v>2.16</v>
      </c>
      <c r="F330" t="s">
        <v>95</v>
      </c>
      <c r="G330" t="s">
        <v>1375</v>
      </c>
      <c r="H330" t="s">
        <v>88</v>
      </c>
      <c r="I330" t="s">
        <v>1969</v>
      </c>
      <c r="J330">
        <v>20000</v>
      </c>
      <c r="K330">
        <v>1</v>
      </c>
      <c r="L330">
        <v>3090</v>
      </c>
      <c r="M330">
        <v>12</v>
      </c>
      <c r="N330" t="s">
        <v>1801</v>
      </c>
      <c r="O330" t="s">
        <v>1970</v>
      </c>
      <c r="P330" t="s">
        <v>491</v>
      </c>
      <c r="Q330" t="s">
        <v>2199</v>
      </c>
      <c r="R330" t="s">
        <v>1972</v>
      </c>
      <c r="S330" t="s">
        <v>2242</v>
      </c>
      <c r="T330" t="s">
        <v>2243</v>
      </c>
      <c r="U330" t="s">
        <v>310</v>
      </c>
    </row>
    <row r="331" spans="1:21" hidden="1" x14ac:dyDescent="0.35">
      <c r="A331">
        <v>641</v>
      </c>
      <c r="B331" t="s">
        <v>2244</v>
      </c>
      <c r="C331" t="s">
        <v>2245</v>
      </c>
      <c r="D331">
        <v>7.75</v>
      </c>
      <c r="E331">
        <v>2.58</v>
      </c>
      <c r="F331" t="s">
        <v>95</v>
      </c>
      <c r="G331" t="s">
        <v>1409</v>
      </c>
      <c r="H331" t="s">
        <v>88</v>
      </c>
      <c r="I331" t="s">
        <v>1969</v>
      </c>
      <c r="J331">
        <v>20000</v>
      </c>
      <c r="K331">
        <v>1</v>
      </c>
      <c r="L331">
        <v>2580</v>
      </c>
      <c r="M331">
        <v>12</v>
      </c>
      <c r="N331" t="s">
        <v>1801</v>
      </c>
      <c r="O331" t="s">
        <v>1970</v>
      </c>
      <c r="P331" t="s">
        <v>491</v>
      </c>
      <c r="Q331" t="s">
        <v>2199</v>
      </c>
      <c r="R331" t="s">
        <v>1972</v>
      </c>
      <c r="S331" t="s">
        <v>2242</v>
      </c>
      <c r="T331" t="s">
        <v>2243</v>
      </c>
      <c r="U331" t="s">
        <v>310</v>
      </c>
    </row>
    <row r="332" spans="1:21" hidden="1" x14ac:dyDescent="0.35">
      <c r="A332">
        <v>648</v>
      </c>
      <c r="B332" t="s">
        <v>2244</v>
      </c>
      <c r="C332" t="s">
        <v>2245</v>
      </c>
      <c r="D332">
        <v>12</v>
      </c>
      <c r="E332">
        <v>4</v>
      </c>
      <c r="F332" t="s">
        <v>95</v>
      </c>
      <c r="G332" t="s">
        <v>1773</v>
      </c>
      <c r="H332" t="s">
        <v>88</v>
      </c>
      <c r="I332" t="s">
        <v>1969</v>
      </c>
      <c r="J332">
        <v>20000</v>
      </c>
      <c r="K332">
        <v>1</v>
      </c>
      <c r="L332">
        <v>1370</v>
      </c>
      <c r="M332">
        <v>12</v>
      </c>
      <c r="N332" t="s">
        <v>1801</v>
      </c>
      <c r="O332" t="s">
        <v>1970</v>
      </c>
      <c r="P332" t="s">
        <v>491</v>
      </c>
      <c r="Q332" t="s">
        <v>2199</v>
      </c>
      <c r="R332" t="s">
        <v>1972</v>
      </c>
      <c r="S332" t="s">
        <v>2242</v>
      </c>
      <c r="T332" t="s">
        <v>2243</v>
      </c>
      <c r="U332" t="s">
        <v>310</v>
      </c>
    </row>
    <row r="333" spans="1:21" hidden="1" x14ac:dyDescent="0.35">
      <c r="A333">
        <v>634</v>
      </c>
      <c r="B333" t="s">
        <v>2244</v>
      </c>
      <c r="C333" t="s">
        <v>2245</v>
      </c>
      <c r="D333">
        <v>5.6</v>
      </c>
      <c r="E333">
        <v>1.87</v>
      </c>
      <c r="F333" t="s">
        <v>95</v>
      </c>
      <c r="G333" t="s">
        <v>1770</v>
      </c>
      <c r="H333" t="s">
        <v>88</v>
      </c>
      <c r="I333" t="s">
        <v>1969</v>
      </c>
      <c r="J333">
        <v>20000</v>
      </c>
      <c r="K333">
        <v>1</v>
      </c>
      <c r="L333">
        <v>3570</v>
      </c>
      <c r="M333">
        <v>12</v>
      </c>
      <c r="N333" t="s">
        <v>1801</v>
      </c>
      <c r="O333" t="s">
        <v>1970</v>
      </c>
      <c r="P333" t="s">
        <v>491</v>
      </c>
      <c r="Q333" t="s">
        <v>2199</v>
      </c>
      <c r="R333" t="s">
        <v>1972</v>
      </c>
      <c r="S333" t="s">
        <v>2242</v>
      </c>
      <c r="T333" t="s">
        <v>2243</v>
      </c>
      <c r="U333" t="s">
        <v>310</v>
      </c>
    </row>
    <row r="334" spans="1:21" hidden="1" x14ac:dyDescent="0.35">
      <c r="A334">
        <v>636</v>
      </c>
      <c r="B334" t="s">
        <v>2244</v>
      </c>
      <c r="C334" t="s">
        <v>2245</v>
      </c>
      <c r="D334">
        <v>6.67</v>
      </c>
      <c r="E334">
        <v>2.2200000000000002</v>
      </c>
      <c r="F334" t="s">
        <v>95</v>
      </c>
      <c r="G334" t="s">
        <v>1775</v>
      </c>
      <c r="H334" t="s">
        <v>88</v>
      </c>
      <c r="I334" t="s">
        <v>1969</v>
      </c>
      <c r="J334">
        <v>20000</v>
      </c>
      <c r="K334">
        <v>1</v>
      </c>
      <c r="L334">
        <v>3000</v>
      </c>
      <c r="M334">
        <v>12</v>
      </c>
      <c r="N334" t="s">
        <v>1801</v>
      </c>
      <c r="O334" t="s">
        <v>1970</v>
      </c>
      <c r="P334" t="s">
        <v>491</v>
      </c>
      <c r="Q334" t="s">
        <v>2199</v>
      </c>
      <c r="R334" t="s">
        <v>1972</v>
      </c>
      <c r="S334" t="s">
        <v>2242</v>
      </c>
      <c r="T334" t="s">
        <v>2243</v>
      </c>
      <c r="U334" t="s">
        <v>310</v>
      </c>
    </row>
    <row r="335" spans="1:21" hidden="1" x14ac:dyDescent="0.35">
      <c r="A335">
        <v>637</v>
      </c>
      <c r="B335" t="s">
        <v>2244</v>
      </c>
      <c r="C335" t="s">
        <v>2245</v>
      </c>
      <c r="D335">
        <v>6.71</v>
      </c>
      <c r="E335">
        <v>2.2400000000000002</v>
      </c>
      <c r="F335" t="s">
        <v>95</v>
      </c>
      <c r="G335" t="s">
        <v>1776</v>
      </c>
      <c r="H335" t="s">
        <v>88</v>
      </c>
      <c r="I335" t="s">
        <v>1969</v>
      </c>
      <c r="J335">
        <v>20000</v>
      </c>
      <c r="K335">
        <v>1</v>
      </c>
      <c r="L335">
        <v>2980</v>
      </c>
      <c r="M335">
        <v>12</v>
      </c>
      <c r="N335" t="s">
        <v>1801</v>
      </c>
      <c r="O335" t="s">
        <v>1970</v>
      </c>
      <c r="P335" t="s">
        <v>491</v>
      </c>
      <c r="Q335" t="s">
        <v>2199</v>
      </c>
      <c r="R335" t="s">
        <v>1972</v>
      </c>
      <c r="S335" t="s">
        <v>2242</v>
      </c>
      <c r="T335" t="s">
        <v>2243</v>
      </c>
      <c r="U335" t="s">
        <v>310</v>
      </c>
    </row>
    <row r="336" spans="1:21" hidden="1" x14ac:dyDescent="0.35">
      <c r="A336">
        <v>627</v>
      </c>
      <c r="B336" t="s">
        <v>2244</v>
      </c>
      <c r="C336" t="s">
        <v>2245</v>
      </c>
      <c r="D336">
        <v>4.16</v>
      </c>
      <c r="E336">
        <v>1.39</v>
      </c>
      <c r="F336" t="s">
        <v>95</v>
      </c>
      <c r="G336" t="s">
        <v>1494</v>
      </c>
      <c r="H336" t="s">
        <v>88</v>
      </c>
      <c r="I336" t="s">
        <v>1969</v>
      </c>
      <c r="J336">
        <v>20000</v>
      </c>
      <c r="K336">
        <v>1</v>
      </c>
      <c r="L336">
        <v>4810</v>
      </c>
      <c r="M336">
        <v>12</v>
      </c>
      <c r="N336" t="s">
        <v>1801</v>
      </c>
      <c r="O336" t="s">
        <v>1970</v>
      </c>
      <c r="P336" t="s">
        <v>491</v>
      </c>
      <c r="Q336" t="s">
        <v>2199</v>
      </c>
      <c r="R336" t="s">
        <v>1972</v>
      </c>
      <c r="S336" t="s">
        <v>2242</v>
      </c>
      <c r="T336" t="s">
        <v>2243</v>
      </c>
      <c r="U336" t="s">
        <v>310</v>
      </c>
    </row>
    <row r="337" spans="1:21" hidden="1" x14ac:dyDescent="0.35">
      <c r="A337">
        <v>626</v>
      </c>
      <c r="B337" t="s">
        <v>2244</v>
      </c>
      <c r="C337" t="s">
        <v>2245</v>
      </c>
      <c r="D337">
        <v>4.1399999999999997</v>
      </c>
      <c r="E337">
        <v>1.38</v>
      </c>
      <c r="F337" t="s">
        <v>95</v>
      </c>
      <c r="G337" t="s">
        <v>1507</v>
      </c>
      <c r="H337" t="s">
        <v>88</v>
      </c>
      <c r="I337" t="s">
        <v>1969</v>
      </c>
      <c r="J337">
        <v>20000</v>
      </c>
      <c r="K337">
        <v>1</v>
      </c>
      <c r="L337">
        <v>4830</v>
      </c>
      <c r="M337">
        <v>12</v>
      </c>
      <c r="N337" t="s">
        <v>1801</v>
      </c>
      <c r="O337" t="s">
        <v>1970</v>
      </c>
      <c r="P337" t="s">
        <v>491</v>
      </c>
      <c r="Q337" t="s">
        <v>2199</v>
      </c>
      <c r="R337" t="s">
        <v>1972</v>
      </c>
      <c r="S337" t="s">
        <v>2242</v>
      </c>
      <c r="T337" t="s">
        <v>2243</v>
      </c>
      <c r="U337" t="s">
        <v>310</v>
      </c>
    </row>
    <row r="338" spans="1:21" hidden="1" x14ac:dyDescent="0.35">
      <c r="A338">
        <v>633</v>
      </c>
      <c r="B338" t="s">
        <v>2244</v>
      </c>
      <c r="C338" t="s">
        <v>2245</v>
      </c>
      <c r="D338">
        <v>5.39</v>
      </c>
      <c r="E338">
        <v>1.8</v>
      </c>
      <c r="F338" t="s">
        <v>95</v>
      </c>
      <c r="G338" t="s">
        <v>1777</v>
      </c>
      <c r="H338" t="s">
        <v>88</v>
      </c>
      <c r="I338" t="s">
        <v>1969</v>
      </c>
      <c r="J338">
        <v>20000</v>
      </c>
      <c r="K338">
        <v>1</v>
      </c>
      <c r="L338">
        <v>3710</v>
      </c>
      <c r="M338">
        <v>12</v>
      </c>
      <c r="N338" t="s">
        <v>1801</v>
      </c>
      <c r="O338" t="s">
        <v>1970</v>
      </c>
      <c r="P338" t="s">
        <v>491</v>
      </c>
      <c r="Q338" t="s">
        <v>2199</v>
      </c>
      <c r="R338" t="s">
        <v>1972</v>
      </c>
      <c r="S338" t="s">
        <v>2242</v>
      </c>
      <c r="T338" t="s">
        <v>2243</v>
      </c>
      <c r="U338" t="s">
        <v>310</v>
      </c>
    </row>
    <row r="339" spans="1:21" hidden="1" x14ac:dyDescent="0.35">
      <c r="A339">
        <v>629</v>
      </c>
      <c r="B339" t="s">
        <v>2244</v>
      </c>
      <c r="C339" t="s">
        <v>2245</v>
      </c>
      <c r="D339">
        <v>4.5999999999999996</v>
      </c>
      <c r="E339">
        <v>1.53</v>
      </c>
      <c r="F339" t="s">
        <v>95</v>
      </c>
      <c r="G339" t="s">
        <v>1778</v>
      </c>
      <c r="H339" t="s">
        <v>88</v>
      </c>
      <c r="I339" t="s">
        <v>1969</v>
      </c>
      <c r="J339">
        <v>20000</v>
      </c>
      <c r="K339">
        <v>1</v>
      </c>
      <c r="L339">
        <v>4350</v>
      </c>
      <c r="M339">
        <v>12</v>
      </c>
      <c r="N339" t="s">
        <v>1801</v>
      </c>
      <c r="O339" t="s">
        <v>1970</v>
      </c>
      <c r="P339" t="s">
        <v>491</v>
      </c>
      <c r="Q339" t="s">
        <v>2199</v>
      </c>
      <c r="R339" t="s">
        <v>1972</v>
      </c>
      <c r="S339" t="s">
        <v>2242</v>
      </c>
      <c r="T339" t="s">
        <v>2243</v>
      </c>
      <c r="U339" t="s">
        <v>310</v>
      </c>
    </row>
    <row r="340" spans="1:21" hidden="1" x14ac:dyDescent="0.35">
      <c r="A340">
        <v>631</v>
      </c>
      <c r="B340" t="s">
        <v>2244</v>
      </c>
      <c r="C340" t="s">
        <v>2245</v>
      </c>
      <c r="D340">
        <v>4.99</v>
      </c>
      <c r="E340">
        <v>1.66</v>
      </c>
      <c r="F340" t="s">
        <v>95</v>
      </c>
      <c r="G340" t="s">
        <v>1779</v>
      </c>
      <c r="H340" t="s">
        <v>88</v>
      </c>
      <c r="I340" t="s">
        <v>1969</v>
      </c>
      <c r="J340">
        <v>20000</v>
      </c>
      <c r="K340">
        <v>1</v>
      </c>
      <c r="L340">
        <v>4010</v>
      </c>
      <c r="M340">
        <v>12</v>
      </c>
      <c r="N340" t="s">
        <v>1801</v>
      </c>
      <c r="O340" t="s">
        <v>1970</v>
      </c>
      <c r="P340" t="s">
        <v>491</v>
      </c>
      <c r="Q340" t="s">
        <v>2199</v>
      </c>
      <c r="R340" t="s">
        <v>1972</v>
      </c>
      <c r="S340" t="s">
        <v>2242</v>
      </c>
      <c r="T340" t="s">
        <v>2243</v>
      </c>
      <c r="U340" t="s">
        <v>310</v>
      </c>
    </row>
    <row r="341" spans="1:21" hidden="1" x14ac:dyDescent="0.35">
      <c r="A341">
        <v>638</v>
      </c>
      <c r="B341" t="s">
        <v>2244</v>
      </c>
      <c r="C341" t="s">
        <v>2245</v>
      </c>
      <c r="D341">
        <v>7.25</v>
      </c>
      <c r="E341">
        <v>2.42</v>
      </c>
      <c r="F341" t="s">
        <v>95</v>
      </c>
      <c r="G341" t="s">
        <v>1780</v>
      </c>
      <c r="H341" t="s">
        <v>88</v>
      </c>
      <c r="I341" t="s">
        <v>1969</v>
      </c>
      <c r="J341">
        <v>20000</v>
      </c>
      <c r="K341">
        <v>1</v>
      </c>
      <c r="L341">
        <v>2760</v>
      </c>
      <c r="M341">
        <v>12</v>
      </c>
      <c r="N341" t="s">
        <v>1801</v>
      </c>
      <c r="O341" t="s">
        <v>1970</v>
      </c>
      <c r="P341" t="s">
        <v>491</v>
      </c>
      <c r="Q341" t="s">
        <v>2199</v>
      </c>
      <c r="R341" t="s">
        <v>1972</v>
      </c>
      <c r="S341" t="s">
        <v>2242</v>
      </c>
      <c r="T341" t="s">
        <v>2243</v>
      </c>
      <c r="U341" t="s">
        <v>310</v>
      </c>
    </row>
    <row r="342" spans="1:21" hidden="1" x14ac:dyDescent="0.35">
      <c r="A342">
        <v>639</v>
      </c>
      <c r="B342" t="s">
        <v>2244</v>
      </c>
      <c r="C342" t="s">
        <v>2245</v>
      </c>
      <c r="D342">
        <v>7.25</v>
      </c>
      <c r="E342">
        <v>2.42</v>
      </c>
      <c r="F342" t="s">
        <v>95</v>
      </c>
      <c r="G342" t="s">
        <v>1781</v>
      </c>
      <c r="H342" t="s">
        <v>88</v>
      </c>
      <c r="I342" t="s">
        <v>1969</v>
      </c>
      <c r="J342">
        <v>20000</v>
      </c>
      <c r="K342">
        <v>1</v>
      </c>
      <c r="L342">
        <v>2760</v>
      </c>
      <c r="M342">
        <v>12</v>
      </c>
      <c r="N342" t="s">
        <v>1801</v>
      </c>
      <c r="O342" t="s">
        <v>1970</v>
      </c>
      <c r="P342" t="s">
        <v>491</v>
      </c>
      <c r="Q342" t="s">
        <v>2199</v>
      </c>
      <c r="R342" t="s">
        <v>1972</v>
      </c>
      <c r="S342" t="s">
        <v>2242</v>
      </c>
      <c r="T342" t="s">
        <v>2243</v>
      </c>
      <c r="U342" t="s">
        <v>310</v>
      </c>
    </row>
    <row r="343" spans="1:21" hidden="1" x14ac:dyDescent="0.35">
      <c r="A343">
        <v>628</v>
      </c>
      <c r="B343" t="s">
        <v>2244</v>
      </c>
      <c r="C343" t="s">
        <v>2245</v>
      </c>
      <c r="D343">
        <v>4.2300000000000004</v>
      </c>
      <c r="E343">
        <v>1.41</v>
      </c>
      <c r="F343" t="s">
        <v>95</v>
      </c>
      <c r="G343" t="s">
        <v>1783</v>
      </c>
      <c r="H343" t="s">
        <v>88</v>
      </c>
      <c r="I343" t="s">
        <v>1969</v>
      </c>
      <c r="J343">
        <v>20000</v>
      </c>
      <c r="K343">
        <v>1</v>
      </c>
      <c r="L343">
        <v>4730</v>
      </c>
      <c r="M343">
        <v>12</v>
      </c>
      <c r="N343" t="s">
        <v>1801</v>
      </c>
      <c r="O343" t="s">
        <v>1970</v>
      </c>
      <c r="P343" t="s">
        <v>491</v>
      </c>
      <c r="Q343" t="s">
        <v>2199</v>
      </c>
      <c r="R343" t="s">
        <v>1972</v>
      </c>
      <c r="S343" t="s">
        <v>2242</v>
      </c>
      <c r="T343" t="s">
        <v>2243</v>
      </c>
      <c r="U343" t="s">
        <v>310</v>
      </c>
    </row>
    <row r="344" spans="1:21" hidden="1" x14ac:dyDescent="0.35">
      <c r="A344">
        <v>691</v>
      </c>
      <c r="B344" t="s">
        <v>2246</v>
      </c>
      <c r="C344" t="s">
        <v>2247</v>
      </c>
      <c r="D344">
        <v>12</v>
      </c>
      <c r="E344">
        <v>4</v>
      </c>
      <c r="F344" t="s">
        <v>95</v>
      </c>
      <c r="G344" t="s">
        <v>1760</v>
      </c>
      <c r="H344" t="s">
        <v>88</v>
      </c>
      <c r="I344" t="s">
        <v>2248</v>
      </c>
      <c r="J344">
        <v>50000</v>
      </c>
      <c r="K344">
        <v>1</v>
      </c>
      <c r="L344">
        <v>2300</v>
      </c>
      <c r="M344">
        <v>12</v>
      </c>
      <c r="N344" t="s">
        <v>1801</v>
      </c>
      <c r="O344" t="s">
        <v>1970</v>
      </c>
      <c r="P344" t="s">
        <v>491</v>
      </c>
      <c r="Q344" t="s">
        <v>2199</v>
      </c>
      <c r="R344" t="s">
        <v>1972</v>
      </c>
      <c r="S344" t="s">
        <v>2242</v>
      </c>
      <c r="T344" t="s">
        <v>2243</v>
      </c>
      <c r="U344" t="s">
        <v>310</v>
      </c>
    </row>
    <row r="345" spans="1:21" hidden="1" x14ac:dyDescent="0.35">
      <c r="A345">
        <v>688</v>
      </c>
      <c r="B345" t="s">
        <v>2246</v>
      </c>
      <c r="C345" t="s">
        <v>2247</v>
      </c>
      <c r="D345">
        <v>12</v>
      </c>
      <c r="E345">
        <v>4</v>
      </c>
      <c r="F345" t="s">
        <v>95</v>
      </c>
      <c r="G345" t="s">
        <v>1284</v>
      </c>
      <c r="H345" t="s">
        <v>88</v>
      </c>
      <c r="I345" t="s">
        <v>2248</v>
      </c>
      <c r="J345">
        <v>50000</v>
      </c>
      <c r="K345">
        <v>1</v>
      </c>
      <c r="L345">
        <v>2420</v>
      </c>
      <c r="M345">
        <v>12</v>
      </c>
      <c r="N345" t="s">
        <v>1801</v>
      </c>
      <c r="O345" t="s">
        <v>1970</v>
      </c>
      <c r="P345" t="s">
        <v>491</v>
      </c>
      <c r="Q345" t="s">
        <v>2199</v>
      </c>
      <c r="R345" t="s">
        <v>1972</v>
      </c>
      <c r="S345" t="s">
        <v>2242</v>
      </c>
      <c r="T345" t="s">
        <v>2243</v>
      </c>
      <c r="U345" t="s">
        <v>310</v>
      </c>
    </row>
    <row r="346" spans="1:21" hidden="1" x14ac:dyDescent="0.35">
      <c r="A346">
        <v>692</v>
      </c>
      <c r="B346" t="s">
        <v>2246</v>
      </c>
      <c r="C346" t="s">
        <v>2247</v>
      </c>
      <c r="D346">
        <v>12</v>
      </c>
      <c r="E346">
        <v>4</v>
      </c>
      <c r="F346" t="s">
        <v>95</v>
      </c>
      <c r="G346" t="s">
        <v>1762</v>
      </c>
      <c r="H346" t="s">
        <v>88</v>
      </c>
      <c r="I346" t="s">
        <v>2248</v>
      </c>
      <c r="J346">
        <v>50000</v>
      </c>
      <c r="K346">
        <v>1</v>
      </c>
      <c r="L346">
        <v>2240</v>
      </c>
      <c r="M346">
        <v>12</v>
      </c>
      <c r="N346" t="s">
        <v>1801</v>
      </c>
      <c r="O346" t="s">
        <v>1970</v>
      </c>
      <c r="P346" t="s">
        <v>491</v>
      </c>
      <c r="Q346" t="s">
        <v>2199</v>
      </c>
      <c r="R346" t="s">
        <v>1972</v>
      </c>
      <c r="S346" t="s">
        <v>2242</v>
      </c>
      <c r="T346" t="s">
        <v>2243</v>
      </c>
      <c r="U346" t="s">
        <v>310</v>
      </c>
    </row>
    <row r="347" spans="1:21" hidden="1" x14ac:dyDescent="0.35">
      <c r="A347">
        <v>686</v>
      </c>
      <c r="B347" t="s">
        <v>2246</v>
      </c>
      <c r="C347" t="s">
        <v>2247</v>
      </c>
      <c r="D347">
        <v>12</v>
      </c>
      <c r="E347">
        <v>4</v>
      </c>
      <c r="F347" t="s">
        <v>95</v>
      </c>
      <c r="G347" t="s">
        <v>1763</v>
      </c>
      <c r="H347" t="s">
        <v>88</v>
      </c>
      <c r="I347" t="s">
        <v>2248</v>
      </c>
      <c r="J347">
        <v>50000</v>
      </c>
      <c r="K347">
        <v>1</v>
      </c>
      <c r="L347">
        <v>2600</v>
      </c>
      <c r="M347">
        <v>12</v>
      </c>
      <c r="N347" t="s">
        <v>1801</v>
      </c>
      <c r="O347" t="s">
        <v>1970</v>
      </c>
      <c r="P347" t="s">
        <v>491</v>
      </c>
      <c r="Q347" t="s">
        <v>2199</v>
      </c>
      <c r="R347" t="s">
        <v>1972</v>
      </c>
      <c r="S347" t="s">
        <v>2242</v>
      </c>
      <c r="T347" t="s">
        <v>2243</v>
      </c>
      <c r="U347" t="s">
        <v>310</v>
      </c>
    </row>
    <row r="348" spans="1:21" hidden="1" x14ac:dyDescent="0.35">
      <c r="A348">
        <v>690</v>
      </c>
      <c r="B348" t="s">
        <v>2246</v>
      </c>
      <c r="C348" t="s">
        <v>2247</v>
      </c>
      <c r="D348">
        <v>12</v>
      </c>
      <c r="E348">
        <v>4</v>
      </c>
      <c r="F348" t="s">
        <v>95</v>
      </c>
      <c r="G348" t="s">
        <v>1764</v>
      </c>
      <c r="H348" t="s">
        <v>88</v>
      </c>
      <c r="I348" t="s">
        <v>2248</v>
      </c>
      <c r="J348">
        <v>50000</v>
      </c>
      <c r="K348">
        <v>1</v>
      </c>
      <c r="L348">
        <v>2330</v>
      </c>
      <c r="M348">
        <v>12</v>
      </c>
      <c r="N348" t="s">
        <v>1801</v>
      </c>
      <c r="O348" t="s">
        <v>1970</v>
      </c>
      <c r="P348" t="s">
        <v>491</v>
      </c>
      <c r="Q348" t="s">
        <v>2199</v>
      </c>
      <c r="R348" t="s">
        <v>1972</v>
      </c>
      <c r="S348" t="s">
        <v>2242</v>
      </c>
      <c r="T348" t="s">
        <v>2243</v>
      </c>
      <c r="U348" t="s">
        <v>310</v>
      </c>
    </row>
    <row r="349" spans="1:21" hidden="1" x14ac:dyDescent="0.35">
      <c r="A349">
        <v>689</v>
      </c>
      <c r="B349" t="s">
        <v>2246</v>
      </c>
      <c r="C349" t="s">
        <v>2247</v>
      </c>
      <c r="D349">
        <v>12</v>
      </c>
      <c r="E349">
        <v>4</v>
      </c>
      <c r="F349" t="s">
        <v>95</v>
      </c>
      <c r="G349" t="s">
        <v>1765</v>
      </c>
      <c r="H349" t="s">
        <v>88</v>
      </c>
      <c r="I349" t="s">
        <v>2248</v>
      </c>
      <c r="J349">
        <v>50000</v>
      </c>
      <c r="K349">
        <v>1</v>
      </c>
      <c r="L349">
        <v>2370</v>
      </c>
      <c r="M349">
        <v>12</v>
      </c>
      <c r="N349" t="s">
        <v>1801</v>
      </c>
      <c r="O349" t="s">
        <v>1970</v>
      </c>
      <c r="P349" t="s">
        <v>491</v>
      </c>
      <c r="Q349" t="s">
        <v>2199</v>
      </c>
      <c r="R349" t="s">
        <v>1972</v>
      </c>
      <c r="S349" t="s">
        <v>2242</v>
      </c>
      <c r="T349" t="s">
        <v>2243</v>
      </c>
      <c r="U349" t="s">
        <v>310</v>
      </c>
    </row>
    <row r="350" spans="1:21" hidden="1" x14ac:dyDescent="0.35">
      <c r="A350">
        <v>678</v>
      </c>
      <c r="B350" t="s">
        <v>2246</v>
      </c>
      <c r="C350" t="s">
        <v>2247</v>
      </c>
      <c r="D350">
        <v>12</v>
      </c>
      <c r="E350">
        <v>4</v>
      </c>
      <c r="F350" t="s">
        <v>95</v>
      </c>
      <c r="G350" t="s">
        <v>1767</v>
      </c>
      <c r="H350" t="s">
        <v>88</v>
      </c>
      <c r="I350" t="s">
        <v>2248</v>
      </c>
      <c r="J350">
        <v>50000</v>
      </c>
      <c r="K350">
        <v>1</v>
      </c>
      <c r="L350">
        <v>3890</v>
      </c>
      <c r="M350">
        <v>12</v>
      </c>
      <c r="N350" t="s">
        <v>1801</v>
      </c>
      <c r="O350" t="s">
        <v>1970</v>
      </c>
      <c r="P350" t="s">
        <v>491</v>
      </c>
      <c r="Q350" t="s">
        <v>2199</v>
      </c>
      <c r="R350" t="s">
        <v>1972</v>
      </c>
      <c r="S350" t="s">
        <v>2242</v>
      </c>
      <c r="T350" t="s">
        <v>2243</v>
      </c>
      <c r="U350" t="s">
        <v>310</v>
      </c>
    </row>
    <row r="351" spans="1:21" hidden="1" x14ac:dyDescent="0.35">
      <c r="A351">
        <v>676</v>
      </c>
      <c r="B351" t="s">
        <v>2246</v>
      </c>
      <c r="C351" t="s">
        <v>2247</v>
      </c>
      <c r="D351">
        <v>11.9</v>
      </c>
      <c r="E351">
        <v>3.97</v>
      </c>
      <c r="F351" t="s">
        <v>95</v>
      </c>
      <c r="G351" t="s">
        <v>1769</v>
      </c>
      <c r="H351" t="s">
        <v>88</v>
      </c>
      <c r="I351" t="s">
        <v>2248</v>
      </c>
      <c r="J351">
        <v>50000</v>
      </c>
      <c r="K351">
        <v>1</v>
      </c>
      <c r="L351">
        <v>4200</v>
      </c>
      <c r="M351">
        <v>12</v>
      </c>
      <c r="N351" t="s">
        <v>1801</v>
      </c>
      <c r="O351" t="s">
        <v>1970</v>
      </c>
      <c r="P351" t="s">
        <v>491</v>
      </c>
      <c r="Q351" t="s">
        <v>2199</v>
      </c>
      <c r="R351" t="s">
        <v>1972</v>
      </c>
      <c r="S351" t="s">
        <v>2242</v>
      </c>
      <c r="T351" t="s">
        <v>2243</v>
      </c>
      <c r="U351" t="s">
        <v>310</v>
      </c>
    </row>
    <row r="352" spans="1:21" hidden="1" x14ac:dyDescent="0.35">
      <c r="A352">
        <v>693</v>
      </c>
      <c r="B352" t="s">
        <v>2246</v>
      </c>
      <c r="C352" t="s">
        <v>2247</v>
      </c>
      <c r="D352">
        <v>12</v>
      </c>
      <c r="E352">
        <v>4</v>
      </c>
      <c r="F352" t="s">
        <v>95</v>
      </c>
      <c r="G352" t="s">
        <v>1772</v>
      </c>
      <c r="H352" t="s">
        <v>88</v>
      </c>
      <c r="I352" t="s">
        <v>2248</v>
      </c>
      <c r="J352">
        <v>50000</v>
      </c>
      <c r="K352">
        <v>1</v>
      </c>
      <c r="L352">
        <v>1670</v>
      </c>
      <c r="M352">
        <v>12</v>
      </c>
      <c r="N352" t="s">
        <v>1801</v>
      </c>
      <c r="O352" t="s">
        <v>1970</v>
      </c>
      <c r="P352" t="s">
        <v>491</v>
      </c>
      <c r="Q352" t="s">
        <v>2199</v>
      </c>
      <c r="R352" t="s">
        <v>1972</v>
      </c>
      <c r="S352" t="s">
        <v>2242</v>
      </c>
      <c r="T352" t="s">
        <v>2243</v>
      </c>
      <c r="U352" t="s">
        <v>310</v>
      </c>
    </row>
    <row r="353" spans="1:21" hidden="1" x14ac:dyDescent="0.35">
      <c r="A353">
        <v>681</v>
      </c>
      <c r="B353" t="s">
        <v>2246</v>
      </c>
      <c r="C353" t="s">
        <v>2247</v>
      </c>
      <c r="D353">
        <v>12</v>
      </c>
      <c r="E353">
        <v>4</v>
      </c>
      <c r="F353" t="s">
        <v>95</v>
      </c>
      <c r="G353" t="s">
        <v>1375</v>
      </c>
      <c r="H353" t="s">
        <v>88</v>
      </c>
      <c r="I353" t="s">
        <v>2248</v>
      </c>
      <c r="J353">
        <v>50000</v>
      </c>
      <c r="K353">
        <v>1</v>
      </c>
      <c r="L353">
        <v>3090</v>
      </c>
      <c r="M353">
        <v>12</v>
      </c>
      <c r="N353" t="s">
        <v>1801</v>
      </c>
      <c r="O353" t="s">
        <v>1970</v>
      </c>
      <c r="P353" t="s">
        <v>491</v>
      </c>
      <c r="Q353" t="s">
        <v>2199</v>
      </c>
      <c r="R353" t="s">
        <v>1972</v>
      </c>
      <c r="S353" t="s">
        <v>2242</v>
      </c>
      <c r="T353" t="s">
        <v>2243</v>
      </c>
      <c r="U353" t="s">
        <v>310</v>
      </c>
    </row>
    <row r="354" spans="1:21" hidden="1" x14ac:dyDescent="0.35">
      <c r="A354">
        <v>687</v>
      </c>
      <c r="B354" t="s">
        <v>2246</v>
      </c>
      <c r="C354" t="s">
        <v>2247</v>
      </c>
      <c r="D354">
        <v>12</v>
      </c>
      <c r="E354">
        <v>4</v>
      </c>
      <c r="F354" t="s">
        <v>95</v>
      </c>
      <c r="G354" t="s">
        <v>1409</v>
      </c>
      <c r="H354" t="s">
        <v>88</v>
      </c>
      <c r="I354" t="s">
        <v>2248</v>
      </c>
      <c r="J354">
        <v>50000</v>
      </c>
      <c r="K354">
        <v>1</v>
      </c>
      <c r="L354">
        <v>2580</v>
      </c>
      <c r="M354">
        <v>12</v>
      </c>
      <c r="N354" t="s">
        <v>1801</v>
      </c>
      <c r="O354" t="s">
        <v>1970</v>
      </c>
      <c r="P354" t="s">
        <v>491</v>
      </c>
      <c r="Q354" t="s">
        <v>2199</v>
      </c>
      <c r="R354" t="s">
        <v>1972</v>
      </c>
      <c r="S354" t="s">
        <v>2242</v>
      </c>
      <c r="T354" t="s">
        <v>2243</v>
      </c>
      <c r="U354" t="s">
        <v>310</v>
      </c>
    </row>
    <row r="355" spans="1:21" hidden="1" x14ac:dyDescent="0.35">
      <c r="A355">
        <v>694</v>
      </c>
      <c r="B355" t="s">
        <v>2246</v>
      </c>
      <c r="C355" t="s">
        <v>2247</v>
      </c>
      <c r="D355">
        <v>12</v>
      </c>
      <c r="E355">
        <v>4</v>
      </c>
      <c r="F355" t="s">
        <v>95</v>
      </c>
      <c r="G355" t="s">
        <v>1773</v>
      </c>
      <c r="H355" t="s">
        <v>88</v>
      </c>
      <c r="I355" t="s">
        <v>2248</v>
      </c>
      <c r="J355">
        <v>50000</v>
      </c>
      <c r="K355">
        <v>1</v>
      </c>
      <c r="L355">
        <v>1370</v>
      </c>
      <c r="M355">
        <v>12</v>
      </c>
      <c r="N355" t="s">
        <v>1801</v>
      </c>
      <c r="O355" t="s">
        <v>1970</v>
      </c>
      <c r="P355" t="s">
        <v>491</v>
      </c>
      <c r="Q355" t="s">
        <v>2199</v>
      </c>
      <c r="R355" t="s">
        <v>1972</v>
      </c>
      <c r="S355" t="s">
        <v>2242</v>
      </c>
      <c r="T355" t="s">
        <v>2243</v>
      </c>
      <c r="U355" t="s">
        <v>310</v>
      </c>
    </row>
    <row r="356" spans="1:21" hidden="1" x14ac:dyDescent="0.35">
      <c r="A356">
        <v>680</v>
      </c>
      <c r="B356" t="s">
        <v>2246</v>
      </c>
      <c r="C356" t="s">
        <v>2247</v>
      </c>
      <c r="D356">
        <v>12</v>
      </c>
      <c r="E356">
        <v>4</v>
      </c>
      <c r="F356" t="s">
        <v>95</v>
      </c>
      <c r="G356" t="s">
        <v>1770</v>
      </c>
      <c r="H356" t="s">
        <v>88</v>
      </c>
      <c r="I356" t="s">
        <v>2248</v>
      </c>
      <c r="J356">
        <v>50000</v>
      </c>
      <c r="K356">
        <v>1</v>
      </c>
      <c r="L356">
        <v>3570</v>
      </c>
      <c r="M356">
        <v>12</v>
      </c>
      <c r="N356" t="s">
        <v>1801</v>
      </c>
      <c r="O356" t="s">
        <v>1970</v>
      </c>
      <c r="P356" t="s">
        <v>491</v>
      </c>
      <c r="Q356" t="s">
        <v>2199</v>
      </c>
      <c r="R356" t="s">
        <v>1972</v>
      </c>
      <c r="S356" t="s">
        <v>2242</v>
      </c>
      <c r="T356" t="s">
        <v>2243</v>
      </c>
      <c r="U356" t="s">
        <v>310</v>
      </c>
    </row>
    <row r="357" spans="1:21" hidden="1" x14ac:dyDescent="0.35">
      <c r="A357">
        <v>682</v>
      </c>
      <c r="B357" t="s">
        <v>2246</v>
      </c>
      <c r="C357" t="s">
        <v>2247</v>
      </c>
      <c r="D357">
        <v>12</v>
      </c>
      <c r="E357">
        <v>4</v>
      </c>
      <c r="F357" t="s">
        <v>95</v>
      </c>
      <c r="G357" t="s">
        <v>1775</v>
      </c>
      <c r="H357" t="s">
        <v>88</v>
      </c>
      <c r="I357" t="s">
        <v>2248</v>
      </c>
      <c r="J357">
        <v>50000</v>
      </c>
      <c r="K357">
        <v>1</v>
      </c>
      <c r="L357">
        <v>3000</v>
      </c>
      <c r="M357">
        <v>12</v>
      </c>
      <c r="N357" t="s">
        <v>1801</v>
      </c>
      <c r="O357" t="s">
        <v>1970</v>
      </c>
      <c r="P357" t="s">
        <v>491</v>
      </c>
      <c r="Q357" t="s">
        <v>2199</v>
      </c>
      <c r="R357" t="s">
        <v>1972</v>
      </c>
      <c r="S357" t="s">
        <v>2242</v>
      </c>
      <c r="T357" t="s">
        <v>2243</v>
      </c>
      <c r="U357" t="s">
        <v>310</v>
      </c>
    </row>
    <row r="358" spans="1:21" hidden="1" x14ac:dyDescent="0.35">
      <c r="A358">
        <v>683</v>
      </c>
      <c r="B358" t="s">
        <v>2246</v>
      </c>
      <c r="C358" t="s">
        <v>2247</v>
      </c>
      <c r="D358">
        <v>12</v>
      </c>
      <c r="E358">
        <v>4</v>
      </c>
      <c r="F358" t="s">
        <v>95</v>
      </c>
      <c r="G358" t="s">
        <v>1776</v>
      </c>
      <c r="H358" t="s">
        <v>88</v>
      </c>
      <c r="I358" t="s">
        <v>2248</v>
      </c>
      <c r="J358">
        <v>50000</v>
      </c>
      <c r="K358">
        <v>1</v>
      </c>
      <c r="L358">
        <v>2980</v>
      </c>
      <c r="M358">
        <v>12</v>
      </c>
      <c r="N358" t="s">
        <v>1801</v>
      </c>
      <c r="O358" t="s">
        <v>1970</v>
      </c>
      <c r="P358" t="s">
        <v>491</v>
      </c>
      <c r="Q358" t="s">
        <v>2199</v>
      </c>
      <c r="R358" t="s">
        <v>1972</v>
      </c>
      <c r="S358" t="s">
        <v>2242</v>
      </c>
      <c r="T358" t="s">
        <v>2243</v>
      </c>
      <c r="U358" t="s">
        <v>310</v>
      </c>
    </row>
    <row r="359" spans="1:21" hidden="1" x14ac:dyDescent="0.35">
      <c r="A359">
        <v>673</v>
      </c>
      <c r="B359" t="s">
        <v>2246</v>
      </c>
      <c r="C359" t="s">
        <v>2247</v>
      </c>
      <c r="D359">
        <v>10.4</v>
      </c>
      <c r="E359">
        <v>3.47</v>
      </c>
      <c r="F359" t="s">
        <v>95</v>
      </c>
      <c r="G359" t="s">
        <v>1494</v>
      </c>
      <c r="H359" t="s">
        <v>88</v>
      </c>
      <c r="I359" t="s">
        <v>2248</v>
      </c>
      <c r="J359">
        <v>50000</v>
      </c>
      <c r="K359">
        <v>1</v>
      </c>
      <c r="L359">
        <v>4810</v>
      </c>
      <c r="M359">
        <v>12</v>
      </c>
      <c r="N359" t="s">
        <v>1801</v>
      </c>
      <c r="O359" t="s">
        <v>1970</v>
      </c>
      <c r="P359" t="s">
        <v>491</v>
      </c>
      <c r="Q359" t="s">
        <v>2199</v>
      </c>
      <c r="R359" t="s">
        <v>1972</v>
      </c>
      <c r="S359" t="s">
        <v>2242</v>
      </c>
      <c r="T359" t="s">
        <v>2243</v>
      </c>
      <c r="U359" t="s">
        <v>310</v>
      </c>
    </row>
    <row r="360" spans="1:21" hidden="1" x14ac:dyDescent="0.35">
      <c r="A360">
        <v>672</v>
      </c>
      <c r="B360" t="s">
        <v>2246</v>
      </c>
      <c r="C360" t="s">
        <v>2247</v>
      </c>
      <c r="D360">
        <v>10.35</v>
      </c>
      <c r="E360">
        <v>3.45</v>
      </c>
      <c r="F360" t="s">
        <v>95</v>
      </c>
      <c r="G360" t="s">
        <v>1507</v>
      </c>
      <c r="H360" t="s">
        <v>88</v>
      </c>
      <c r="I360" t="s">
        <v>2248</v>
      </c>
      <c r="J360">
        <v>50000</v>
      </c>
      <c r="K360">
        <v>1</v>
      </c>
      <c r="L360">
        <v>4830</v>
      </c>
      <c r="M360">
        <v>12</v>
      </c>
      <c r="N360" t="s">
        <v>1801</v>
      </c>
      <c r="O360" t="s">
        <v>1970</v>
      </c>
      <c r="P360" t="s">
        <v>491</v>
      </c>
      <c r="Q360" t="s">
        <v>2199</v>
      </c>
      <c r="R360" t="s">
        <v>1972</v>
      </c>
      <c r="S360" t="s">
        <v>2242</v>
      </c>
      <c r="T360" t="s">
        <v>2243</v>
      </c>
      <c r="U360" t="s">
        <v>310</v>
      </c>
    </row>
    <row r="361" spans="1:21" hidden="1" x14ac:dyDescent="0.35">
      <c r="A361">
        <v>679</v>
      </c>
      <c r="B361" t="s">
        <v>2246</v>
      </c>
      <c r="C361" t="s">
        <v>2247</v>
      </c>
      <c r="D361">
        <v>12</v>
      </c>
      <c r="E361">
        <v>4</v>
      </c>
      <c r="F361" t="s">
        <v>95</v>
      </c>
      <c r="G361" t="s">
        <v>1777</v>
      </c>
      <c r="H361" t="s">
        <v>88</v>
      </c>
      <c r="I361" t="s">
        <v>2248</v>
      </c>
      <c r="J361">
        <v>50000</v>
      </c>
      <c r="K361">
        <v>1</v>
      </c>
      <c r="L361">
        <v>3710</v>
      </c>
      <c r="M361">
        <v>12</v>
      </c>
      <c r="N361" t="s">
        <v>1801</v>
      </c>
      <c r="O361" t="s">
        <v>1970</v>
      </c>
      <c r="P361" t="s">
        <v>491</v>
      </c>
      <c r="Q361" t="s">
        <v>2199</v>
      </c>
      <c r="R361" t="s">
        <v>1972</v>
      </c>
      <c r="S361" t="s">
        <v>2242</v>
      </c>
      <c r="T361" t="s">
        <v>2243</v>
      </c>
      <c r="U361" t="s">
        <v>310</v>
      </c>
    </row>
    <row r="362" spans="1:21" hidden="1" x14ac:dyDescent="0.35">
      <c r="A362">
        <v>675</v>
      </c>
      <c r="B362" t="s">
        <v>2246</v>
      </c>
      <c r="C362" t="s">
        <v>2247</v>
      </c>
      <c r="D362">
        <v>11.49</v>
      </c>
      <c r="E362">
        <v>3.83</v>
      </c>
      <c r="F362" t="s">
        <v>95</v>
      </c>
      <c r="G362" t="s">
        <v>1778</v>
      </c>
      <c r="H362" t="s">
        <v>88</v>
      </c>
      <c r="I362" t="s">
        <v>2248</v>
      </c>
      <c r="J362">
        <v>50000</v>
      </c>
      <c r="K362">
        <v>1</v>
      </c>
      <c r="L362">
        <v>4350</v>
      </c>
      <c r="M362">
        <v>12</v>
      </c>
      <c r="N362" t="s">
        <v>1801</v>
      </c>
      <c r="O362" t="s">
        <v>1970</v>
      </c>
      <c r="P362" t="s">
        <v>491</v>
      </c>
      <c r="Q362" t="s">
        <v>2199</v>
      </c>
      <c r="R362" t="s">
        <v>1972</v>
      </c>
      <c r="S362" t="s">
        <v>2242</v>
      </c>
      <c r="T362" t="s">
        <v>2243</v>
      </c>
      <c r="U362" t="s">
        <v>310</v>
      </c>
    </row>
    <row r="363" spans="1:21" hidden="1" x14ac:dyDescent="0.35">
      <c r="A363">
        <v>677</v>
      </c>
      <c r="B363" t="s">
        <v>2246</v>
      </c>
      <c r="C363" t="s">
        <v>2247</v>
      </c>
      <c r="D363">
        <v>12</v>
      </c>
      <c r="E363">
        <v>4</v>
      </c>
      <c r="F363" t="s">
        <v>95</v>
      </c>
      <c r="G363" t="s">
        <v>1779</v>
      </c>
      <c r="H363" t="s">
        <v>88</v>
      </c>
      <c r="I363" t="s">
        <v>2248</v>
      </c>
      <c r="J363">
        <v>50000</v>
      </c>
      <c r="K363">
        <v>1</v>
      </c>
      <c r="L363">
        <v>4010</v>
      </c>
      <c r="M363">
        <v>12</v>
      </c>
      <c r="N363" t="s">
        <v>1801</v>
      </c>
      <c r="O363" t="s">
        <v>1970</v>
      </c>
      <c r="P363" t="s">
        <v>491</v>
      </c>
      <c r="Q363" t="s">
        <v>2199</v>
      </c>
      <c r="R363" t="s">
        <v>1972</v>
      </c>
      <c r="S363" t="s">
        <v>2242</v>
      </c>
      <c r="T363" t="s">
        <v>2243</v>
      </c>
      <c r="U363" t="s">
        <v>310</v>
      </c>
    </row>
    <row r="364" spans="1:21" hidden="1" x14ac:dyDescent="0.35">
      <c r="A364">
        <v>684</v>
      </c>
      <c r="B364" t="s">
        <v>2246</v>
      </c>
      <c r="C364" t="s">
        <v>2247</v>
      </c>
      <c r="D364">
        <v>12</v>
      </c>
      <c r="E364">
        <v>4</v>
      </c>
      <c r="F364" t="s">
        <v>95</v>
      </c>
      <c r="G364" t="s">
        <v>1780</v>
      </c>
      <c r="H364" t="s">
        <v>88</v>
      </c>
      <c r="I364" t="s">
        <v>2248</v>
      </c>
      <c r="J364">
        <v>50000</v>
      </c>
      <c r="K364">
        <v>1</v>
      </c>
      <c r="L364">
        <v>2760</v>
      </c>
      <c r="M364">
        <v>12</v>
      </c>
      <c r="N364" t="s">
        <v>1801</v>
      </c>
      <c r="O364" t="s">
        <v>1970</v>
      </c>
      <c r="P364" t="s">
        <v>491</v>
      </c>
      <c r="Q364" t="s">
        <v>2199</v>
      </c>
      <c r="R364" t="s">
        <v>1972</v>
      </c>
      <c r="S364" t="s">
        <v>2242</v>
      </c>
      <c r="T364" t="s">
        <v>2243</v>
      </c>
      <c r="U364" t="s">
        <v>310</v>
      </c>
    </row>
    <row r="365" spans="1:21" hidden="1" x14ac:dyDescent="0.35">
      <c r="A365">
        <v>685</v>
      </c>
      <c r="B365" t="s">
        <v>2246</v>
      </c>
      <c r="C365" t="s">
        <v>2247</v>
      </c>
      <c r="D365">
        <v>12</v>
      </c>
      <c r="E365">
        <v>4</v>
      </c>
      <c r="F365" t="s">
        <v>95</v>
      </c>
      <c r="G365" t="s">
        <v>1781</v>
      </c>
      <c r="H365" t="s">
        <v>88</v>
      </c>
      <c r="I365" t="s">
        <v>2248</v>
      </c>
      <c r="J365">
        <v>50000</v>
      </c>
      <c r="K365">
        <v>1</v>
      </c>
      <c r="L365">
        <v>2760</v>
      </c>
      <c r="M365">
        <v>12</v>
      </c>
      <c r="N365" t="s">
        <v>1801</v>
      </c>
      <c r="O365" t="s">
        <v>1970</v>
      </c>
      <c r="P365" t="s">
        <v>491</v>
      </c>
      <c r="Q365" t="s">
        <v>2199</v>
      </c>
      <c r="R365" t="s">
        <v>1972</v>
      </c>
      <c r="S365" t="s">
        <v>2242</v>
      </c>
      <c r="T365" t="s">
        <v>2243</v>
      </c>
      <c r="U365" t="s">
        <v>310</v>
      </c>
    </row>
    <row r="366" spans="1:21" hidden="1" x14ac:dyDescent="0.35">
      <c r="A366">
        <v>674</v>
      </c>
      <c r="B366" t="s">
        <v>2246</v>
      </c>
      <c r="C366" t="s">
        <v>2247</v>
      </c>
      <c r="D366">
        <v>10.57</v>
      </c>
      <c r="E366">
        <v>3.52</v>
      </c>
      <c r="F366" t="s">
        <v>95</v>
      </c>
      <c r="G366" t="s">
        <v>1783</v>
      </c>
      <c r="H366" t="s">
        <v>88</v>
      </c>
      <c r="I366" t="s">
        <v>2248</v>
      </c>
      <c r="J366">
        <v>50000</v>
      </c>
      <c r="K366">
        <v>1</v>
      </c>
      <c r="L366">
        <v>4730</v>
      </c>
      <c r="M366">
        <v>12</v>
      </c>
      <c r="N366" t="s">
        <v>1801</v>
      </c>
      <c r="O366" t="s">
        <v>1970</v>
      </c>
      <c r="P366" t="s">
        <v>491</v>
      </c>
      <c r="Q366" t="s">
        <v>2199</v>
      </c>
      <c r="R366" t="s">
        <v>1972</v>
      </c>
      <c r="S366" t="s">
        <v>2242</v>
      </c>
      <c r="T366" t="s">
        <v>2243</v>
      </c>
      <c r="U366" t="s">
        <v>310</v>
      </c>
    </row>
    <row r="367" spans="1:21" hidden="1" x14ac:dyDescent="0.35">
      <c r="A367">
        <v>1242</v>
      </c>
      <c r="B367" t="s">
        <v>2249</v>
      </c>
      <c r="C367" t="s">
        <v>2250</v>
      </c>
      <c r="D367">
        <v>16</v>
      </c>
      <c r="E367">
        <v>5.3</v>
      </c>
      <c r="F367" t="s">
        <v>95</v>
      </c>
      <c r="G367" t="s">
        <v>88</v>
      </c>
      <c r="H367" t="s">
        <v>88</v>
      </c>
      <c r="I367" t="s">
        <v>2251</v>
      </c>
      <c r="J367">
        <v>50000</v>
      </c>
      <c r="K367">
        <v>1</v>
      </c>
      <c r="L367">
        <v>4000</v>
      </c>
      <c r="M367">
        <v>16</v>
      </c>
      <c r="N367" t="s">
        <v>2252</v>
      </c>
      <c r="O367" t="s">
        <v>1855</v>
      </c>
      <c r="P367" t="s">
        <v>491</v>
      </c>
      <c r="Q367" t="s">
        <v>2199</v>
      </c>
      <c r="R367" t="s">
        <v>2222</v>
      </c>
      <c r="S367" t="s">
        <v>2253</v>
      </c>
      <c r="T367" t="s">
        <v>2254</v>
      </c>
      <c r="U367" t="s">
        <v>310</v>
      </c>
    </row>
    <row r="368" spans="1:21" hidden="1" x14ac:dyDescent="0.35">
      <c r="A368">
        <v>139</v>
      </c>
      <c r="B368" t="s">
        <v>2255</v>
      </c>
      <c r="C368" t="s">
        <v>2256</v>
      </c>
      <c r="D368">
        <v>16</v>
      </c>
      <c r="E368">
        <v>5.3</v>
      </c>
      <c r="F368" t="s">
        <v>95</v>
      </c>
      <c r="G368" t="s">
        <v>88</v>
      </c>
      <c r="H368" t="s">
        <v>88</v>
      </c>
      <c r="I368" t="s">
        <v>1800</v>
      </c>
      <c r="N368" t="s">
        <v>1801</v>
      </c>
      <c r="O368" t="s">
        <v>1802</v>
      </c>
      <c r="P368" t="s">
        <v>491</v>
      </c>
      <c r="Q368" t="s">
        <v>2257</v>
      </c>
      <c r="R368" t="s">
        <v>2222</v>
      </c>
      <c r="S368" t="s">
        <v>2258</v>
      </c>
      <c r="U368" t="s">
        <v>310</v>
      </c>
    </row>
    <row r="369" spans="1:21" hidden="1" x14ac:dyDescent="0.35">
      <c r="A369">
        <v>727</v>
      </c>
      <c r="B369" t="s">
        <v>2259</v>
      </c>
      <c r="C369" t="s">
        <v>2260</v>
      </c>
      <c r="D369">
        <v>15</v>
      </c>
      <c r="E369">
        <v>5</v>
      </c>
      <c r="F369" t="s">
        <v>95</v>
      </c>
      <c r="G369" t="s">
        <v>1760</v>
      </c>
      <c r="H369" t="s">
        <v>88</v>
      </c>
      <c r="I369" t="s">
        <v>2261</v>
      </c>
      <c r="J369">
        <v>70000</v>
      </c>
      <c r="K369">
        <v>1</v>
      </c>
      <c r="L369">
        <v>2610</v>
      </c>
      <c r="M369">
        <v>15</v>
      </c>
      <c r="N369" t="s">
        <v>1801</v>
      </c>
      <c r="O369" t="s">
        <v>1802</v>
      </c>
      <c r="P369" t="s">
        <v>491</v>
      </c>
      <c r="Q369" t="s">
        <v>2199</v>
      </c>
      <c r="R369" t="s">
        <v>2222</v>
      </c>
      <c r="S369" t="s">
        <v>2262</v>
      </c>
      <c r="U369" t="s">
        <v>310</v>
      </c>
    </row>
    <row r="370" spans="1:21" hidden="1" x14ac:dyDescent="0.35">
      <c r="A370">
        <v>728</v>
      </c>
      <c r="B370" t="s">
        <v>2259</v>
      </c>
      <c r="C370" t="s">
        <v>2260</v>
      </c>
      <c r="D370">
        <v>15</v>
      </c>
      <c r="E370">
        <v>5</v>
      </c>
      <c r="F370" t="s">
        <v>95</v>
      </c>
      <c r="G370" t="s">
        <v>1284</v>
      </c>
      <c r="H370" t="s">
        <v>88</v>
      </c>
      <c r="I370" t="s">
        <v>2261</v>
      </c>
      <c r="J370">
        <v>70000</v>
      </c>
      <c r="K370">
        <v>1</v>
      </c>
      <c r="L370">
        <v>2420</v>
      </c>
      <c r="M370">
        <v>15</v>
      </c>
      <c r="N370" t="s">
        <v>1801</v>
      </c>
      <c r="O370" t="s">
        <v>1802</v>
      </c>
      <c r="P370" t="s">
        <v>491</v>
      </c>
      <c r="Q370" t="s">
        <v>2199</v>
      </c>
      <c r="R370" t="s">
        <v>2222</v>
      </c>
      <c r="S370" t="s">
        <v>2262</v>
      </c>
      <c r="U370" t="s">
        <v>310</v>
      </c>
    </row>
    <row r="371" spans="1:21" hidden="1" x14ac:dyDescent="0.35">
      <c r="A371">
        <v>729</v>
      </c>
      <c r="B371" t="s">
        <v>2259</v>
      </c>
      <c r="C371" t="s">
        <v>2260</v>
      </c>
      <c r="D371">
        <v>15</v>
      </c>
      <c r="E371">
        <v>5</v>
      </c>
      <c r="F371" t="s">
        <v>95</v>
      </c>
      <c r="G371" t="s">
        <v>1762</v>
      </c>
      <c r="H371" t="s">
        <v>88</v>
      </c>
      <c r="I371" t="s">
        <v>2261</v>
      </c>
      <c r="J371">
        <v>70000</v>
      </c>
      <c r="K371">
        <v>1</v>
      </c>
      <c r="L371">
        <v>2140</v>
      </c>
      <c r="M371">
        <v>15</v>
      </c>
      <c r="N371" t="s">
        <v>1801</v>
      </c>
      <c r="O371" t="s">
        <v>1802</v>
      </c>
      <c r="P371" t="s">
        <v>491</v>
      </c>
      <c r="Q371" t="s">
        <v>2199</v>
      </c>
      <c r="R371" t="s">
        <v>2222</v>
      </c>
      <c r="S371" t="s">
        <v>2262</v>
      </c>
      <c r="U371" t="s">
        <v>310</v>
      </c>
    </row>
    <row r="372" spans="1:21" hidden="1" x14ac:dyDescent="0.35">
      <c r="A372">
        <v>730</v>
      </c>
      <c r="B372" t="s">
        <v>2259</v>
      </c>
      <c r="C372" t="s">
        <v>2260</v>
      </c>
      <c r="D372">
        <v>15</v>
      </c>
      <c r="E372">
        <v>5</v>
      </c>
      <c r="F372" t="s">
        <v>95</v>
      </c>
      <c r="G372" t="s">
        <v>1763</v>
      </c>
      <c r="H372" t="s">
        <v>88</v>
      </c>
      <c r="I372" t="s">
        <v>2261</v>
      </c>
      <c r="J372">
        <v>70000</v>
      </c>
      <c r="K372">
        <v>1</v>
      </c>
      <c r="L372">
        <v>2480</v>
      </c>
      <c r="M372">
        <v>15</v>
      </c>
      <c r="N372" t="s">
        <v>1801</v>
      </c>
      <c r="O372" t="s">
        <v>1802</v>
      </c>
      <c r="P372" t="s">
        <v>491</v>
      </c>
      <c r="Q372" t="s">
        <v>2199</v>
      </c>
      <c r="R372" t="s">
        <v>2222</v>
      </c>
      <c r="S372" t="s">
        <v>2262</v>
      </c>
      <c r="U372" t="s">
        <v>310</v>
      </c>
    </row>
    <row r="373" spans="1:21" hidden="1" x14ac:dyDescent="0.35">
      <c r="A373">
        <v>731</v>
      </c>
      <c r="B373" t="s">
        <v>2259</v>
      </c>
      <c r="C373" t="s">
        <v>2260</v>
      </c>
      <c r="D373">
        <v>15</v>
      </c>
      <c r="E373">
        <v>5</v>
      </c>
      <c r="F373" t="s">
        <v>95</v>
      </c>
      <c r="G373" t="s">
        <v>1764</v>
      </c>
      <c r="H373" t="s">
        <v>88</v>
      </c>
      <c r="I373" t="s">
        <v>2261</v>
      </c>
      <c r="J373">
        <v>70000</v>
      </c>
      <c r="K373">
        <v>1</v>
      </c>
      <c r="L373">
        <v>2280</v>
      </c>
      <c r="M373">
        <v>15</v>
      </c>
      <c r="N373" t="s">
        <v>1801</v>
      </c>
      <c r="O373" t="s">
        <v>1802</v>
      </c>
      <c r="P373" t="s">
        <v>491</v>
      </c>
      <c r="Q373" t="s">
        <v>2199</v>
      </c>
      <c r="R373" t="s">
        <v>2222</v>
      </c>
      <c r="S373" t="s">
        <v>2262</v>
      </c>
      <c r="U373" t="s">
        <v>310</v>
      </c>
    </row>
    <row r="374" spans="1:21" hidden="1" x14ac:dyDescent="0.35">
      <c r="A374">
        <v>732</v>
      </c>
      <c r="B374" t="s">
        <v>2259</v>
      </c>
      <c r="C374" t="s">
        <v>2260</v>
      </c>
      <c r="D374">
        <v>15</v>
      </c>
      <c r="E374">
        <v>5</v>
      </c>
      <c r="F374" t="s">
        <v>95</v>
      </c>
      <c r="G374" t="s">
        <v>1765</v>
      </c>
      <c r="H374" t="s">
        <v>88</v>
      </c>
      <c r="I374" t="s">
        <v>2261</v>
      </c>
      <c r="J374">
        <v>70000</v>
      </c>
      <c r="K374">
        <v>1</v>
      </c>
      <c r="L374">
        <v>2350</v>
      </c>
      <c r="M374">
        <v>15</v>
      </c>
      <c r="N374" t="s">
        <v>1801</v>
      </c>
      <c r="O374" t="s">
        <v>1802</v>
      </c>
      <c r="P374" t="s">
        <v>491</v>
      </c>
      <c r="Q374" t="s">
        <v>2199</v>
      </c>
      <c r="R374" t="s">
        <v>2222</v>
      </c>
      <c r="S374" t="s">
        <v>2262</v>
      </c>
      <c r="U374" t="s">
        <v>310</v>
      </c>
    </row>
    <row r="375" spans="1:21" hidden="1" x14ac:dyDescent="0.35">
      <c r="A375">
        <v>733</v>
      </c>
      <c r="B375" t="s">
        <v>2259</v>
      </c>
      <c r="C375" t="s">
        <v>2260</v>
      </c>
      <c r="D375">
        <v>14.26</v>
      </c>
      <c r="E375">
        <v>4.8</v>
      </c>
      <c r="F375" t="s">
        <v>95</v>
      </c>
      <c r="G375" t="s">
        <v>1767</v>
      </c>
      <c r="H375" t="s">
        <v>88</v>
      </c>
      <c r="I375" t="s">
        <v>2261</v>
      </c>
      <c r="J375">
        <v>70000</v>
      </c>
      <c r="K375">
        <v>1</v>
      </c>
      <c r="L375">
        <v>4910</v>
      </c>
      <c r="M375">
        <v>15</v>
      </c>
      <c r="N375" t="s">
        <v>1801</v>
      </c>
      <c r="O375" t="s">
        <v>1802</v>
      </c>
      <c r="P375" t="s">
        <v>491</v>
      </c>
      <c r="Q375" t="s">
        <v>2199</v>
      </c>
      <c r="R375" t="s">
        <v>2222</v>
      </c>
      <c r="S375" t="s">
        <v>2262</v>
      </c>
      <c r="U375" t="s">
        <v>310</v>
      </c>
    </row>
    <row r="376" spans="1:21" hidden="1" x14ac:dyDescent="0.35">
      <c r="A376">
        <v>734</v>
      </c>
      <c r="B376" t="s">
        <v>2259</v>
      </c>
      <c r="C376" t="s">
        <v>2260</v>
      </c>
      <c r="D376">
        <v>13.31</v>
      </c>
      <c r="E376">
        <v>4.4000000000000004</v>
      </c>
      <c r="F376" t="s">
        <v>95</v>
      </c>
      <c r="G376" t="s">
        <v>1769</v>
      </c>
      <c r="H376" t="s">
        <v>88</v>
      </c>
      <c r="I376" t="s">
        <v>2261</v>
      </c>
      <c r="J376">
        <v>70000</v>
      </c>
      <c r="K376">
        <v>1</v>
      </c>
      <c r="L376">
        <v>5260</v>
      </c>
      <c r="M376">
        <v>15</v>
      </c>
      <c r="N376" t="s">
        <v>1801</v>
      </c>
      <c r="O376" t="s">
        <v>1802</v>
      </c>
      <c r="P376" t="s">
        <v>491</v>
      </c>
      <c r="Q376" t="s">
        <v>2199</v>
      </c>
      <c r="R376" t="s">
        <v>2222</v>
      </c>
      <c r="S376" t="s">
        <v>2262</v>
      </c>
      <c r="U376" t="s">
        <v>310</v>
      </c>
    </row>
    <row r="377" spans="1:21" hidden="1" x14ac:dyDescent="0.35">
      <c r="A377">
        <v>735</v>
      </c>
      <c r="B377" t="s">
        <v>2259</v>
      </c>
      <c r="C377" t="s">
        <v>2260</v>
      </c>
      <c r="D377">
        <v>15</v>
      </c>
      <c r="E377">
        <v>5</v>
      </c>
      <c r="F377" t="s">
        <v>95</v>
      </c>
      <c r="G377" t="s">
        <v>1772</v>
      </c>
      <c r="H377" t="s">
        <v>88</v>
      </c>
      <c r="I377" t="s">
        <v>2261</v>
      </c>
      <c r="J377">
        <v>70000</v>
      </c>
      <c r="K377">
        <v>1</v>
      </c>
      <c r="L377">
        <v>1950</v>
      </c>
      <c r="M377">
        <v>15</v>
      </c>
      <c r="N377" t="s">
        <v>1801</v>
      </c>
      <c r="O377" t="s">
        <v>1802</v>
      </c>
      <c r="P377" t="s">
        <v>491</v>
      </c>
      <c r="Q377" t="s">
        <v>2199</v>
      </c>
      <c r="R377" t="s">
        <v>2222</v>
      </c>
      <c r="S377" t="s">
        <v>2262</v>
      </c>
      <c r="U377" t="s">
        <v>310</v>
      </c>
    </row>
    <row r="378" spans="1:21" hidden="1" x14ac:dyDescent="0.35">
      <c r="A378">
        <v>736</v>
      </c>
      <c r="B378" t="s">
        <v>2259</v>
      </c>
      <c r="C378" t="s">
        <v>2260</v>
      </c>
      <c r="D378">
        <v>15</v>
      </c>
      <c r="E378">
        <v>5</v>
      </c>
      <c r="F378" t="s">
        <v>95</v>
      </c>
      <c r="G378" t="s">
        <v>1375</v>
      </c>
      <c r="H378" t="s">
        <v>88</v>
      </c>
      <c r="I378" t="s">
        <v>2261</v>
      </c>
      <c r="J378">
        <v>70000</v>
      </c>
      <c r="K378">
        <v>1</v>
      </c>
      <c r="L378">
        <v>3530</v>
      </c>
      <c r="M378">
        <v>15</v>
      </c>
      <c r="N378" t="s">
        <v>1801</v>
      </c>
      <c r="O378" t="s">
        <v>1802</v>
      </c>
      <c r="P378" t="s">
        <v>491</v>
      </c>
      <c r="Q378" t="s">
        <v>2199</v>
      </c>
      <c r="R378" t="s">
        <v>2222</v>
      </c>
      <c r="S378" t="s">
        <v>2262</v>
      </c>
      <c r="U378" t="s">
        <v>310</v>
      </c>
    </row>
    <row r="379" spans="1:21" hidden="1" x14ac:dyDescent="0.35">
      <c r="A379">
        <v>737</v>
      </c>
      <c r="B379" t="s">
        <v>2259</v>
      </c>
      <c r="C379" t="s">
        <v>2260</v>
      </c>
      <c r="D379">
        <v>15</v>
      </c>
      <c r="E379">
        <v>5</v>
      </c>
      <c r="F379" t="s">
        <v>95</v>
      </c>
      <c r="G379" t="s">
        <v>1409</v>
      </c>
      <c r="H379" t="s">
        <v>88</v>
      </c>
      <c r="I379" t="s">
        <v>2261</v>
      </c>
      <c r="J379">
        <v>70000</v>
      </c>
      <c r="K379">
        <v>1</v>
      </c>
      <c r="L379">
        <v>3220</v>
      </c>
      <c r="M379">
        <v>15</v>
      </c>
      <c r="N379" t="s">
        <v>1801</v>
      </c>
      <c r="O379" t="s">
        <v>1802</v>
      </c>
      <c r="P379" t="s">
        <v>491</v>
      </c>
      <c r="Q379" t="s">
        <v>2199</v>
      </c>
      <c r="R379" t="s">
        <v>2222</v>
      </c>
      <c r="S379" t="s">
        <v>2262</v>
      </c>
      <c r="U379" t="s">
        <v>310</v>
      </c>
    </row>
    <row r="380" spans="1:21" hidden="1" x14ac:dyDescent="0.35">
      <c r="A380">
        <v>738</v>
      </c>
      <c r="B380" t="s">
        <v>2259</v>
      </c>
      <c r="C380" t="s">
        <v>2260</v>
      </c>
      <c r="D380">
        <v>15</v>
      </c>
      <c r="E380">
        <v>5</v>
      </c>
      <c r="F380" t="s">
        <v>95</v>
      </c>
      <c r="G380" t="s">
        <v>1773</v>
      </c>
      <c r="H380" t="s">
        <v>88</v>
      </c>
      <c r="I380" t="s">
        <v>2261</v>
      </c>
      <c r="J380">
        <v>70000</v>
      </c>
      <c r="K380">
        <v>1</v>
      </c>
      <c r="L380">
        <v>1550</v>
      </c>
      <c r="M380">
        <v>15</v>
      </c>
      <c r="N380" t="s">
        <v>1801</v>
      </c>
      <c r="O380" t="s">
        <v>1802</v>
      </c>
      <c r="P380" t="s">
        <v>491</v>
      </c>
      <c r="Q380" t="s">
        <v>2199</v>
      </c>
      <c r="R380" t="s">
        <v>2222</v>
      </c>
      <c r="S380" t="s">
        <v>2262</v>
      </c>
      <c r="U380" t="s">
        <v>310</v>
      </c>
    </row>
    <row r="381" spans="1:21" hidden="1" x14ac:dyDescent="0.35">
      <c r="A381">
        <v>739</v>
      </c>
      <c r="B381" t="s">
        <v>2259</v>
      </c>
      <c r="C381" t="s">
        <v>2260</v>
      </c>
      <c r="D381">
        <v>15</v>
      </c>
      <c r="E381">
        <v>5</v>
      </c>
      <c r="F381" t="s">
        <v>95</v>
      </c>
      <c r="G381" t="s">
        <v>1770</v>
      </c>
      <c r="H381" t="s">
        <v>88</v>
      </c>
      <c r="I381" t="s">
        <v>2261</v>
      </c>
      <c r="J381">
        <v>70000</v>
      </c>
      <c r="K381">
        <v>1</v>
      </c>
      <c r="L381">
        <v>4160</v>
      </c>
      <c r="M381">
        <v>15</v>
      </c>
      <c r="N381" t="s">
        <v>1801</v>
      </c>
      <c r="O381" t="s">
        <v>1802</v>
      </c>
      <c r="P381" t="s">
        <v>491</v>
      </c>
      <c r="Q381" t="s">
        <v>2199</v>
      </c>
      <c r="R381" t="s">
        <v>2222</v>
      </c>
      <c r="S381" t="s">
        <v>2262</v>
      </c>
      <c r="U381" t="s">
        <v>310</v>
      </c>
    </row>
    <row r="382" spans="1:21" hidden="1" x14ac:dyDescent="0.35">
      <c r="A382">
        <v>740</v>
      </c>
      <c r="B382" t="s">
        <v>2259</v>
      </c>
      <c r="C382" t="s">
        <v>2260</v>
      </c>
      <c r="D382">
        <v>15</v>
      </c>
      <c r="E382">
        <v>5</v>
      </c>
      <c r="F382" t="s">
        <v>95</v>
      </c>
      <c r="G382" t="s">
        <v>1775</v>
      </c>
      <c r="H382" t="s">
        <v>88</v>
      </c>
      <c r="I382" t="s">
        <v>2261</v>
      </c>
      <c r="J382">
        <v>70000</v>
      </c>
      <c r="K382">
        <v>1</v>
      </c>
      <c r="L382">
        <v>2640</v>
      </c>
      <c r="M382">
        <v>15</v>
      </c>
      <c r="N382" t="s">
        <v>1801</v>
      </c>
      <c r="O382" t="s">
        <v>1802</v>
      </c>
      <c r="P382" t="s">
        <v>491</v>
      </c>
      <c r="Q382" t="s">
        <v>2199</v>
      </c>
      <c r="R382" t="s">
        <v>2222</v>
      </c>
      <c r="S382" t="s">
        <v>2262</v>
      </c>
      <c r="U382" t="s">
        <v>310</v>
      </c>
    </row>
    <row r="383" spans="1:21" hidden="1" x14ac:dyDescent="0.35">
      <c r="A383">
        <v>741</v>
      </c>
      <c r="B383" t="s">
        <v>2259</v>
      </c>
      <c r="C383" t="s">
        <v>2260</v>
      </c>
      <c r="D383">
        <v>15</v>
      </c>
      <c r="E383">
        <v>5</v>
      </c>
      <c r="F383" t="s">
        <v>95</v>
      </c>
      <c r="G383" t="s">
        <v>1776</v>
      </c>
      <c r="H383" t="s">
        <v>88</v>
      </c>
      <c r="I383" t="s">
        <v>2261</v>
      </c>
      <c r="J383">
        <v>70000</v>
      </c>
      <c r="K383">
        <v>1</v>
      </c>
      <c r="L383">
        <v>2590</v>
      </c>
      <c r="M383">
        <v>15</v>
      </c>
      <c r="N383" t="s">
        <v>1801</v>
      </c>
      <c r="O383" t="s">
        <v>1802</v>
      </c>
      <c r="P383" t="s">
        <v>491</v>
      </c>
      <c r="Q383" t="s">
        <v>2199</v>
      </c>
      <c r="R383" t="s">
        <v>2222</v>
      </c>
      <c r="S383" t="s">
        <v>2262</v>
      </c>
      <c r="U383" t="s">
        <v>310</v>
      </c>
    </row>
    <row r="384" spans="1:21" hidden="1" x14ac:dyDescent="0.35">
      <c r="A384">
        <v>742</v>
      </c>
      <c r="B384" t="s">
        <v>2259</v>
      </c>
      <c r="C384" t="s">
        <v>2260</v>
      </c>
      <c r="D384">
        <v>14.46</v>
      </c>
      <c r="E384">
        <v>4.8</v>
      </c>
      <c r="F384" t="s">
        <v>95</v>
      </c>
      <c r="G384" t="s">
        <v>1494</v>
      </c>
      <c r="H384" t="s">
        <v>88</v>
      </c>
      <c r="I384" t="s">
        <v>2261</v>
      </c>
      <c r="J384">
        <v>70000</v>
      </c>
      <c r="K384">
        <v>1</v>
      </c>
      <c r="L384">
        <v>4840</v>
      </c>
      <c r="M384">
        <v>15</v>
      </c>
      <c r="N384" t="s">
        <v>1801</v>
      </c>
      <c r="O384" t="s">
        <v>1802</v>
      </c>
      <c r="P384" t="s">
        <v>491</v>
      </c>
      <c r="Q384" t="s">
        <v>2199</v>
      </c>
      <c r="R384" t="s">
        <v>2222</v>
      </c>
      <c r="S384" t="s">
        <v>2262</v>
      </c>
      <c r="U384" t="s">
        <v>310</v>
      </c>
    </row>
    <row r="385" spans="1:21" hidden="1" x14ac:dyDescent="0.35">
      <c r="A385">
        <v>743</v>
      </c>
      <c r="B385" t="s">
        <v>2259</v>
      </c>
      <c r="C385" t="s">
        <v>2260</v>
      </c>
      <c r="D385">
        <v>14.49</v>
      </c>
      <c r="E385">
        <v>4.8</v>
      </c>
      <c r="F385" t="s">
        <v>95</v>
      </c>
      <c r="G385" t="s">
        <v>1507</v>
      </c>
      <c r="H385" t="s">
        <v>88</v>
      </c>
      <c r="I385" t="s">
        <v>2261</v>
      </c>
      <c r="J385">
        <v>70000</v>
      </c>
      <c r="K385">
        <v>1</v>
      </c>
      <c r="L385">
        <v>4830</v>
      </c>
      <c r="M385">
        <v>15</v>
      </c>
      <c r="N385" t="s">
        <v>1801</v>
      </c>
      <c r="O385" t="s">
        <v>1802</v>
      </c>
      <c r="P385" t="s">
        <v>491</v>
      </c>
      <c r="Q385" t="s">
        <v>2199</v>
      </c>
      <c r="R385" t="s">
        <v>2222</v>
      </c>
      <c r="S385" t="s">
        <v>2262</v>
      </c>
      <c r="U385" t="s">
        <v>310</v>
      </c>
    </row>
    <row r="386" spans="1:21" hidden="1" x14ac:dyDescent="0.35">
      <c r="A386">
        <v>744</v>
      </c>
      <c r="B386" t="s">
        <v>2259</v>
      </c>
      <c r="C386" t="s">
        <v>2260</v>
      </c>
      <c r="D386">
        <v>15</v>
      </c>
      <c r="E386">
        <v>5</v>
      </c>
      <c r="F386" t="s">
        <v>95</v>
      </c>
      <c r="G386" t="s">
        <v>1777</v>
      </c>
      <c r="H386" t="s">
        <v>88</v>
      </c>
      <c r="I386" t="s">
        <v>2261</v>
      </c>
      <c r="J386">
        <v>70000</v>
      </c>
      <c r="K386">
        <v>1</v>
      </c>
      <c r="L386">
        <v>3380</v>
      </c>
      <c r="M386">
        <v>15</v>
      </c>
      <c r="N386" t="s">
        <v>1801</v>
      </c>
      <c r="O386" t="s">
        <v>1802</v>
      </c>
      <c r="P386" t="s">
        <v>491</v>
      </c>
      <c r="Q386" t="s">
        <v>2199</v>
      </c>
      <c r="R386" t="s">
        <v>2222</v>
      </c>
      <c r="S386" t="s">
        <v>2262</v>
      </c>
      <c r="U386" t="s">
        <v>310</v>
      </c>
    </row>
    <row r="387" spans="1:21" hidden="1" x14ac:dyDescent="0.35">
      <c r="A387">
        <v>745</v>
      </c>
      <c r="B387" t="s">
        <v>2259</v>
      </c>
      <c r="C387" t="s">
        <v>2260</v>
      </c>
      <c r="D387">
        <v>15</v>
      </c>
      <c r="E387">
        <v>5</v>
      </c>
      <c r="F387" t="s">
        <v>95</v>
      </c>
      <c r="G387" t="s">
        <v>1778</v>
      </c>
      <c r="H387" t="s">
        <v>88</v>
      </c>
      <c r="I387" t="s">
        <v>2261</v>
      </c>
      <c r="J387">
        <v>70000</v>
      </c>
      <c r="K387">
        <v>1</v>
      </c>
      <c r="L387">
        <v>4270</v>
      </c>
      <c r="M387">
        <v>15</v>
      </c>
      <c r="N387" t="s">
        <v>1801</v>
      </c>
      <c r="O387" t="s">
        <v>1802</v>
      </c>
      <c r="P387" t="s">
        <v>491</v>
      </c>
      <c r="Q387" t="s">
        <v>2199</v>
      </c>
      <c r="R387" t="s">
        <v>2222</v>
      </c>
      <c r="S387" t="s">
        <v>2262</v>
      </c>
      <c r="U387" t="s">
        <v>310</v>
      </c>
    </row>
    <row r="388" spans="1:21" hidden="1" x14ac:dyDescent="0.35">
      <c r="A388">
        <v>746</v>
      </c>
      <c r="B388" t="s">
        <v>2259</v>
      </c>
      <c r="C388" t="s">
        <v>2260</v>
      </c>
      <c r="D388">
        <v>15</v>
      </c>
      <c r="E388">
        <v>5</v>
      </c>
      <c r="F388" t="s">
        <v>95</v>
      </c>
      <c r="G388" t="s">
        <v>1779</v>
      </c>
      <c r="H388" t="s">
        <v>88</v>
      </c>
      <c r="I388" t="s">
        <v>2261</v>
      </c>
      <c r="J388">
        <v>70000</v>
      </c>
      <c r="K388">
        <v>1</v>
      </c>
      <c r="L388">
        <v>3380</v>
      </c>
      <c r="M388">
        <v>15</v>
      </c>
      <c r="N388" t="s">
        <v>1801</v>
      </c>
      <c r="O388" t="s">
        <v>1802</v>
      </c>
      <c r="P388" t="s">
        <v>491</v>
      </c>
      <c r="Q388" t="s">
        <v>2199</v>
      </c>
      <c r="R388" t="s">
        <v>2222</v>
      </c>
      <c r="S388" t="s">
        <v>2262</v>
      </c>
      <c r="U388" t="s">
        <v>310</v>
      </c>
    </row>
    <row r="389" spans="1:21" hidden="1" x14ac:dyDescent="0.35">
      <c r="A389">
        <v>747</v>
      </c>
      <c r="B389" t="s">
        <v>2259</v>
      </c>
      <c r="C389" t="s">
        <v>2260</v>
      </c>
      <c r="D389">
        <v>15</v>
      </c>
      <c r="E389">
        <v>5</v>
      </c>
      <c r="F389" t="s">
        <v>95</v>
      </c>
      <c r="G389" t="s">
        <v>1780</v>
      </c>
      <c r="H389" t="s">
        <v>88</v>
      </c>
      <c r="I389" t="s">
        <v>2261</v>
      </c>
      <c r="J389">
        <v>70000</v>
      </c>
      <c r="K389">
        <v>1</v>
      </c>
      <c r="L389">
        <v>3420</v>
      </c>
      <c r="M389">
        <v>15</v>
      </c>
      <c r="N389" t="s">
        <v>1801</v>
      </c>
      <c r="O389" t="s">
        <v>1802</v>
      </c>
      <c r="P389" t="s">
        <v>491</v>
      </c>
      <c r="Q389" t="s">
        <v>2199</v>
      </c>
      <c r="R389" t="s">
        <v>2222</v>
      </c>
      <c r="S389" t="s">
        <v>2262</v>
      </c>
      <c r="U389" t="s">
        <v>310</v>
      </c>
    </row>
    <row r="390" spans="1:21" hidden="1" x14ac:dyDescent="0.35">
      <c r="A390">
        <v>748</v>
      </c>
      <c r="B390" t="s">
        <v>2259</v>
      </c>
      <c r="C390" t="s">
        <v>2260</v>
      </c>
      <c r="D390">
        <v>15</v>
      </c>
      <c r="E390">
        <v>5</v>
      </c>
      <c r="F390" t="s">
        <v>95</v>
      </c>
      <c r="G390" t="s">
        <v>1781</v>
      </c>
      <c r="H390" t="s">
        <v>88</v>
      </c>
      <c r="I390" t="s">
        <v>2261</v>
      </c>
      <c r="J390">
        <v>70000</v>
      </c>
      <c r="K390">
        <v>1</v>
      </c>
      <c r="L390">
        <v>3420</v>
      </c>
      <c r="M390">
        <v>15</v>
      </c>
      <c r="N390" t="s">
        <v>1801</v>
      </c>
      <c r="O390" t="s">
        <v>1802</v>
      </c>
      <c r="P390" t="s">
        <v>491</v>
      </c>
      <c r="Q390" t="s">
        <v>2199</v>
      </c>
      <c r="R390" t="s">
        <v>2222</v>
      </c>
      <c r="S390" t="s">
        <v>2262</v>
      </c>
      <c r="U390" t="s">
        <v>310</v>
      </c>
    </row>
    <row r="391" spans="1:21" hidden="1" x14ac:dyDescent="0.35">
      <c r="A391">
        <v>749</v>
      </c>
      <c r="B391" t="s">
        <v>2259</v>
      </c>
      <c r="C391" t="s">
        <v>2260</v>
      </c>
      <c r="D391">
        <v>14.68</v>
      </c>
      <c r="E391">
        <v>4.9000000000000004</v>
      </c>
      <c r="F391" t="s">
        <v>95</v>
      </c>
      <c r="G391" t="s">
        <v>1783</v>
      </c>
      <c r="H391" t="s">
        <v>88</v>
      </c>
      <c r="I391" t="s">
        <v>2261</v>
      </c>
      <c r="J391">
        <v>70000</v>
      </c>
      <c r="K391">
        <v>1</v>
      </c>
      <c r="L391">
        <v>4770</v>
      </c>
      <c r="M391">
        <v>15</v>
      </c>
      <c r="N391" t="s">
        <v>1801</v>
      </c>
      <c r="O391" t="s">
        <v>1802</v>
      </c>
      <c r="P391" t="s">
        <v>491</v>
      </c>
      <c r="Q391" t="s">
        <v>2199</v>
      </c>
      <c r="R391" t="s">
        <v>2222</v>
      </c>
      <c r="S391" t="s">
        <v>2262</v>
      </c>
      <c r="U391" t="s">
        <v>310</v>
      </c>
    </row>
    <row r="392" spans="1:21" hidden="1" x14ac:dyDescent="0.35">
      <c r="A392">
        <v>1222</v>
      </c>
      <c r="B392" t="s">
        <v>2263</v>
      </c>
      <c r="C392" t="s">
        <v>2264</v>
      </c>
      <c r="D392">
        <v>15</v>
      </c>
      <c r="E392">
        <v>5</v>
      </c>
      <c r="F392" t="s">
        <v>200</v>
      </c>
      <c r="G392" t="s">
        <v>88</v>
      </c>
      <c r="H392" t="s">
        <v>88</v>
      </c>
      <c r="I392" t="s">
        <v>2261</v>
      </c>
      <c r="J392">
        <v>70000</v>
      </c>
      <c r="K392">
        <v>1</v>
      </c>
      <c r="L392">
        <v>4340</v>
      </c>
      <c r="M392">
        <v>15</v>
      </c>
      <c r="N392" t="s">
        <v>1801</v>
      </c>
      <c r="O392" t="s">
        <v>1970</v>
      </c>
      <c r="P392" t="s">
        <v>491</v>
      </c>
      <c r="Q392" t="s">
        <v>2205</v>
      </c>
      <c r="R392" t="s">
        <v>2222</v>
      </c>
      <c r="S392" t="s">
        <v>2262</v>
      </c>
      <c r="T392" t="s">
        <v>1974</v>
      </c>
      <c r="U392" t="s">
        <v>310</v>
      </c>
    </row>
    <row r="393" spans="1:21" hidden="1" x14ac:dyDescent="0.35">
      <c r="A393">
        <v>145</v>
      </c>
      <c r="B393" t="s">
        <v>2265</v>
      </c>
      <c r="C393" t="s">
        <v>2266</v>
      </c>
      <c r="D393">
        <v>15</v>
      </c>
      <c r="E393">
        <v>5</v>
      </c>
      <c r="F393" t="s">
        <v>95</v>
      </c>
      <c r="G393" t="s">
        <v>1760</v>
      </c>
      <c r="H393" t="s">
        <v>88</v>
      </c>
      <c r="I393" t="s">
        <v>2261</v>
      </c>
      <c r="J393">
        <v>70000</v>
      </c>
      <c r="K393">
        <v>1</v>
      </c>
      <c r="L393">
        <v>2610</v>
      </c>
      <c r="M393">
        <v>15</v>
      </c>
      <c r="N393" t="s">
        <v>1801</v>
      </c>
      <c r="O393" t="s">
        <v>1802</v>
      </c>
      <c r="P393" t="s">
        <v>491</v>
      </c>
      <c r="Q393" t="s">
        <v>2199</v>
      </c>
      <c r="R393" t="s">
        <v>2222</v>
      </c>
      <c r="S393" t="s">
        <v>2262</v>
      </c>
      <c r="U393" t="s">
        <v>310</v>
      </c>
    </row>
    <row r="394" spans="1:21" hidden="1" x14ac:dyDescent="0.35">
      <c r="A394">
        <v>146</v>
      </c>
      <c r="B394" t="s">
        <v>2265</v>
      </c>
      <c r="C394" t="s">
        <v>2266</v>
      </c>
      <c r="D394">
        <v>15</v>
      </c>
      <c r="E394">
        <v>5</v>
      </c>
      <c r="F394" t="s">
        <v>95</v>
      </c>
      <c r="G394" t="s">
        <v>1284</v>
      </c>
      <c r="H394" t="s">
        <v>88</v>
      </c>
      <c r="I394" t="s">
        <v>2261</v>
      </c>
      <c r="J394">
        <v>70000</v>
      </c>
      <c r="K394">
        <v>1</v>
      </c>
      <c r="L394">
        <v>2420</v>
      </c>
      <c r="M394">
        <v>15</v>
      </c>
      <c r="N394" t="s">
        <v>1801</v>
      </c>
      <c r="O394" t="s">
        <v>1802</v>
      </c>
      <c r="P394" t="s">
        <v>491</v>
      </c>
      <c r="Q394" t="s">
        <v>2199</v>
      </c>
      <c r="R394" t="s">
        <v>2222</v>
      </c>
      <c r="S394" t="s">
        <v>2262</v>
      </c>
      <c r="U394" t="s">
        <v>310</v>
      </c>
    </row>
    <row r="395" spans="1:21" hidden="1" x14ac:dyDescent="0.35">
      <c r="A395">
        <v>147</v>
      </c>
      <c r="B395" t="s">
        <v>2265</v>
      </c>
      <c r="C395" t="s">
        <v>2266</v>
      </c>
      <c r="D395">
        <v>15</v>
      </c>
      <c r="E395">
        <v>5</v>
      </c>
      <c r="F395" t="s">
        <v>95</v>
      </c>
      <c r="G395" t="s">
        <v>1762</v>
      </c>
      <c r="H395" t="s">
        <v>88</v>
      </c>
      <c r="I395" t="s">
        <v>2261</v>
      </c>
      <c r="J395">
        <v>70000</v>
      </c>
      <c r="K395">
        <v>1</v>
      </c>
      <c r="L395">
        <v>2140</v>
      </c>
      <c r="M395">
        <v>15</v>
      </c>
      <c r="N395" t="s">
        <v>1801</v>
      </c>
      <c r="O395" t="s">
        <v>1802</v>
      </c>
      <c r="P395" t="s">
        <v>491</v>
      </c>
      <c r="Q395" t="s">
        <v>2199</v>
      </c>
      <c r="R395" t="s">
        <v>2222</v>
      </c>
      <c r="S395" t="s">
        <v>2262</v>
      </c>
      <c r="U395" t="s">
        <v>310</v>
      </c>
    </row>
    <row r="396" spans="1:21" hidden="1" x14ac:dyDescent="0.35">
      <c r="A396">
        <v>148</v>
      </c>
      <c r="B396" t="s">
        <v>2265</v>
      </c>
      <c r="C396" t="s">
        <v>2266</v>
      </c>
      <c r="D396">
        <v>15</v>
      </c>
      <c r="E396">
        <v>5</v>
      </c>
      <c r="F396" t="s">
        <v>95</v>
      </c>
      <c r="G396" t="s">
        <v>1763</v>
      </c>
      <c r="H396" t="s">
        <v>88</v>
      </c>
      <c r="I396" t="s">
        <v>2261</v>
      </c>
      <c r="J396">
        <v>70000</v>
      </c>
      <c r="K396">
        <v>1</v>
      </c>
      <c r="L396">
        <v>2480</v>
      </c>
      <c r="M396">
        <v>15</v>
      </c>
      <c r="N396" t="s">
        <v>1801</v>
      </c>
      <c r="O396" t="s">
        <v>1802</v>
      </c>
      <c r="P396" t="s">
        <v>491</v>
      </c>
      <c r="Q396" t="s">
        <v>2199</v>
      </c>
      <c r="R396" t="s">
        <v>2222</v>
      </c>
      <c r="S396" t="s">
        <v>2262</v>
      </c>
      <c r="U396" t="s">
        <v>310</v>
      </c>
    </row>
    <row r="397" spans="1:21" hidden="1" x14ac:dyDescent="0.35">
      <c r="A397">
        <v>149</v>
      </c>
      <c r="B397" t="s">
        <v>2265</v>
      </c>
      <c r="C397" t="s">
        <v>2266</v>
      </c>
      <c r="D397">
        <v>15</v>
      </c>
      <c r="E397">
        <v>5</v>
      </c>
      <c r="F397" t="s">
        <v>95</v>
      </c>
      <c r="G397" t="s">
        <v>1764</v>
      </c>
      <c r="H397" t="s">
        <v>88</v>
      </c>
      <c r="I397" t="s">
        <v>2261</v>
      </c>
      <c r="J397">
        <v>70000</v>
      </c>
      <c r="K397">
        <v>1</v>
      </c>
      <c r="L397">
        <v>2280</v>
      </c>
      <c r="M397">
        <v>15</v>
      </c>
      <c r="N397" t="s">
        <v>1801</v>
      </c>
      <c r="O397" t="s">
        <v>1802</v>
      </c>
      <c r="P397" t="s">
        <v>491</v>
      </c>
      <c r="Q397" t="s">
        <v>2199</v>
      </c>
      <c r="R397" t="s">
        <v>2222</v>
      </c>
      <c r="S397" t="s">
        <v>2262</v>
      </c>
      <c r="U397" t="s">
        <v>310</v>
      </c>
    </row>
    <row r="398" spans="1:21" hidden="1" x14ac:dyDescent="0.35">
      <c r="A398">
        <v>150</v>
      </c>
      <c r="B398" t="s">
        <v>2265</v>
      </c>
      <c r="C398" t="s">
        <v>2266</v>
      </c>
      <c r="D398">
        <v>15</v>
      </c>
      <c r="E398">
        <v>5</v>
      </c>
      <c r="F398" t="s">
        <v>95</v>
      </c>
      <c r="G398" t="s">
        <v>1765</v>
      </c>
      <c r="H398" t="s">
        <v>88</v>
      </c>
      <c r="I398" t="s">
        <v>2261</v>
      </c>
      <c r="J398">
        <v>70000</v>
      </c>
      <c r="K398">
        <v>1</v>
      </c>
      <c r="L398">
        <v>2350</v>
      </c>
      <c r="M398">
        <v>15</v>
      </c>
      <c r="N398" t="s">
        <v>1801</v>
      </c>
      <c r="O398" t="s">
        <v>1802</v>
      </c>
      <c r="P398" t="s">
        <v>491</v>
      </c>
      <c r="Q398" t="s">
        <v>2199</v>
      </c>
      <c r="R398" t="s">
        <v>2222</v>
      </c>
      <c r="S398" t="s">
        <v>2262</v>
      </c>
      <c r="U398" t="s">
        <v>310</v>
      </c>
    </row>
    <row r="399" spans="1:21" hidden="1" x14ac:dyDescent="0.35">
      <c r="A399">
        <v>141</v>
      </c>
      <c r="B399" t="s">
        <v>2265</v>
      </c>
      <c r="C399" t="s">
        <v>2266</v>
      </c>
      <c r="D399">
        <v>14.26</v>
      </c>
      <c r="E399">
        <v>4.8</v>
      </c>
      <c r="F399" t="s">
        <v>95</v>
      </c>
      <c r="G399" t="s">
        <v>1767</v>
      </c>
      <c r="H399" t="s">
        <v>88</v>
      </c>
      <c r="I399" t="s">
        <v>2261</v>
      </c>
      <c r="J399">
        <v>70000</v>
      </c>
      <c r="K399">
        <v>1</v>
      </c>
      <c r="L399">
        <v>4910</v>
      </c>
      <c r="M399">
        <v>15</v>
      </c>
      <c r="N399" t="s">
        <v>1801</v>
      </c>
      <c r="O399" t="s">
        <v>1802</v>
      </c>
      <c r="P399" t="s">
        <v>491</v>
      </c>
      <c r="Q399" t="s">
        <v>2199</v>
      </c>
      <c r="R399" t="s">
        <v>2222</v>
      </c>
      <c r="S399" t="s">
        <v>2262</v>
      </c>
      <c r="U399" t="s">
        <v>310</v>
      </c>
    </row>
    <row r="400" spans="1:21" hidden="1" x14ac:dyDescent="0.35">
      <c r="A400">
        <v>140</v>
      </c>
      <c r="B400" t="s">
        <v>2265</v>
      </c>
      <c r="C400" t="s">
        <v>2266</v>
      </c>
      <c r="D400">
        <v>13.31</v>
      </c>
      <c r="E400">
        <v>4.4000000000000004</v>
      </c>
      <c r="F400" t="s">
        <v>95</v>
      </c>
      <c r="G400" t="s">
        <v>1769</v>
      </c>
      <c r="H400" t="s">
        <v>88</v>
      </c>
      <c r="I400" t="s">
        <v>2261</v>
      </c>
      <c r="J400">
        <v>70000</v>
      </c>
      <c r="K400">
        <v>1</v>
      </c>
      <c r="L400">
        <v>5260</v>
      </c>
      <c r="M400">
        <v>15</v>
      </c>
      <c r="N400" t="s">
        <v>1801</v>
      </c>
      <c r="O400" t="s">
        <v>1802</v>
      </c>
      <c r="P400" t="s">
        <v>491</v>
      </c>
      <c r="Q400" t="s">
        <v>2199</v>
      </c>
      <c r="R400" t="s">
        <v>2222</v>
      </c>
      <c r="S400" t="s">
        <v>2262</v>
      </c>
      <c r="U400" t="s">
        <v>310</v>
      </c>
    </row>
    <row r="401" spans="1:21" hidden="1" x14ac:dyDescent="0.35">
      <c r="A401">
        <v>151</v>
      </c>
      <c r="B401" t="s">
        <v>2265</v>
      </c>
      <c r="C401" t="s">
        <v>2266</v>
      </c>
      <c r="D401">
        <v>15</v>
      </c>
      <c r="E401">
        <v>5</v>
      </c>
      <c r="F401" t="s">
        <v>95</v>
      </c>
      <c r="G401" t="s">
        <v>1772</v>
      </c>
      <c r="H401" t="s">
        <v>88</v>
      </c>
      <c r="I401" t="s">
        <v>2261</v>
      </c>
      <c r="J401">
        <v>70000</v>
      </c>
      <c r="K401">
        <v>1</v>
      </c>
      <c r="L401">
        <v>1950</v>
      </c>
      <c r="M401">
        <v>15</v>
      </c>
      <c r="N401" t="s">
        <v>1801</v>
      </c>
      <c r="O401" t="s">
        <v>1802</v>
      </c>
      <c r="P401" t="s">
        <v>491</v>
      </c>
      <c r="Q401" t="s">
        <v>2199</v>
      </c>
      <c r="R401" t="s">
        <v>2222</v>
      </c>
      <c r="S401" t="s">
        <v>2262</v>
      </c>
      <c r="U401" t="s">
        <v>310</v>
      </c>
    </row>
    <row r="402" spans="1:21" hidden="1" x14ac:dyDescent="0.35">
      <c r="A402">
        <v>152</v>
      </c>
      <c r="B402" t="s">
        <v>2265</v>
      </c>
      <c r="C402" t="s">
        <v>2266</v>
      </c>
      <c r="D402">
        <v>15</v>
      </c>
      <c r="E402">
        <v>5</v>
      </c>
      <c r="F402" t="s">
        <v>95</v>
      </c>
      <c r="G402" t="s">
        <v>1375</v>
      </c>
      <c r="H402" t="s">
        <v>88</v>
      </c>
      <c r="I402" t="s">
        <v>2261</v>
      </c>
      <c r="J402">
        <v>70000</v>
      </c>
      <c r="K402">
        <v>1</v>
      </c>
      <c r="L402">
        <v>3530</v>
      </c>
      <c r="M402">
        <v>15</v>
      </c>
      <c r="N402" t="s">
        <v>1801</v>
      </c>
      <c r="O402" t="s">
        <v>1802</v>
      </c>
      <c r="P402" t="s">
        <v>491</v>
      </c>
      <c r="Q402" t="s">
        <v>2199</v>
      </c>
      <c r="R402" t="s">
        <v>2222</v>
      </c>
      <c r="S402" t="s">
        <v>2262</v>
      </c>
      <c r="U402" t="s">
        <v>310</v>
      </c>
    </row>
    <row r="403" spans="1:21" hidden="1" x14ac:dyDescent="0.35">
      <c r="A403">
        <v>153</v>
      </c>
      <c r="B403" t="s">
        <v>2265</v>
      </c>
      <c r="C403" t="s">
        <v>2266</v>
      </c>
      <c r="D403">
        <v>15</v>
      </c>
      <c r="E403">
        <v>5</v>
      </c>
      <c r="F403" t="s">
        <v>95</v>
      </c>
      <c r="G403" t="s">
        <v>1409</v>
      </c>
      <c r="H403" t="s">
        <v>88</v>
      </c>
      <c r="I403" t="s">
        <v>2261</v>
      </c>
      <c r="J403">
        <v>70000</v>
      </c>
      <c r="K403">
        <v>1</v>
      </c>
      <c r="L403">
        <v>3220</v>
      </c>
      <c r="M403">
        <v>15</v>
      </c>
      <c r="N403" t="s">
        <v>1801</v>
      </c>
      <c r="O403" t="s">
        <v>1802</v>
      </c>
      <c r="P403" t="s">
        <v>491</v>
      </c>
      <c r="Q403" t="s">
        <v>2199</v>
      </c>
      <c r="R403" t="s">
        <v>2222</v>
      </c>
      <c r="S403" t="s">
        <v>2262</v>
      </c>
      <c r="U403" t="s">
        <v>310</v>
      </c>
    </row>
    <row r="404" spans="1:21" hidden="1" x14ac:dyDescent="0.35">
      <c r="A404">
        <v>154</v>
      </c>
      <c r="B404" t="s">
        <v>2265</v>
      </c>
      <c r="C404" t="s">
        <v>2266</v>
      </c>
      <c r="D404">
        <v>15</v>
      </c>
      <c r="E404">
        <v>5</v>
      </c>
      <c r="F404" t="s">
        <v>95</v>
      </c>
      <c r="G404" t="s">
        <v>1773</v>
      </c>
      <c r="H404" t="s">
        <v>88</v>
      </c>
      <c r="I404" t="s">
        <v>2261</v>
      </c>
      <c r="J404">
        <v>70000</v>
      </c>
      <c r="K404">
        <v>1</v>
      </c>
      <c r="L404">
        <v>1550</v>
      </c>
      <c r="M404">
        <v>15</v>
      </c>
      <c r="N404" t="s">
        <v>1801</v>
      </c>
      <c r="O404" t="s">
        <v>1802</v>
      </c>
      <c r="P404" t="s">
        <v>491</v>
      </c>
      <c r="Q404" t="s">
        <v>2199</v>
      </c>
      <c r="R404" t="s">
        <v>2222</v>
      </c>
      <c r="S404" t="s">
        <v>2262</v>
      </c>
      <c r="U404" t="s">
        <v>310</v>
      </c>
    </row>
    <row r="405" spans="1:21" hidden="1" x14ac:dyDescent="0.35">
      <c r="A405">
        <v>155</v>
      </c>
      <c r="B405" t="s">
        <v>2265</v>
      </c>
      <c r="C405" t="s">
        <v>2266</v>
      </c>
      <c r="D405">
        <v>15</v>
      </c>
      <c r="E405">
        <v>5</v>
      </c>
      <c r="F405" t="s">
        <v>95</v>
      </c>
      <c r="G405" t="s">
        <v>1770</v>
      </c>
      <c r="H405" t="s">
        <v>88</v>
      </c>
      <c r="I405" t="s">
        <v>2261</v>
      </c>
      <c r="J405">
        <v>70000</v>
      </c>
      <c r="K405">
        <v>1</v>
      </c>
      <c r="L405">
        <v>4160</v>
      </c>
      <c r="M405">
        <v>15</v>
      </c>
      <c r="N405" t="s">
        <v>1801</v>
      </c>
      <c r="O405" t="s">
        <v>1802</v>
      </c>
      <c r="P405" t="s">
        <v>491</v>
      </c>
      <c r="Q405" t="s">
        <v>2199</v>
      </c>
      <c r="R405" t="s">
        <v>2222</v>
      </c>
      <c r="S405" t="s">
        <v>2262</v>
      </c>
      <c r="U405" t="s">
        <v>310</v>
      </c>
    </row>
    <row r="406" spans="1:21" hidden="1" x14ac:dyDescent="0.35">
      <c r="A406">
        <v>156</v>
      </c>
      <c r="B406" t="s">
        <v>2265</v>
      </c>
      <c r="C406" t="s">
        <v>2266</v>
      </c>
      <c r="D406">
        <v>15</v>
      </c>
      <c r="E406">
        <v>5</v>
      </c>
      <c r="F406" t="s">
        <v>95</v>
      </c>
      <c r="G406" t="s">
        <v>1775</v>
      </c>
      <c r="H406" t="s">
        <v>88</v>
      </c>
      <c r="I406" t="s">
        <v>2261</v>
      </c>
      <c r="J406">
        <v>70000</v>
      </c>
      <c r="K406">
        <v>1</v>
      </c>
      <c r="L406">
        <v>2640</v>
      </c>
      <c r="M406">
        <v>15</v>
      </c>
      <c r="N406" t="s">
        <v>1801</v>
      </c>
      <c r="O406" t="s">
        <v>1802</v>
      </c>
      <c r="P406" t="s">
        <v>491</v>
      </c>
      <c r="Q406" t="s">
        <v>2199</v>
      </c>
      <c r="R406" t="s">
        <v>2222</v>
      </c>
      <c r="S406" t="s">
        <v>2262</v>
      </c>
      <c r="U406" t="s">
        <v>310</v>
      </c>
    </row>
    <row r="407" spans="1:21" hidden="1" x14ac:dyDescent="0.35">
      <c r="A407">
        <v>157</v>
      </c>
      <c r="B407" t="s">
        <v>2265</v>
      </c>
      <c r="C407" t="s">
        <v>2266</v>
      </c>
      <c r="D407">
        <v>15</v>
      </c>
      <c r="E407">
        <v>5</v>
      </c>
      <c r="F407" t="s">
        <v>95</v>
      </c>
      <c r="G407" t="s">
        <v>1776</v>
      </c>
      <c r="H407" t="s">
        <v>88</v>
      </c>
      <c r="I407" t="s">
        <v>2261</v>
      </c>
      <c r="J407">
        <v>70000</v>
      </c>
      <c r="K407">
        <v>1</v>
      </c>
      <c r="L407">
        <v>2590</v>
      </c>
      <c r="M407">
        <v>15</v>
      </c>
      <c r="N407" t="s">
        <v>1801</v>
      </c>
      <c r="O407" t="s">
        <v>1802</v>
      </c>
      <c r="P407" t="s">
        <v>491</v>
      </c>
      <c r="Q407" t="s">
        <v>2199</v>
      </c>
      <c r="R407" t="s">
        <v>2222</v>
      </c>
      <c r="S407" t="s">
        <v>2262</v>
      </c>
      <c r="U407" t="s">
        <v>310</v>
      </c>
    </row>
    <row r="408" spans="1:21" hidden="1" x14ac:dyDescent="0.35">
      <c r="A408">
        <v>142</v>
      </c>
      <c r="B408" t="s">
        <v>2265</v>
      </c>
      <c r="C408" t="s">
        <v>2266</v>
      </c>
      <c r="D408">
        <v>14.46</v>
      </c>
      <c r="E408">
        <v>4.8</v>
      </c>
      <c r="F408" t="s">
        <v>95</v>
      </c>
      <c r="G408" t="s">
        <v>1494</v>
      </c>
      <c r="H408" t="s">
        <v>88</v>
      </c>
      <c r="I408" t="s">
        <v>2261</v>
      </c>
      <c r="J408">
        <v>70000</v>
      </c>
      <c r="K408">
        <v>1</v>
      </c>
      <c r="L408">
        <v>4840</v>
      </c>
      <c r="M408">
        <v>15</v>
      </c>
      <c r="N408" t="s">
        <v>1801</v>
      </c>
      <c r="O408" t="s">
        <v>1802</v>
      </c>
      <c r="P408" t="s">
        <v>491</v>
      </c>
      <c r="Q408" t="s">
        <v>2199</v>
      </c>
      <c r="R408" t="s">
        <v>2222</v>
      </c>
      <c r="S408" t="s">
        <v>2262</v>
      </c>
      <c r="U408" t="s">
        <v>310</v>
      </c>
    </row>
    <row r="409" spans="1:21" hidden="1" x14ac:dyDescent="0.35">
      <c r="A409">
        <v>143</v>
      </c>
      <c r="B409" t="s">
        <v>2265</v>
      </c>
      <c r="C409" t="s">
        <v>2266</v>
      </c>
      <c r="D409">
        <v>14.49</v>
      </c>
      <c r="E409">
        <v>4.8</v>
      </c>
      <c r="F409" t="s">
        <v>95</v>
      </c>
      <c r="G409" t="s">
        <v>1507</v>
      </c>
      <c r="H409" t="s">
        <v>88</v>
      </c>
      <c r="I409" t="s">
        <v>2261</v>
      </c>
      <c r="J409">
        <v>70000</v>
      </c>
      <c r="K409">
        <v>1</v>
      </c>
      <c r="L409">
        <v>4830</v>
      </c>
      <c r="M409">
        <v>15</v>
      </c>
      <c r="N409" t="s">
        <v>1801</v>
      </c>
      <c r="O409" t="s">
        <v>1802</v>
      </c>
      <c r="P409" t="s">
        <v>491</v>
      </c>
      <c r="Q409" t="s">
        <v>2199</v>
      </c>
      <c r="R409" t="s">
        <v>2222</v>
      </c>
      <c r="S409" t="s">
        <v>2262</v>
      </c>
      <c r="U409" t="s">
        <v>310</v>
      </c>
    </row>
    <row r="410" spans="1:21" hidden="1" x14ac:dyDescent="0.35">
      <c r="A410">
        <v>158</v>
      </c>
      <c r="B410" t="s">
        <v>2265</v>
      </c>
      <c r="C410" t="s">
        <v>2266</v>
      </c>
      <c r="D410">
        <v>15</v>
      </c>
      <c r="E410">
        <v>5</v>
      </c>
      <c r="F410" t="s">
        <v>95</v>
      </c>
      <c r="G410" t="s">
        <v>1777</v>
      </c>
      <c r="H410" t="s">
        <v>88</v>
      </c>
      <c r="I410" t="s">
        <v>2261</v>
      </c>
      <c r="J410">
        <v>70000</v>
      </c>
      <c r="K410">
        <v>1</v>
      </c>
      <c r="L410">
        <v>3380</v>
      </c>
      <c r="M410">
        <v>15</v>
      </c>
      <c r="N410" t="s">
        <v>1801</v>
      </c>
      <c r="O410" t="s">
        <v>1802</v>
      </c>
      <c r="P410" t="s">
        <v>491</v>
      </c>
      <c r="Q410" t="s">
        <v>2199</v>
      </c>
      <c r="R410" t="s">
        <v>2222</v>
      </c>
      <c r="S410" t="s">
        <v>2262</v>
      </c>
      <c r="U410" t="s">
        <v>310</v>
      </c>
    </row>
    <row r="411" spans="1:21" hidden="1" x14ac:dyDescent="0.35">
      <c r="A411">
        <v>159</v>
      </c>
      <c r="B411" t="s">
        <v>2265</v>
      </c>
      <c r="C411" t="s">
        <v>2266</v>
      </c>
      <c r="D411">
        <v>15</v>
      </c>
      <c r="E411">
        <v>5</v>
      </c>
      <c r="F411" t="s">
        <v>95</v>
      </c>
      <c r="G411" t="s">
        <v>1778</v>
      </c>
      <c r="H411" t="s">
        <v>88</v>
      </c>
      <c r="I411" t="s">
        <v>2261</v>
      </c>
      <c r="J411">
        <v>70000</v>
      </c>
      <c r="K411">
        <v>1</v>
      </c>
      <c r="L411">
        <v>4270</v>
      </c>
      <c r="M411">
        <v>15</v>
      </c>
      <c r="N411" t="s">
        <v>1801</v>
      </c>
      <c r="O411" t="s">
        <v>1802</v>
      </c>
      <c r="P411" t="s">
        <v>491</v>
      </c>
      <c r="Q411" t="s">
        <v>2199</v>
      </c>
      <c r="R411" t="s">
        <v>2222</v>
      </c>
      <c r="S411" t="s">
        <v>2262</v>
      </c>
      <c r="U411" t="s">
        <v>310</v>
      </c>
    </row>
    <row r="412" spans="1:21" hidden="1" x14ac:dyDescent="0.35">
      <c r="A412">
        <v>160</v>
      </c>
      <c r="B412" t="s">
        <v>2265</v>
      </c>
      <c r="C412" t="s">
        <v>2266</v>
      </c>
      <c r="D412">
        <v>15</v>
      </c>
      <c r="E412">
        <v>5</v>
      </c>
      <c r="F412" t="s">
        <v>95</v>
      </c>
      <c r="G412" t="s">
        <v>1779</v>
      </c>
      <c r="H412" t="s">
        <v>88</v>
      </c>
      <c r="I412" t="s">
        <v>2261</v>
      </c>
      <c r="J412">
        <v>70000</v>
      </c>
      <c r="K412">
        <v>1</v>
      </c>
      <c r="L412">
        <v>3380</v>
      </c>
      <c r="M412">
        <v>15</v>
      </c>
      <c r="N412" t="s">
        <v>1801</v>
      </c>
      <c r="O412" t="s">
        <v>1802</v>
      </c>
      <c r="P412" t="s">
        <v>491</v>
      </c>
      <c r="Q412" t="s">
        <v>2199</v>
      </c>
      <c r="R412" t="s">
        <v>2222</v>
      </c>
      <c r="S412" t="s">
        <v>2262</v>
      </c>
      <c r="U412" t="s">
        <v>310</v>
      </c>
    </row>
    <row r="413" spans="1:21" hidden="1" x14ac:dyDescent="0.35">
      <c r="A413">
        <v>161</v>
      </c>
      <c r="B413" t="s">
        <v>2265</v>
      </c>
      <c r="C413" t="s">
        <v>2266</v>
      </c>
      <c r="D413">
        <v>15</v>
      </c>
      <c r="E413">
        <v>5</v>
      </c>
      <c r="F413" t="s">
        <v>95</v>
      </c>
      <c r="G413" t="s">
        <v>1780</v>
      </c>
      <c r="H413" t="s">
        <v>88</v>
      </c>
      <c r="I413" t="s">
        <v>2261</v>
      </c>
      <c r="J413">
        <v>70000</v>
      </c>
      <c r="K413">
        <v>1</v>
      </c>
      <c r="L413">
        <v>3420</v>
      </c>
      <c r="M413">
        <v>15</v>
      </c>
      <c r="N413" t="s">
        <v>1801</v>
      </c>
      <c r="O413" t="s">
        <v>1802</v>
      </c>
      <c r="P413" t="s">
        <v>491</v>
      </c>
      <c r="Q413" t="s">
        <v>2199</v>
      </c>
      <c r="R413" t="s">
        <v>2222</v>
      </c>
      <c r="S413" t="s">
        <v>2262</v>
      </c>
      <c r="U413" t="s">
        <v>310</v>
      </c>
    </row>
    <row r="414" spans="1:21" hidden="1" x14ac:dyDescent="0.35">
      <c r="A414">
        <v>162</v>
      </c>
      <c r="B414" t="s">
        <v>2265</v>
      </c>
      <c r="C414" t="s">
        <v>2266</v>
      </c>
      <c r="D414">
        <v>15</v>
      </c>
      <c r="E414">
        <v>5</v>
      </c>
      <c r="F414" t="s">
        <v>95</v>
      </c>
      <c r="G414" t="s">
        <v>1781</v>
      </c>
      <c r="H414" t="s">
        <v>88</v>
      </c>
      <c r="I414" t="s">
        <v>2261</v>
      </c>
      <c r="J414">
        <v>70000</v>
      </c>
      <c r="K414">
        <v>1</v>
      </c>
      <c r="L414">
        <v>3420</v>
      </c>
      <c r="M414">
        <v>15</v>
      </c>
      <c r="N414" t="s">
        <v>1801</v>
      </c>
      <c r="O414" t="s">
        <v>1802</v>
      </c>
      <c r="P414" t="s">
        <v>491</v>
      </c>
      <c r="Q414" t="s">
        <v>2199</v>
      </c>
      <c r="R414" t="s">
        <v>2222</v>
      </c>
      <c r="S414" t="s">
        <v>2262</v>
      </c>
      <c r="U414" t="s">
        <v>310</v>
      </c>
    </row>
    <row r="415" spans="1:21" hidden="1" x14ac:dyDescent="0.35">
      <c r="A415">
        <v>144</v>
      </c>
      <c r="B415" t="s">
        <v>2265</v>
      </c>
      <c r="C415" t="s">
        <v>2266</v>
      </c>
      <c r="D415">
        <v>14.68</v>
      </c>
      <c r="E415">
        <v>4.9000000000000004</v>
      </c>
      <c r="F415" t="s">
        <v>95</v>
      </c>
      <c r="G415" t="s">
        <v>1783</v>
      </c>
      <c r="H415" t="s">
        <v>88</v>
      </c>
      <c r="I415" t="s">
        <v>2261</v>
      </c>
      <c r="J415">
        <v>70000</v>
      </c>
      <c r="K415">
        <v>1</v>
      </c>
      <c r="L415">
        <v>4770</v>
      </c>
      <c r="M415">
        <v>15</v>
      </c>
      <c r="N415" t="s">
        <v>1801</v>
      </c>
      <c r="O415" t="s">
        <v>1802</v>
      </c>
      <c r="P415" t="s">
        <v>491</v>
      </c>
      <c r="Q415" t="s">
        <v>2199</v>
      </c>
      <c r="R415" t="s">
        <v>2222</v>
      </c>
      <c r="S415" t="s">
        <v>2262</v>
      </c>
      <c r="U415" t="s">
        <v>310</v>
      </c>
    </row>
    <row r="416" spans="1:21" hidden="1" x14ac:dyDescent="0.35">
      <c r="A416">
        <v>393</v>
      </c>
      <c r="B416" t="s">
        <v>2267</v>
      </c>
      <c r="C416" t="s">
        <v>2219</v>
      </c>
      <c r="D416">
        <v>3.83</v>
      </c>
      <c r="E416">
        <v>1.28</v>
      </c>
      <c r="F416" t="s">
        <v>95</v>
      </c>
      <c r="G416" t="s">
        <v>1760</v>
      </c>
      <c r="H416" t="s">
        <v>88</v>
      </c>
      <c r="I416" t="s">
        <v>1969</v>
      </c>
      <c r="J416">
        <v>10000</v>
      </c>
      <c r="K416">
        <v>1</v>
      </c>
      <c r="L416">
        <v>2610</v>
      </c>
      <c r="M416">
        <v>15</v>
      </c>
      <c r="N416" t="s">
        <v>1801</v>
      </c>
      <c r="O416" t="s">
        <v>2268</v>
      </c>
      <c r="P416" t="s">
        <v>491</v>
      </c>
      <c r="Q416" t="s">
        <v>2199</v>
      </c>
      <c r="R416" t="s">
        <v>1972</v>
      </c>
      <c r="S416" t="s">
        <v>2269</v>
      </c>
      <c r="T416" t="s">
        <v>2200</v>
      </c>
      <c r="U416" t="s">
        <v>310</v>
      </c>
    </row>
    <row r="417" spans="1:21" hidden="1" x14ac:dyDescent="0.35">
      <c r="A417">
        <v>396</v>
      </c>
      <c r="B417" t="s">
        <v>2267</v>
      </c>
      <c r="C417" t="s">
        <v>2219</v>
      </c>
      <c r="D417">
        <v>4.13</v>
      </c>
      <c r="E417">
        <v>1.38</v>
      </c>
      <c r="F417" t="s">
        <v>95</v>
      </c>
      <c r="G417" t="s">
        <v>1284</v>
      </c>
      <c r="H417" t="s">
        <v>88</v>
      </c>
      <c r="I417" t="s">
        <v>1969</v>
      </c>
      <c r="J417">
        <v>10000</v>
      </c>
      <c r="K417">
        <v>1</v>
      </c>
      <c r="L417">
        <v>2420</v>
      </c>
      <c r="M417">
        <v>15</v>
      </c>
      <c r="N417" t="s">
        <v>1801</v>
      </c>
      <c r="O417" t="s">
        <v>2268</v>
      </c>
      <c r="P417" t="s">
        <v>491</v>
      </c>
      <c r="Q417" t="s">
        <v>2199</v>
      </c>
      <c r="R417" t="s">
        <v>1972</v>
      </c>
      <c r="S417" t="s">
        <v>2269</v>
      </c>
      <c r="T417" t="s">
        <v>2200</v>
      </c>
      <c r="U417" t="s">
        <v>310</v>
      </c>
    </row>
    <row r="418" spans="1:21" hidden="1" x14ac:dyDescent="0.35">
      <c r="A418">
        <v>399</v>
      </c>
      <c r="B418" t="s">
        <v>2267</v>
      </c>
      <c r="C418" t="s">
        <v>2219</v>
      </c>
      <c r="D418">
        <v>4.67</v>
      </c>
      <c r="E418">
        <v>1.56</v>
      </c>
      <c r="F418" t="s">
        <v>95</v>
      </c>
      <c r="G418" t="s">
        <v>1762</v>
      </c>
      <c r="H418" t="s">
        <v>88</v>
      </c>
      <c r="I418" t="s">
        <v>1969</v>
      </c>
      <c r="J418">
        <v>10000</v>
      </c>
      <c r="K418">
        <v>1</v>
      </c>
      <c r="L418">
        <v>2140</v>
      </c>
      <c r="M418">
        <v>15</v>
      </c>
      <c r="N418" t="s">
        <v>1801</v>
      </c>
      <c r="O418" t="s">
        <v>2268</v>
      </c>
      <c r="P418" t="s">
        <v>491</v>
      </c>
      <c r="Q418" t="s">
        <v>2199</v>
      </c>
      <c r="R418" t="s">
        <v>1972</v>
      </c>
      <c r="S418" t="s">
        <v>2269</v>
      </c>
      <c r="T418" t="s">
        <v>2200</v>
      </c>
      <c r="U418" t="s">
        <v>310</v>
      </c>
    </row>
    <row r="419" spans="1:21" hidden="1" x14ac:dyDescent="0.35">
      <c r="A419">
        <v>395</v>
      </c>
      <c r="B419" t="s">
        <v>2267</v>
      </c>
      <c r="C419" t="s">
        <v>2219</v>
      </c>
      <c r="D419">
        <v>4.03</v>
      </c>
      <c r="E419">
        <v>1.34</v>
      </c>
      <c r="F419" t="s">
        <v>95</v>
      </c>
      <c r="G419" t="s">
        <v>1763</v>
      </c>
      <c r="H419" t="s">
        <v>88</v>
      </c>
      <c r="I419" t="s">
        <v>1969</v>
      </c>
      <c r="J419">
        <v>10000</v>
      </c>
      <c r="K419">
        <v>1</v>
      </c>
      <c r="L419">
        <v>2480</v>
      </c>
      <c r="M419">
        <v>15</v>
      </c>
      <c r="N419" t="s">
        <v>1801</v>
      </c>
      <c r="O419" t="s">
        <v>2268</v>
      </c>
      <c r="P419" t="s">
        <v>491</v>
      </c>
      <c r="Q419" t="s">
        <v>2199</v>
      </c>
      <c r="R419" t="s">
        <v>1972</v>
      </c>
      <c r="S419" t="s">
        <v>2269</v>
      </c>
      <c r="T419" t="s">
        <v>2200</v>
      </c>
      <c r="U419" t="s">
        <v>310</v>
      </c>
    </row>
    <row r="420" spans="1:21" hidden="1" x14ac:dyDescent="0.35">
      <c r="A420">
        <v>398</v>
      </c>
      <c r="B420" t="s">
        <v>2267</v>
      </c>
      <c r="C420" t="s">
        <v>2219</v>
      </c>
      <c r="D420">
        <v>4.3899999999999997</v>
      </c>
      <c r="E420">
        <v>1.46</v>
      </c>
      <c r="F420" t="s">
        <v>95</v>
      </c>
      <c r="G420" t="s">
        <v>1764</v>
      </c>
      <c r="H420" t="s">
        <v>88</v>
      </c>
      <c r="I420" t="s">
        <v>1969</v>
      </c>
      <c r="J420">
        <v>10000</v>
      </c>
      <c r="K420">
        <v>1</v>
      </c>
      <c r="L420">
        <v>2280</v>
      </c>
      <c r="M420">
        <v>15</v>
      </c>
      <c r="N420" t="s">
        <v>1801</v>
      </c>
      <c r="O420" t="s">
        <v>2268</v>
      </c>
      <c r="P420" t="s">
        <v>491</v>
      </c>
      <c r="Q420" t="s">
        <v>2199</v>
      </c>
      <c r="R420" t="s">
        <v>1972</v>
      </c>
      <c r="S420" t="s">
        <v>2269</v>
      </c>
      <c r="T420" t="s">
        <v>2200</v>
      </c>
      <c r="U420" t="s">
        <v>310</v>
      </c>
    </row>
    <row r="421" spans="1:21" hidden="1" x14ac:dyDescent="0.35">
      <c r="A421">
        <v>397</v>
      </c>
      <c r="B421" t="s">
        <v>2267</v>
      </c>
      <c r="C421" t="s">
        <v>2219</v>
      </c>
      <c r="D421">
        <v>4.26</v>
      </c>
      <c r="E421">
        <v>1.42</v>
      </c>
      <c r="F421" t="s">
        <v>95</v>
      </c>
      <c r="G421" t="s">
        <v>1765</v>
      </c>
      <c r="H421" t="s">
        <v>88</v>
      </c>
      <c r="I421" t="s">
        <v>1969</v>
      </c>
      <c r="J421">
        <v>10000</v>
      </c>
      <c r="K421">
        <v>1</v>
      </c>
      <c r="L421">
        <v>2350</v>
      </c>
      <c r="M421">
        <v>15</v>
      </c>
      <c r="N421" t="s">
        <v>1801</v>
      </c>
      <c r="O421" t="s">
        <v>2268</v>
      </c>
      <c r="P421" t="s">
        <v>491</v>
      </c>
      <c r="Q421" t="s">
        <v>2199</v>
      </c>
      <c r="R421" t="s">
        <v>1972</v>
      </c>
      <c r="S421" t="s">
        <v>2269</v>
      </c>
      <c r="T421" t="s">
        <v>2200</v>
      </c>
      <c r="U421" t="s">
        <v>310</v>
      </c>
    </row>
    <row r="422" spans="1:21" hidden="1" x14ac:dyDescent="0.35">
      <c r="A422">
        <v>380</v>
      </c>
      <c r="B422" t="s">
        <v>2267</v>
      </c>
      <c r="C422" t="s">
        <v>2219</v>
      </c>
      <c r="D422">
        <v>2.04</v>
      </c>
      <c r="E422">
        <v>0.68</v>
      </c>
      <c r="F422" t="s">
        <v>95</v>
      </c>
      <c r="G422" t="s">
        <v>1767</v>
      </c>
      <c r="H422" t="s">
        <v>88</v>
      </c>
      <c r="I422" t="s">
        <v>1969</v>
      </c>
      <c r="J422">
        <v>10000</v>
      </c>
      <c r="K422">
        <v>1</v>
      </c>
      <c r="L422">
        <v>4910</v>
      </c>
      <c r="M422">
        <v>15</v>
      </c>
      <c r="N422" t="s">
        <v>1801</v>
      </c>
      <c r="O422" t="s">
        <v>2268</v>
      </c>
      <c r="P422" t="s">
        <v>491</v>
      </c>
      <c r="Q422" t="s">
        <v>2199</v>
      </c>
      <c r="R422" t="s">
        <v>1972</v>
      </c>
      <c r="S422" t="s">
        <v>2269</v>
      </c>
      <c r="T422" t="s">
        <v>2200</v>
      </c>
      <c r="U422" t="s">
        <v>310</v>
      </c>
    </row>
    <row r="423" spans="1:21" hidden="1" x14ac:dyDescent="0.35">
      <c r="A423">
        <v>379</v>
      </c>
      <c r="B423" t="s">
        <v>2267</v>
      </c>
      <c r="C423" t="s">
        <v>2219</v>
      </c>
      <c r="D423">
        <v>1.9</v>
      </c>
      <c r="E423">
        <v>0.63</v>
      </c>
      <c r="F423" t="s">
        <v>95</v>
      </c>
      <c r="G423" t="s">
        <v>1769</v>
      </c>
      <c r="H423" t="s">
        <v>88</v>
      </c>
      <c r="I423" t="s">
        <v>1969</v>
      </c>
      <c r="J423">
        <v>10000</v>
      </c>
      <c r="K423">
        <v>1</v>
      </c>
      <c r="L423">
        <v>5260</v>
      </c>
      <c r="M423">
        <v>15</v>
      </c>
      <c r="N423" t="s">
        <v>1801</v>
      </c>
      <c r="O423" t="s">
        <v>2268</v>
      </c>
      <c r="P423" t="s">
        <v>491</v>
      </c>
      <c r="Q423" t="s">
        <v>2199</v>
      </c>
      <c r="R423" t="s">
        <v>1972</v>
      </c>
      <c r="S423" t="s">
        <v>2269</v>
      </c>
      <c r="T423" t="s">
        <v>2200</v>
      </c>
      <c r="U423" t="s">
        <v>310</v>
      </c>
    </row>
    <row r="424" spans="1:21" hidden="1" x14ac:dyDescent="0.35">
      <c r="A424">
        <v>400</v>
      </c>
      <c r="B424" t="s">
        <v>2267</v>
      </c>
      <c r="C424" t="s">
        <v>2219</v>
      </c>
      <c r="D424">
        <v>5.13</v>
      </c>
      <c r="E424">
        <v>1.71</v>
      </c>
      <c r="F424" t="s">
        <v>95</v>
      </c>
      <c r="G424" t="s">
        <v>1772</v>
      </c>
      <c r="H424" t="s">
        <v>88</v>
      </c>
      <c r="I424" t="s">
        <v>1969</v>
      </c>
      <c r="J424">
        <v>10000</v>
      </c>
      <c r="K424">
        <v>1</v>
      </c>
      <c r="L424">
        <v>1950</v>
      </c>
      <c r="M424">
        <v>15</v>
      </c>
      <c r="N424" t="s">
        <v>1801</v>
      </c>
      <c r="O424" t="s">
        <v>2268</v>
      </c>
      <c r="P424" t="s">
        <v>491</v>
      </c>
      <c r="Q424" t="s">
        <v>2199</v>
      </c>
      <c r="R424" t="s">
        <v>1972</v>
      </c>
      <c r="S424" t="s">
        <v>2269</v>
      </c>
      <c r="T424" t="s">
        <v>2200</v>
      </c>
      <c r="U424" t="s">
        <v>310</v>
      </c>
    </row>
    <row r="425" spans="1:21" hidden="1" x14ac:dyDescent="0.35">
      <c r="A425">
        <v>386</v>
      </c>
      <c r="B425" t="s">
        <v>2267</v>
      </c>
      <c r="C425" t="s">
        <v>2219</v>
      </c>
      <c r="D425">
        <v>2.83</v>
      </c>
      <c r="E425">
        <v>0.94</v>
      </c>
      <c r="F425" t="s">
        <v>95</v>
      </c>
      <c r="G425" t="s">
        <v>1375</v>
      </c>
      <c r="H425" t="s">
        <v>88</v>
      </c>
      <c r="I425" t="s">
        <v>1969</v>
      </c>
      <c r="J425">
        <v>10000</v>
      </c>
      <c r="K425">
        <v>1</v>
      </c>
      <c r="L425">
        <v>3530</v>
      </c>
      <c r="M425">
        <v>15</v>
      </c>
      <c r="N425" t="s">
        <v>1801</v>
      </c>
      <c r="O425" t="s">
        <v>2268</v>
      </c>
      <c r="P425" t="s">
        <v>491</v>
      </c>
      <c r="Q425" t="s">
        <v>2199</v>
      </c>
      <c r="R425" t="s">
        <v>1972</v>
      </c>
      <c r="S425" t="s">
        <v>2269</v>
      </c>
      <c r="T425" t="s">
        <v>2200</v>
      </c>
      <c r="U425" t="s">
        <v>310</v>
      </c>
    </row>
    <row r="426" spans="1:21" hidden="1" x14ac:dyDescent="0.35">
      <c r="A426">
        <v>391</v>
      </c>
      <c r="B426" t="s">
        <v>2267</v>
      </c>
      <c r="C426" t="s">
        <v>2219</v>
      </c>
      <c r="D426">
        <v>3.11</v>
      </c>
      <c r="E426">
        <v>1.04</v>
      </c>
      <c r="F426" t="s">
        <v>95</v>
      </c>
      <c r="G426" t="s">
        <v>1409</v>
      </c>
      <c r="H426" t="s">
        <v>88</v>
      </c>
      <c r="I426" t="s">
        <v>1969</v>
      </c>
      <c r="J426">
        <v>10000</v>
      </c>
      <c r="K426">
        <v>1</v>
      </c>
      <c r="L426">
        <v>3220</v>
      </c>
      <c r="M426">
        <v>15</v>
      </c>
      <c r="N426" t="s">
        <v>1801</v>
      </c>
      <c r="O426" t="s">
        <v>2268</v>
      </c>
      <c r="P426" t="s">
        <v>491</v>
      </c>
      <c r="Q426" t="s">
        <v>2199</v>
      </c>
      <c r="R426" t="s">
        <v>1972</v>
      </c>
      <c r="S426" t="s">
        <v>2269</v>
      </c>
      <c r="T426" t="s">
        <v>2200</v>
      </c>
      <c r="U426" t="s">
        <v>310</v>
      </c>
    </row>
    <row r="427" spans="1:21" hidden="1" x14ac:dyDescent="0.35">
      <c r="A427">
        <v>401</v>
      </c>
      <c r="B427" t="s">
        <v>2267</v>
      </c>
      <c r="C427" t="s">
        <v>2219</v>
      </c>
      <c r="D427">
        <v>6.45</v>
      </c>
      <c r="E427">
        <v>2.15</v>
      </c>
      <c r="F427" t="s">
        <v>95</v>
      </c>
      <c r="G427" t="s">
        <v>1773</v>
      </c>
      <c r="H427" t="s">
        <v>88</v>
      </c>
      <c r="I427" t="s">
        <v>1969</v>
      </c>
      <c r="J427">
        <v>10000</v>
      </c>
      <c r="K427">
        <v>1</v>
      </c>
      <c r="L427">
        <v>1550</v>
      </c>
      <c r="M427">
        <v>15</v>
      </c>
      <c r="N427" t="s">
        <v>1801</v>
      </c>
      <c r="O427" t="s">
        <v>2268</v>
      </c>
      <c r="P427" t="s">
        <v>491</v>
      </c>
      <c r="Q427" t="s">
        <v>2199</v>
      </c>
      <c r="R427" t="s">
        <v>1972</v>
      </c>
      <c r="S427" t="s">
        <v>2269</v>
      </c>
      <c r="T427" t="s">
        <v>2200</v>
      </c>
      <c r="U427" t="s">
        <v>310</v>
      </c>
    </row>
    <row r="428" spans="1:21" hidden="1" x14ac:dyDescent="0.35">
      <c r="A428">
        <v>385</v>
      </c>
      <c r="B428" t="s">
        <v>2267</v>
      </c>
      <c r="C428" t="s">
        <v>2219</v>
      </c>
      <c r="D428">
        <v>2.4</v>
      </c>
      <c r="E428">
        <v>0.8</v>
      </c>
      <c r="F428" t="s">
        <v>95</v>
      </c>
      <c r="G428" t="s">
        <v>1770</v>
      </c>
      <c r="H428" t="s">
        <v>88</v>
      </c>
      <c r="I428" t="s">
        <v>1969</v>
      </c>
      <c r="J428">
        <v>10000</v>
      </c>
      <c r="K428">
        <v>1</v>
      </c>
      <c r="L428">
        <v>4160</v>
      </c>
      <c r="M428">
        <v>15</v>
      </c>
      <c r="N428" t="s">
        <v>1801</v>
      </c>
      <c r="O428" t="s">
        <v>2268</v>
      </c>
      <c r="P428" t="s">
        <v>491</v>
      </c>
      <c r="Q428" t="s">
        <v>2199</v>
      </c>
      <c r="R428" t="s">
        <v>1972</v>
      </c>
      <c r="S428" t="s">
        <v>2269</v>
      </c>
      <c r="T428" t="s">
        <v>2200</v>
      </c>
      <c r="U428" t="s">
        <v>310</v>
      </c>
    </row>
    <row r="429" spans="1:21" hidden="1" x14ac:dyDescent="0.35">
      <c r="A429">
        <v>392</v>
      </c>
      <c r="B429" t="s">
        <v>2267</v>
      </c>
      <c r="C429" t="s">
        <v>2219</v>
      </c>
      <c r="D429">
        <v>3.79</v>
      </c>
      <c r="E429">
        <v>1.26</v>
      </c>
      <c r="F429" t="s">
        <v>95</v>
      </c>
      <c r="G429" t="s">
        <v>1775</v>
      </c>
      <c r="H429" t="s">
        <v>88</v>
      </c>
      <c r="I429" t="s">
        <v>1969</v>
      </c>
      <c r="J429">
        <v>10000</v>
      </c>
      <c r="K429">
        <v>1</v>
      </c>
      <c r="L429">
        <v>2640</v>
      </c>
      <c r="M429">
        <v>15</v>
      </c>
      <c r="N429" t="s">
        <v>1801</v>
      </c>
      <c r="O429" t="s">
        <v>2268</v>
      </c>
      <c r="P429" t="s">
        <v>491</v>
      </c>
      <c r="Q429" t="s">
        <v>2199</v>
      </c>
      <c r="R429" t="s">
        <v>1972</v>
      </c>
      <c r="S429" t="s">
        <v>2269</v>
      </c>
      <c r="T429" t="s">
        <v>2200</v>
      </c>
      <c r="U429" t="s">
        <v>310</v>
      </c>
    </row>
    <row r="430" spans="1:21" hidden="1" x14ac:dyDescent="0.35">
      <c r="A430">
        <v>394</v>
      </c>
      <c r="B430" t="s">
        <v>2267</v>
      </c>
      <c r="C430" t="s">
        <v>2219</v>
      </c>
      <c r="D430">
        <v>3.86</v>
      </c>
      <c r="E430">
        <v>1.29</v>
      </c>
      <c r="F430" t="s">
        <v>95</v>
      </c>
      <c r="G430" t="s">
        <v>1776</v>
      </c>
      <c r="H430" t="s">
        <v>88</v>
      </c>
      <c r="I430" t="s">
        <v>1969</v>
      </c>
      <c r="J430">
        <v>10000</v>
      </c>
      <c r="K430">
        <v>1</v>
      </c>
      <c r="L430">
        <v>2590</v>
      </c>
      <c r="M430">
        <v>15</v>
      </c>
      <c r="N430" t="s">
        <v>1801</v>
      </c>
      <c r="O430" t="s">
        <v>2268</v>
      </c>
      <c r="P430" t="s">
        <v>491</v>
      </c>
      <c r="Q430" t="s">
        <v>2199</v>
      </c>
      <c r="R430" t="s">
        <v>1972</v>
      </c>
      <c r="S430" t="s">
        <v>2269</v>
      </c>
      <c r="T430" t="s">
        <v>2200</v>
      </c>
      <c r="U430" t="s">
        <v>310</v>
      </c>
    </row>
    <row r="431" spans="1:21" hidden="1" x14ac:dyDescent="0.35">
      <c r="A431">
        <v>381</v>
      </c>
      <c r="B431" t="s">
        <v>2267</v>
      </c>
      <c r="C431" t="s">
        <v>2219</v>
      </c>
      <c r="D431">
        <v>2.0699999999999998</v>
      </c>
      <c r="E431">
        <v>0.69</v>
      </c>
      <c r="F431" t="s">
        <v>95</v>
      </c>
      <c r="G431" t="s">
        <v>1494</v>
      </c>
      <c r="H431" t="s">
        <v>88</v>
      </c>
      <c r="I431" t="s">
        <v>1969</v>
      </c>
      <c r="J431">
        <v>10000</v>
      </c>
      <c r="K431">
        <v>1</v>
      </c>
      <c r="L431">
        <v>4840</v>
      </c>
      <c r="M431">
        <v>15</v>
      </c>
      <c r="N431" t="s">
        <v>1801</v>
      </c>
      <c r="O431" t="s">
        <v>2268</v>
      </c>
      <c r="P431" t="s">
        <v>491</v>
      </c>
      <c r="Q431" t="s">
        <v>2199</v>
      </c>
      <c r="R431" t="s">
        <v>1972</v>
      </c>
      <c r="S431" t="s">
        <v>2269</v>
      </c>
      <c r="T431" t="s">
        <v>2200</v>
      </c>
      <c r="U431" t="s">
        <v>310</v>
      </c>
    </row>
    <row r="432" spans="1:21" hidden="1" x14ac:dyDescent="0.35">
      <c r="A432">
        <v>382</v>
      </c>
      <c r="B432" t="s">
        <v>2267</v>
      </c>
      <c r="C432" t="s">
        <v>2219</v>
      </c>
      <c r="D432">
        <v>2.0699999999999998</v>
      </c>
      <c r="E432">
        <v>0.69</v>
      </c>
      <c r="F432" t="s">
        <v>95</v>
      </c>
      <c r="G432" t="s">
        <v>1507</v>
      </c>
      <c r="H432" t="s">
        <v>88</v>
      </c>
      <c r="I432" t="s">
        <v>1969</v>
      </c>
      <c r="J432">
        <v>10000</v>
      </c>
      <c r="K432">
        <v>1</v>
      </c>
      <c r="L432">
        <v>4830</v>
      </c>
      <c r="M432">
        <v>15</v>
      </c>
      <c r="N432" t="s">
        <v>1801</v>
      </c>
      <c r="O432" t="s">
        <v>2268</v>
      </c>
      <c r="P432" t="s">
        <v>491</v>
      </c>
      <c r="Q432" t="s">
        <v>2199</v>
      </c>
      <c r="R432" t="s">
        <v>1972</v>
      </c>
      <c r="S432" t="s">
        <v>2269</v>
      </c>
      <c r="T432" t="s">
        <v>2200</v>
      </c>
      <c r="U432" t="s">
        <v>310</v>
      </c>
    </row>
    <row r="433" spans="1:21" hidden="1" x14ac:dyDescent="0.35">
      <c r="A433">
        <v>389</v>
      </c>
      <c r="B433" t="s">
        <v>2267</v>
      </c>
      <c r="C433" t="s">
        <v>2219</v>
      </c>
      <c r="D433">
        <v>2.96</v>
      </c>
      <c r="E433">
        <v>0.99</v>
      </c>
      <c r="F433" t="s">
        <v>95</v>
      </c>
      <c r="G433" t="s">
        <v>1777</v>
      </c>
      <c r="H433" t="s">
        <v>88</v>
      </c>
      <c r="I433" t="s">
        <v>1969</v>
      </c>
      <c r="J433">
        <v>10000</v>
      </c>
      <c r="K433">
        <v>1</v>
      </c>
      <c r="L433">
        <v>3380</v>
      </c>
      <c r="M433">
        <v>15</v>
      </c>
      <c r="N433" t="s">
        <v>1801</v>
      </c>
      <c r="O433" t="s">
        <v>2268</v>
      </c>
      <c r="P433" t="s">
        <v>491</v>
      </c>
      <c r="Q433" t="s">
        <v>2199</v>
      </c>
      <c r="R433" t="s">
        <v>1972</v>
      </c>
      <c r="S433" t="s">
        <v>2269</v>
      </c>
      <c r="T433" t="s">
        <v>2200</v>
      </c>
      <c r="U433" t="s">
        <v>310</v>
      </c>
    </row>
    <row r="434" spans="1:21" hidden="1" x14ac:dyDescent="0.35">
      <c r="A434">
        <v>384</v>
      </c>
      <c r="B434" t="s">
        <v>2267</v>
      </c>
      <c r="C434" t="s">
        <v>2219</v>
      </c>
      <c r="D434">
        <v>2.34</v>
      </c>
      <c r="E434">
        <v>0.78</v>
      </c>
      <c r="F434" t="s">
        <v>95</v>
      </c>
      <c r="G434" t="s">
        <v>1778</v>
      </c>
      <c r="H434" t="s">
        <v>88</v>
      </c>
      <c r="I434" t="s">
        <v>1969</v>
      </c>
      <c r="J434">
        <v>10000</v>
      </c>
      <c r="K434">
        <v>1</v>
      </c>
      <c r="L434">
        <v>4270</v>
      </c>
      <c r="M434">
        <v>15</v>
      </c>
      <c r="N434" t="s">
        <v>1801</v>
      </c>
      <c r="O434" t="s">
        <v>2268</v>
      </c>
      <c r="P434" t="s">
        <v>491</v>
      </c>
      <c r="Q434" t="s">
        <v>2199</v>
      </c>
      <c r="R434" t="s">
        <v>1972</v>
      </c>
      <c r="S434" t="s">
        <v>2269</v>
      </c>
      <c r="T434" t="s">
        <v>2200</v>
      </c>
      <c r="U434" t="s">
        <v>310</v>
      </c>
    </row>
    <row r="435" spans="1:21" hidden="1" x14ac:dyDescent="0.35">
      <c r="A435">
        <v>390</v>
      </c>
      <c r="B435" t="s">
        <v>2267</v>
      </c>
      <c r="C435" t="s">
        <v>2219</v>
      </c>
      <c r="D435">
        <v>2.96</v>
      </c>
      <c r="E435">
        <v>0.99</v>
      </c>
      <c r="F435" t="s">
        <v>95</v>
      </c>
      <c r="G435" t="s">
        <v>1779</v>
      </c>
      <c r="H435" t="s">
        <v>88</v>
      </c>
      <c r="I435" t="s">
        <v>1969</v>
      </c>
      <c r="J435">
        <v>10000</v>
      </c>
      <c r="K435">
        <v>1</v>
      </c>
      <c r="L435">
        <v>3380</v>
      </c>
      <c r="M435">
        <v>15</v>
      </c>
      <c r="N435" t="s">
        <v>1801</v>
      </c>
      <c r="O435" t="s">
        <v>2268</v>
      </c>
      <c r="P435" t="s">
        <v>491</v>
      </c>
      <c r="Q435" t="s">
        <v>2199</v>
      </c>
      <c r="R435" t="s">
        <v>1972</v>
      </c>
      <c r="S435" t="s">
        <v>2269</v>
      </c>
      <c r="T435" t="s">
        <v>2200</v>
      </c>
      <c r="U435" t="s">
        <v>310</v>
      </c>
    </row>
    <row r="436" spans="1:21" hidden="1" x14ac:dyDescent="0.35">
      <c r="A436">
        <v>387</v>
      </c>
      <c r="B436" t="s">
        <v>2267</v>
      </c>
      <c r="C436" t="s">
        <v>2219</v>
      </c>
      <c r="D436">
        <v>2.92</v>
      </c>
      <c r="E436">
        <v>0.97</v>
      </c>
      <c r="F436" t="s">
        <v>95</v>
      </c>
      <c r="G436" t="s">
        <v>1780</v>
      </c>
      <c r="H436" t="s">
        <v>88</v>
      </c>
      <c r="I436" t="s">
        <v>1969</v>
      </c>
      <c r="J436">
        <v>10000</v>
      </c>
      <c r="K436">
        <v>1</v>
      </c>
      <c r="L436">
        <v>3420</v>
      </c>
      <c r="M436">
        <v>15</v>
      </c>
      <c r="N436" t="s">
        <v>1801</v>
      </c>
      <c r="O436" t="s">
        <v>2268</v>
      </c>
      <c r="P436" t="s">
        <v>491</v>
      </c>
      <c r="Q436" t="s">
        <v>2199</v>
      </c>
      <c r="R436" t="s">
        <v>1972</v>
      </c>
      <c r="S436" t="s">
        <v>2269</v>
      </c>
      <c r="T436" t="s">
        <v>2200</v>
      </c>
      <c r="U436" t="s">
        <v>310</v>
      </c>
    </row>
    <row r="437" spans="1:21" hidden="1" x14ac:dyDescent="0.35">
      <c r="A437">
        <v>388</v>
      </c>
      <c r="B437" t="s">
        <v>2267</v>
      </c>
      <c r="C437" t="s">
        <v>2219</v>
      </c>
      <c r="D437">
        <v>2.92</v>
      </c>
      <c r="E437">
        <v>0.97</v>
      </c>
      <c r="F437" t="s">
        <v>95</v>
      </c>
      <c r="G437" t="s">
        <v>1781</v>
      </c>
      <c r="H437" t="s">
        <v>88</v>
      </c>
      <c r="I437" t="s">
        <v>1969</v>
      </c>
      <c r="J437">
        <v>10000</v>
      </c>
      <c r="K437">
        <v>1</v>
      </c>
      <c r="L437">
        <v>3420</v>
      </c>
      <c r="M437">
        <v>15</v>
      </c>
      <c r="N437" t="s">
        <v>1801</v>
      </c>
      <c r="O437" t="s">
        <v>2268</v>
      </c>
      <c r="P437" t="s">
        <v>491</v>
      </c>
      <c r="Q437" t="s">
        <v>2199</v>
      </c>
      <c r="R437" t="s">
        <v>1972</v>
      </c>
      <c r="S437" t="s">
        <v>2269</v>
      </c>
      <c r="T437" t="s">
        <v>2200</v>
      </c>
      <c r="U437" t="s">
        <v>310</v>
      </c>
    </row>
    <row r="438" spans="1:21" hidden="1" x14ac:dyDescent="0.35">
      <c r="A438">
        <v>383</v>
      </c>
      <c r="B438" t="s">
        <v>2267</v>
      </c>
      <c r="C438" t="s">
        <v>2219</v>
      </c>
      <c r="D438">
        <v>2.1</v>
      </c>
      <c r="E438">
        <v>0.7</v>
      </c>
      <c r="F438" t="s">
        <v>95</v>
      </c>
      <c r="G438" t="s">
        <v>1783</v>
      </c>
      <c r="H438" t="s">
        <v>88</v>
      </c>
      <c r="I438" t="s">
        <v>1969</v>
      </c>
      <c r="J438">
        <v>10000</v>
      </c>
      <c r="K438">
        <v>1</v>
      </c>
      <c r="L438">
        <v>4770</v>
      </c>
      <c r="M438">
        <v>15</v>
      </c>
      <c r="N438" t="s">
        <v>1801</v>
      </c>
      <c r="O438" t="s">
        <v>2268</v>
      </c>
      <c r="P438" t="s">
        <v>491</v>
      </c>
      <c r="Q438" t="s">
        <v>2199</v>
      </c>
      <c r="R438" t="s">
        <v>1972</v>
      </c>
      <c r="S438" t="s">
        <v>2269</v>
      </c>
      <c r="T438" t="s">
        <v>2200</v>
      </c>
      <c r="U438" t="s">
        <v>310</v>
      </c>
    </row>
    <row r="439" spans="1:21" hidden="1" x14ac:dyDescent="0.35">
      <c r="A439">
        <v>402</v>
      </c>
      <c r="B439" t="s">
        <v>2270</v>
      </c>
      <c r="C439" t="s">
        <v>2271</v>
      </c>
      <c r="D439">
        <v>3.7</v>
      </c>
      <c r="E439">
        <v>1.23</v>
      </c>
      <c r="F439" t="s">
        <v>200</v>
      </c>
      <c r="G439" t="s">
        <v>88</v>
      </c>
      <c r="H439" t="s">
        <v>88</v>
      </c>
      <c r="I439" t="s">
        <v>1969</v>
      </c>
      <c r="J439">
        <v>2000</v>
      </c>
      <c r="K439">
        <v>1</v>
      </c>
      <c r="L439">
        <v>541</v>
      </c>
      <c r="M439">
        <v>15</v>
      </c>
      <c r="N439" t="s">
        <v>1801</v>
      </c>
      <c r="O439" t="s">
        <v>2268</v>
      </c>
      <c r="P439" t="s">
        <v>491</v>
      </c>
      <c r="Q439" t="s">
        <v>2199</v>
      </c>
      <c r="R439" t="s">
        <v>1972</v>
      </c>
      <c r="S439" t="s">
        <v>2269</v>
      </c>
      <c r="U439" t="s">
        <v>310</v>
      </c>
    </row>
    <row r="440" spans="1:21" hidden="1" x14ac:dyDescent="0.35">
      <c r="A440">
        <v>405</v>
      </c>
      <c r="B440" t="s">
        <v>2272</v>
      </c>
      <c r="C440" t="s">
        <v>2273</v>
      </c>
      <c r="D440">
        <v>16</v>
      </c>
      <c r="E440">
        <v>5.3</v>
      </c>
      <c r="F440" t="s">
        <v>200</v>
      </c>
      <c r="G440" t="s">
        <v>88</v>
      </c>
      <c r="H440" t="s">
        <v>88</v>
      </c>
      <c r="I440" t="s">
        <v>1800</v>
      </c>
      <c r="N440" t="s">
        <v>1801</v>
      </c>
      <c r="O440" t="s">
        <v>1802</v>
      </c>
      <c r="P440" t="s">
        <v>491</v>
      </c>
      <c r="Q440" t="s">
        <v>2274</v>
      </c>
      <c r="R440" t="s">
        <v>2275</v>
      </c>
      <c r="S440" t="s">
        <v>2276</v>
      </c>
      <c r="U440" t="s">
        <v>310</v>
      </c>
    </row>
    <row r="441" spans="1:21" hidden="1" x14ac:dyDescent="0.35">
      <c r="A441">
        <v>568</v>
      </c>
      <c r="B441" t="s">
        <v>2277</v>
      </c>
      <c r="C441" t="s">
        <v>2278</v>
      </c>
      <c r="D441">
        <v>16</v>
      </c>
      <c r="E441">
        <v>5.3</v>
      </c>
      <c r="F441" t="s">
        <v>200</v>
      </c>
      <c r="G441" t="s">
        <v>88</v>
      </c>
      <c r="H441" t="s">
        <v>88</v>
      </c>
      <c r="I441" t="s">
        <v>1800</v>
      </c>
      <c r="N441" t="s">
        <v>1801</v>
      </c>
      <c r="O441" t="s">
        <v>1802</v>
      </c>
      <c r="P441" t="s">
        <v>491</v>
      </c>
      <c r="Q441" t="s">
        <v>2279</v>
      </c>
      <c r="R441" t="s">
        <v>2275</v>
      </c>
      <c r="S441" t="s">
        <v>2280</v>
      </c>
      <c r="U441" t="s">
        <v>310</v>
      </c>
    </row>
    <row r="442" spans="1:21" hidden="1" x14ac:dyDescent="0.35">
      <c r="A442">
        <v>1235</v>
      </c>
      <c r="B442" t="s">
        <v>2281</v>
      </c>
      <c r="C442" t="s">
        <v>2282</v>
      </c>
      <c r="D442">
        <v>15</v>
      </c>
      <c r="E442">
        <v>5</v>
      </c>
      <c r="F442" t="s">
        <v>200</v>
      </c>
      <c r="G442" t="s">
        <v>390</v>
      </c>
      <c r="H442" t="s">
        <v>88</v>
      </c>
      <c r="I442" t="s">
        <v>2261</v>
      </c>
      <c r="J442">
        <v>70000</v>
      </c>
      <c r="K442">
        <v>1</v>
      </c>
      <c r="L442">
        <v>4340</v>
      </c>
      <c r="M442">
        <v>15</v>
      </c>
      <c r="N442" t="s">
        <v>1801</v>
      </c>
      <c r="O442" t="s">
        <v>1970</v>
      </c>
      <c r="P442" t="s">
        <v>491</v>
      </c>
      <c r="Q442" t="s">
        <v>2205</v>
      </c>
      <c r="R442" t="s">
        <v>2222</v>
      </c>
      <c r="S442" t="s">
        <v>2283</v>
      </c>
      <c r="T442" t="s">
        <v>1974</v>
      </c>
      <c r="U442" t="s">
        <v>310</v>
      </c>
    </row>
    <row r="443" spans="1:21" hidden="1" x14ac:dyDescent="0.35">
      <c r="A443">
        <v>186</v>
      </c>
      <c r="B443" t="s">
        <v>2281</v>
      </c>
      <c r="C443" t="s">
        <v>2284</v>
      </c>
      <c r="D443">
        <v>15</v>
      </c>
      <c r="E443">
        <v>5</v>
      </c>
      <c r="F443" t="s">
        <v>200</v>
      </c>
      <c r="G443" t="s">
        <v>395</v>
      </c>
      <c r="H443" t="s">
        <v>88</v>
      </c>
      <c r="I443" t="s">
        <v>2261</v>
      </c>
      <c r="J443">
        <v>70000</v>
      </c>
      <c r="K443">
        <v>1</v>
      </c>
      <c r="M443">
        <v>15</v>
      </c>
      <c r="N443" t="s">
        <v>1801</v>
      </c>
      <c r="O443" t="s">
        <v>1802</v>
      </c>
      <c r="P443" t="s">
        <v>491</v>
      </c>
      <c r="Q443" t="s">
        <v>2199</v>
      </c>
      <c r="R443" t="s">
        <v>2222</v>
      </c>
      <c r="S443" t="s">
        <v>2283</v>
      </c>
      <c r="U443" t="s">
        <v>310</v>
      </c>
    </row>
    <row r="444" spans="1:21" hidden="1" x14ac:dyDescent="0.35">
      <c r="A444">
        <v>210</v>
      </c>
      <c r="B444" t="s">
        <v>2285</v>
      </c>
      <c r="C444" t="s">
        <v>2286</v>
      </c>
      <c r="D444">
        <v>15</v>
      </c>
      <c r="E444">
        <v>5</v>
      </c>
      <c r="F444" t="s">
        <v>200</v>
      </c>
      <c r="G444" t="s">
        <v>88</v>
      </c>
      <c r="H444" t="s">
        <v>88</v>
      </c>
      <c r="I444" t="s">
        <v>2261</v>
      </c>
      <c r="J444">
        <v>70000</v>
      </c>
      <c r="K444">
        <v>1</v>
      </c>
      <c r="L444">
        <v>541</v>
      </c>
      <c r="M444">
        <v>15</v>
      </c>
      <c r="N444" t="s">
        <v>1801</v>
      </c>
      <c r="O444" t="s">
        <v>1802</v>
      </c>
      <c r="P444" t="s">
        <v>491</v>
      </c>
      <c r="Q444" t="s">
        <v>2199</v>
      </c>
      <c r="R444" t="s">
        <v>2222</v>
      </c>
      <c r="S444" t="s">
        <v>2283</v>
      </c>
      <c r="U444" t="s">
        <v>310</v>
      </c>
    </row>
    <row r="445" spans="1:21" hidden="1" x14ac:dyDescent="0.35">
      <c r="A445">
        <v>192</v>
      </c>
      <c r="B445" t="s">
        <v>2285</v>
      </c>
      <c r="C445" t="s">
        <v>2286</v>
      </c>
      <c r="D445">
        <v>15</v>
      </c>
      <c r="E445">
        <v>5</v>
      </c>
      <c r="F445" t="s">
        <v>95</v>
      </c>
      <c r="G445" t="s">
        <v>1760</v>
      </c>
      <c r="H445" t="s">
        <v>88</v>
      </c>
      <c r="I445" t="s">
        <v>2261</v>
      </c>
      <c r="J445">
        <v>70000</v>
      </c>
      <c r="K445">
        <v>1</v>
      </c>
      <c r="L445">
        <v>2610</v>
      </c>
      <c r="M445">
        <v>15</v>
      </c>
      <c r="N445" t="s">
        <v>1801</v>
      </c>
      <c r="O445" t="s">
        <v>1802</v>
      </c>
      <c r="P445" t="s">
        <v>491</v>
      </c>
      <c r="Q445" t="s">
        <v>2199</v>
      </c>
      <c r="R445" t="s">
        <v>2222</v>
      </c>
      <c r="S445" t="s">
        <v>2283</v>
      </c>
      <c r="U445" t="s">
        <v>310</v>
      </c>
    </row>
    <row r="446" spans="1:21" hidden="1" x14ac:dyDescent="0.35">
      <c r="A446">
        <v>193</v>
      </c>
      <c r="B446" t="s">
        <v>2285</v>
      </c>
      <c r="C446" t="s">
        <v>2286</v>
      </c>
      <c r="D446">
        <v>15</v>
      </c>
      <c r="E446">
        <v>5</v>
      </c>
      <c r="F446" t="s">
        <v>95</v>
      </c>
      <c r="G446" t="s">
        <v>1284</v>
      </c>
      <c r="H446" t="s">
        <v>88</v>
      </c>
      <c r="I446" t="s">
        <v>2261</v>
      </c>
      <c r="J446">
        <v>70000</v>
      </c>
      <c r="K446">
        <v>1</v>
      </c>
      <c r="L446">
        <v>2420</v>
      </c>
      <c r="M446">
        <v>15</v>
      </c>
      <c r="N446" t="s">
        <v>1801</v>
      </c>
      <c r="O446" t="s">
        <v>1802</v>
      </c>
      <c r="P446" t="s">
        <v>491</v>
      </c>
      <c r="Q446" t="s">
        <v>2199</v>
      </c>
      <c r="R446" t="s">
        <v>2222</v>
      </c>
      <c r="S446" t="s">
        <v>2283</v>
      </c>
      <c r="U446" t="s">
        <v>310</v>
      </c>
    </row>
    <row r="447" spans="1:21" hidden="1" x14ac:dyDescent="0.35">
      <c r="A447">
        <v>194</v>
      </c>
      <c r="B447" t="s">
        <v>2285</v>
      </c>
      <c r="C447" t="s">
        <v>2286</v>
      </c>
      <c r="D447">
        <v>15</v>
      </c>
      <c r="E447">
        <v>5</v>
      </c>
      <c r="F447" t="s">
        <v>95</v>
      </c>
      <c r="G447" t="s">
        <v>1762</v>
      </c>
      <c r="H447" t="s">
        <v>88</v>
      </c>
      <c r="I447" t="s">
        <v>2261</v>
      </c>
      <c r="J447">
        <v>70000</v>
      </c>
      <c r="K447">
        <v>1</v>
      </c>
      <c r="L447">
        <v>2140</v>
      </c>
      <c r="M447">
        <v>15</v>
      </c>
      <c r="N447" t="s">
        <v>1801</v>
      </c>
      <c r="O447" t="s">
        <v>1802</v>
      </c>
      <c r="P447" t="s">
        <v>491</v>
      </c>
      <c r="Q447" t="s">
        <v>2199</v>
      </c>
      <c r="R447" t="s">
        <v>2222</v>
      </c>
      <c r="S447" t="s">
        <v>2283</v>
      </c>
      <c r="U447" t="s">
        <v>310</v>
      </c>
    </row>
    <row r="448" spans="1:21" hidden="1" x14ac:dyDescent="0.35">
      <c r="A448">
        <v>195</v>
      </c>
      <c r="B448" t="s">
        <v>2285</v>
      </c>
      <c r="C448" t="s">
        <v>2286</v>
      </c>
      <c r="D448">
        <v>15</v>
      </c>
      <c r="E448">
        <v>5</v>
      </c>
      <c r="F448" t="s">
        <v>95</v>
      </c>
      <c r="G448" t="s">
        <v>1763</v>
      </c>
      <c r="H448" t="s">
        <v>88</v>
      </c>
      <c r="I448" t="s">
        <v>2261</v>
      </c>
      <c r="J448">
        <v>70000</v>
      </c>
      <c r="K448">
        <v>1</v>
      </c>
      <c r="L448">
        <v>2480</v>
      </c>
      <c r="M448">
        <v>15</v>
      </c>
      <c r="N448" t="s">
        <v>1801</v>
      </c>
      <c r="O448" t="s">
        <v>1802</v>
      </c>
      <c r="P448" t="s">
        <v>491</v>
      </c>
      <c r="Q448" t="s">
        <v>2199</v>
      </c>
      <c r="R448" t="s">
        <v>2222</v>
      </c>
      <c r="S448" t="s">
        <v>2283</v>
      </c>
      <c r="U448" t="s">
        <v>310</v>
      </c>
    </row>
    <row r="449" spans="1:21" hidden="1" x14ac:dyDescent="0.35">
      <c r="A449">
        <v>196</v>
      </c>
      <c r="B449" t="s">
        <v>2285</v>
      </c>
      <c r="C449" t="s">
        <v>2286</v>
      </c>
      <c r="D449">
        <v>15</v>
      </c>
      <c r="E449">
        <v>5</v>
      </c>
      <c r="F449" t="s">
        <v>95</v>
      </c>
      <c r="G449" t="s">
        <v>1764</v>
      </c>
      <c r="H449" t="s">
        <v>88</v>
      </c>
      <c r="I449" t="s">
        <v>2261</v>
      </c>
      <c r="J449">
        <v>70000</v>
      </c>
      <c r="K449">
        <v>1</v>
      </c>
      <c r="L449">
        <v>2280</v>
      </c>
      <c r="M449">
        <v>15</v>
      </c>
      <c r="N449" t="s">
        <v>1801</v>
      </c>
      <c r="O449" t="s">
        <v>1802</v>
      </c>
      <c r="P449" t="s">
        <v>491</v>
      </c>
      <c r="Q449" t="s">
        <v>2199</v>
      </c>
      <c r="R449" t="s">
        <v>2222</v>
      </c>
      <c r="S449" t="s">
        <v>2283</v>
      </c>
      <c r="U449" t="s">
        <v>310</v>
      </c>
    </row>
    <row r="450" spans="1:21" hidden="1" x14ac:dyDescent="0.35">
      <c r="A450">
        <v>197</v>
      </c>
      <c r="B450" t="s">
        <v>2285</v>
      </c>
      <c r="C450" t="s">
        <v>2286</v>
      </c>
      <c r="D450">
        <v>15</v>
      </c>
      <c r="E450">
        <v>5</v>
      </c>
      <c r="F450" t="s">
        <v>95</v>
      </c>
      <c r="G450" t="s">
        <v>1765</v>
      </c>
      <c r="H450" t="s">
        <v>88</v>
      </c>
      <c r="I450" t="s">
        <v>2261</v>
      </c>
      <c r="J450">
        <v>70000</v>
      </c>
      <c r="K450">
        <v>1</v>
      </c>
      <c r="L450">
        <v>2350</v>
      </c>
      <c r="M450">
        <v>15</v>
      </c>
      <c r="N450" t="s">
        <v>1801</v>
      </c>
      <c r="O450" t="s">
        <v>1802</v>
      </c>
      <c r="P450" t="s">
        <v>491</v>
      </c>
      <c r="Q450" t="s">
        <v>2199</v>
      </c>
      <c r="R450" t="s">
        <v>2222</v>
      </c>
      <c r="S450" t="s">
        <v>2283</v>
      </c>
      <c r="U450" t="s">
        <v>310</v>
      </c>
    </row>
    <row r="451" spans="1:21" hidden="1" x14ac:dyDescent="0.35">
      <c r="A451">
        <v>188</v>
      </c>
      <c r="B451" t="s">
        <v>2285</v>
      </c>
      <c r="C451" t="s">
        <v>2286</v>
      </c>
      <c r="D451">
        <v>14.26</v>
      </c>
      <c r="E451">
        <v>4.8</v>
      </c>
      <c r="F451" t="s">
        <v>95</v>
      </c>
      <c r="G451" t="s">
        <v>1767</v>
      </c>
      <c r="H451" t="s">
        <v>88</v>
      </c>
      <c r="I451" t="s">
        <v>2261</v>
      </c>
      <c r="J451">
        <v>70000</v>
      </c>
      <c r="K451">
        <v>1</v>
      </c>
      <c r="L451">
        <v>4910</v>
      </c>
      <c r="M451">
        <v>15</v>
      </c>
      <c r="N451" t="s">
        <v>1801</v>
      </c>
      <c r="O451" t="s">
        <v>1802</v>
      </c>
      <c r="P451" t="s">
        <v>491</v>
      </c>
      <c r="Q451" t="s">
        <v>2199</v>
      </c>
      <c r="R451" t="s">
        <v>2222</v>
      </c>
      <c r="S451" t="s">
        <v>2283</v>
      </c>
      <c r="U451" t="s">
        <v>310</v>
      </c>
    </row>
    <row r="452" spans="1:21" hidden="1" x14ac:dyDescent="0.35">
      <c r="A452">
        <v>187</v>
      </c>
      <c r="B452" t="s">
        <v>2285</v>
      </c>
      <c r="C452" t="s">
        <v>2286</v>
      </c>
      <c r="D452">
        <v>13.31</v>
      </c>
      <c r="E452">
        <v>4.4000000000000004</v>
      </c>
      <c r="F452" t="s">
        <v>95</v>
      </c>
      <c r="G452" t="s">
        <v>1769</v>
      </c>
      <c r="H452" t="s">
        <v>88</v>
      </c>
      <c r="I452" t="s">
        <v>2261</v>
      </c>
      <c r="J452">
        <v>70000</v>
      </c>
      <c r="K452">
        <v>1</v>
      </c>
      <c r="L452">
        <v>5260</v>
      </c>
      <c r="M452">
        <v>15</v>
      </c>
      <c r="N452" t="s">
        <v>1801</v>
      </c>
      <c r="O452" t="s">
        <v>1802</v>
      </c>
      <c r="P452" t="s">
        <v>491</v>
      </c>
      <c r="Q452" t="s">
        <v>2199</v>
      </c>
      <c r="R452" t="s">
        <v>2222</v>
      </c>
      <c r="S452" t="s">
        <v>2283</v>
      </c>
      <c r="U452" t="s">
        <v>310</v>
      </c>
    </row>
    <row r="453" spans="1:21" hidden="1" x14ac:dyDescent="0.35">
      <c r="A453">
        <v>198</v>
      </c>
      <c r="B453" t="s">
        <v>2285</v>
      </c>
      <c r="C453" t="s">
        <v>2286</v>
      </c>
      <c r="D453">
        <v>15</v>
      </c>
      <c r="E453">
        <v>5</v>
      </c>
      <c r="F453" t="s">
        <v>95</v>
      </c>
      <c r="G453" t="s">
        <v>1772</v>
      </c>
      <c r="H453" t="s">
        <v>88</v>
      </c>
      <c r="I453" t="s">
        <v>2261</v>
      </c>
      <c r="J453">
        <v>70000</v>
      </c>
      <c r="K453">
        <v>1</v>
      </c>
      <c r="L453">
        <v>1950</v>
      </c>
      <c r="M453">
        <v>15</v>
      </c>
      <c r="N453" t="s">
        <v>1801</v>
      </c>
      <c r="O453" t="s">
        <v>1802</v>
      </c>
      <c r="P453" t="s">
        <v>491</v>
      </c>
      <c r="Q453" t="s">
        <v>2199</v>
      </c>
      <c r="R453" t="s">
        <v>2222</v>
      </c>
      <c r="S453" t="s">
        <v>2283</v>
      </c>
      <c r="U453" t="s">
        <v>310</v>
      </c>
    </row>
    <row r="454" spans="1:21" hidden="1" x14ac:dyDescent="0.35">
      <c r="A454">
        <v>199</v>
      </c>
      <c r="B454" t="s">
        <v>2285</v>
      </c>
      <c r="C454" t="s">
        <v>2286</v>
      </c>
      <c r="D454">
        <v>15</v>
      </c>
      <c r="E454">
        <v>5</v>
      </c>
      <c r="F454" t="s">
        <v>95</v>
      </c>
      <c r="G454" t="s">
        <v>1375</v>
      </c>
      <c r="H454" t="s">
        <v>88</v>
      </c>
      <c r="I454" t="s">
        <v>2261</v>
      </c>
      <c r="J454">
        <v>70000</v>
      </c>
      <c r="K454">
        <v>1</v>
      </c>
      <c r="L454">
        <v>3530</v>
      </c>
      <c r="M454">
        <v>15</v>
      </c>
      <c r="N454" t="s">
        <v>1801</v>
      </c>
      <c r="O454" t="s">
        <v>1802</v>
      </c>
      <c r="P454" t="s">
        <v>491</v>
      </c>
      <c r="Q454" t="s">
        <v>2199</v>
      </c>
      <c r="R454" t="s">
        <v>2222</v>
      </c>
      <c r="S454" t="s">
        <v>2283</v>
      </c>
      <c r="U454" t="s">
        <v>310</v>
      </c>
    </row>
    <row r="455" spans="1:21" hidden="1" x14ac:dyDescent="0.35">
      <c r="A455">
        <v>200</v>
      </c>
      <c r="B455" t="s">
        <v>2285</v>
      </c>
      <c r="C455" t="s">
        <v>2286</v>
      </c>
      <c r="D455">
        <v>15</v>
      </c>
      <c r="E455">
        <v>5</v>
      </c>
      <c r="F455" t="s">
        <v>95</v>
      </c>
      <c r="G455" t="s">
        <v>1409</v>
      </c>
      <c r="H455" t="s">
        <v>88</v>
      </c>
      <c r="I455" t="s">
        <v>2261</v>
      </c>
      <c r="J455">
        <v>70000</v>
      </c>
      <c r="K455">
        <v>1</v>
      </c>
      <c r="L455">
        <v>3220</v>
      </c>
      <c r="M455">
        <v>15</v>
      </c>
      <c r="N455" t="s">
        <v>1801</v>
      </c>
      <c r="O455" t="s">
        <v>1802</v>
      </c>
      <c r="P455" t="s">
        <v>491</v>
      </c>
      <c r="Q455" t="s">
        <v>2199</v>
      </c>
      <c r="R455" t="s">
        <v>2222</v>
      </c>
      <c r="S455" t="s">
        <v>2283</v>
      </c>
      <c r="U455" t="s">
        <v>310</v>
      </c>
    </row>
    <row r="456" spans="1:21" hidden="1" x14ac:dyDescent="0.35">
      <c r="A456">
        <v>201</v>
      </c>
      <c r="B456" t="s">
        <v>2285</v>
      </c>
      <c r="C456" t="s">
        <v>2286</v>
      </c>
      <c r="D456">
        <v>15</v>
      </c>
      <c r="E456">
        <v>5</v>
      </c>
      <c r="F456" t="s">
        <v>95</v>
      </c>
      <c r="G456" t="s">
        <v>1773</v>
      </c>
      <c r="H456" t="s">
        <v>88</v>
      </c>
      <c r="I456" t="s">
        <v>2261</v>
      </c>
      <c r="J456">
        <v>70000</v>
      </c>
      <c r="K456">
        <v>1</v>
      </c>
      <c r="L456">
        <v>1550</v>
      </c>
      <c r="M456">
        <v>15</v>
      </c>
      <c r="N456" t="s">
        <v>1801</v>
      </c>
      <c r="O456" t="s">
        <v>1802</v>
      </c>
      <c r="P456" t="s">
        <v>491</v>
      </c>
      <c r="Q456" t="s">
        <v>2199</v>
      </c>
      <c r="R456" t="s">
        <v>2222</v>
      </c>
      <c r="S456" t="s">
        <v>2283</v>
      </c>
      <c r="U456" t="s">
        <v>310</v>
      </c>
    </row>
    <row r="457" spans="1:21" hidden="1" x14ac:dyDescent="0.35">
      <c r="A457">
        <v>202</v>
      </c>
      <c r="B457" t="s">
        <v>2285</v>
      </c>
      <c r="C457" t="s">
        <v>2286</v>
      </c>
      <c r="D457">
        <v>15</v>
      </c>
      <c r="E457">
        <v>5</v>
      </c>
      <c r="F457" t="s">
        <v>95</v>
      </c>
      <c r="G457" t="s">
        <v>1770</v>
      </c>
      <c r="H457" t="s">
        <v>88</v>
      </c>
      <c r="I457" t="s">
        <v>2261</v>
      </c>
      <c r="J457">
        <v>70000</v>
      </c>
      <c r="K457">
        <v>1</v>
      </c>
      <c r="L457">
        <v>4160</v>
      </c>
      <c r="M457">
        <v>15</v>
      </c>
      <c r="N457" t="s">
        <v>1801</v>
      </c>
      <c r="O457" t="s">
        <v>1802</v>
      </c>
      <c r="P457" t="s">
        <v>491</v>
      </c>
      <c r="Q457" t="s">
        <v>2199</v>
      </c>
      <c r="R457" t="s">
        <v>2222</v>
      </c>
      <c r="S457" t="s">
        <v>2283</v>
      </c>
      <c r="U457" t="s">
        <v>310</v>
      </c>
    </row>
    <row r="458" spans="1:21" hidden="1" x14ac:dyDescent="0.35">
      <c r="A458">
        <v>203</v>
      </c>
      <c r="B458" t="s">
        <v>2285</v>
      </c>
      <c r="C458" t="s">
        <v>2286</v>
      </c>
      <c r="D458">
        <v>15</v>
      </c>
      <c r="E458">
        <v>5</v>
      </c>
      <c r="F458" t="s">
        <v>95</v>
      </c>
      <c r="G458" t="s">
        <v>1775</v>
      </c>
      <c r="H458" t="s">
        <v>88</v>
      </c>
      <c r="I458" t="s">
        <v>2261</v>
      </c>
      <c r="J458">
        <v>70000</v>
      </c>
      <c r="K458">
        <v>1</v>
      </c>
      <c r="L458">
        <v>2640</v>
      </c>
      <c r="M458">
        <v>15</v>
      </c>
      <c r="N458" t="s">
        <v>1801</v>
      </c>
      <c r="O458" t="s">
        <v>1802</v>
      </c>
      <c r="P458" t="s">
        <v>491</v>
      </c>
      <c r="Q458" t="s">
        <v>2199</v>
      </c>
      <c r="R458" t="s">
        <v>2222</v>
      </c>
      <c r="S458" t="s">
        <v>2283</v>
      </c>
      <c r="U458" t="s">
        <v>310</v>
      </c>
    </row>
    <row r="459" spans="1:21" hidden="1" x14ac:dyDescent="0.35">
      <c r="A459">
        <v>204</v>
      </c>
      <c r="B459" t="s">
        <v>2285</v>
      </c>
      <c r="C459" t="s">
        <v>2286</v>
      </c>
      <c r="D459">
        <v>15</v>
      </c>
      <c r="E459">
        <v>5</v>
      </c>
      <c r="F459" t="s">
        <v>95</v>
      </c>
      <c r="G459" t="s">
        <v>1776</v>
      </c>
      <c r="H459" t="s">
        <v>88</v>
      </c>
      <c r="I459" t="s">
        <v>2261</v>
      </c>
      <c r="J459">
        <v>70000</v>
      </c>
      <c r="K459">
        <v>1</v>
      </c>
      <c r="L459">
        <v>2590</v>
      </c>
      <c r="M459">
        <v>15</v>
      </c>
      <c r="N459" t="s">
        <v>1801</v>
      </c>
      <c r="O459" t="s">
        <v>1802</v>
      </c>
      <c r="P459" t="s">
        <v>491</v>
      </c>
      <c r="Q459" t="s">
        <v>2199</v>
      </c>
      <c r="R459" t="s">
        <v>2222</v>
      </c>
      <c r="S459" t="s">
        <v>2283</v>
      </c>
      <c r="U459" t="s">
        <v>310</v>
      </c>
    </row>
    <row r="460" spans="1:21" hidden="1" x14ac:dyDescent="0.35">
      <c r="A460">
        <v>189</v>
      </c>
      <c r="B460" t="s">
        <v>2285</v>
      </c>
      <c r="C460" t="s">
        <v>2286</v>
      </c>
      <c r="D460">
        <v>14.46</v>
      </c>
      <c r="E460">
        <v>4.8</v>
      </c>
      <c r="F460" t="s">
        <v>95</v>
      </c>
      <c r="G460" t="s">
        <v>1494</v>
      </c>
      <c r="H460" t="s">
        <v>88</v>
      </c>
      <c r="I460" t="s">
        <v>2261</v>
      </c>
      <c r="J460">
        <v>70000</v>
      </c>
      <c r="K460">
        <v>1</v>
      </c>
      <c r="L460">
        <v>4840</v>
      </c>
      <c r="M460">
        <v>15</v>
      </c>
      <c r="N460" t="s">
        <v>1801</v>
      </c>
      <c r="O460" t="s">
        <v>1802</v>
      </c>
      <c r="P460" t="s">
        <v>491</v>
      </c>
      <c r="Q460" t="s">
        <v>2199</v>
      </c>
      <c r="R460" t="s">
        <v>2222</v>
      </c>
      <c r="S460" t="s">
        <v>2283</v>
      </c>
      <c r="U460" t="s">
        <v>310</v>
      </c>
    </row>
    <row r="461" spans="1:21" hidden="1" x14ac:dyDescent="0.35">
      <c r="A461">
        <v>190</v>
      </c>
      <c r="B461" t="s">
        <v>2285</v>
      </c>
      <c r="C461" t="s">
        <v>2286</v>
      </c>
      <c r="D461">
        <v>14.49</v>
      </c>
      <c r="E461">
        <v>4.8</v>
      </c>
      <c r="F461" t="s">
        <v>95</v>
      </c>
      <c r="G461" t="s">
        <v>1507</v>
      </c>
      <c r="H461" t="s">
        <v>88</v>
      </c>
      <c r="I461" t="s">
        <v>2261</v>
      </c>
      <c r="J461">
        <v>70000</v>
      </c>
      <c r="K461">
        <v>1</v>
      </c>
      <c r="L461">
        <v>4830</v>
      </c>
      <c r="M461">
        <v>15</v>
      </c>
      <c r="N461" t="s">
        <v>1801</v>
      </c>
      <c r="O461" t="s">
        <v>1802</v>
      </c>
      <c r="P461" t="s">
        <v>491</v>
      </c>
      <c r="Q461" t="s">
        <v>2199</v>
      </c>
      <c r="R461" t="s">
        <v>2222</v>
      </c>
      <c r="S461" t="s">
        <v>2283</v>
      </c>
      <c r="U461" t="s">
        <v>310</v>
      </c>
    </row>
    <row r="462" spans="1:21" hidden="1" x14ac:dyDescent="0.35">
      <c r="A462">
        <v>205</v>
      </c>
      <c r="B462" t="s">
        <v>2285</v>
      </c>
      <c r="C462" t="s">
        <v>2286</v>
      </c>
      <c r="D462">
        <v>15</v>
      </c>
      <c r="E462">
        <v>5</v>
      </c>
      <c r="F462" t="s">
        <v>95</v>
      </c>
      <c r="G462" t="s">
        <v>1777</v>
      </c>
      <c r="H462" t="s">
        <v>88</v>
      </c>
      <c r="I462" t="s">
        <v>2261</v>
      </c>
      <c r="J462">
        <v>70000</v>
      </c>
      <c r="K462">
        <v>1</v>
      </c>
      <c r="L462">
        <v>3380</v>
      </c>
      <c r="M462">
        <v>15</v>
      </c>
      <c r="N462" t="s">
        <v>1801</v>
      </c>
      <c r="O462" t="s">
        <v>1802</v>
      </c>
      <c r="P462" t="s">
        <v>491</v>
      </c>
      <c r="Q462" t="s">
        <v>2199</v>
      </c>
      <c r="R462" t="s">
        <v>2222</v>
      </c>
      <c r="S462" t="s">
        <v>2283</v>
      </c>
      <c r="U462" t="s">
        <v>310</v>
      </c>
    </row>
    <row r="463" spans="1:21" hidden="1" x14ac:dyDescent="0.35">
      <c r="A463">
        <v>206</v>
      </c>
      <c r="B463" t="s">
        <v>2285</v>
      </c>
      <c r="C463" t="s">
        <v>2286</v>
      </c>
      <c r="D463">
        <v>15</v>
      </c>
      <c r="E463">
        <v>5</v>
      </c>
      <c r="F463" t="s">
        <v>95</v>
      </c>
      <c r="G463" t="s">
        <v>1778</v>
      </c>
      <c r="H463" t="s">
        <v>88</v>
      </c>
      <c r="I463" t="s">
        <v>2261</v>
      </c>
      <c r="J463">
        <v>70000</v>
      </c>
      <c r="K463">
        <v>1</v>
      </c>
      <c r="L463">
        <v>4270</v>
      </c>
      <c r="M463">
        <v>15</v>
      </c>
      <c r="N463" t="s">
        <v>1801</v>
      </c>
      <c r="O463" t="s">
        <v>1802</v>
      </c>
      <c r="P463" t="s">
        <v>491</v>
      </c>
      <c r="Q463" t="s">
        <v>2199</v>
      </c>
      <c r="R463" t="s">
        <v>2222</v>
      </c>
      <c r="S463" t="s">
        <v>2283</v>
      </c>
      <c r="U463" t="s">
        <v>310</v>
      </c>
    </row>
    <row r="464" spans="1:21" hidden="1" x14ac:dyDescent="0.35">
      <c r="A464">
        <v>207</v>
      </c>
      <c r="B464" t="s">
        <v>2285</v>
      </c>
      <c r="C464" t="s">
        <v>2286</v>
      </c>
      <c r="D464">
        <v>15</v>
      </c>
      <c r="E464">
        <v>5</v>
      </c>
      <c r="F464" t="s">
        <v>95</v>
      </c>
      <c r="G464" t="s">
        <v>1779</v>
      </c>
      <c r="H464" t="s">
        <v>88</v>
      </c>
      <c r="I464" t="s">
        <v>2261</v>
      </c>
      <c r="J464">
        <v>70000</v>
      </c>
      <c r="K464">
        <v>1</v>
      </c>
      <c r="L464">
        <v>3380</v>
      </c>
      <c r="M464">
        <v>15</v>
      </c>
      <c r="N464" t="s">
        <v>1801</v>
      </c>
      <c r="O464" t="s">
        <v>1802</v>
      </c>
      <c r="P464" t="s">
        <v>491</v>
      </c>
      <c r="Q464" t="s">
        <v>2199</v>
      </c>
      <c r="R464" t="s">
        <v>2222</v>
      </c>
      <c r="S464" t="s">
        <v>2283</v>
      </c>
      <c r="U464" t="s">
        <v>310</v>
      </c>
    </row>
    <row r="465" spans="1:21" hidden="1" x14ac:dyDescent="0.35">
      <c r="A465">
        <v>208</v>
      </c>
      <c r="B465" t="s">
        <v>2285</v>
      </c>
      <c r="C465" t="s">
        <v>2286</v>
      </c>
      <c r="D465">
        <v>15</v>
      </c>
      <c r="E465">
        <v>5</v>
      </c>
      <c r="F465" t="s">
        <v>95</v>
      </c>
      <c r="G465" t="s">
        <v>1780</v>
      </c>
      <c r="H465" t="s">
        <v>88</v>
      </c>
      <c r="I465" t="s">
        <v>2261</v>
      </c>
      <c r="J465">
        <v>70000</v>
      </c>
      <c r="K465">
        <v>1</v>
      </c>
      <c r="L465">
        <v>3420</v>
      </c>
      <c r="M465">
        <v>15</v>
      </c>
      <c r="N465" t="s">
        <v>1801</v>
      </c>
      <c r="O465" t="s">
        <v>1802</v>
      </c>
      <c r="P465" t="s">
        <v>491</v>
      </c>
      <c r="Q465" t="s">
        <v>2199</v>
      </c>
      <c r="R465" t="s">
        <v>2222</v>
      </c>
      <c r="S465" t="s">
        <v>2283</v>
      </c>
      <c r="U465" t="s">
        <v>310</v>
      </c>
    </row>
    <row r="466" spans="1:21" hidden="1" x14ac:dyDescent="0.35">
      <c r="A466">
        <v>209</v>
      </c>
      <c r="B466" t="s">
        <v>2285</v>
      </c>
      <c r="C466" t="s">
        <v>2286</v>
      </c>
      <c r="D466">
        <v>15</v>
      </c>
      <c r="E466">
        <v>5</v>
      </c>
      <c r="F466" t="s">
        <v>95</v>
      </c>
      <c r="G466" t="s">
        <v>1781</v>
      </c>
      <c r="H466" t="s">
        <v>88</v>
      </c>
      <c r="I466" t="s">
        <v>2261</v>
      </c>
      <c r="J466">
        <v>70000</v>
      </c>
      <c r="K466">
        <v>1</v>
      </c>
      <c r="L466">
        <v>3420</v>
      </c>
      <c r="M466">
        <v>15</v>
      </c>
      <c r="N466" t="s">
        <v>1801</v>
      </c>
      <c r="O466" t="s">
        <v>1802</v>
      </c>
      <c r="P466" t="s">
        <v>491</v>
      </c>
      <c r="Q466" t="s">
        <v>2199</v>
      </c>
      <c r="R466" t="s">
        <v>2222</v>
      </c>
      <c r="S466" t="s">
        <v>2283</v>
      </c>
      <c r="U466" t="s">
        <v>310</v>
      </c>
    </row>
    <row r="467" spans="1:21" hidden="1" x14ac:dyDescent="0.35">
      <c r="A467">
        <v>191</v>
      </c>
      <c r="B467" t="s">
        <v>2285</v>
      </c>
      <c r="C467" t="s">
        <v>2286</v>
      </c>
      <c r="D467">
        <v>14.68</v>
      </c>
      <c r="E467">
        <v>4.9000000000000004</v>
      </c>
      <c r="F467" t="s">
        <v>95</v>
      </c>
      <c r="G467" t="s">
        <v>1783</v>
      </c>
      <c r="H467" t="s">
        <v>88</v>
      </c>
      <c r="I467" t="s">
        <v>2261</v>
      </c>
      <c r="J467">
        <v>70000</v>
      </c>
      <c r="K467">
        <v>1</v>
      </c>
      <c r="L467">
        <v>4770</v>
      </c>
      <c r="M467">
        <v>15</v>
      </c>
      <c r="N467" t="s">
        <v>1801</v>
      </c>
      <c r="O467" t="s">
        <v>1802</v>
      </c>
      <c r="P467" t="s">
        <v>491</v>
      </c>
      <c r="Q467" t="s">
        <v>2199</v>
      </c>
      <c r="R467" t="s">
        <v>2222</v>
      </c>
      <c r="S467" t="s">
        <v>2283</v>
      </c>
      <c r="U467" t="s">
        <v>310</v>
      </c>
    </row>
    <row r="468" spans="1:21" hidden="1" x14ac:dyDescent="0.35">
      <c r="A468">
        <v>211</v>
      </c>
      <c r="B468" t="s">
        <v>2287</v>
      </c>
      <c r="C468" t="s">
        <v>2288</v>
      </c>
      <c r="D468">
        <v>16</v>
      </c>
      <c r="E468">
        <v>5.3</v>
      </c>
      <c r="F468" t="s">
        <v>95</v>
      </c>
      <c r="G468" t="s">
        <v>88</v>
      </c>
      <c r="H468" t="s">
        <v>88</v>
      </c>
      <c r="I468" t="s">
        <v>1800</v>
      </c>
      <c r="N468" t="s">
        <v>1801</v>
      </c>
      <c r="O468" t="s">
        <v>1802</v>
      </c>
      <c r="P468" t="s">
        <v>491</v>
      </c>
      <c r="Q468" t="s">
        <v>2199</v>
      </c>
      <c r="R468" t="s">
        <v>2222</v>
      </c>
      <c r="S468" t="s">
        <v>2283</v>
      </c>
      <c r="U468" t="s">
        <v>310</v>
      </c>
    </row>
    <row r="469" spans="1:21" hidden="1" x14ac:dyDescent="0.35">
      <c r="A469">
        <v>235</v>
      </c>
      <c r="B469" t="s">
        <v>2289</v>
      </c>
      <c r="C469" t="s">
        <v>2290</v>
      </c>
      <c r="D469">
        <v>15</v>
      </c>
      <c r="E469">
        <v>5</v>
      </c>
      <c r="F469" t="s">
        <v>200</v>
      </c>
      <c r="G469" t="s">
        <v>88</v>
      </c>
      <c r="H469" t="s">
        <v>88</v>
      </c>
      <c r="I469" t="s">
        <v>2291</v>
      </c>
      <c r="J469">
        <v>45000</v>
      </c>
      <c r="K469">
        <v>1</v>
      </c>
      <c r="L469">
        <v>541</v>
      </c>
      <c r="M469">
        <v>15</v>
      </c>
      <c r="N469" t="s">
        <v>1801</v>
      </c>
      <c r="O469" t="s">
        <v>1802</v>
      </c>
      <c r="P469" t="s">
        <v>491</v>
      </c>
      <c r="Q469" t="s">
        <v>2199</v>
      </c>
      <c r="R469" t="s">
        <v>2222</v>
      </c>
      <c r="S469" t="s">
        <v>2283</v>
      </c>
      <c r="U469" t="s">
        <v>310</v>
      </c>
    </row>
    <row r="470" spans="1:21" hidden="1" x14ac:dyDescent="0.35">
      <c r="A470">
        <v>225</v>
      </c>
      <c r="B470" t="s">
        <v>2289</v>
      </c>
      <c r="C470" t="s">
        <v>2290</v>
      </c>
      <c r="D470">
        <v>15</v>
      </c>
      <c r="E470">
        <v>5</v>
      </c>
      <c r="F470" t="s">
        <v>95</v>
      </c>
      <c r="G470" t="s">
        <v>1760</v>
      </c>
      <c r="H470" t="s">
        <v>88</v>
      </c>
      <c r="I470" t="s">
        <v>2291</v>
      </c>
      <c r="J470">
        <v>45000</v>
      </c>
      <c r="K470">
        <v>1</v>
      </c>
      <c r="L470">
        <v>2610</v>
      </c>
      <c r="M470">
        <v>15</v>
      </c>
      <c r="N470" t="s">
        <v>1801</v>
      </c>
      <c r="O470" t="s">
        <v>1802</v>
      </c>
      <c r="P470" t="s">
        <v>491</v>
      </c>
      <c r="Q470" t="s">
        <v>2199</v>
      </c>
      <c r="R470" t="s">
        <v>2222</v>
      </c>
      <c r="S470" t="s">
        <v>2283</v>
      </c>
      <c r="U470" t="s">
        <v>310</v>
      </c>
    </row>
    <row r="471" spans="1:21" hidden="1" x14ac:dyDescent="0.35">
      <c r="A471">
        <v>226</v>
      </c>
      <c r="B471" t="s">
        <v>2289</v>
      </c>
      <c r="C471" t="s">
        <v>2290</v>
      </c>
      <c r="D471">
        <v>15</v>
      </c>
      <c r="E471">
        <v>5</v>
      </c>
      <c r="F471" t="s">
        <v>95</v>
      </c>
      <c r="G471" t="s">
        <v>1284</v>
      </c>
      <c r="H471" t="s">
        <v>88</v>
      </c>
      <c r="I471" t="s">
        <v>2291</v>
      </c>
      <c r="J471">
        <v>45000</v>
      </c>
      <c r="K471">
        <v>1</v>
      </c>
      <c r="L471">
        <v>2420</v>
      </c>
      <c r="M471">
        <v>15</v>
      </c>
      <c r="N471" t="s">
        <v>1801</v>
      </c>
      <c r="O471" t="s">
        <v>1802</v>
      </c>
      <c r="P471" t="s">
        <v>491</v>
      </c>
      <c r="Q471" t="s">
        <v>2199</v>
      </c>
      <c r="R471" t="s">
        <v>2222</v>
      </c>
      <c r="S471" t="s">
        <v>2283</v>
      </c>
      <c r="U471" t="s">
        <v>310</v>
      </c>
    </row>
    <row r="472" spans="1:21" hidden="1" x14ac:dyDescent="0.35">
      <c r="A472">
        <v>227</v>
      </c>
      <c r="B472" t="s">
        <v>2289</v>
      </c>
      <c r="C472" t="s">
        <v>2290</v>
      </c>
      <c r="D472">
        <v>15</v>
      </c>
      <c r="E472">
        <v>5</v>
      </c>
      <c r="F472" t="s">
        <v>95</v>
      </c>
      <c r="G472" t="s">
        <v>1762</v>
      </c>
      <c r="H472" t="s">
        <v>88</v>
      </c>
      <c r="I472" t="s">
        <v>2291</v>
      </c>
      <c r="J472">
        <v>45000</v>
      </c>
      <c r="K472">
        <v>1</v>
      </c>
      <c r="L472">
        <v>2140</v>
      </c>
      <c r="M472">
        <v>15</v>
      </c>
      <c r="N472" t="s">
        <v>1801</v>
      </c>
      <c r="O472" t="s">
        <v>1802</v>
      </c>
      <c r="P472" t="s">
        <v>491</v>
      </c>
      <c r="Q472" t="s">
        <v>2199</v>
      </c>
      <c r="R472" t="s">
        <v>2222</v>
      </c>
      <c r="S472" t="s">
        <v>2283</v>
      </c>
      <c r="U472" t="s">
        <v>310</v>
      </c>
    </row>
    <row r="473" spans="1:21" hidden="1" x14ac:dyDescent="0.35">
      <c r="A473">
        <v>228</v>
      </c>
      <c r="B473" t="s">
        <v>2289</v>
      </c>
      <c r="C473" t="s">
        <v>2290</v>
      </c>
      <c r="D473">
        <v>15</v>
      </c>
      <c r="E473">
        <v>5</v>
      </c>
      <c r="F473" t="s">
        <v>95</v>
      </c>
      <c r="G473" t="s">
        <v>1763</v>
      </c>
      <c r="H473" t="s">
        <v>88</v>
      </c>
      <c r="I473" t="s">
        <v>2291</v>
      </c>
      <c r="J473">
        <v>45000</v>
      </c>
      <c r="K473">
        <v>1</v>
      </c>
      <c r="L473">
        <v>2480</v>
      </c>
      <c r="M473">
        <v>15</v>
      </c>
      <c r="N473" t="s">
        <v>1801</v>
      </c>
      <c r="O473" t="s">
        <v>1802</v>
      </c>
      <c r="P473" t="s">
        <v>491</v>
      </c>
      <c r="Q473" t="s">
        <v>2199</v>
      </c>
      <c r="R473" t="s">
        <v>2222</v>
      </c>
      <c r="S473" t="s">
        <v>2283</v>
      </c>
      <c r="U473" t="s">
        <v>310</v>
      </c>
    </row>
    <row r="474" spans="1:21" hidden="1" x14ac:dyDescent="0.35">
      <c r="A474">
        <v>229</v>
      </c>
      <c r="B474" t="s">
        <v>2289</v>
      </c>
      <c r="C474" t="s">
        <v>2290</v>
      </c>
      <c r="D474">
        <v>15</v>
      </c>
      <c r="E474">
        <v>5</v>
      </c>
      <c r="F474" t="s">
        <v>95</v>
      </c>
      <c r="G474" t="s">
        <v>1764</v>
      </c>
      <c r="H474" t="s">
        <v>88</v>
      </c>
      <c r="I474" t="s">
        <v>2291</v>
      </c>
      <c r="J474">
        <v>45000</v>
      </c>
      <c r="K474">
        <v>1</v>
      </c>
      <c r="L474">
        <v>2280</v>
      </c>
      <c r="M474">
        <v>15</v>
      </c>
      <c r="N474" t="s">
        <v>1801</v>
      </c>
      <c r="O474" t="s">
        <v>1802</v>
      </c>
      <c r="P474" t="s">
        <v>491</v>
      </c>
      <c r="Q474" t="s">
        <v>2199</v>
      </c>
      <c r="R474" t="s">
        <v>2222</v>
      </c>
      <c r="S474" t="s">
        <v>2283</v>
      </c>
      <c r="U474" t="s">
        <v>310</v>
      </c>
    </row>
    <row r="475" spans="1:21" hidden="1" x14ac:dyDescent="0.35">
      <c r="A475">
        <v>230</v>
      </c>
      <c r="B475" t="s">
        <v>2289</v>
      </c>
      <c r="C475" t="s">
        <v>2290</v>
      </c>
      <c r="D475">
        <v>15</v>
      </c>
      <c r="E475">
        <v>5</v>
      </c>
      <c r="F475" t="s">
        <v>95</v>
      </c>
      <c r="G475" t="s">
        <v>1765</v>
      </c>
      <c r="H475" t="s">
        <v>88</v>
      </c>
      <c r="I475" t="s">
        <v>2291</v>
      </c>
      <c r="J475">
        <v>45000</v>
      </c>
      <c r="K475">
        <v>1</v>
      </c>
      <c r="L475">
        <v>2350</v>
      </c>
      <c r="M475">
        <v>15</v>
      </c>
      <c r="N475" t="s">
        <v>1801</v>
      </c>
      <c r="O475" t="s">
        <v>1802</v>
      </c>
      <c r="P475" t="s">
        <v>491</v>
      </c>
      <c r="Q475" t="s">
        <v>2199</v>
      </c>
      <c r="R475" t="s">
        <v>2222</v>
      </c>
      <c r="S475" t="s">
        <v>2283</v>
      </c>
      <c r="U475" t="s">
        <v>310</v>
      </c>
    </row>
    <row r="476" spans="1:21" hidden="1" x14ac:dyDescent="0.35">
      <c r="A476">
        <v>213</v>
      </c>
      <c r="B476" t="s">
        <v>2289</v>
      </c>
      <c r="C476" t="s">
        <v>2290</v>
      </c>
      <c r="D476">
        <v>9.17</v>
      </c>
      <c r="E476">
        <v>3.1</v>
      </c>
      <c r="F476" t="s">
        <v>95</v>
      </c>
      <c r="G476" t="s">
        <v>1767</v>
      </c>
      <c r="H476" t="s">
        <v>88</v>
      </c>
      <c r="I476" t="s">
        <v>2291</v>
      </c>
      <c r="J476">
        <v>45000</v>
      </c>
      <c r="K476">
        <v>1</v>
      </c>
      <c r="L476">
        <v>4910</v>
      </c>
      <c r="M476">
        <v>15</v>
      </c>
      <c r="N476" t="s">
        <v>1801</v>
      </c>
      <c r="O476" t="s">
        <v>1802</v>
      </c>
      <c r="P476" t="s">
        <v>491</v>
      </c>
      <c r="Q476" t="s">
        <v>2199</v>
      </c>
      <c r="R476" t="s">
        <v>2222</v>
      </c>
      <c r="S476" t="s">
        <v>2283</v>
      </c>
      <c r="U476" t="s">
        <v>310</v>
      </c>
    </row>
    <row r="477" spans="1:21" hidden="1" x14ac:dyDescent="0.35">
      <c r="A477">
        <v>212</v>
      </c>
      <c r="B477" t="s">
        <v>2289</v>
      </c>
      <c r="C477" t="s">
        <v>2290</v>
      </c>
      <c r="D477">
        <v>8.56</v>
      </c>
      <c r="E477">
        <v>2.9</v>
      </c>
      <c r="F477" t="s">
        <v>95</v>
      </c>
      <c r="G477" t="s">
        <v>1769</v>
      </c>
      <c r="H477" t="s">
        <v>88</v>
      </c>
      <c r="I477" t="s">
        <v>2291</v>
      </c>
      <c r="J477">
        <v>45000</v>
      </c>
      <c r="K477">
        <v>1</v>
      </c>
      <c r="L477">
        <v>5260</v>
      </c>
      <c r="M477">
        <v>15</v>
      </c>
      <c r="N477" t="s">
        <v>1801</v>
      </c>
      <c r="O477" t="s">
        <v>1802</v>
      </c>
      <c r="P477" t="s">
        <v>491</v>
      </c>
      <c r="Q477" t="s">
        <v>2199</v>
      </c>
      <c r="R477" t="s">
        <v>2222</v>
      </c>
      <c r="S477" t="s">
        <v>2283</v>
      </c>
      <c r="U477" t="s">
        <v>310</v>
      </c>
    </row>
    <row r="478" spans="1:21" hidden="1" x14ac:dyDescent="0.35">
      <c r="A478">
        <v>231</v>
      </c>
      <c r="B478" t="s">
        <v>2289</v>
      </c>
      <c r="C478" t="s">
        <v>2290</v>
      </c>
      <c r="D478">
        <v>15</v>
      </c>
      <c r="E478">
        <v>5</v>
      </c>
      <c r="F478" t="s">
        <v>95</v>
      </c>
      <c r="G478" t="s">
        <v>1772</v>
      </c>
      <c r="H478" t="s">
        <v>88</v>
      </c>
      <c r="I478" t="s">
        <v>2291</v>
      </c>
      <c r="J478">
        <v>45000</v>
      </c>
      <c r="K478">
        <v>1</v>
      </c>
      <c r="L478">
        <v>1950</v>
      </c>
      <c r="M478">
        <v>15</v>
      </c>
      <c r="N478" t="s">
        <v>1801</v>
      </c>
      <c r="O478" t="s">
        <v>1802</v>
      </c>
      <c r="P478" t="s">
        <v>491</v>
      </c>
      <c r="Q478" t="s">
        <v>2199</v>
      </c>
      <c r="R478" t="s">
        <v>2222</v>
      </c>
      <c r="S478" t="s">
        <v>2283</v>
      </c>
      <c r="U478" t="s">
        <v>310</v>
      </c>
    </row>
    <row r="479" spans="1:21" hidden="1" x14ac:dyDescent="0.35">
      <c r="A479">
        <v>219</v>
      </c>
      <c r="B479" t="s">
        <v>2289</v>
      </c>
      <c r="C479" t="s">
        <v>2290</v>
      </c>
      <c r="D479">
        <v>12.75</v>
      </c>
      <c r="E479">
        <v>4.3</v>
      </c>
      <c r="F479" t="s">
        <v>95</v>
      </c>
      <c r="G479" t="s">
        <v>1375</v>
      </c>
      <c r="H479" t="s">
        <v>88</v>
      </c>
      <c r="I479" t="s">
        <v>2291</v>
      </c>
      <c r="J479">
        <v>45000</v>
      </c>
      <c r="K479">
        <v>1</v>
      </c>
      <c r="L479">
        <v>3530</v>
      </c>
      <c r="M479">
        <v>15</v>
      </c>
      <c r="N479" t="s">
        <v>1801</v>
      </c>
      <c r="O479" t="s">
        <v>1802</v>
      </c>
      <c r="P479" t="s">
        <v>491</v>
      </c>
      <c r="Q479" t="s">
        <v>2199</v>
      </c>
      <c r="R479" t="s">
        <v>2222</v>
      </c>
      <c r="S479" t="s">
        <v>2283</v>
      </c>
      <c r="U479" t="s">
        <v>310</v>
      </c>
    </row>
    <row r="480" spans="1:21" hidden="1" x14ac:dyDescent="0.35">
      <c r="A480">
        <v>224</v>
      </c>
      <c r="B480" t="s">
        <v>2289</v>
      </c>
      <c r="C480" t="s">
        <v>2290</v>
      </c>
      <c r="D480">
        <v>13.98</v>
      </c>
      <c r="E480">
        <v>4.7</v>
      </c>
      <c r="F480" t="s">
        <v>95</v>
      </c>
      <c r="G480" t="s">
        <v>1409</v>
      </c>
      <c r="H480" t="s">
        <v>88</v>
      </c>
      <c r="I480" t="s">
        <v>2291</v>
      </c>
      <c r="J480">
        <v>45000</v>
      </c>
      <c r="K480">
        <v>1</v>
      </c>
      <c r="L480">
        <v>3220</v>
      </c>
      <c r="M480">
        <v>15</v>
      </c>
      <c r="N480" t="s">
        <v>1801</v>
      </c>
      <c r="O480" t="s">
        <v>1802</v>
      </c>
      <c r="P480" t="s">
        <v>491</v>
      </c>
      <c r="Q480" t="s">
        <v>2199</v>
      </c>
      <c r="R480" t="s">
        <v>2222</v>
      </c>
      <c r="S480" t="s">
        <v>2283</v>
      </c>
      <c r="U480" t="s">
        <v>310</v>
      </c>
    </row>
    <row r="481" spans="1:21" hidden="1" x14ac:dyDescent="0.35">
      <c r="A481">
        <v>232</v>
      </c>
      <c r="B481" t="s">
        <v>2289</v>
      </c>
      <c r="C481" t="s">
        <v>2290</v>
      </c>
      <c r="D481">
        <v>15</v>
      </c>
      <c r="E481">
        <v>5</v>
      </c>
      <c r="F481" t="s">
        <v>95</v>
      </c>
      <c r="G481" t="s">
        <v>1773</v>
      </c>
      <c r="H481" t="s">
        <v>88</v>
      </c>
      <c r="I481" t="s">
        <v>2291</v>
      </c>
      <c r="J481">
        <v>45000</v>
      </c>
      <c r="K481">
        <v>1</v>
      </c>
      <c r="L481">
        <v>1550</v>
      </c>
      <c r="M481">
        <v>15</v>
      </c>
      <c r="N481" t="s">
        <v>1801</v>
      </c>
      <c r="O481" t="s">
        <v>1802</v>
      </c>
      <c r="P481" t="s">
        <v>491</v>
      </c>
      <c r="Q481" t="s">
        <v>2199</v>
      </c>
      <c r="R481" t="s">
        <v>2222</v>
      </c>
      <c r="S481" t="s">
        <v>2283</v>
      </c>
      <c r="U481" t="s">
        <v>310</v>
      </c>
    </row>
    <row r="482" spans="1:21" hidden="1" x14ac:dyDescent="0.35">
      <c r="A482">
        <v>218</v>
      </c>
      <c r="B482" t="s">
        <v>2289</v>
      </c>
      <c r="C482" t="s">
        <v>2290</v>
      </c>
      <c r="D482">
        <v>10.82</v>
      </c>
      <c r="E482">
        <v>3.6</v>
      </c>
      <c r="F482" t="s">
        <v>95</v>
      </c>
      <c r="G482" t="s">
        <v>1770</v>
      </c>
      <c r="H482" t="s">
        <v>88</v>
      </c>
      <c r="I482" t="s">
        <v>2291</v>
      </c>
      <c r="J482">
        <v>45000</v>
      </c>
      <c r="K482">
        <v>1</v>
      </c>
      <c r="L482">
        <v>4160</v>
      </c>
      <c r="M482">
        <v>15</v>
      </c>
      <c r="N482" t="s">
        <v>1801</v>
      </c>
      <c r="O482" t="s">
        <v>1802</v>
      </c>
      <c r="P482" t="s">
        <v>491</v>
      </c>
      <c r="Q482" t="s">
        <v>2199</v>
      </c>
      <c r="R482" t="s">
        <v>2222</v>
      </c>
      <c r="S482" t="s">
        <v>2283</v>
      </c>
      <c r="U482" t="s">
        <v>310</v>
      </c>
    </row>
    <row r="483" spans="1:21" hidden="1" x14ac:dyDescent="0.35">
      <c r="A483">
        <v>233</v>
      </c>
      <c r="B483" t="s">
        <v>2289</v>
      </c>
      <c r="C483" t="s">
        <v>2290</v>
      </c>
      <c r="D483">
        <v>15</v>
      </c>
      <c r="E483">
        <v>5</v>
      </c>
      <c r="F483" t="s">
        <v>95</v>
      </c>
      <c r="G483" t="s">
        <v>1775</v>
      </c>
      <c r="H483" t="s">
        <v>88</v>
      </c>
      <c r="I483" t="s">
        <v>2291</v>
      </c>
      <c r="J483">
        <v>45000</v>
      </c>
      <c r="K483">
        <v>1</v>
      </c>
      <c r="L483">
        <v>2640</v>
      </c>
      <c r="M483">
        <v>15</v>
      </c>
      <c r="N483" t="s">
        <v>1801</v>
      </c>
      <c r="O483" t="s">
        <v>1802</v>
      </c>
      <c r="P483" t="s">
        <v>491</v>
      </c>
      <c r="Q483" t="s">
        <v>2199</v>
      </c>
      <c r="R483" t="s">
        <v>2222</v>
      </c>
      <c r="S483" t="s">
        <v>2283</v>
      </c>
      <c r="U483" t="s">
        <v>310</v>
      </c>
    </row>
    <row r="484" spans="1:21" hidden="1" x14ac:dyDescent="0.35">
      <c r="A484">
        <v>234</v>
      </c>
      <c r="B484" t="s">
        <v>2289</v>
      </c>
      <c r="C484" t="s">
        <v>2290</v>
      </c>
      <c r="D484">
        <v>15</v>
      </c>
      <c r="E484">
        <v>5</v>
      </c>
      <c r="F484" t="s">
        <v>95</v>
      </c>
      <c r="G484" t="s">
        <v>1776</v>
      </c>
      <c r="H484" t="s">
        <v>88</v>
      </c>
      <c r="I484" t="s">
        <v>2291</v>
      </c>
      <c r="J484">
        <v>45000</v>
      </c>
      <c r="K484">
        <v>1</v>
      </c>
      <c r="L484">
        <v>2590</v>
      </c>
      <c r="M484">
        <v>15</v>
      </c>
      <c r="N484" t="s">
        <v>1801</v>
      </c>
      <c r="O484" t="s">
        <v>1802</v>
      </c>
      <c r="P484" t="s">
        <v>491</v>
      </c>
      <c r="Q484" t="s">
        <v>2199</v>
      </c>
      <c r="R484" t="s">
        <v>2222</v>
      </c>
      <c r="S484" t="s">
        <v>2283</v>
      </c>
      <c r="U484" t="s">
        <v>310</v>
      </c>
    </row>
    <row r="485" spans="1:21" hidden="1" x14ac:dyDescent="0.35">
      <c r="A485">
        <v>214</v>
      </c>
      <c r="B485" t="s">
        <v>2289</v>
      </c>
      <c r="C485" t="s">
        <v>2290</v>
      </c>
      <c r="D485">
        <v>9.3000000000000007</v>
      </c>
      <c r="E485">
        <v>3.1</v>
      </c>
      <c r="F485" t="s">
        <v>95</v>
      </c>
      <c r="G485" t="s">
        <v>1494</v>
      </c>
      <c r="H485" t="s">
        <v>88</v>
      </c>
      <c r="I485" t="s">
        <v>2291</v>
      </c>
      <c r="J485">
        <v>45000</v>
      </c>
      <c r="K485">
        <v>1</v>
      </c>
      <c r="L485">
        <v>4840</v>
      </c>
      <c r="M485">
        <v>15</v>
      </c>
      <c r="N485" t="s">
        <v>1801</v>
      </c>
      <c r="O485" t="s">
        <v>1802</v>
      </c>
      <c r="P485" t="s">
        <v>491</v>
      </c>
      <c r="Q485" t="s">
        <v>2199</v>
      </c>
      <c r="R485" t="s">
        <v>2222</v>
      </c>
      <c r="S485" t="s">
        <v>2283</v>
      </c>
      <c r="U485" t="s">
        <v>310</v>
      </c>
    </row>
    <row r="486" spans="1:21" hidden="1" x14ac:dyDescent="0.35">
      <c r="A486">
        <v>215</v>
      </c>
      <c r="B486" t="s">
        <v>2289</v>
      </c>
      <c r="C486" t="s">
        <v>2290</v>
      </c>
      <c r="D486">
        <v>9.32</v>
      </c>
      <c r="E486">
        <v>3.1</v>
      </c>
      <c r="F486" t="s">
        <v>95</v>
      </c>
      <c r="G486" t="s">
        <v>1507</v>
      </c>
      <c r="H486" t="s">
        <v>88</v>
      </c>
      <c r="I486" t="s">
        <v>2291</v>
      </c>
      <c r="J486">
        <v>45000</v>
      </c>
      <c r="K486">
        <v>1</v>
      </c>
      <c r="L486">
        <v>4830</v>
      </c>
      <c r="M486">
        <v>15</v>
      </c>
      <c r="N486" t="s">
        <v>1801</v>
      </c>
      <c r="O486" t="s">
        <v>1802</v>
      </c>
      <c r="P486" t="s">
        <v>491</v>
      </c>
      <c r="Q486" t="s">
        <v>2199</v>
      </c>
      <c r="R486" t="s">
        <v>2222</v>
      </c>
      <c r="S486" t="s">
        <v>2283</v>
      </c>
      <c r="U486" t="s">
        <v>310</v>
      </c>
    </row>
    <row r="487" spans="1:21" hidden="1" x14ac:dyDescent="0.35">
      <c r="A487">
        <v>222</v>
      </c>
      <c r="B487" t="s">
        <v>2289</v>
      </c>
      <c r="C487" t="s">
        <v>2290</v>
      </c>
      <c r="D487">
        <v>13.31</v>
      </c>
      <c r="E487">
        <v>4.4000000000000004</v>
      </c>
      <c r="F487" t="s">
        <v>95</v>
      </c>
      <c r="G487" t="s">
        <v>1777</v>
      </c>
      <c r="H487" t="s">
        <v>88</v>
      </c>
      <c r="I487" t="s">
        <v>2291</v>
      </c>
      <c r="J487">
        <v>45000</v>
      </c>
      <c r="K487">
        <v>1</v>
      </c>
      <c r="L487">
        <v>3380</v>
      </c>
      <c r="M487">
        <v>15</v>
      </c>
      <c r="N487" t="s">
        <v>1801</v>
      </c>
      <c r="O487" t="s">
        <v>1802</v>
      </c>
      <c r="P487" t="s">
        <v>491</v>
      </c>
      <c r="Q487" t="s">
        <v>2199</v>
      </c>
      <c r="R487" t="s">
        <v>2222</v>
      </c>
      <c r="S487" t="s">
        <v>2283</v>
      </c>
      <c r="U487" t="s">
        <v>310</v>
      </c>
    </row>
    <row r="488" spans="1:21" hidden="1" x14ac:dyDescent="0.35">
      <c r="A488">
        <v>217</v>
      </c>
      <c r="B488" t="s">
        <v>2289</v>
      </c>
      <c r="C488" t="s">
        <v>2290</v>
      </c>
      <c r="D488">
        <v>10.54</v>
      </c>
      <c r="E488">
        <v>3.5</v>
      </c>
      <c r="F488" t="s">
        <v>95</v>
      </c>
      <c r="G488" t="s">
        <v>1778</v>
      </c>
      <c r="H488" t="s">
        <v>88</v>
      </c>
      <c r="I488" t="s">
        <v>2291</v>
      </c>
      <c r="J488">
        <v>45000</v>
      </c>
      <c r="K488">
        <v>1</v>
      </c>
      <c r="L488">
        <v>4270</v>
      </c>
      <c r="M488">
        <v>15</v>
      </c>
      <c r="N488" t="s">
        <v>1801</v>
      </c>
      <c r="O488" t="s">
        <v>1802</v>
      </c>
      <c r="P488" t="s">
        <v>491</v>
      </c>
      <c r="Q488" t="s">
        <v>2199</v>
      </c>
      <c r="R488" t="s">
        <v>2222</v>
      </c>
      <c r="S488" t="s">
        <v>2283</v>
      </c>
      <c r="U488" t="s">
        <v>310</v>
      </c>
    </row>
    <row r="489" spans="1:21" hidden="1" x14ac:dyDescent="0.35">
      <c r="A489">
        <v>223</v>
      </c>
      <c r="B489" t="s">
        <v>2289</v>
      </c>
      <c r="C489" t="s">
        <v>2290</v>
      </c>
      <c r="D489">
        <v>13.31</v>
      </c>
      <c r="E489">
        <v>4.4000000000000004</v>
      </c>
      <c r="F489" t="s">
        <v>95</v>
      </c>
      <c r="G489" t="s">
        <v>1779</v>
      </c>
      <c r="H489" t="s">
        <v>88</v>
      </c>
      <c r="I489" t="s">
        <v>2291</v>
      </c>
      <c r="J489">
        <v>45000</v>
      </c>
      <c r="K489">
        <v>1</v>
      </c>
      <c r="L489">
        <v>3380</v>
      </c>
      <c r="M489">
        <v>15</v>
      </c>
      <c r="N489" t="s">
        <v>1801</v>
      </c>
      <c r="O489" t="s">
        <v>1802</v>
      </c>
      <c r="P489" t="s">
        <v>491</v>
      </c>
      <c r="Q489" t="s">
        <v>2199</v>
      </c>
      <c r="R489" t="s">
        <v>2222</v>
      </c>
      <c r="S489" t="s">
        <v>2283</v>
      </c>
      <c r="U489" t="s">
        <v>310</v>
      </c>
    </row>
    <row r="490" spans="1:21" hidden="1" x14ac:dyDescent="0.35">
      <c r="A490">
        <v>220</v>
      </c>
      <c r="B490" t="s">
        <v>2289</v>
      </c>
      <c r="C490" t="s">
        <v>2290</v>
      </c>
      <c r="D490">
        <v>13.16</v>
      </c>
      <c r="E490">
        <v>4.4000000000000004</v>
      </c>
      <c r="F490" t="s">
        <v>95</v>
      </c>
      <c r="G490" t="s">
        <v>1780</v>
      </c>
      <c r="H490" t="s">
        <v>88</v>
      </c>
      <c r="I490" t="s">
        <v>2291</v>
      </c>
      <c r="J490">
        <v>45000</v>
      </c>
      <c r="K490">
        <v>1</v>
      </c>
      <c r="L490">
        <v>3420</v>
      </c>
      <c r="M490">
        <v>15</v>
      </c>
      <c r="N490" t="s">
        <v>1801</v>
      </c>
      <c r="O490" t="s">
        <v>1802</v>
      </c>
      <c r="P490" t="s">
        <v>491</v>
      </c>
      <c r="Q490" t="s">
        <v>2199</v>
      </c>
      <c r="R490" t="s">
        <v>2222</v>
      </c>
      <c r="S490" t="s">
        <v>2283</v>
      </c>
      <c r="U490" t="s">
        <v>310</v>
      </c>
    </row>
    <row r="491" spans="1:21" hidden="1" x14ac:dyDescent="0.35">
      <c r="A491">
        <v>221</v>
      </c>
      <c r="B491" t="s">
        <v>2289</v>
      </c>
      <c r="C491" t="s">
        <v>2290</v>
      </c>
      <c r="D491">
        <v>13.16</v>
      </c>
      <c r="E491">
        <v>4.4000000000000004</v>
      </c>
      <c r="F491" t="s">
        <v>95</v>
      </c>
      <c r="G491" t="s">
        <v>1781</v>
      </c>
      <c r="H491" t="s">
        <v>88</v>
      </c>
      <c r="I491" t="s">
        <v>2291</v>
      </c>
      <c r="J491">
        <v>45000</v>
      </c>
      <c r="K491">
        <v>1</v>
      </c>
      <c r="L491">
        <v>3420</v>
      </c>
      <c r="M491">
        <v>15</v>
      </c>
      <c r="N491" t="s">
        <v>1801</v>
      </c>
      <c r="O491" t="s">
        <v>1802</v>
      </c>
      <c r="P491" t="s">
        <v>491</v>
      </c>
      <c r="Q491" t="s">
        <v>2199</v>
      </c>
      <c r="R491" t="s">
        <v>2222</v>
      </c>
      <c r="S491" t="s">
        <v>2283</v>
      </c>
      <c r="U491" t="s">
        <v>310</v>
      </c>
    </row>
    <row r="492" spans="1:21" hidden="1" x14ac:dyDescent="0.35">
      <c r="A492">
        <v>216</v>
      </c>
      <c r="B492" t="s">
        <v>2289</v>
      </c>
      <c r="C492" t="s">
        <v>2290</v>
      </c>
      <c r="D492">
        <v>9.43</v>
      </c>
      <c r="E492">
        <v>3.1</v>
      </c>
      <c r="F492" t="s">
        <v>95</v>
      </c>
      <c r="G492" t="s">
        <v>1783</v>
      </c>
      <c r="H492" t="s">
        <v>88</v>
      </c>
      <c r="I492" t="s">
        <v>2291</v>
      </c>
      <c r="J492">
        <v>45000</v>
      </c>
      <c r="K492">
        <v>1</v>
      </c>
      <c r="L492">
        <v>4770</v>
      </c>
      <c r="M492">
        <v>15</v>
      </c>
      <c r="N492" t="s">
        <v>1801</v>
      </c>
      <c r="O492" t="s">
        <v>1802</v>
      </c>
      <c r="P492" t="s">
        <v>491</v>
      </c>
      <c r="Q492" t="s">
        <v>2199</v>
      </c>
      <c r="R492" t="s">
        <v>2222</v>
      </c>
      <c r="S492" t="s">
        <v>2283</v>
      </c>
      <c r="U492" t="s">
        <v>310</v>
      </c>
    </row>
    <row r="493" spans="1:21" hidden="1" x14ac:dyDescent="0.35">
      <c r="A493">
        <v>258</v>
      </c>
      <c r="B493" t="s">
        <v>2292</v>
      </c>
      <c r="C493" t="s">
        <v>2293</v>
      </c>
      <c r="D493">
        <v>11</v>
      </c>
      <c r="E493">
        <v>3.7</v>
      </c>
      <c r="F493" t="s">
        <v>200</v>
      </c>
      <c r="G493" t="s">
        <v>88</v>
      </c>
      <c r="H493" t="s">
        <v>88</v>
      </c>
      <c r="I493" t="s">
        <v>2294</v>
      </c>
      <c r="J493">
        <v>20000</v>
      </c>
      <c r="K493">
        <v>1</v>
      </c>
      <c r="L493">
        <v>541</v>
      </c>
      <c r="M493">
        <v>11</v>
      </c>
      <c r="N493" t="s">
        <v>1801</v>
      </c>
      <c r="O493" t="s">
        <v>2295</v>
      </c>
      <c r="P493" t="s">
        <v>491</v>
      </c>
      <c r="Q493" t="s">
        <v>2199</v>
      </c>
      <c r="R493" t="s">
        <v>2222</v>
      </c>
      <c r="S493" t="s">
        <v>2283</v>
      </c>
      <c r="U493" t="s">
        <v>310</v>
      </c>
    </row>
    <row r="494" spans="1:21" hidden="1" x14ac:dyDescent="0.35">
      <c r="A494">
        <v>250</v>
      </c>
      <c r="B494" t="s">
        <v>2292</v>
      </c>
      <c r="C494" t="s">
        <v>2293</v>
      </c>
      <c r="D494">
        <v>7.66</v>
      </c>
      <c r="E494">
        <v>2.6</v>
      </c>
      <c r="F494" t="s">
        <v>95</v>
      </c>
      <c r="G494" t="s">
        <v>1760</v>
      </c>
      <c r="H494" t="s">
        <v>88</v>
      </c>
      <c r="I494" t="s">
        <v>2294</v>
      </c>
      <c r="J494">
        <v>20000</v>
      </c>
      <c r="K494">
        <v>1</v>
      </c>
      <c r="L494">
        <v>2610</v>
      </c>
      <c r="M494">
        <v>15</v>
      </c>
      <c r="N494" t="s">
        <v>1801</v>
      </c>
      <c r="O494" t="s">
        <v>2295</v>
      </c>
      <c r="P494" t="s">
        <v>491</v>
      </c>
      <c r="Q494" t="s">
        <v>2199</v>
      </c>
      <c r="R494" t="s">
        <v>2222</v>
      </c>
      <c r="S494" t="s">
        <v>2283</v>
      </c>
      <c r="U494" t="s">
        <v>310</v>
      </c>
    </row>
    <row r="495" spans="1:21" hidden="1" x14ac:dyDescent="0.35">
      <c r="A495">
        <v>253</v>
      </c>
      <c r="B495" t="s">
        <v>2292</v>
      </c>
      <c r="C495" t="s">
        <v>2293</v>
      </c>
      <c r="D495">
        <v>8.26</v>
      </c>
      <c r="E495">
        <v>2.8</v>
      </c>
      <c r="F495" t="s">
        <v>95</v>
      </c>
      <c r="G495" t="s">
        <v>1284</v>
      </c>
      <c r="H495" t="s">
        <v>88</v>
      </c>
      <c r="I495" t="s">
        <v>2294</v>
      </c>
      <c r="J495">
        <v>20000</v>
      </c>
      <c r="K495">
        <v>1</v>
      </c>
      <c r="L495">
        <v>2420</v>
      </c>
      <c r="M495">
        <v>15</v>
      </c>
      <c r="N495" t="s">
        <v>1801</v>
      </c>
      <c r="O495" t="s">
        <v>2295</v>
      </c>
      <c r="P495" t="s">
        <v>491</v>
      </c>
      <c r="Q495" t="s">
        <v>2199</v>
      </c>
      <c r="R495" t="s">
        <v>2222</v>
      </c>
      <c r="S495" t="s">
        <v>2283</v>
      </c>
      <c r="U495" t="s">
        <v>310</v>
      </c>
    </row>
    <row r="496" spans="1:21" hidden="1" x14ac:dyDescent="0.35">
      <c r="A496">
        <v>256</v>
      </c>
      <c r="B496" t="s">
        <v>2292</v>
      </c>
      <c r="C496" t="s">
        <v>2293</v>
      </c>
      <c r="D496">
        <v>9.35</v>
      </c>
      <c r="E496">
        <v>3.1</v>
      </c>
      <c r="F496" t="s">
        <v>95</v>
      </c>
      <c r="G496" t="s">
        <v>1762</v>
      </c>
      <c r="H496" t="s">
        <v>88</v>
      </c>
      <c r="I496" t="s">
        <v>2294</v>
      </c>
      <c r="J496">
        <v>20000</v>
      </c>
      <c r="K496">
        <v>1</v>
      </c>
      <c r="L496">
        <v>2140</v>
      </c>
      <c r="M496">
        <v>15</v>
      </c>
      <c r="N496" t="s">
        <v>1801</v>
      </c>
      <c r="O496" t="s">
        <v>2295</v>
      </c>
      <c r="P496" t="s">
        <v>491</v>
      </c>
      <c r="Q496" t="s">
        <v>2199</v>
      </c>
      <c r="R496" t="s">
        <v>2222</v>
      </c>
      <c r="S496" t="s">
        <v>2283</v>
      </c>
      <c r="U496" t="s">
        <v>310</v>
      </c>
    </row>
    <row r="497" spans="1:21" hidden="1" x14ac:dyDescent="0.35">
      <c r="A497">
        <v>252</v>
      </c>
      <c r="B497" t="s">
        <v>2292</v>
      </c>
      <c r="C497" t="s">
        <v>2293</v>
      </c>
      <c r="D497">
        <v>8.07</v>
      </c>
      <c r="E497">
        <v>2.7</v>
      </c>
      <c r="F497" t="s">
        <v>95</v>
      </c>
      <c r="G497" t="s">
        <v>1763</v>
      </c>
      <c r="H497" t="s">
        <v>88</v>
      </c>
      <c r="I497" t="s">
        <v>2294</v>
      </c>
      <c r="J497">
        <v>20000</v>
      </c>
      <c r="K497">
        <v>1</v>
      </c>
      <c r="L497">
        <v>2480</v>
      </c>
      <c r="M497">
        <v>15</v>
      </c>
      <c r="N497" t="s">
        <v>1801</v>
      </c>
      <c r="O497" t="s">
        <v>2295</v>
      </c>
      <c r="P497" t="s">
        <v>491</v>
      </c>
      <c r="Q497" t="s">
        <v>2199</v>
      </c>
      <c r="R497" t="s">
        <v>2222</v>
      </c>
      <c r="S497" t="s">
        <v>2283</v>
      </c>
      <c r="U497" t="s">
        <v>310</v>
      </c>
    </row>
    <row r="498" spans="1:21" hidden="1" x14ac:dyDescent="0.35">
      <c r="A498">
        <v>255</v>
      </c>
      <c r="B498" t="s">
        <v>2292</v>
      </c>
      <c r="C498" t="s">
        <v>2293</v>
      </c>
      <c r="D498">
        <v>8.77</v>
      </c>
      <c r="E498">
        <v>2.9</v>
      </c>
      <c r="F498" t="s">
        <v>95</v>
      </c>
      <c r="G498" t="s">
        <v>1764</v>
      </c>
      <c r="H498" t="s">
        <v>88</v>
      </c>
      <c r="I498" t="s">
        <v>2294</v>
      </c>
      <c r="J498">
        <v>20000</v>
      </c>
      <c r="K498">
        <v>1</v>
      </c>
      <c r="L498">
        <v>2280</v>
      </c>
      <c r="M498">
        <v>15</v>
      </c>
      <c r="N498" t="s">
        <v>1801</v>
      </c>
      <c r="O498" t="s">
        <v>2295</v>
      </c>
      <c r="P498" t="s">
        <v>491</v>
      </c>
      <c r="Q498" t="s">
        <v>2199</v>
      </c>
      <c r="R498" t="s">
        <v>2222</v>
      </c>
      <c r="S498" t="s">
        <v>2283</v>
      </c>
      <c r="U498" t="s">
        <v>310</v>
      </c>
    </row>
    <row r="499" spans="1:21" hidden="1" x14ac:dyDescent="0.35">
      <c r="A499">
        <v>254</v>
      </c>
      <c r="B499" t="s">
        <v>2292</v>
      </c>
      <c r="C499" t="s">
        <v>2293</v>
      </c>
      <c r="D499">
        <v>8.51</v>
      </c>
      <c r="E499">
        <v>2.8</v>
      </c>
      <c r="F499" t="s">
        <v>95</v>
      </c>
      <c r="G499" t="s">
        <v>1765</v>
      </c>
      <c r="H499" t="s">
        <v>88</v>
      </c>
      <c r="I499" t="s">
        <v>2294</v>
      </c>
      <c r="J499">
        <v>20000</v>
      </c>
      <c r="K499">
        <v>1</v>
      </c>
      <c r="L499">
        <v>2350</v>
      </c>
      <c r="M499">
        <v>15</v>
      </c>
      <c r="N499" t="s">
        <v>1801</v>
      </c>
      <c r="O499" t="s">
        <v>2295</v>
      </c>
      <c r="P499" t="s">
        <v>491</v>
      </c>
      <c r="Q499" t="s">
        <v>2199</v>
      </c>
      <c r="R499" t="s">
        <v>2222</v>
      </c>
      <c r="S499" t="s">
        <v>2283</v>
      </c>
      <c r="U499" t="s">
        <v>310</v>
      </c>
    </row>
    <row r="500" spans="1:21" hidden="1" x14ac:dyDescent="0.35">
      <c r="A500">
        <v>237</v>
      </c>
      <c r="B500" t="s">
        <v>2292</v>
      </c>
      <c r="C500" t="s">
        <v>2293</v>
      </c>
      <c r="D500">
        <v>4.07</v>
      </c>
      <c r="E500">
        <v>1.4</v>
      </c>
      <c r="F500" t="s">
        <v>95</v>
      </c>
      <c r="G500" t="s">
        <v>1767</v>
      </c>
      <c r="H500" t="s">
        <v>88</v>
      </c>
      <c r="I500" t="s">
        <v>2294</v>
      </c>
      <c r="J500">
        <v>20000</v>
      </c>
      <c r="K500">
        <v>1</v>
      </c>
      <c r="L500">
        <v>4910</v>
      </c>
      <c r="M500">
        <v>15</v>
      </c>
      <c r="N500" t="s">
        <v>1801</v>
      </c>
      <c r="O500" t="s">
        <v>2295</v>
      </c>
      <c r="P500" t="s">
        <v>491</v>
      </c>
      <c r="Q500" t="s">
        <v>2199</v>
      </c>
      <c r="R500" t="s">
        <v>2222</v>
      </c>
      <c r="S500" t="s">
        <v>2283</v>
      </c>
      <c r="U500" t="s">
        <v>310</v>
      </c>
    </row>
    <row r="501" spans="1:21" hidden="1" x14ac:dyDescent="0.35">
      <c r="A501">
        <v>236</v>
      </c>
      <c r="B501" t="s">
        <v>2292</v>
      </c>
      <c r="C501" t="s">
        <v>2293</v>
      </c>
      <c r="D501">
        <v>3.8</v>
      </c>
      <c r="E501">
        <v>1.3</v>
      </c>
      <c r="F501" t="s">
        <v>95</v>
      </c>
      <c r="G501" t="s">
        <v>1769</v>
      </c>
      <c r="H501" t="s">
        <v>88</v>
      </c>
      <c r="I501" t="s">
        <v>2294</v>
      </c>
      <c r="J501">
        <v>20000</v>
      </c>
      <c r="K501">
        <v>1</v>
      </c>
      <c r="L501">
        <v>5260</v>
      </c>
      <c r="M501">
        <v>15</v>
      </c>
      <c r="N501" t="s">
        <v>1801</v>
      </c>
      <c r="O501" t="s">
        <v>2295</v>
      </c>
      <c r="P501" t="s">
        <v>491</v>
      </c>
      <c r="Q501" t="s">
        <v>2199</v>
      </c>
      <c r="R501" t="s">
        <v>2222</v>
      </c>
      <c r="S501" t="s">
        <v>2283</v>
      </c>
      <c r="U501" t="s">
        <v>310</v>
      </c>
    </row>
    <row r="502" spans="1:21" hidden="1" x14ac:dyDescent="0.35">
      <c r="A502">
        <v>257</v>
      </c>
      <c r="B502" t="s">
        <v>2292</v>
      </c>
      <c r="C502" t="s">
        <v>2293</v>
      </c>
      <c r="D502">
        <v>10.26</v>
      </c>
      <c r="E502">
        <v>3.4</v>
      </c>
      <c r="F502" t="s">
        <v>95</v>
      </c>
      <c r="G502" t="s">
        <v>1772</v>
      </c>
      <c r="H502" t="s">
        <v>88</v>
      </c>
      <c r="I502" t="s">
        <v>2294</v>
      </c>
      <c r="J502">
        <v>20000</v>
      </c>
      <c r="K502">
        <v>1</v>
      </c>
      <c r="L502">
        <v>1950</v>
      </c>
      <c r="M502">
        <v>15</v>
      </c>
      <c r="N502" t="s">
        <v>1801</v>
      </c>
      <c r="O502" t="s">
        <v>2295</v>
      </c>
      <c r="P502" t="s">
        <v>491</v>
      </c>
      <c r="Q502" t="s">
        <v>2199</v>
      </c>
      <c r="R502" t="s">
        <v>2222</v>
      </c>
      <c r="S502" t="s">
        <v>2283</v>
      </c>
      <c r="U502" t="s">
        <v>310</v>
      </c>
    </row>
    <row r="503" spans="1:21" hidden="1" x14ac:dyDescent="0.35">
      <c r="A503">
        <v>243</v>
      </c>
      <c r="B503" t="s">
        <v>2292</v>
      </c>
      <c r="C503" t="s">
        <v>2293</v>
      </c>
      <c r="D503">
        <v>5.67</v>
      </c>
      <c r="E503">
        <v>1.9</v>
      </c>
      <c r="F503" t="s">
        <v>95</v>
      </c>
      <c r="G503" t="s">
        <v>1375</v>
      </c>
      <c r="H503" t="s">
        <v>88</v>
      </c>
      <c r="I503" t="s">
        <v>2294</v>
      </c>
      <c r="J503">
        <v>20000</v>
      </c>
      <c r="K503">
        <v>1</v>
      </c>
      <c r="L503">
        <v>3530</v>
      </c>
      <c r="M503">
        <v>15</v>
      </c>
      <c r="N503" t="s">
        <v>1801</v>
      </c>
      <c r="O503" t="s">
        <v>2295</v>
      </c>
      <c r="P503" t="s">
        <v>491</v>
      </c>
      <c r="Q503" t="s">
        <v>2199</v>
      </c>
      <c r="R503" t="s">
        <v>2222</v>
      </c>
      <c r="S503" t="s">
        <v>2283</v>
      </c>
      <c r="U503" t="s">
        <v>310</v>
      </c>
    </row>
    <row r="504" spans="1:21" hidden="1" x14ac:dyDescent="0.35">
      <c r="A504">
        <v>248</v>
      </c>
      <c r="B504" t="s">
        <v>2292</v>
      </c>
      <c r="C504" t="s">
        <v>2293</v>
      </c>
      <c r="D504">
        <v>6.21</v>
      </c>
      <c r="E504">
        <v>2.1</v>
      </c>
      <c r="F504" t="s">
        <v>95</v>
      </c>
      <c r="G504" t="s">
        <v>1409</v>
      </c>
      <c r="H504" t="s">
        <v>88</v>
      </c>
      <c r="I504" t="s">
        <v>2294</v>
      </c>
      <c r="J504">
        <v>20000</v>
      </c>
      <c r="K504">
        <v>1</v>
      </c>
      <c r="L504">
        <v>3220</v>
      </c>
      <c r="M504">
        <v>15</v>
      </c>
      <c r="N504" t="s">
        <v>1801</v>
      </c>
      <c r="O504" t="s">
        <v>2295</v>
      </c>
      <c r="P504" t="s">
        <v>491</v>
      </c>
      <c r="Q504" t="s">
        <v>2199</v>
      </c>
      <c r="R504" t="s">
        <v>2222</v>
      </c>
      <c r="S504" t="s">
        <v>2283</v>
      </c>
      <c r="U504" t="s">
        <v>310</v>
      </c>
    </row>
    <row r="505" spans="1:21" hidden="1" x14ac:dyDescent="0.35">
      <c r="A505">
        <v>259</v>
      </c>
      <c r="B505" t="s">
        <v>2292</v>
      </c>
      <c r="C505" t="s">
        <v>2293</v>
      </c>
      <c r="D505">
        <v>12.9</v>
      </c>
      <c r="E505">
        <v>4.3</v>
      </c>
      <c r="F505" t="s">
        <v>95</v>
      </c>
      <c r="G505" t="s">
        <v>1773</v>
      </c>
      <c r="H505" t="s">
        <v>88</v>
      </c>
      <c r="I505" t="s">
        <v>2294</v>
      </c>
      <c r="J505">
        <v>20000</v>
      </c>
      <c r="K505">
        <v>1</v>
      </c>
      <c r="L505">
        <v>1550</v>
      </c>
      <c r="M505">
        <v>15</v>
      </c>
      <c r="N505" t="s">
        <v>1801</v>
      </c>
      <c r="O505" t="s">
        <v>2295</v>
      </c>
      <c r="P505" t="s">
        <v>491</v>
      </c>
      <c r="Q505" t="s">
        <v>2199</v>
      </c>
      <c r="R505" t="s">
        <v>2222</v>
      </c>
      <c r="S505" t="s">
        <v>2283</v>
      </c>
      <c r="U505" t="s">
        <v>310</v>
      </c>
    </row>
    <row r="506" spans="1:21" hidden="1" x14ac:dyDescent="0.35">
      <c r="A506">
        <v>242</v>
      </c>
      <c r="B506" t="s">
        <v>2292</v>
      </c>
      <c r="C506" t="s">
        <v>2293</v>
      </c>
      <c r="D506">
        <v>4.8099999999999996</v>
      </c>
      <c r="E506">
        <v>1.6</v>
      </c>
      <c r="F506" t="s">
        <v>95</v>
      </c>
      <c r="G506" t="s">
        <v>1770</v>
      </c>
      <c r="H506" t="s">
        <v>88</v>
      </c>
      <c r="I506" t="s">
        <v>2294</v>
      </c>
      <c r="J506">
        <v>20000</v>
      </c>
      <c r="K506">
        <v>1</v>
      </c>
      <c r="L506">
        <v>4160</v>
      </c>
      <c r="M506">
        <v>15</v>
      </c>
      <c r="N506" t="s">
        <v>1801</v>
      </c>
      <c r="O506" t="s">
        <v>2295</v>
      </c>
      <c r="P506" t="s">
        <v>491</v>
      </c>
      <c r="Q506" t="s">
        <v>2199</v>
      </c>
      <c r="R506" t="s">
        <v>2222</v>
      </c>
      <c r="S506" t="s">
        <v>2283</v>
      </c>
      <c r="U506" t="s">
        <v>310</v>
      </c>
    </row>
    <row r="507" spans="1:21" hidden="1" x14ac:dyDescent="0.35">
      <c r="A507">
        <v>249</v>
      </c>
      <c r="B507" t="s">
        <v>2292</v>
      </c>
      <c r="C507" t="s">
        <v>2293</v>
      </c>
      <c r="D507">
        <v>7.58</v>
      </c>
      <c r="E507">
        <v>2.5</v>
      </c>
      <c r="F507" t="s">
        <v>95</v>
      </c>
      <c r="G507" t="s">
        <v>1775</v>
      </c>
      <c r="H507" t="s">
        <v>88</v>
      </c>
      <c r="I507" t="s">
        <v>2294</v>
      </c>
      <c r="J507">
        <v>20000</v>
      </c>
      <c r="K507">
        <v>1</v>
      </c>
      <c r="L507">
        <v>2640</v>
      </c>
      <c r="M507">
        <v>15</v>
      </c>
      <c r="N507" t="s">
        <v>1801</v>
      </c>
      <c r="O507" t="s">
        <v>2295</v>
      </c>
      <c r="P507" t="s">
        <v>491</v>
      </c>
      <c r="Q507" t="s">
        <v>2199</v>
      </c>
      <c r="R507" t="s">
        <v>2222</v>
      </c>
      <c r="S507" t="s">
        <v>2283</v>
      </c>
      <c r="U507" t="s">
        <v>310</v>
      </c>
    </row>
    <row r="508" spans="1:21" hidden="1" x14ac:dyDescent="0.35">
      <c r="A508">
        <v>251</v>
      </c>
      <c r="B508" t="s">
        <v>2292</v>
      </c>
      <c r="C508" t="s">
        <v>2293</v>
      </c>
      <c r="D508">
        <v>7.72</v>
      </c>
      <c r="E508">
        <v>2.6</v>
      </c>
      <c r="F508" t="s">
        <v>95</v>
      </c>
      <c r="G508" t="s">
        <v>1776</v>
      </c>
      <c r="H508" t="s">
        <v>88</v>
      </c>
      <c r="I508" t="s">
        <v>2294</v>
      </c>
      <c r="J508">
        <v>20000</v>
      </c>
      <c r="K508">
        <v>1</v>
      </c>
      <c r="L508">
        <v>2590</v>
      </c>
      <c r="M508">
        <v>15</v>
      </c>
      <c r="N508" t="s">
        <v>1801</v>
      </c>
      <c r="O508" t="s">
        <v>2295</v>
      </c>
      <c r="P508" t="s">
        <v>491</v>
      </c>
      <c r="Q508" t="s">
        <v>2199</v>
      </c>
      <c r="R508" t="s">
        <v>2222</v>
      </c>
      <c r="S508" t="s">
        <v>2283</v>
      </c>
      <c r="U508" t="s">
        <v>310</v>
      </c>
    </row>
    <row r="509" spans="1:21" hidden="1" x14ac:dyDescent="0.35">
      <c r="A509">
        <v>238</v>
      </c>
      <c r="B509" t="s">
        <v>2292</v>
      </c>
      <c r="C509" t="s">
        <v>2293</v>
      </c>
      <c r="D509">
        <v>4.13</v>
      </c>
      <c r="E509">
        <v>1.4</v>
      </c>
      <c r="F509" t="s">
        <v>95</v>
      </c>
      <c r="G509" t="s">
        <v>1494</v>
      </c>
      <c r="H509" t="s">
        <v>88</v>
      </c>
      <c r="I509" t="s">
        <v>2294</v>
      </c>
      <c r="J509">
        <v>20000</v>
      </c>
      <c r="K509">
        <v>1</v>
      </c>
      <c r="L509">
        <v>4840</v>
      </c>
      <c r="M509">
        <v>15</v>
      </c>
      <c r="N509" t="s">
        <v>1801</v>
      </c>
      <c r="O509" t="s">
        <v>2295</v>
      </c>
      <c r="P509" t="s">
        <v>491</v>
      </c>
      <c r="Q509" t="s">
        <v>2199</v>
      </c>
      <c r="R509" t="s">
        <v>2222</v>
      </c>
      <c r="S509" t="s">
        <v>2283</v>
      </c>
      <c r="U509" t="s">
        <v>310</v>
      </c>
    </row>
    <row r="510" spans="1:21" hidden="1" x14ac:dyDescent="0.35">
      <c r="A510">
        <v>239</v>
      </c>
      <c r="B510" t="s">
        <v>2292</v>
      </c>
      <c r="C510" t="s">
        <v>2293</v>
      </c>
      <c r="D510">
        <v>4.1399999999999997</v>
      </c>
      <c r="E510">
        <v>1.4</v>
      </c>
      <c r="F510" t="s">
        <v>95</v>
      </c>
      <c r="G510" t="s">
        <v>1507</v>
      </c>
      <c r="H510" t="s">
        <v>88</v>
      </c>
      <c r="I510" t="s">
        <v>2294</v>
      </c>
      <c r="J510">
        <v>20000</v>
      </c>
      <c r="K510">
        <v>1</v>
      </c>
      <c r="L510">
        <v>4830</v>
      </c>
      <c r="M510">
        <v>15</v>
      </c>
      <c r="N510" t="s">
        <v>1801</v>
      </c>
      <c r="O510" t="s">
        <v>2295</v>
      </c>
      <c r="P510" t="s">
        <v>491</v>
      </c>
      <c r="Q510" t="s">
        <v>2199</v>
      </c>
      <c r="R510" t="s">
        <v>2222</v>
      </c>
      <c r="S510" t="s">
        <v>2283</v>
      </c>
      <c r="U510" t="s">
        <v>310</v>
      </c>
    </row>
    <row r="511" spans="1:21" hidden="1" x14ac:dyDescent="0.35">
      <c r="A511">
        <v>246</v>
      </c>
      <c r="B511" t="s">
        <v>2292</v>
      </c>
      <c r="C511" t="s">
        <v>2293</v>
      </c>
      <c r="D511">
        <v>5.92</v>
      </c>
      <c r="E511">
        <v>2</v>
      </c>
      <c r="F511" t="s">
        <v>95</v>
      </c>
      <c r="G511" t="s">
        <v>1777</v>
      </c>
      <c r="H511" t="s">
        <v>88</v>
      </c>
      <c r="I511" t="s">
        <v>2294</v>
      </c>
      <c r="J511">
        <v>20000</v>
      </c>
      <c r="K511">
        <v>1</v>
      </c>
      <c r="L511">
        <v>3380</v>
      </c>
      <c r="M511">
        <v>15</v>
      </c>
      <c r="N511" t="s">
        <v>1801</v>
      </c>
      <c r="O511" t="s">
        <v>2295</v>
      </c>
      <c r="P511" t="s">
        <v>491</v>
      </c>
      <c r="Q511" t="s">
        <v>2199</v>
      </c>
      <c r="R511" t="s">
        <v>2222</v>
      </c>
      <c r="S511" t="s">
        <v>2283</v>
      </c>
      <c r="U511" t="s">
        <v>310</v>
      </c>
    </row>
    <row r="512" spans="1:21" hidden="1" x14ac:dyDescent="0.35">
      <c r="A512">
        <v>241</v>
      </c>
      <c r="B512" t="s">
        <v>2292</v>
      </c>
      <c r="C512" t="s">
        <v>2293</v>
      </c>
      <c r="D512">
        <v>4.68</v>
      </c>
      <c r="E512">
        <v>1.6</v>
      </c>
      <c r="F512" t="s">
        <v>95</v>
      </c>
      <c r="G512" t="s">
        <v>1778</v>
      </c>
      <c r="H512" t="s">
        <v>88</v>
      </c>
      <c r="I512" t="s">
        <v>2294</v>
      </c>
      <c r="J512">
        <v>20000</v>
      </c>
      <c r="K512">
        <v>1</v>
      </c>
      <c r="L512">
        <v>4270</v>
      </c>
      <c r="M512">
        <v>15</v>
      </c>
      <c r="N512" t="s">
        <v>1801</v>
      </c>
      <c r="O512" t="s">
        <v>2295</v>
      </c>
      <c r="P512" t="s">
        <v>491</v>
      </c>
      <c r="Q512" t="s">
        <v>2199</v>
      </c>
      <c r="R512" t="s">
        <v>2222</v>
      </c>
      <c r="S512" t="s">
        <v>2283</v>
      </c>
      <c r="U512" t="s">
        <v>310</v>
      </c>
    </row>
    <row r="513" spans="1:21" hidden="1" x14ac:dyDescent="0.35">
      <c r="A513">
        <v>247</v>
      </c>
      <c r="B513" t="s">
        <v>2292</v>
      </c>
      <c r="C513" t="s">
        <v>2293</v>
      </c>
      <c r="D513">
        <v>5.92</v>
      </c>
      <c r="E513">
        <v>2</v>
      </c>
      <c r="F513" t="s">
        <v>95</v>
      </c>
      <c r="G513" t="s">
        <v>1779</v>
      </c>
      <c r="H513" t="s">
        <v>88</v>
      </c>
      <c r="I513" t="s">
        <v>2294</v>
      </c>
      <c r="J513">
        <v>20000</v>
      </c>
      <c r="K513">
        <v>1</v>
      </c>
      <c r="L513">
        <v>3380</v>
      </c>
      <c r="M513">
        <v>15</v>
      </c>
      <c r="N513" t="s">
        <v>1801</v>
      </c>
      <c r="O513" t="s">
        <v>2295</v>
      </c>
      <c r="P513" t="s">
        <v>491</v>
      </c>
      <c r="Q513" t="s">
        <v>2199</v>
      </c>
      <c r="R513" t="s">
        <v>2222</v>
      </c>
      <c r="S513" t="s">
        <v>2283</v>
      </c>
      <c r="U513" t="s">
        <v>310</v>
      </c>
    </row>
    <row r="514" spans="1:21" hidden="1" x14ac:dyDescent="0.35">
      <c r="A514">
        <v>244</v>
      </c>
      <c r="B514" t="s">
        <v>2292</v>
      </c>
      <c r="C514" t="s">
        <v>2293</v>
      </c>
      <c r="D514">
        <v>5.85</v>
      </c>
      <c r="E514">
        <v>2</v>
      </c>
      <c r="F514" t="s">
        <v>95</v>
      </c>
      <c r="G514" t="s">
        <v>1780</v>
      </c>
      <c r="H514" t="s">
        <v>88</v>
      </c>
      <c r="I514" t="s">
        <v>2294</v>
      </c>
      <c r="J514">
        <v>20000</v>
      </c>
      <c r="K514">
        <v>1</v>
      </c>
      <c r="L514">
        <v>3420</v>
      </c>
      <c r="M514">
        <v>15</v>
      </c>
      <c r="N514" t="s">
        <v>1801</v>
      </c>
      <c r="O514" t="s">
        <v>2295</v>
      </c>
      <c r="P514" t="s">
        <v>491</v>
      </c>
      <c r="Q514" t="s">
        <v>2199</v>
      </c>
      <c r="R514" t="s">
        <v>2222</v>
      </c>
      <c r="S514" t="s">
        <v>2283</v>
      </c>
      <c r="U514" t="s">
        <v>310</v>
      </c>
    </row>
    <row r="515" spans="1:21" hidden="1" x14ac:dyDescent="0.35">
      <c r="A515">
        <v>245</v>
      </c>
      <c r="B515" t="s">
        <v>2292</v>
      </c>
      <c r="C515" t="s">
        <v>2293</v>
      </c>
      <c r="D515">
        <v>5.85</v>
      </c>
      <c r="E515">
        <v>2</v>
      </c>
      <c r="F515" t="s">
        <v>95</v>
      </c>
      <c r="G515" t="s">
        <v>1781</v>
      </c>
      <c r="H515" t="s">
        <v>88</v>
      </c>
      <c r="I515" t="s">
        <v>2294</v>
      </c>
      <c r="J515">
        <v>20000</v>
      </c>
      <c r="K515">
        <v>1</v>
      </c>
      <c r="L515">
        <v>3420</v>
      </c>
      <c r="M515">
        <v>15</v>
      </c>
      <c r="N515" t="s">
        <v>1801</v>
      </c>
      <c r="O515" t="s">
        <v>2295</v>
      </c>
      <c r="P515" t="s">
        <v>491</v>
      </c>
      <c r="Q515" t="s">
        <v>2199</v>
      </c>
      <c r="R515" t="s">
        <v>2222</v>
      </c>
      <c r="S515" t="s">
        <v>2283</v>
      </c>
      <c r="U515" t="s">
        <v>310</v>
      </c>
    </row>
    <row r="516" spans="1:21" hidden="1" x14ac:dyDescent="0.35">
      <c r="A516">
        <v>240</v>
      </c>
      <c r="B516" t="s">
        <v>2292</v>
      </c>
      <c r="C516" t="s">
        <v>2293</v>
      </c>
      <c r="D516">
        <v>4.1900000000000004</v>
      </c>
      <c r="E516">
        <v>1.4</v>
      </c>
      <c r="F516" t="s">
        <v>95</v>
      </c>
      <c r="G516" t="s">
        <v>1783</v>
      </c>
      <c r="H516" t="s">
        <v>88</v>
      </c>
      <c r="I516" t="s">
        <v>2294</v>
      </c>
      <c r="J516">
        <v>20000</v>
      </c>
      <c r="K516">
        <v>1</v>
      </c>
      <c r="L516">
        <v>4770</v>
      </c>
      <c r="M516">
        <v>15</v>
      </c>
      <c r="N516" t="s">
        <v>1801</v>
      </c>
      <c r="O516" t="s">
        <v>2295</v>
      </c>
      <c r="P516" t="s">
        <v>491</v>
      </c>
      <c r="Q516" t="s">
        <v>2199</v>
      </c>
      <c r="R516" t="s">
        <v>2222</v>
      </c>
      <c r="S516" t="s">
        <v>2283</v>
      </c>
      <c r="U516" t="s">
        <v>310</v>
      </c>
    </row>
    <row r="517" spans="1:21" hidden="1" x14ac:dyDescent="0.35">
      <c r="A517">
        <v>168</v>
      </c>
      <c r="B517" t="s">
        <v>2296</v>
      </c>
      <c r="C517" t="s">
        <v>2297</v>
      </c>
      <c r="D517">
        <v>15</v>
      </c>
      <c r="E517">
        <v>5</v>
      </c>
      <c r="F517" t="s">
        <v>95</v>
      </c>
      <c r="G517" t="s">
        <v>1760</v>
      </c>
      <c r="H517" t="s">
        <v>88</v>
      </c>
      <c r="I517" t="s">
        <v>2261</v>
      </c>
      <c r="J517">
        <v>70000</v>
      </c>
      <c r="K517">
        <v>1</v>
      </c>
      <c r="L517">
        <v>2610</v>
      </c>
      <c r="M517">
        <v>15</v>
      </c>
      <c r="N517" t="s">
        <v>1801</v>
      </c>
      <c r="O517" t="s">
        <v>1802</v>
      </c>
      <c r="P517" t="s">
        <v>491</v>
      </c>
      <c r="Q517" t="s">
        <v>2199</v>
      </c>
      <c r="R517" t="s">
        <v>2222</v>
      </c>
      <c r="S517" t="s">
        <v>2262</v>
      </c>
      <c r="U517" t="s">
        <v>310</v>
      </c>
    </row>
    <row r="518" spans="1:21" hidden="1" x14ac:dyDescent="0.35">
      <c r="A518">
        <v>169</v>
      </c>
      <c r="B518" t="s">
        <v>2296</v>
      </c>
      <c r="C518" t="s">
        <v>2297</v>
      </c>
      <c r="D518">
        <v>15</v>
      </c>
      <c r="E518">
        <v>5</v>
      </c>
      <c r="F518" t="s">
        <v>95</v>
      </c>
      <c r="G518" t="s">
        <v>1284</v>
      </c>
      <c r="H518" t="s">
        <v>88</v>
      </c>
      <c r="I518" t="s">
        <v>2261</v>
      </c>
      <c r="J518">
        <v>70000</v>
      </c>
      <c r="K518">
        <v>1</v>
      </c>
      <c r="L518">
        <v>2420</v>
      </c>
      <c r="M518">
        <v>15</v>
      </c>
      <c r="N518" t="s">
        <v>1801</v>
      </c>
      <c r="O518" t="s">
        <v>1802</v>
      </c>
      <c r="P518" t="s">
        <v>491</v>
      </c>
      <c r="Q518" t="s">
        <v>2199</v>
      </c>
      <c r="R518" t="s">
        <v>2222</v>
      </c>
      <c r="S518" t="s">
        <v>2262</v>
      </c>
      <c r="U518" t="s">
        <v>310</v>
      </c>
    </row>
    <row r="519" spans="1:21" hidden="1" x14ac:dyDescent="0.35">
      <c r="A519">
        <v>170</v>
      </c>
      <c r="B519" t="s">
        <v>2296</v>
      </c>
      <c r="C519" t="s">
        <v>2297</v>
      </c>
      <c r="D519">
        <v>15</v>
      </c>
      <c r="E519">
        <v>5</v>
      </c>
      <c r="F519" t="s">
        <v>95</v>
      </c>
      <c r="G519" t="s">
        <v>1762</v>
      </c>
      <c r="H519" t="s">
        <v>88</v>
      </c>
      <c r="I519" t="s">
        <v>2261</v>
      </c>
      <c r="J519">
        <v>70000</v>
      </c>
      <c r="K519">
        <v>1</v>
      </c>
      <c r="L519">
        <v>2140</v>
      </c>
      <c r="M519">
        <v>15</v>
      </c>
      <c r="N519" t="s">
        <v>1801</v>
      </c>
      <c r="O519" t="s">
        <v>1802</v>
      </c>
      <c r="P519" t="s">
        <v>491</v>
      </c>
      <c r="Q519" t="s">
        <v>2199</v>
      </c>
      <c r="R519" t="s">
        <v>2222</v>
      </c>
      <c r="S519" t="s">
        <v>2262</v>
      </c>
      <c r="U519" t="s">
        <v>310</v>
      </c>
    </row>
    <row r="520" spans="1:21" hidden="1" x14ac:dyDescent="0.35">
      <c r="A520">
        <v>171</v>
      </c>
      <c r="B520" t="s">
        <v>2296</v>
      </c>
      <c r="C520" t="s">
        <v>2297</v>
      </c>
      <c r="D520">
        <v>15</v>
      </c>
      <c r="E520">
        <v>5</v>
      </c>
      <c r="F520" t="s">
        <v>95</v>
      </c>
      <c r="G520" t="s">
        <v>1763</v>
      </c>
      <c r="H520" t="s">
        <v>88</v>
      </c>
      <c r="I520" t="s">
        <v>2261</v>
      </c>
      <c r="J520">
        <v>70000</v>
      </c>
      <c r="K520">
        <v>1</v>
      </c>
      <c r="L520">
        <v>2480</v>
      </c>
      <c r="M520">
        <v>15</v>
      </c>
      <c r="N520" t="s">
        <v>1801</v>
      </c>
      <c r="O520" t="s">
        <v>1802</v>
      </c>
      <c r="P520" t="s">
        <v>491</v>
      </c>
      <c r="Q520" t="s">
        <v>2199</v>
      </c>
      <c r="R520" t="s">
        <v>2222</v>
      </c>
      <c r="S520" t="s">
        <v>2262</v>
      </c>
      <c r="U520" t="s">
        <v>310</v>
      </c>
    </row>
    <row r="521" spans="1:21" hidden="1" x14ac:dyDescent="0.35">
      <c r="A521">
        <v>172</v>
      </c>
      <c r="B521" t="s">
        <v>2296</v>
      </c>
      <c r="C521" t="s">
        <v>2297</v>
      </c>
      <c r="D521">
        <v>15</v>
      </c>
      <c r="E521">
        <v>5</v>
      </c>
      <c r="F521" t="s">
        <v>95</v>
      </c>
      <c r="G521" t="s">
        <v>1764</v>
      </c>
      <c r="H521" t="s">
        <v>88</v>
      </c>
      <c r="I521" t="s">
        <v>2261</v>
      </c>
      <c r="J521">
        <v>70000</v>
      </c>
      <c r="K521">
        <v>1</v>
      </c>
      <c r="L521">
        <v>2280</v>
      </c>
      <c r="M521">
        <v>15</v>
      </c>
      <c r="N521" t="s">
        <v>1801</v>
      </c>
      <c r="O521" t="s">
        <v>1802</v>
      </c>
      <c r="P521" t="s">
        <v>491</v>
      </c>
      <c r="Q521" t="s">
        <v>2199</v>
      </c>
      <c r="R521" t="s">
        <v>2222</v>
      </c>
      <c r="S521" t="s">
        <v>2262</v>
      </c>
      <c r="U521" t="s">
        <v>310</v>
      </c>
    </row>
    <row r="522" spans="1:21" hidden="1" x14ac:dyDescent="0.35">
      <c r="A522">
        <v>173</v>
      </c>
      <c r="B522" t="s">
        <v>2296</v>
      </c>
      <c r="C522" t="s">
        <v>2297</v>
      </c>
      <c r="D522">
        <v>15</v>
      </c>
      <c r="E522">
        <v>5</v>
      </c>
      <c r="F522" t="s">
        <v>95</v>
      </c>
      <c r="G522" t="s">
        <v>1765</v>
      </c>
      <c r="H522" t="s">
        <v>88</v>
      </c>
      <c r="I522" t="s">
        <v>2261</v>
      </c>
      <c r="J522">
        <v>70000</v>
      </c>
      <c r="K522">
        <v>1</v>
      </c>
      <c r="L522">
        <v>2350</v>
      </c>
      <c r="M522">
        <v>15</v>
      </c>
      <c r="N522" t="s">
        <v>1801</v>
      </c>
      <c r="O522" t="s">
        <v>1802</v>
      </c>
      <c r="P522" t="s">
        <v>491</v>
      </c>
      <c r="Q522" t="s">
        <v>2199</v>
      </c>
      <c r="R522" t="s">
        <v>2222</v>
      </c>
      <c r="S522" t="s">
        <v>2262</v>
      </c>
      <c r="U522" t="s">
        <v>310</v>
      </c>
    </row>
    <row r="523" spans="1:21" hidden="1" x14ac:dyDescent="0.35">
      <c r="A523">
        <v>164</v>
      </c>
      <c r="B523" t="s">
        <v>2296</v>
      </c>
      <c r="C523" t="s">
        <v>2297</v>
      </c>
      <c r="D523">
        <v>14.26</v>
      </c>
      <c r="E523">
        <v>4.8</v>
      </c>
      <c r="F523" t="s">
        <v>95</v>
      </c>
      <c r="G523" t="s">
        <v>1767</v>
      </c>
      <c r="H523" t="s">
        <v>88</v>
      </c>
      <c r="I523" t="s">
        <v>2261</v>
      </c>
      <c r="J523">
        <v>70000</v>
      </c>
      <c r="K523">
        <v>1</v>
      </c>
      <c r="L523">
        <v>4910</v>
      </c>
      <c r="M523">
        <v>15</v>
      </c>
      <c r="N523" t="s">
        <v>1801</v>
      </c>
      <c r="O523" t="s">
        <v>1802</v>
      </c>
      <c r="P523" t="s">
        <v>491</v>
      </c>
      <c r="Q523" t="s">
        <v>2199</v>
      </c>
      <c r="R523" t="s">
        <v>2222</v>
      </c>
      <c r="S523" t="s">
        <v>2262</v>
      </c>
      <c r="U523" t="s">
        <v>310</v>
      </c>
    </row>
    <row r="524" spans="1:21" hidden="1" x14ac:dyDescent="0.35">
      <c r="A524">
        <v>163</v>
      </c>
      <c r="B524" t="s">
        <v>2296</v>
      </c>
      <c r="C524" t="s">
        <v>2297</v>
      </c>
      <c r="D524">
        <v>13.31</v>
      </c>
      <c r="E524">
        <v>4.4000000000000004</v>
      </c>
      <c r="F524" t="s">
        <v>95</v>
      </c>
      <c r="G524" t="s">
        <v>1769</v>
      </c>
      <c r="H524" t="s">
        <v>88</v>
      </c>
      <c r="I524" t="s">
        <v>2261</v>
      </c>
      <c r="J524">
        <v>70000</v>
      </c>
      <c r="K524">
        <v>1</v>
      </c>
      <c r="L524">
        <v>5260</v>
      </c>
      <c r="M524">
        <v>15</v>
      </c>
      <c r="N524" t="s">
        <v>1801</v>
      </c>
      <c r="O524" t="s">
        <v>1802</v>
      </c>
      <c r="P524" t="s">
        <v>491</v>
      </c>
      <c r="Q524" t="s">
        <v>2199</v>
      </c>
      <c r="R524" t="s">
        <v>2222</v>
      </c>
      <c r="S524" t="s">
        <v>2262</v>
      </c>
      <c r="U524" t="s">
        <v>310</v>
      </c>
    </row>
    <row r="525" spans="1:21" hidden="1" x14ac:dyDescent="0.35">
      <c r="A525">
        <v>174</v>
      </c>
      <c r="B525" t="s">
        <v>2296</v>
      </c>
      <c r="C525" t="s">
        <v>2297</v>
      </c>
      <c r="D525">
        <v>15</v>
      </c>
      <c r="E525">
        <v>5</v>
      </c>
      <c r="F525" t="s">
        <v>95</v>
      </c>
      <c r="G525" t="s">
        <v>1772</v>
      </c>
      <c r="H525" t="s">
        <v>88</v>
      </c>
      <c r="I525" t="s">
        <v>2261</v>
      </c>
      <c r="J525">
        <v>70000</v>
      </c>
      <c r="K525">
        <v>1</v>
      </c>
      <c r="L525">
        <v>1950</v>
      </c>
      <c r="M525">
        <v>15</v>
      </c>
      <c r="N525" t="s">
        <v>1801</v>
      </c>
      <c r="O525" t="s">
        <v>1802</v>
      </c>
      <c r="P525" t="s">
        <v>491</v>
      </c>
      <c r="Q525" t="s">
        <v>2199</v>
      </c>
      <c r="R525" t="s">
        <v>2222</v>
      </c>
      <c r="S525" t="s">
        <v>2262</v>
      </c>
      <c r="U525" t="s">
        <v>310</v>
      </c>
    </row>
    <row r="526" spans="1:21" hidden="1" x14ac:dyDescent="0.35">
      <c r="A526">
        <v>175</v>
      </c>
      <c r="B526" t="s">
        <v>2296</v>
      </c>
      <c r="C526" t="s">
        <v>2297</v>
      </c>
      <c r="D526">
        <v>15</v>
      </c>
      <c r="E526">
        <v>5</v>
      </c>
      <c r="F526" t="s">
        <v>95</v>
      </c>
      <c r="G526" t="s">
        <v>1375</v>
      </c>
      <c r="H526" t="s">
        <v>88</v>
      </c>
      <c r="I526" t="s">
        <v>2261</v>
      </c>
      <c r="J526">
        <v>70000</v>
      </c>
      <c r="K526">
        <v>1</v>
      </c>
      <c r="L526">
        <v>3530</v>
      </c>
      <c r="M526">
        <v>15</v>
      </c>
      <c r="N526" t="s">
        <v>1801</v>
      </c>
      <c r="O526" t="s">
        <v>1802</v>
      </c>
      <c r="P526" t="s">
        <v>491</v>
      </c>
      <c r="Q526" t="s">
        <v>2199</v>
      </c>
      <c r="R526" t="s">
        <v>2222</v>
      </c>
      <c r="S526" t="s">
        <v>2262</v>
      </c>
      <c r="U526" t="s">
        <v>310</v>
      </c>
    </row>
    <row r="527" spans="1:21" hidden="1" x14ac:dyDescent="0.35">
      <c r="A527">
        <v>176</v>
      </c>
      <c r="B527" t="s">
        <v>2296</v>
      </c>
      <c r="C527" t="s">
        <v>2297</v>
      </c>
      <c r="D527">
        <v>15</v>
      </c>
      <c r="E527">
        <v>5</v>
      </c>
      <c r="F527" t="s">
        <v>95</v>
      </c>
      <c r="G527" t="s">
        <v>1409</v>
      </c>
      <c r="H527" t="s">
        <v>88</v>
      </c>
      <c r="I527" t="s">
        <v>2261</v>
      </c>
      <c r="J527">
        <v>70000</v>
      </c>
      <c r="K527">
        <v>1</v>
      </c>
      <c r="L527">
        <v>3220</v>
      </c>
      <c r="M527">
        <v>15</v>
      </c>
      <c r="N527" t="s">
        <v>1801</v>
      </c>
      <c r="O527" t="s">
        <v>1802</v>
      </c>
      <c r="P527" t="s">
        <v>491</v>
      </c>
      <c r="Q527" t="s">
        <v>2199</v>
      </c>
      <c r="R527" t="s">
        <v>2222</v>
      </c>
      <c r="S527" t="s">
        <v>2262</v>
      </c>
      <c r="U527" t="s">
        <v>310</v>
      </c>
    </row>
    <row r="528" spans="1:21" hidden="1" x14ac:dyDescent="0.35">
      <c r="A528">
        <v>177</v>
      </c>
      <c r="B528" t="s">
        <v>2296</v>
      </c>
      <c r="C528" t="s">
        <v>2297</v>
      </c>
      <c r="D528">
        <v>15</v>
      </c>
      <c r="E528">
        <v>5</v>
      </c>
      <c r="F528" t="s">
        <v>95</v>
      </c>
      <c r="G528" t="s">
        <v>1773</v>
      </c>
      <c r="H528" t="s">
        <v>88</v>
      </c>
      <c r="I528" t="s">
        <v>2261</v>
      </c>
      <c r="J528">
        <v>70000</v>
      </c>
      <c r="K528">
        <v>1</v>
      </c>
      <c r="L528">
        <v>1550</v>
      </c>
      <c r="M528">
        <v>15</v>
      </c>
      <c r="N528" t="s">
        <v>1801</v>
      </c>
      <c r="O528" t="s">
        <v>1802</v>
      </c>
      <c r="P528" t="s">
        <v>491</v>
      </c>
      <c r="Q528" t="s">
        <v>2199</v>
      </c>
      <c r="R528" t="s">
        <v>2222</v>
      </c>
      <c r="S528" t="s">
        <v>2262</v>
      </c>
      <c r="U528" t="s">
        <v>310</v>
      </c>
    </row>
    <row r="529" spans="1:21" hidden="1" x14ac:dyDescent="0.35">
      <c r="A529">
        <v>178</v>
      </c>
      <c r="B529" t="s">
        <v>2296</v>
      </c>
      <c r="C529" t="s">
        <v>2297</v>
      </c>
      <c r="D529">
        <v>15</v>
      </c>
      <c r="E529">
        <v>5</v>
      </c>
      <c r="F529" t="s">
        <v>95</v>
      </c>
      <c r="G529" t="s">
        <v>1770</v>
      </c>
      <c r="H529" t="s">
        <v>88</v>
      </c>
      <c r="I529" t="s">
        <v>2261</v>
      </c>
      <c r="J529">
        <v>70000</v>
      </c>
      <c r="K529">
        <v>1</v>
      </c>
      <c r="L529">
        <v>4160</v>
      </c>
      <c r="M529">
        <v>15</v>
      </c>
      <c r="N529" t="s">
        <v>1801</v>
      </c>
      <c r="O529" t="s">
        <v>1802</v>
      </c>
      <c r="P529" t="s">
        <v>491</v>
      </c>
      <c r="Q529" t="s">
        <v>2199</v>
      </c>
      <c r="R529" t="s">
        <v>2222</v>
      </c>
      <c r="S529" t="s">
        <v>2262</v>
      </c>
      <c r="U529" t="s">
        <v>310</v>
      </c>
    </row>
    <row r="530" spans="1:21" hidden="1" x14ac:dyDescent="0.35">
      <c r="A530">
        <v>179</v>
      </c>
      <c r="B530" t="s">
        <v>2296</v>
      </c>
      <c r="C530" t="s">
        <v>2297</v>
      </c>
      <c r="D530">
        <v>15</v>
      </c>
      <c r="E530">
        <v>5</v>
      </c>
      <c r="F530" t="s">
        <v>95</v>
      </c>
      <c r="G530" t="s">
        <v>1775</v>
      </c>
      <c r="H530" t="s">
        <v>88</v>
      </c>
      <c r="I530" t="s">
        <v>2261</v>
      </c>
      <c r="J530">
        <v>70000</v>
      </c>
      <c r="K530">
        <v>1</v>
      </c>
      <c r="L530">
        <v>2640</v>
      </c>
      <c r="M530">
        <v>15</v>
      </c>
      <c r="N530" t="s">
        <v>1801</v>
      </c>
      <c r="O530" t="s">
        <v>1802</v>
      </c>
      <c r="P530" t="s">
        <v>491</v>
      </c>
      <c r="Q530" t="s">
        <v>2199</v>
      </c>
      <c r="R530" t="s">
        <v>2222</v>
      </c>
      <c r="S530" t="s">
        <v>2262</v>
      </c>
      <c r="U530" t="s">
        <v>310</v>
      </c>
    </row>
    <row r="531" spans="1:21" hidden="1" x14ac:dyDescent="0.35">
      <c r="A531">
        <v>180</v>
      </c>
      <c r="B531" t="s">
        <v>2296</v>
      </c>
      <c r="C531" t="s">
        <v>2297</v>
      </c>
      <c r="D531">
        <v>15</v>
      </c>
      <c r="E531">
        <v>5</v>
      </c>
      <c r="F531" t="s">
        <v>95</v>
      </c>
      <c r="G531" t="s">
        <v>1776</v>
      </c>
      <c r="H531" t="s">
        <v>88</v>
      </c>
      <c r="I531" t="s">
        <v>2261</v>
      </c>
      <c r="J531">
        <v>70000</v>
      </c>
      <c r="K531">
        <v>1</v>
      </c>
      <c r="L531">
        <v>2590</v>
      </c>
      <c r="M531">
        <v>15</v>
      </c>
      <c r="N531" t="s">
        <v>1801</v>
      </c>
      <c r="O531" t="s">
        <v>1802</v>
      </c>
      <c r="P531" t="s">
        <v>491</v>
      </c>
      <c r="Q531" t="s">
        <v>2199</v>
      </c>
      <c r="R531" t="s">
        <v>2222</v>
      </c>
      <c r="S531" t="s">
        <v>2262</v>
      </c>
      <c r="U531" t="s">
        <v>310</v>
      </c>
    </row>
    <row r="532" spans="1:21" hidden="1" x14ac:dyDescent="0.35">
      <c r="A532">
        <v>165</v>
      </c>
      <c r="B532" t="s">
        <v>2296</v>
      </c>
      <c r="C532" t="s">
        <v>2297</v>
      </c>
      <c r="D532">
        <v>14.46</v>
      </c>
      <c r="E532">
        <v>4.8</v>
      </c>
      <c r="F532" t="s">
        <v>95</v>
      </c>
      <c r="G532" t="s">
        <v>1494</v>
      </c>
      <c r="H532" t="s">
        <v>88</v>
      </c>
      <c r="I532" t="s">
        <v>2261</v>
      </c>
      <c r="J532">
        <v>70000</v>
      </c>
      <c r="K532">
        <v>1</v>
      </c>
      <c r="L532">
        <v>4840</v>
      </c>
      <c r="M532">
        <v>15</v>
      </c>
      <c r="N532" t="s">
        <v>1801</v>
      </c>
      <c r="O532" t="s">
        <v>1802</v>
      </c>
      <c r="P532" t="s">
        <v>491</v>
      </c>
      <c r="Q532" t="s">
        <v>2199</v>
      </c>
      <c r="R532" t="s">
        <v>2222</v>
      </c>
      <c r="S532" t="s">
        <v>2262</v>
      </c>
      <c r="U532" t="s">
        <v>310</v>
      </c>
    </row>
    <row r="533" spans="1:21" hidden="1" x14ac:dyDescent="0.35">
      <c r="A533">
        <v>166</v>
      </c>
      <c r="B533" t="s">
        <v>2296</v>
      </c>
      <c r="C533" t="s">
        <v>2297</v>
      </c>
      <c r="D533">
        <v>14.49</v>
      </c>
      <c r="E533">
        <v>4.8</v>
      </c>
      <c r="F533" t="s">
        <v>95</v>
      </c>
      <c r="G533" t="s">
        <v>1507</v>
      </c>
      <c r="H533" t="s">
        <v>88</v>
      </c>
      <c r="I533" t="s">
        <v>2261</v>
      </c>
      <c r="J533">
        <v>70000</v>
      </c>
      <c r="K533">
        <v>1</v>
      </c>
      <c r="L533">
        <v>4830</v>
      </c>
      <c r="M533">
        <v>15</v>
      </c>
      <c r="N533" t="s">
        <v>1801</v>
      </c>
      <c r="O533" t="s">
        <v>1802</v>
      </c>
      <c r="P533" t="s">
        <v>491</v>
      </c>
      <c r="Q533" t="s">
        <v>2199</v>
      </c>
      <c r="R533" t="s">
        <v>2222</v>
      </c>
      <c r="S533" t="s">
        <v>2262</v>
      </c>
      <c r="U533" t="s">
        <v>310</v>
      </c>
    </row>
    <row r="534" spans="1:21" hidden="1" x14ac:dyDescent="0.35">
      <c r="A534">
        <v>181</v>
      </c>
      <c r="B534" t="s">
        <v>2296</v>
      </c>
      <c r="C534" t="s">
        <v>2297</v>
      </c>
      <c r="D534">
        <v>15</v>
      </c>
      <c r="E534">
        <v>5</v>
      </c>
      <c r="F534" t="s">
        <v>95</v>
      </c>
      <c r="G534" t="s">
        <v>1777</v>
      </c>
      <c r="H534" t="s">
        <v>88</v>
      </c>
      <c r="I534" t="s">
        <v>2261</v>
      </c>
      <c r="J534">
        <v>70000</v>
      </c>
      <c r="K534">
        <v>1</v>
      </c>
      <c r="L534">
        <v>3380</v>
      </c>
      <c r="M534">
        <v>15</v>
      </c>
      <c r="N534" t="s">
        <v>1801</v>
      </c>
      <c r="O534" t="s">
        <v>1802</v>
      </c>
      <c r="P534" t="s">
        <v>491</v>
      </c>
      <c r="Q534" t="s">
        <v>2199</v>
      </c>
      <c r="R534" t="s">
        <v>2222</v>
      </c>
      <c r="S534" t="s">
        <v>2262</v>
      </c>
      <c r="U534" t="s">
        <v>310</v>
      </c>
    </row>
    <row r="535" spans="1:21" hidden="1" x14ac:dyDescent="0.35">
      <c r="A535">
        <v>182</v>
      </c>
      <c r="B535" t="s">
        <v>2296</v>
      </c>
      <c r="C535" t="s">
        <v>2297</v>
      </c>
      <c r="D535">
        <v>15</v>
      </c>
      <c r="E535">
        <v>5</v>
      </c>
      <c r="F535" t="s">
        <v>95</v>
      </c>
      <c r="G535" t="s">
        <v>1778</v>
      </c>
      <c r="H535" t="s">
        <v>88</v>
      </c>
      <c r="I535" t="s">
        <v>2261</v>
      </c>
      <c r="J535">
        <v>70000</v>
      </c>
      <c r="K535">
        <v>1</v>
      </c>
      <c r="L535">
        <v>4270</v>
      </c>
      <c r="M535">
        <v>15</v>
      </c>
      <c r="N535" t="s">
        <v>1801</v>
      </c>
      <c r="O535" t="s">
        <v>1802</v>
      </c>
      <c r="P535" t="s">
        <v>491</v>
      </c>
      <c r="Q535" t="s">
        <v>2199</v>
      </c>
      <c r="R535" t="s">
        <v>2222</v>
      </c>
      <c r="S535" t="s">
        <v>2262</v>
      </c>
      <c r="U535" t="s">
        <v>310</v>
      </c>
    </row>
    <row r="536" spans="1:21" hidden="1" x14ac:dyDescent="0.35">
      <c r="A536">
        <v>183</v>
      </c>
      <c r="B536" t="s">
        <v>2296</v>
      </c>
      <c r="C536" t="s">
        <v>2297</v>
      </c>
      <c r="D536">
        <v>15</v>
      </c>
      <c r="E536">
        <v>5</v>
      </c>
      <c r="F536" t="s">
        <v>95</v>
      </c>
      <c r="G536" t="s">
        <v>1779</v>
      </c>
      <c r="H536" t="s">
        <v>88</v>
      </c>
      <c r="I536" t="s">
        <v>2261</v>
      </c>
      <c r="J536">
        <v>70000</v>
      </c>
      <c r="K536">
        <v>1</v>
      </c>
      <c r="L536">
        <v>3380</v>
      </c>
      <c r="M536">
        <v>15</v>
      </c>
      <c r="N536" t="s">
        <v>1801</v>
      </c>
      <c r="O536" t="s">
        <v>1802</v>
      </c>
      <c r="P536" t="s">
        <v>491</v>
      </c>
      <c r="Q536" t="s">
        <v>2199</v>
      </c>
      <c r="R536" t="s">
        <v>2222</v>
      </c>
      <c r="S536" t="s">
        <v>2262</v>
      </c>
      <c r="U536" t="s">
        <v>310</v>
      </c>
    </row>
    <row r="537" spans="1:21" hidden="1" x14ac:dyDescent="0.35">
      <c r="A537">
        <v>184</v>
      </c>
      <c r="B537" t="s">
        <v>2296</v>
      </c>
      <c r="C537" t="s">
        <v>2297</v>
      </c>
      <c r="D537">
        <v>15</v>
      </c>
      <c r="E537">
        <v>5</v>
      </c>
      <c r="F537" t="s">
        <v>95</v>
      </c>
      <c r="G537" t="s">
        <v>1780</v>
      </c>
      <c r="H537" t="s">
        <v>88</v>
      </c>
      <c r="I537" t="s">
        <v>2261</v>
      </c>
      <c r="J537">
        <v>70000</v>
      </c>
      <c r="K537">
        <v>1</v>
      </c>
      <c r="L537">
        <v>3420</v>
      </c>
      <c r="M537">
        <v>15</v>
      </c>
      <c r="N537" t="s">
        <v>1801</v>
      </c>
      <c r="O537" t="s">
        <v>1802</v>
      </c>
      <c r="P537" t="s">
        <v>491</v>
      </c>
      <c r="Q537" t="s">
        <v>2199</v>
      </c>
      <c r="R537" t="s">
        <v>2222</v>
      </c>
      <c r="S537" t="s">
        <v>2262</v>
      </c>
      <c r="U537" t="s">
        <v>310</v>
      </c>
    </row>
    <row r="538" spans="1:21" hidden="1" x14ac:dyDescent="0.35">
      <c r="A538">
        <v>185</v>
      </c>
      <c r="B538" t="s">
        <v>2296</v>
      </c>
      <c r="C538" t="s">
        <v>2297</v>
      </c>
      <c r="D538">
        <v>15</v>
      </c>
      <c r="E538">
        <v>5</v>
      </c>
      <c r="F538" t="s">
        <v>95</v>
      </c>
      <c r="G538" t="s">
        <v>1781</v>
      </c>
      <c r="H538" t="s">
        <v>88</v>
      </c>
      <c r="I538" t="s">
        <v>2261</v>
      </c>
      <c r="J538">
        <v>70000</v>
      </c>
      <c r="K538">
        <v>1</v>
      </c>
      <c r="L538">
        <v>3420</v>
      </c>
      <c r="M538">
        <v>15</v>
      </c>
      <c r="N538" t="s">
        <v>1801</v>
      </c>
      <c r="O538" t="s">
        <v>1802</v>
      </c>
      <c r="P538" t="s">
        <v>491</v>
      </c>
      <c r="Q538" t="s">
        <v>2199</v>
      </c>
      <c r="R538" t="s">
        <v>2222</v>
      </c>
      <c r="S538" t="s">
        <v>2262</v>
      </c>
      <c r="U538" t="s">
        <v>310</v>
      </c>
    </row>
    <row r="539" spans="1:21" hidden="1" x14ac:dyDescent="0.35">
      <c r="A539">
        <v>167</v>
      </c>
      <c r="B539" t="s">
        <v>2296</v>
      </c>
      <c r="C539" t="s">
        <v>2297</v>
      </c>
      <c r="D539">
        <v>14.68</v>
      </c>
      <c r="E539">
        <v>4.9000000000000004</v>
      </c>
      <c r="F539" t="s">
        <v>95</v>
      </c>
      <c r="G539" t="s">
        <v>1783</v>
      </c>
      <c r="H539" t="s">
        <v>88</v>
      </c>
      <c r="I539" t="s">
        <v>2261</v>
      </c>
      <c r="J539">
        <v>70000</v>
      </c>
      <c r="K539">
        <v>1</v>
      </c>
      <c r="L539">
        <v>4770</v>
      </c>
      <c r="M539">
        <v>15</v>
      </c>
      <c r="N539" t="s">
        <v>1801</v>
      </c>
      <c r="O539" t="s">
        <v>1802</v>
      </c>
      <c r="P539" t="s">
        <v>491</v>
      </c>
      <c r="Q539" t="s">
        <v>2199</v>
      </c>
      <c r="R539" t="s">
        <v>2222</v>
      </c>
      <c r="S539" t="s">
        <v>2262</v>
      </c>
      <c r="U539" t="s">
        <v>310</v>
      </c>
    </row>
    <row r="540" spans="1:21" hidden="1" x14ac:dyDescent="0.35">
      <c r="A540">
        <v>136</v>
      </c>
      <c r="B540" t="s">
        <v>2298</v>
      </c>
      <c r="C540" t="s">
        <v>2299</v>
      </c>
      <c r="D540">
        <v>8</v>
      </c>
      <c r="E540">
        <v>2.7</v>
      </c>
      <c r="F540" t="s">
        <v>95</v>
      </c>
      <c r="G540" t="s">
        <v>88</v>
      </c>
      <c r="H540" t="s">
        <v>88</v>
      </c>
      <c r="I540" t="s">
        <v>1800</v>
      </c>
      <c r="N540" t="s">
        <v>1801</v>
      </c>
      <c r="O540" t="s">
        <v>1802</v>
      </c>
      <c r="P540" t="s">
        <v>491</v>
      </c>
      <c r="Q540" t="s">
        <v>1990</v>
      </c>
      <c r="R540" t="s">
        <v>2222</v>
      </c>
      <c r="S540" t="s">
        <v>2300</v>
      </c>
      <c r="U540" t="s">
        <v>310</v>
      </c>
    </row>
    <row r="541" spans="1:21" hidden="1" x14ac:dyDescent="0.35">
      <c r="A541">
        <v>717</v>
      </c>
      <c r="B541" t="s">
        <v>2301</v>
      </c>
      <c r="C541" t="s">
        <v>2302</v>
      </c>
      <c r="D541">
        <v>16</v>
      </c>
      <c r="E541">
        <v>5.33</v>
      </c>
      <c r="F541" t="s">
        <v>200</v>
      </c>
      <c r="G541" t="s">
        <v>2303</v>
      </c>
      <c r="H541" t="s">
        <v>88</v>
      </c>
      <c r="I541" t="s">
        <v>2304</v>
      </c>
      <c r="J541">
        <v>15000</v>
      </c>
      <c r="L541">
        <v>541</v>
      </c>
      <c r="M541">
        <v>16</v>
      </c>
      <c r="N541" t="s">
        <v>1801</v>
      </c>
      <c r="O541" t="s">
        <v>1970</v>
      </c>
      <c r="P541" t="s">
        <v>491</v>
      </c>
      <c r="Q541" t="s">
        <v>2199</v>
      </c>
      <c r="R541" t="s">
        <v>1972</v>
      </c>
      <c r="S541" t="s">
        <v>2242</v>
      </c>
      <c r="T541" t="s">
        <v>2243</v>
      </c>
      <c r="U541" t="s">
        <v>310</v>
      </c>
    </row>
    <row r="542" spans="1:21" hidden="1" x14ac:dyDescent="0.35">
      <c r="A542">
        <v>716</v>
      </c>
      <c r="B542" t="s">
        <v>2301</v>
      </c>
      <c r="C542" t="s">
        <v>2302</v>
      </c>
      <c r="D542">
        <v>16</v>
      </c>
      <c r="E542">
        <v>5.33</v>
      </c>
      <c r="F542" t="s">
        <v>200</v>
      </c>
      <c r="G542" t="s">
        <v>395</v>
      </c>
      <c r="H542" t="s">
        <v>88</v>
      </c>
      <c r="I542" t="s">
        <v>2304</v>
      </c>
      <c r="J542">
        <v>15000</v>
      </c>
      <c r="L542">
        <v>541</v>
      </c>
      <c r="M542">
        <v>16</v>
      </c>
      <c r="N542" t="s">
        <v>1801</v>
      </c>
      <c r="O542" t="s">
        <v>1970</v>
      </c>
      <c r="P542" t="s">
        <v>491</v>
      </c>
      <c r="Q542" t="s">
        <v>2199</v>
      </c>
      <c r="R542" t="s">
        <v>1972</v>
      </c>
      <c r="S542" t="s">
        <v>2242</v>
      </c>
      <c r="T542" t="s">
        <v>2243</v>
      </c>
      <c r="U542" t="s">
        <v>310</v>
      </c>
    </row>
    <row r="543" spans="1:21" hidden="1" x14ac:dyDescent="0.35">
      <c r="A543">
        <v>715</v>
      </c>
      <c r="B543" t="s">
        <v>2301</v>
      </c>
      <c r="C543" t="s">
        <v>2302</v>
      </c>
      <c r="D543">
        <v>16</v>
      </c>
      <c r="E543">
        <v>5.33</v>
      </c>
      <c r="F543" t="s">
        <v>200</v>
      </c>
      <c r="G543" t="s">
        <v>397</v>
      </c>
      <c r="H543" t="s">
        <v>88</v>
      </c>
      <c r="I543" t="s">
        <v>2304</v>
      </c>
      <c r="J543">
        <v>15000</v>
      </c>
      <c r="L543">
        <v>541</v>
      </c>
      <c r="M543">
        <v>16</v>
      </c>
      <c r="N543" t="s">
        <v>1801</v>
      </c>
      <c r="O543" t="s">
        <v>1970</v>
      </c>
      <c r="P543" t="s">
        <v>491</v>
      </c>
      <c r="Q543" t="s">
        <v>2199</v>
      </c>
      <c r="R543" t="s">
        <v>1972</v>
      </c>
      <c r="S543" t="s">
        <v>2242</v>
      </c>
      <c r="T543" t="s">
        <v>2243</v>
      </c>
      <c r="U543" t="s">
        <v>310</v>
      </c>
    </row>
    <row r="544" spans="1:21" hidden="1" x14ac:dyDescent="0.35">
      <c r="A544">
        <v>1217</v>
      </c>
      <c r="B544" t="s">
        <v>2305</v>
      </c>
      <c r="C544" t="s">
        <v>2306</v>
      </c>
      <c r="D544">
        <v>2</v>
      </c>
      <c r="E544">
        <v>0.81</v>
      </c>
      <c r="F544" t="s">
        <v>200</v>
      </c>
      <c r="G544" t="s">
        <v>390</v>
      </c>
      <c r="H544" t="s">
        <v>88</v>
      </c>
      <c r="I544" t="s">
        <v>2304</v>
      </c>
      <c r="J544">
        <v>15000</v>
      </c>
      <c r="L544">
        <v>6142</v>
      </c>
      <c r="M544">
        <v>16</v>
      </c>
      <c r="N544" t="s">
        <v>1801</v>
      </c>
      <c r="O544" t="s">
        <v>1970</v>
      </c>
      <c r="P544" t="s">
        <v>491</v>
      </c>
      <c r="Q544" t="s">
        <v>2205</v>
      </c>
      <c r="R544" t="s">
        <v>1972</v>
      </c>
      <c r="S544" t="s">
        <v>2242</v>
      </c>
      <c r="T544" t="s">
        <v>1974</v>
      </c>
      <c r="U544" t="s">
        <v>310</v>
      </c>
    </row>
    <row r="545" spans="1:21" hidden="1" x14ac:dyDescent="0.35">
      <c r="A545">
        <v>1218</v>
      </c>
      <c r="B545" t="s">
        <v>2305</v>
      </c>
      <c r="C545" t="s">
        <v>2306</v>
      </c>
      <c r="D545">
        <v>2</v>
      </c>
      <c r="E545">
        <v>0.81</v>
      </c>
      <c r="F545" t="s">
        <v>200</v>
      </c>
      <c r="G545" t="s">
        <v>395</v>
      </c>
      <c r="H545" t="s">
        <v>88</v>
      </c>
      <c r="I545" t="s">
        <v>2304</v>
      </c>
      <c r="J545">
        <v>15000</v>
      </c>
      <c r="L545">
        <v>6142</v>
      </c>
      <c r="M545">
        <v>16</v>
      </c>
      <c r="N545" t="s">
        <v>1801</v>
      </c>
      <c r="O545" t="s">
        <v>1970</v>
      </c>
      <c r="P545" t="s">
        <v>491</v>
      </c>
      <c r="Q545" t="s">
        <v>2205</v>
      </c>
      <c r="R545" t="s">
        <v>1972</v>
      </c>
      <c r="S545" t="s">
        <v>2242</v>
      </c>
      <c r="T545" t="s">
        <v>1974</v>
      </c>
      <c r="U545" t="s">
        <v>310</v>
      </c>
    </row>
    <row r="546" spans="1:21" hidden="1" x14ac:dyDescent="0.35">
      <c r="A546">
        <v>712</v>
      </c>
      <c r="B546" t="s">
        <v>2307</v>
      </c>
      <c r="C546" t="s">
        <v>2308</v>
      </c>
      <c r="D546">
        <v>16</v>
      </c>
      <c r="E546">
        <v>5.33</v>
      </c>
      <c r="F546" t="s">
        <v>200</v>
      </c>
      <c r="G546" t="s">
        <v>2303</v>
      </c>
      <c r="H546" t="s">
        <v>88</v>
      </c>
      <c r="I546" t="s">
        <v>2304</v>
      </c>
      <c r="J546">
        <v>20000</v>
      </c>
      <c r="L546">
        <v>541</v>
      </c>
      <c r="M546">
        <v>16</v>
      </c>
      <c r="N546" t="s">
        <v>1801</v>
      </c>
      <c r="O546" t="s">
        <v>1970</v>
      </c>
      <c r="P546" t="s">
        <v>491</v>
      </c>
      <c r="Q546" t="s">
        <v>2199</v>
      </c>
      <c r="R546" t="s">
        <v>1972</v>
      </c>
      <c r="S546" t="s">
        <v>2242</v>
      </c>
      <c r="T546" t="s">
        <v>2243</v>
      </c>
      <c r="U546" t="s">
        <v>310</v>
      </c>
    </row>
    <row r="547" spans="1:21" hidden="1" x14ac:dyDescent="0.35">
      <c r="A547">
        <v>711</v>
      </c>
      <c r="B547" t="s">
        <v>2307</v>
      </c>
      <c r="C547" t="s">
        <v>2308</v>
      </c>
      <c r="D547">
        <v>16</v>
      </c>
      <c r="E547">
        <v>5.33</v>
      </c>
      <c r="F547" t="s">
        <v>200</v>
      </c>
      <c r="G547" t="s">
        <v>395</v>
      </c>
      <c r="H547" t="s">
        <v>88</v>
      </c>
      <c r="I547" t="s">
        <v>2304</v>
      </c>
      <c r="J547">
        <v>20000</v>
      </c>
      <c r="L547">
        <v>541</v>
      </c>
      <c r="M547">
        <v>16</v>
      </c>
      <c r="N547" t="s">
        <v>1801</v>
      </c>
      <c r="O547" t="s">
        <v>1970</v>
      </c>
      <c r="P547" t="s">
        <v>491</v>
      </c>
      <c r="Q547" t="s">
        <v>2199</v>
      </c>
      <c r="R547" t="s">
        <v>1972</v>
      </c>
      <c r="S547" t="s">
        <v>2242</v>
      </c>
      <c r="T547" t="s">
        <v>2243</v>
      </c>
      <c r="U547" t="s">
        <v>310</v>
      </c>
    </row>
    <row r="548" spans="1:21" hidden="1" x14ac:dyDescent="0.35">
      <c r="A548">
        <v>710</v>
      </c>
      <c r="B548" t="s">
        <v>2307</v>
      </c>
      <c r="C548" t="s">
        <v>2308</v>
      </c>
      <c r="D548">
        <v>16</v>
      </c>
      <c r="E548">
        <v>5.33</v>
      </c>
      <c r="F548" t="s">
        <v>200</v>
      </c>
      <c r="G548" t="s">
        <v>397</v>
      </c>
      <c r="H548" t="s">
        <v>88</v>
      </c>
      <c r="I548" t="s">
        <v>2304</v>
      </c>
      <c r="J548">
        <v>20000</v>
      </c>
      <c r="L548">
        <v>541</v>
      </c>
      <c r="M548">
        <v>16</v>
      </c>
      <c r="N548" t="s">
        <v>1801</v>
      </c>
      <c r="O548" t="s">
        <v>1970</v>
      </c>
      <c r="P548" t="s">
        <v>491</v>
      </c>
      <c r="Q548" t="s">
        <v>2199</v>
      </c>
      <c r="R548" t="s">
        <v>1972</v>
      </c>
      <c r="S548" t="s">
        <v>2242</v>
      </c>
      <c r="T548" t="s">
        <v>2243</v>
      </c>
      <c r="U548" t="s">
        <v>310</v>
      </c>
    </row>
    <row r="549" spans="1:21" hidden="1" x14ac:dyDescent="0.35">
      <c r="A549">
        <v>1215</v>
      </c>
      <c r="B549" t="s">
        <v>2309</v>
      </c>
      <c r="C549" t="s">
        <v>2310</v>
      </c>
      <c r="D549">
        <v>3</v>
      </c>
      <c r="E549">
        <v>1.0900000000000001</v>
      </c>
      <c r="F549" t="s">
        <v>200</v>
      </c>
      <c r="G549" t="s">
        <v>390</v>
      </c>
      <c r="H549" t="s">
        <v>88</v>
      </c>
      <c r="I549" t="s">
        <v>2304</v>
      </c>
      <c r="J549">
        <v>20000</v>
      </c>
      <c r="L549">
        <v>6142</v>
      </c>
      <c r="M549">
        <v>16</v>
      </c>
      <c r="N549" t="s">
        <v>1801</v>
      </c>
      <c r="O549" t="s">
        <v>1970</v>
      </c>
      <c r="P549" t="s">
        <v>491</v>
      </c>
      <c r="Q549" t="s">
        <v>2205</v>
      </c>
      <c r="R549" t="s">
        <v>1972</v>
      </c>
      <c r="S549" t="s">
        <v>2242</v>
      </c>
      <c r="T549" t="s">
        <v>1974</v>
      </c>
      <c r="U549" t="s">
        <v>310</v>
      </c>
    </row>
    <row r="550" spans="1:21" hidden="1" x14ac:dyDescent="0.35">
      <c r="A550">
        <v>1216</v>
      </c>
      <c r="B550" t="s">
        <v>2309</v>
      </c>
      <c r="C550" t="s">
        <v>2310</v>
      </c>
      <c r="D550">
        <v>3</v>
      </c>
      <c r="E550">
        <v>1.0900000000000001</v>
      </c>
      <c r="F550" t="s">
        <v>200</v>
      </c>
      <c r="G550" t="s">
        <v>395</v>
      </c>
      <c r="H550" t="s">
        <v>88</v>
      </c>
      <c r="I550" t="s">
        <v>2304</v>
      </c>
      <c r="J550">
        <v>20000</v>
      </c>
      <c r="L550">
        <v>6142</v>
      </c>
      <c r="M550">
        <v>16</v>
      </c>
      <c r="N550" t="s">
        <v>1801</v>
      </c>
      <c r="O550" t="s">
        <v>1970</v>
      </c>
      <c r="P550" t="s">
        <v>491</v>
      </c>
      <c r="Q550" t="s">
        <v>2205</v>
      </c>
      <c r="R550" t="s">
        <v>1972</v>
      </c>
      <c r="S550" t="s">
        <v>2242</v>
      </c>
      <c r="T550" t="s">
        <v>1974</v>
      </c>
      <c r="U550" t="s">
        <v>310</v>
      </c>
    </row>
    <row r="551" spans="1:21" hidden="1" x14ac:dyDescent="0.35">
      <c r="A551">
        <v>722</v>
      </c>
      <c r="B551" t="s">
        <v>2311</v>
      </c>
      <c r="C551" t="s">
        <v>2312</v>
      </c>
      <c r="D551">
        <v>16</v>
      </c>
      <c r="E551">
        <v>5.33</v>
      </c>
      <c r="F551" t="s">
        <v>200</v>
      </c>
      <c r="G551" t="s">
        <v>2303</v>
      </c>
      <c r="H551" t="s">
        <v>88</v>
      </c>
      <c r="I551" t="s">
        <v>2248</v>
      </c>
      <c r="J551">
        <v>50000</v>
      </c>
      <c r="L551">
        <v>541</v>
      </c>
      <c r="M551">
        <v>16</v>
      </c>
      <c r="N551" t="s">
        <v>1801</v>
      </c>
      <c r="O551" t="s">
        <v>1970</v>
      </c>
      <c r="P551" t="s">
        <v>491</v>
      </c>
      <c r="Q551" t="s">
        <v>2199</v>
      </c>
      <c r="R551" t="s">
        <v>2222</v>
      </c>
      <c r="S551" t="s">
        <v>2253</v>
      </c>
      <c r="T551" t="s">
        <v>2243</v>
      </c>
      <c r="U551" t="s">
        <v>310</v>
      </c>
    </row>
    <row r="552" spans="1:21" hidden="1" x14ac:dyDescent="0.35">
      <c r="A552">
        <v>721</v>
      </c>
      <c r="B552" t="s">
        <v>2311</v>
      </c>
      <c r="C552" t="s">
        <v>2312</v>
      </c>
      <c r="D552">
        <v>16</v>
      </c>
      <c r="E552">
        <v>5.33</v>
      </c>
      <c r="F552" t="s">
        <v>200</v>
      </c>
      <c r="G552" t="s">
        <v>395</v>
      </c>
      <c r="H552" t="s">
        <v>88</v>
      </c>
      <c r="I552" t="s">
        <v>2248</v>
      </c>
      <c r="J552">
        <v>50000</v>
      </c>
      <c r="L552">
        <v>541</v>
      </c>
      <c r="M552">
        <v>16</v>
      </c>
      <c r="N552" t="s">
        <v>1801</v>
      </c>
      <c r="O552" t="s">
        <v>1970</v>
      </c>
      <c r="P552" t="s">
        <v>491</v>
      </c>
      <c r="Q552" t="s">
        <v>2199</v>
      </c>
      <c r="R552" t="s">
        <v>2222</v>
      </c>
      <c r="S552" t="s">
        <v>2253</v>
      </c>
      <c r="T552" t="s">
        <v>2243</v>
      </c>
      <c r="U552" t="s">
        <v>310</v>
      </c>
    </row>
    <row r="553" spans="1:21" hidden="1" x14ac:dyDescent="0.35">
      <c r="A553">
        <v>720</v>
      </c>
      <c r="B553" t="s">
        <v>2311</v>
      </c>
      <c r="C553" t="s">
        <v>2312</v>
      </c>
      <c r="D553">
        <v>16</v>
      </c>
      <c r="E553">
        <v>5.33</v>
      </c>
      <c r="F553" t="s">
        <v>200</v>
      </c>
      <c r="G553" t="s">
        <v>397</v>
      </c>
      <c r="H553" t="s">
        <v>88</v>
      </c>
      <c r="I553" t="s">
        <v>2248</v>
      </c>
      <c r="J553">
        <v>50000</v>
      </c>
      <c r="L553">
        <v>541</v>
      </c>
      <c r="M553">
        <v>16</v>
      </c>
      <c r="N553" t="s">
        <v>1801</v>
      </c>
      <c r="O553" t="s">
        <v>1970</v>
      </c>
      <c r="P553" t="s">
        <v>491</v>
      </c>
      <c r="Q553" t="s">
        <v>2199</v>
      </c>
      <c r="R553" t="s">
        <v>2222</v>
      </c>
      <c r="S553" t="s">
        <v>2253</v>
      </c>
      <c r="T553" t="s">
        <v>2243</v>
      </c>
      <c r="U553" t="s">
        <v>310</v>
      </c>
    </row>
    <row r="554" spans="1:21" hidden="1" x14ac:dyDescent="0.35">
      <c r="A554">
        <v>1243</v>
      </c>
      <c r="B554" t="s">
        <v>2313</v>
      </c>
      <c r="C554" t="s">
        <v>2312</v>
      </c>
      <c r="D554">
        <v>16</v>
      </c>
      <c r="E554">
        <v>5.3</v>
      </c>
      <c r="F554" t="s">
        <v>200</v>
      </c>
      <c r="G554" t="s">
        <v>88</v>
      </c>
      <c r="H554" t="s">
        <v>88</v>
      </c>
      <c r="I554" t="s">
        <v>2251</v>
      </c>
      <c r="J554">
        <v>50000</v>
      </c>
      <c r="K554">
        <v>1</v>
      </c>
      <c r="L554">
        <v>4000</v>
      </c>
      <c r="M554">
        <v>16</v>
      </c>
      <c r="N554" t="s">
        <v>2252</v>
      </c>
      <c r="O554" t="s">
        <v>1855</v>
      </c>
      <c r="P554" t="s">
        <v>491</v>
      </c>
      <c r="Q554" t="s">
        <v>2314</v>
      </c>
      <c r="R554" t="s">
        <v>2222</v>
      </c>
      <c r="S554" t="s">
        <v>2253</v>
      </c>
      <c r="T554" t="s">
        <v>2254</v>
      </c>
      <c r="U554" t="s">
        <v>310</v>
      </c>
    </row>
    <row r="555" spans="1:21" hidden="1" x14ac:dyDescent="0.35">
      <c r="A555">
        <v>1219</v>
      </c>
      <c r="B555" t="s">
        <v>2315</v>
      </c>
      <c r="C555" t="s">
        <v>2316</v>
      </c>
      <c r="D555">
        <v>8</v>
      </c>
      <c r="E555">
        <v>2.71</v>
      </c>
      <c r="F555" t="s">
        <v>200</v>
      </c>
      <c r="G555" t="s">
        <v>390</v>
      </c>
      <c r="H555" t="s">
        <v>88</v>
      </c>
      <c r="I555" t="s">
        <v>2248</v>
      </c>
      <c r="J555">
        <v>50000</v>
      </c>
      <c r="L555">
        <v>6142</v>
      </c>
      <c r="M555">
        <v>16</v>
      </c>
      <c r="N555" t="s">
        <v>1801</v>
      </c>
      <c r="O555" t="s">
        <v>1970</v>
      </c>
      <c r="P555" t="s">
        <v>491</v>
      </c>
      <c r="Q555" t="s">
        <v>2205</v>
      </c>
      <c r="R555" t="s">
        <v>2222</v>
      </c>
      <c r="S555" t="s">
        <v>2253</v>
      </c>
      <c r="T555" t="s">
        <v>1974</v>
      </c>
      <c r="U555" t="s">
        <v>310</v>
      </c>
    </row>
    <row r="556" spans="1:21" hidden="1" x14ac:dyDescent="0.35">
      <c r="A556">
        <v>1220</v>
      </c>
      <c r="B556" t="s">
        <v>2315</v>
      </c>
      <c r="C556" t="s">
        <v>2316</v>
      </c>
      <c r="D556">
        <v>8</v>
      </c>
      <c r="E556">
        <v>2.71</v>
      </c>
      <c r="F556" t="s">
        <v>200</v>
      </c>
      <c r="G556" t="s">
        <v>395</v>
      </c>
      <c r="H556" t="s">
        <v>88</v>
      </c>
      <c r="I556" t="s">
        <v>2248</v>
      </c>
      <c r="J556">
        <v>50000</v>
      </c>
      <c r="L556">
        <v>6142</v>
      </c>
      <c r="M556">
        <v>16</v>
      </c>
      <c r="N556" t="s">
        <v>1801</v>
      </c>
      <c r="O556" t="s">
        <v>1970</v>
      </c>
      <c r="P556" t="s">
        <v>491</v>
      </c>
      <c r="Q556" t="s">
        <v>2205</v>
      </c>
      <c r="R556" t="s">
        <v>2222</v>
      </c>
      <c r="S556" t="s">
        <v>2253</v>
      </c>
      <c r="T556" t="s">
        <v>1974</v>
      </c>
      <c r="U556" t="s">
        <v>310</v>
      </c>
    </row>
    <row r="557" spans="1:21" hidden="1" x14ac:dyDescent="0.35">
      <c r="A557">
        <v>265</v>
      </c>
      <c r="B557" t="s">
        <v>2317</v>
      </c>
      <c r="C557" t="s">
        <v>2318</v>
      </c>
      <c r="D557">
        <v>15</v>
      </c>
      <c r="E557">
        <v>5</v>
      </c>
      <c r="F557" t="s">
        <v>95</v>
      </c>
      <c r="G557" t="s">
        <v>1760</v>
      </c>
      <c r="H557" t="s">
        <v>88</v>
      </c>
      <c r="I557" t="s">
        <v>2261</v>
      </c>
      <c r="J557">
        <v>70000</v>
      </c>
      <c r="K557">
        <v>1</v>
      </c>
      <c r="L557">
        <v>2610</v>
      </c>
      <c r="M557">
        <v>15</v>
      </c>
      <c r="N557" t="s">
        <v>1801</v>
      </c>
      <c r="O557" t="s">
        <v>1802</v>
      </c>
      <c r="P557" t="s">
        <v>491</v>
      </c>
      <c r="Q557" t="s">
        <v>2199</v>
      </c>
      <c r="R557" t="s">
        <v>2222</v>
      </c>
      <c r="S557" t="s">
        <v>2283</v>
      </c>
      <c r="U557" t="s">
        <v>310</v>
      </c>
    </row>
    <row r="558" spans="1:21" hidden="1" x14ac:dyDescent="0.35">
      <c r="A558">
        <v>266</v>
      </c>
      <c r="B558" t="s">
        <v>2317</v>
      </c>
      <c r="C558" t="s">
        <v>2318</v>
      </c>
      <c r="D558">
        <v>15</v>
      </c>
      <c r="E558">
        <v>5</v>
      </c>
      <c r="F558" t="s">
        <v>95</v>
      </c>
      <c r="G558" t="s">
        <v>1284</v>
      </c>
      <c r="H558" t="s">
        <v>88</v>
      </c>
      <c r="I558" t="s">
        <v>2261</v>
      </c>
      <c r="J558">
        <v>70000</v>
      </c>
      <c r="K558">
        <v>1</v>
      </c>
      <c r="L558">
        <v>2420</v>
      </c>
      <c r="M558">
        <v>15</v>
      </c>
      <c r="N558" t="s">
        <v>1801</v>
      </c>
      <c r="O558" t="s">
        <v>1802</v>
      </c>
      <c r="P558" t="s">
        <v>491</v>
      </c>
      <c r="Q558" t="s">
        <v>2199</v>
      </c>
      <c r="R558" t="s">
        <v>2222</v>
      </c>
      <c r="S558" t="s">
        <v>2283</v>
      </c>
      <c r="U558" t="s">
        <v>310</v>
      </c>
    </row>
    <row r="559" spans="1:21" hidden="1" x14ac:dyDescent="0.35">
      <c r="A559">
        <v>267</v>
      </c>
      <c r="B559" t="s">
        <v>2317</v>
      </c>
      <c r="C559" t="s">
        <v>2318</v>
      </c>
      <c r="D559">
        <v>15</v>
      </c>
      <c r="E559">
        <v>5</v>
      </c>
      <c r="F559" t="s">
        <v>95</v>
      </c>
      <c r="G559" t="s">
        <v>1762</v>
      </c>
      <c r="H559" t="s">
        <v>88</v>
      </c>
      <c r="I559" t="s">
        <v>2261</v>
      </c>
      <c r="J559">
        <v>70000</v>
      </c>
      <c r="K559">
        <v>1</v>
      </c>
      <c r="L559">
        <v>2140</v>
      </c>
      <c r="M559">
        <v>15</v>
      </c>
      <c r="N559" t="s">
        <v>1801</v>
      </c>
      <c r="O559" t="s">
        <v>1802</v>
      </c>
      <c r="P559" t="s">
        <v>491</v>
      </c>
      <c r="Q559" t="s">
        <v>2199</v>
      </c>
      <c r="R559" t="s">
        <v>2222</v>
      </c>
      <c r="S559" t="s">
        <v>2283</v>
      </c>
      <c r="U559" t="s">
        <v>310</v>
      </c>
    </row>
    <row r="560" spans="1:21" hidden="1" x14ac:dyDescent="0.35">
      <c r="A560">
        <v>268</v>
      </c>
      <c r="B560" t="s">
        <v>2317</v>
      </c>
      <c r="C560" t="s">
        <v>2318</v>
      </c>
      <c r="D560">
        <v>15</v>
      </c>
      <c r="E560">
        <v>5</v>
      </c>
      <c r="F560" t="s">
        <v>95</v>
      </c>
      <c r="G560" t="s">
        <v>1763</v>
      </c>
      <c r="H560" t="s">
        <v>88</v>
      </c>
      <c r="I560" t="s">
        <v>2261</v>
      </c>
      <c r="J560">
        <v>70000</v>
      </c>
      <c r="K560">
        <v>1</v>
      </c>
      <c r="L560">
        <v>2480</v>
      </c>
      <c r="M560">
        <v>15</v>
      </c>
      <c r="N560" t="s">
        <v>1801</v>
      </c>
      <c r="O560" t="s">
        <v>1802</v>
      </c>
      <c r="P560" t="s">
        <v>491</v>
      </c>
      <c r="Q560" t="s">
        <v>2199</v>
      </c>
      <c r="R560" t="s">
        <v>2222</v>
      </c>
      <c r="S560" t="s">
        <v>2283</v>
      </c>
      <c r="U560" t="s">
        <v>310</v>
      </c>
    </row>
    <row r="561" spans="1:21" hidden="1" x14ac:dyDescent="0.35">
      <c r="A561">
        <v>269</v>
      </c>
      <c r="B561" t="s">
        <v>2317</v>
      </c>
      <c r="C561" t="s">
        <v>2318</v>
      </c>
      <c r="D561">
        <v>15</v>
      </c>
      <c r="E561">
        <v>5</v>
      </c>
      <c r="F561" t="s">
        <v>95</v>
      </c>
      <c r="G561" t="s">
        <v>1764</v>
      </c>
      <c r="H561" t="s">
        <v>88</v>
      </c>
      <c r="I561" t="s">
        <v>2261</v>
      </c>
      <c r="J561">
        <v>70000</v>
      </c>
      <c r="K561">
        <v>1</v>
      </c>
      <c r="L561">
        <v>2280</v>
      </c>
      <c r="M561">
        <v>15</v>
      </c>
      <c r="N561" t="s">
        <v>1801</v>
      </c>
      <c r="O561" t="s">
        <v>1802</v>
      </c>
      <c r="P561" t="s">
        <v>491</v>
      </c>
      <c r="Q561" t="s">
        <v>2199</v>
      </c>
      <c r="R561" t="s">
        <v>2222</v>
      </c>
      <c r="S561" t="s">
        <v>2283</v>
      </c>
      <c r="U561" t="s">
        <v>310</v>
      </c>
    </row>
    <row r="562" spans="1:21" hidden="1" x14ac:dyDescent="0.35">
      <c r="A562">
        <v>270</v>
      </c>
      <c r="B562" t="s">
        <v>2317</v>
      </c>
      <c r="C562" t="s">
        <v>2318</v>
      </c>
      <c r="D562">
        <v>15</v>
      </c>
      <c r="E562">
        <v>5</v>
      </c>
      <c r="F562" t="s">
        <v>95</v>
      </c>
      <c r="G562" t="s">
        <v>1765</v>
      </c>
      <c r="H562" t="s">
        <v>88</v>
      </c>
      <c r="I562" t="s">
        <v>2261</v>
      </c>
      <c r="J562">
        <v>70000</v>
      </c>
      <c r="K562">
        <v>1</v>
      </c>
      <c r="L562">
        <v>2350</v>
      </c>
      <c r="M562">
        <v>15</v>
      </c>
      <c r="N562" t="s">
        <v>1801</v>
      </c>
      <c r="O562" t="s">
        <v>1802</v>
      </c>
      <c r="P562" t="s">
        <v>491</v>
      </c>
      <c r="Q562" t="s">
        <v>2199</v>
      </c>
      <c r="R562" t="s">
        <v>2222</v>
      </c>
      <c r="S562" t="s">
        <v>2283</v>
      </c>
      <c r="U562" t="s">
        <v>310</v>
      </c>
    </row>
    <row r="563" spans="1:21" hidden="1" x14ac:dyDescent="0.35">
      <c r="A563">
        <v>261</v>
      </c>
      <c r="B563" t="s">
        <v>2317</v>
      </c>
      <c r="C563" t="s">
        <v>2318</v>
      </c>
      <c r="D563">
        <v>14.26</v>
      </c>
      <c r="E563">
        <v>4.8</v>
      </c>
      <c r="F563" t="s">
        <v>95</v>
      </c>
      <c r="G563" t="s">
        <v>1767</v>
      </c>
      <c r="H563" t="s">
        <v>88</v>
      </c>
      <c r="I563" t="s">
        <v>2261</v>
      </c>
      <c r="J563">
        <v>70000</v>
      </c>
      <c r="K563">
        <v>1</v>
      </c>
      <c r="L563">
        <v>4910</v>
      </c>
      <c r="M563">
        <v>15</v>
      </c>
      <c r="N563" t="s">
        <v>1801</v>
      </c>
      <c r="O563" t="s">
        <v>1802</v>
      </c>
      <c r="P563" t="s">
        <v>491</v>
      </c>
      <c r="Q563" t="s">
        <v>2199</v>
      </c>
      <c r="R563" t="s">
        <v>2222</v>
      </c>
      <c r="S563" t="s">
        <v>2283</v>
      </c>
      <c r="U563" t="s">
        <v>310</v>
      </c>
    </row>
    <row r="564" spans="1:21" hidden="1" x14ac:dyDescent="0.35">
      <c r="A564">
        <v>260</v>
      </c>
      <c r="B564" t="s">
        <v>2317</v>
      </c>
      <c r="C564" t="s">
        <v>2318</v>
      </c>
      <c r="D564">
        <v>13.31</v>
      </c>
      <c r="E564">
        <v>4.4000000000000004</v>
      </c>
      <c r="F564" t="s">
        <v>95</v>
      </c>
      <c r="G564" t="s">
        <v>1769</v>
      </c>
      <c r="H564" t="s">
        <v>88</v>
      </c>
      <c r="I564" t="s">
        <v>2261</v>
      </c>
      <c r="J564">
        <v>70000</v>
      </c>
      <c r="K564">
        <v>1</v>
      </c>
      <c r="L564">
        <v>5260</v>
      </c>
      <c r="M564">
        <v>15</v>
      </c>
      <c r="N564" t="s">
        <v>1801</v>
      </c>
      <c r="O564" t="s">
        <v>1802</v>
      </c>
      <c r="P564" t="s">
        <v>491</v>
      </c>
      <c r="Q564" t="s">
        <v>2199</v>
      </c>
      <c r="R564" t="s">
        <v>2222</v>
      </c>
      <c r="S564" t="s">
        <v>2283</v>
      </c>
      <c r="U564" t="s">
        <v>310</v>
      </c>
    </row>
    <row r="565" spans="1:21" hidden="1" x14ac:dyDescent="0.35">
      <c r="A565">
        <v>271</v>
      </c>
      <c r="B565" t="s">
        <v>2317</v>
      </c>
      <c r="C565" t="s">
        <v>2318</v>
      </c>
      <c r="D565">
        <v>15</v>
      </c>
      <c r="E565">
        <v>5</v>
      </c>
      <c r="F565" t="s">
        <v>95</v>
      </c>
      <c r="G565" t="s">
        <v>1772</v>
      </c>
      <c r="H565" t="s">
        <v>88</v>
      </c>
      <c r="I565" t="s">
        <v>2261</v>
      </c>
      <c r="J565">
        <v>70000</v>
      </c>
      <c r="K565">
        <v>1</v>
      </c>
      <c r="L565">
        <v>1950</v>
      </c>
      <c r="M565">
        <v>15</v>
      </c>
      <c r="N565" t="s">
        <v>1801</v>
      </c>
      <c r="O565" t="s">
        <v>1802</v>
      </c>
      <c r="P565" t="s">
        <v>491</v>
      </c>
      <c r="Q565" t="s">
        <v>2199</v>
      </c>
      <c r="R565" t="s">
        <v>2222</v>
      </c>
      <c r="S565" t="s">
        <v>2283</v>
      </c>
      <c r="U565" t="s">
        <v>310</v>
      </c>
    </row>
    <row r="566" spans="1:21" hidden="1" x14ac:dyDescent="0.35">
      <c r="A566">
        <v>272</v>
      </c>
      <c r="B566" t="s">
        <v>2317</v>
      </c>
      <c r="C566" t="s">
        <v>2318</v>
      </c>
      <c r="D566">
        <v>15</v>
      </c>
      <c r="E566">
        <v>5</v>
      </c>
      <c r="F566" t="s">
        <v>95</v>
      </c>
      <c r="G566" t="s">
        <v>1375</v>
      </c>
      <c r="H566" t="s">
        <v>88</v>
      </c>
      <c r="I566" t="s">
        <v>2261</v>
      </c>
      <c r="J566">
        <v>70000</v>
      </c>
      <c r="K566">
        <v>1</v>
      </c>
      <c r="L566">
        <v>3530</v>
      </c>
      <c r="M566">
        <v>15</v>
      </c>
      <c r="N566" t="s">
        <v>1801</v>
      </c>
      <c r="O566" t="s">
        <v>1802</v>
      </c>
      <c r="P566" t="s">
        <v>491</v>
      </c>
      <c r="Q566" t="s">
        <v>2199</v>
      </c>
      <c r="R566" t="s">
        <v>2222</v>
      </c>
      <c r="S566" t="s">
        <v>2283</v>
      </c>
      <c r="U566" t="s">
        <v>310</v>
      </c>
    </row>
    <row r="567" spans="1:21" hidden="1" x14ac:dyDescent="0.35">
      <c r="A567">
        <v>273</v>
      </c>
      <c r="B567" t="s">
        <v>2317</v>
      </c>
      <c r="C567" t="s">
        <v>2318</v>
      </c>
      <c r="D567">
        <v>15</v>
      </c>
      <c r="E567">
        <v>5</v>
      </c>
      <c r="F567" t="s">
        <v>95</v>
      </c>
      <c r="G567" t="s">
        <v>1409</v>
      </c>
      <c r="H567" t="s">
        <v>88</v>
      </c>
      <c r="I567" t="s">
        <v>2261</v>
      </c>
      <c r="J567">
        <v>70000</v>
      </c>
      <c r="K567">
        <v>1</v>
      </c>
      <c r="L567">
        <v>3220</v>
      </c>
      <c r="M567">
        <v>15</v>
      </c>
      <c r="N567" t="s">
        <v>1801</v>
      </c>
      <c r="O567" t="s">
        <v>1802</v>
      </c>
      <c r="P567" t="s">
        <v>491</v>
      </c>
      <c r="Q567" t="s">
        <v>2199</v>
      </c>
      <c r="R567" t="s">
        <v>2222</v>
      </c>
      <c r="S567" t="s">
        <v>2283</v>
      </c>
      <c r="U567" t="s">
        <v>310</v>
      </c>
    </row>
    <row r="568" spans="1:21" hidden="1" x14ac:dyDescent="0.35">
      <c r="A568">
        <v>274</v>
      </c>
      <c r="B568" t="s">
        <v>2317</v>
      </c>
      <c r="C568" t="s">
        <v>2318</v>
      </c>
      <c r="D568">
        <v>15</v>
      </c>
      <c r="E568">
        <v>5</v>
      </c>
      <c r="F568" t="s">
        <v>95</v>
      </c>
      <c r="G568" t="s">
        <v>1773</v>
      </c>
      <c r="H568" t="s">
        <v>88</v>
      </c>
      <c r="I568" t="s">
        <v>2261</v>
      </c>
      <c r="J568">
        <v>70000</v>
      </c>
      <c r="K568">
        <v>1</v>
      </c>
      <c r="L568">
        <v>1550</v>
      </c>
      <c r="M568">
        <v>15</v>
      </c>
      <c r="N568" t="s">
        <v>1801</v>
      </c>
      <c r="O568" t="s">
        <v>1802</v>
      </c>
      <c r="P568" t="s">
        <v>491</v>
      </c>
      <c r="Q568" t="s">
        <v>2199</v>
      </c>
      <c r="R568" t="s">
        <v>2222</v>
      </c>
      <c r="S568" t="s">
        <v>2283</v>
      </c>
      <c r="U568" t="s">
        <v>310</v>
      </c>
    </row>
    <row r="569" spans="1:21" hidden="1" x14ac:dyDescent="0.35">
      <c r="A569">
        <v>275</v>
      </c>
      <c r="B569" t="s">
        <v>2317</v>
      </c>
      <c r="C569" t="s">
        <v>2318</v>
      </c>
      <c r="D569">
        <v>15</v>
      </c>
      <c r="E569">
        <v>5</v>
      </c>
      <c r="F569" t="s">
        <v>95</v>
      </c>
      <c r="G569" t="s">
        <v>1770</v>
      </c>
      <c r="H569" t="s">
        <v>88</v>
      </c>
      <c r="I569" t="s">
        <v>2261</v>
      </c>
      <c r="J569">
        <v>70000</v>
      </c>
      <c r="K569">
        <v>1</v>
      </c>
      <c r="L569">
        <v>4160</v>
      </c>
      <c r="M569">
        <v>15</v>
      </c>
      <c r="N569" t="s">
        <v>1801</v>
      </c>
      <c r="O569" t="s">
        <v>1802</v>
      </c>
      <c r="P569" t="s">
        <v>491</v>
      </c>
      <c r="Q569" t="s">
        <v>2199</v>
      </c>
      <c r="R569" t="s">
        <v>2222</v>
      </c>
      <c r="S569" t="s">
        <v>2283</v>
      </c>
      <c r="U569" t="s">
        <v>310</v>
      </c>
    </row>
    <row r="570" spans="1:21" hidden="1" x14ac:dyDescent="0.35">
      <c r="A570">
        <v>276</v>
      </c>
      <c r="B570" t="s">
        <v>2317</v>
      </c>
      <c r="C570" t="s">
        <v>2318</v>
      </c>
      <c r="D570">
        <v>15</v>
      </c>
      <c r="E570">
        <v>5</v>
      </c>
      <c r="F570" t="s">
        <v>95</v>
      </c>
      <c r="G570" t="s">
        <v>1775</v>
      </c>
      <c r="H570" t="s">
        <v>88</v>
      </c>
      <c r="I570" t="s">
        <v>2261</v>
      </c>
      <c r="J570">
        <v>70000</v>
      </c>
      <c r="K570">
        <v>1</v>
      </c>
      <c r="L570">
        <v>2640</v>
      </c>
      <c r="M570">
        <v>15</v>
      </c>
      <c r="N570" t="s">
        <v>1801</v>
      </c>
      <c r="O570" t="s">
        <v>1802</v>
      </c>
      <c r="P570" t="s">
        <v>491</v>
      </c>
      <c r="Q570" t="s">
        <v>2199</v>
      </c>
      <c r="R570" t="s">
        <v>2222</v>
      </c>
      <c r="S570" t="s">
        <v>2283</v>
      </c>
      <c r="U570" t="s">
        <v>310</v>
      </c>
    </row>
    <row r="571" spans="1:21" hidden="1" x14ac:dyDescent="0.35">
      <c r="A571">
        <v>277</v>
      </c>
      <c r="B571" t="s">
        <v>2317</v>
      </c>
      <c r="C571" t="s">
        <v>2318</v>
      </c>
      <c r="D571">
        <v>15</v>
      </c>
      <c r="E571">
        <v>5</v>
      </c>
      <c r="F571" t="s">
        <v>95</v>
      </c>
      <c r="G571" t="s">
        <v>1776</v>
      </c>
      <c r="H571" t="s">
        <v>88</v>
      </c>
      <c r="I571" t="s">
        <v>2261</v>
      </c>
      <c r="J571">
        <v>70000</v>
      </c>
      <c r="K571">
        <v>1</v>
      </c>
      <c r="L571">
        <v>2590</v>
      </c>
      <c r="M571">
        <v>15</v>
      </c>
      <c r="N571" t="s">
        <v>1801</v>
      </c>
      <c r="O571" t="s">
        <v>1802</v>
      </c>
      <c r="P571" t="s">
        <v>491</v>
      </c>
      <c r="Q571" t="s">
        <v>2199</v>
      </c>
      <c r="R571" t="s">
        <v>2222</v>
      </c>
      <c r="S571" t="s">
        <v>2283</v>
      </c>
      <c r="U571" t="s">
        <v>310</v>
      </c>
    </row>
    <row r="572" spans="1:21" hidden="1" x14ac:dyDescent="0.35">
      <c r="A572">
        <v>262</v>
      </c>
      <c r="B572" t="s">
        <v>2317</v>
      </c>
      <c r="C572" t="s">
        <v>2318</v>
      </c>
      <c r="D572">
        <v>14.46</v>
      </c>
      <c r="E572">
        <v>4.8</v>
      </c>
      <c r="F572" t="s">
        <v>95</v>
      </c>
      <c r="G572" t="s">
        <v>1494</v>
      </c>
      <c r="H572" t="s">
        <v>88</v>
      </c>
      <c r="I572" t="s">
        <v>2261</v>
      </c>
      <c r="J572">
        <v>70000</v>
      </c>
      <c r="K572">
        <v>1</v>
      </c>
      <c r="L572">
        <v>4840</v>
      </c>
      <c r="M572">
        <v>15</v>
      </c>
      <c r="N572" t="s">
        <v>1801</v>
      </c>
      <c r="O572" t="s">
        <v>1802</v>
      </c>
      <c r="P572" t="s">
        <v>491</v>
      </c>
      <c r="Q572" t="s">
        <v>2199</v>
      </c>
      <c r="R572" t="s">
        <v>2222</v>
      </c>
      <c r="S572" t="s">
        <v>2283</v>
      </c>
      <c r="U572" t="s">
        <v>310</v>
      </c>
    </row>
    <row r="573" spans="1:21" hidden="1" x14ac:dyDescent="0.35">
      <c r="A573">
        <v>263</v>
      </c>
      <c r="B573" t="s">
        <v>2317</v>
      </c>
      <c r="C573" t="s">
        <v>2318</v>
      </c>
      <c r="D573">
        <v>14.49</v>
      </c>
      <c r="E573">
        <v>4.8</v>
      </c>
      <c r="F573" t="s">
        <v>95</v>
      </c>
      <c r="G573" t="s">
        <v>1507</v>
      </c>
      <c r="H573" t="s">
        <v>88</v>
      </c>
      <c r="I573" t="s">
        <v>2261</v>
      </c>
      <c r="J573">
        <v>70000</v>
      </c>
      <c r="K573">
        <v>1</v>
      </c>
      <c r="L573">
        <v>4830</v>
      </c>
      <c r="M573">
        <v>15</v>
      </c>
      <c r="N573" t="s">
        <v>1801</v>
      </c>
      <c r="O573" t="s">
        <v>1802</v>
      </c>
      <c r="P573" t="s">
        <v>491</v>
      </c>
      <c r="Q573" t="s">
        <v>2199</v>
      </c>
      <c r="R573" t="s">
        <v>2222</v>
      </c>
      <c r="S573" t="s">
        <v>2283</v>
      </c>
      <c r="U573" t="s">
        <v>310</v>
      </c>
    </row>
    <row r="574" spans="1:21" hidden="1" x14ac:dyDescent="0.35">
      <c r="A574">
        <v>278</v>
      </c>
      <c r="B574" t="s">
        <v>2317</v>
      </c>
      <c r="C574" t="s">
        <v>2318</v>
      </c>
      <c r="D574">
        <v>15</v>
      </c>
      <c r="E574">
        <v>5</v>
      </c>
      <c r="F574" t="s">
        <v>95</v>
      </c>
      <c r="G574" t="s">
        <v>1777</v>
      </c>
      <c r="H574" t="s">
        <v>88</v>
      </c>
      <c r="I574" t="s">
        <v>2261</v>
      </c>
      <c r="J574">
        <v>70000</v>
      </c>
      <c r="K574">
        <v>1</v>
      </c>
      <c r="L574">
        <v>3380</v>
      </c>
      <c r="M574">
        <v>15</v>
      </c>
      <c r="N574" t="s">
        <v>1801</v>
      </c>
      <c r="O574" t="s">
        <v>1802</v>
      </c>
      <c r="P574" t="s">
        <v>491</v>
      </c>
      <c r="Q574" t="s">
        <v>2199</v>
      </c>
      <c r="R574" t="s">
        <v>2222</v>
      </c>
      <c r="S574" t="s">
        <v>2283</v>
      </c>
      <c r="U574" t="s">
        <v>310</v>
      </c>
    </row>
    <row r="575" spans="1:21" hidden="1" x14ac:dyDescent="0.35">
      <c r="A575">
        <v>279</v>
      </c>
      <c r="B575" t="s">
        <v>2317</v>
      </c>
      <c r="C575" t="s">
        <v>2318</v>
      </c>
      <c r="D575">
        <v>15</v>
      </c>
      <c r="E575">
        <v>5</v>
      </c>
      <c r="F575" t="s">
        <v>95</v>
      </c>
      <c r="G575" t="s">
        <v>1778</v>
      </c>
      <c r="H575" t="s">
        <v>88</v>
      </c>
      <c r="I575" t="s">
        <v>2261</v>
      </c>
      <c r="J575">
        <v>70000</v>
      </c>
      <c r="K575">
        <v>1</v>
      </c>
      <c r="L575">
        <v>4270</v>
      </c>
      <c r="M575">
        <v>15</v>
      </c>
      <c r="N575" t="s">
        <v>1801</v>
      </c>
      <c r="O575" t="s">
        <v>1802</v>
      </c>
      <c r="P575" t="s">
        <v>491</v>
      </c>
      <c r="Q575" t="s">
        <v>2199</v>
      </c>
      <c r="R575" t="s">
        <v>2222</v>
      </c>
      <c r="S575" t="s">
        <v>2283</v>
      </c>
      <c r="U575" t="s">
        <v>310</v>
      </c>
    </row>
    <row r="576" spans="1:21" hidden="1" x14ac:dyDescent="0.35">
      <c r="A576">
        <v>280</v>
      </c>
      <c r="B576" t="s">
        <v>2317</v>
      </c>
      <c r="C576" t="s">
        <v>2318</v>
      </c>
      <c r="D576">
        <v>15</v>
      </c>
      <c r="E576">
        <v>5</v>
      </c>
      <c r="F576" t="s">
        <v>95</v>
      </c>
      <c r="G576" t="s">
        <v>1779</v>
      </c>
      <c r="H576" t="s">
        <v>88</v>
      </c>
      <c r="I576" t="s">
        <v>2261</v>
      </c>
      <c r="J576">
        <v>70000</v>
      </c>
      <c r="K576">
        <v>1</v>
      </c>
      <c r="L576">
        <v>3380</v>
      </c>
      <c r="M576">
        <v>15</v>
      </c>
      <c r="N576" t="s">
        <v>1801</v>
      </c>
      <c r="O576" t="s">
        <v>1802</v>
      </c>
      <c r="P576" t="s">
        <v>491</v>
      </c>
      <c r="Q576" t="s">
        <v>2199</v>
      </c>
      <c r="R576" t="s">
        <v>2222</v>
      </c>
      <c r="S576" t="s">
        <v>2283</v>
      </c>
      <c r="U576" t="s">
        <v>310</v>
      </c>
    </row>
    <row r="577" spans="1:21" hidden="1" x14ac:dyDescent="0.35">
      <c r="A577">
        <v>281</v>
      </c>
      <c r="B577" t="s">
        <v>2317</v>
      </c>
      <c r="C577" t="s">
        <v>2318</v>
      </c>
      <c r="D577">
        <v>15</v>
      </c>
      <c r="E577">
        <v>5</v>
      </c>
      <c r="F577" t="s">
        <v>95</v>
      </c>
      <c r="G577" t="s">
        <v>1780</v>
      </c>
      <c r="H577" t="s">
        <v>88</v>
      </c>
      <c r="I577" t="s">
        <v>2261</v>
      </c>
      <c r="J577">
        <v>70000</v>
      </c>
      <c r="K577">
        <v>1</v>
      </c>
      <c r="L577">
        <v>3420</v>
      </c>
      <c r="M577">
        <v>15</v>
      </c>
      <c r="N577" t="s">
        <v>1801</v>
      </c>
      <c r="O577" t="s">
        <v>1802</v>
      </c>
      <c r="P577" t="s">
        <v>491</v>
      </c>
      <c r="Q577" t="s">
        <v>2199</v>
      </c>
      <c r="R577" t="s">
        <v>2222</v>
      </c>
      <c r="S577" t="s">
        <v>2283</v>
      </c>
      <c r="U577" t="s">
        <v>310</v>
      </c>
    </row>
    <row r="578" spans="1:21" hidden="1" x14ac:dyDescent="0.35">
      <c r="A578">
        <v>282</v>
      </c>
      <c r="B578" t="s">
        <v>2317</v>
      </c>
      <c r="C578" t="s">
        <v>2318</v>
      </c>
      <c r="D578">
        <v>15</v>
      </c>
      <c r="E578">
        <v>5</v>
      </c>
      <c r="F578" t="s">
        <v>95</v>
      </c>
      <c r="G578" t="s">
        <v>1781</v>
      </c>
      <c r="H578" t="s">
        <v>88</v>
      </c>
      <c r="I578" t="s">
        <v>2261</v>
      </c>
      <c r="J578">
        <v>70000</v>
      </c>
      <c r="K578">
        <v>1</v>
      </c>
      <c r="L578">
        <v>3420</v>
      </c>
      <c r="M578">
        <v>15</v>
      </c>
      <c r="N578" t="s">
        <v>1801</v>
      </c>
      <c r="O578" t="s">
        <v>1802</v>
      </c>
      <c r="P578" t="s">
        <v>491</v>
      </c>
      <c r="Q578" t="s">
        <v>2199</v>
      </c>
      <c r="R578" t="s">
        <v>2222</v>
      </c>
      <c r="S578" t="s">
        <v>2283</v>
      </c>
      <c r="U578" t="s">
        <v>310</v>
      </c>
    </row>
    <row r="579" spans="1:21" hidden="1" x14ac:dyDescent="0.35">
      <c r="A579">
        <v>264</v>
      </c>
      <c r="B579" t="s">
        <v>2317</v>
      </c>
      <c r="C579" t="s">
        <v>2318</v>
      </c>
      <c r="D579">
        <v>14.68</v>
      </c>
      <c r="E579">
        <v>4.9000000000000004</v>
      </c>
      <c r="F579" t="s">
        <v>95</v>
      </c>
      <c r="G579" t="s">
        <v>1783</v>
      </c>
      <c r="H579" t="s">
        <v>88</v>
      </c>
      <c r="I579" t="s">
        <v>2261</v>
      </c>
      <c r="J579">
        <v>70000</v>
      </c>
      <c r="K579">
        <v>1</v>
      </c>
      <c r="L579">
        <v>4770</v>
      </c>
      <c r="M579">
        <v>15</v>
      </c>
      <c r="N579" t="s">
        <v>1801</v>
      </c>
      <c r="O579" t="s">
        <v>1802</v>
      </c>
      <c r="P579" t="s">
        <v>491</v>
      </c>
      <c r="Q579" t="s">
        <v>2199</v>
      </c>
      <c r="R579" t="s">
        <v>2222</v>
      </c>
      <c r="S579" t="s">
        <v>2283</v>
      </c>
      <c r="U579" t="s">
        <v>310</v>
      </c>
    </row>
    <row r="580" spans="1:21" hidden="1" x14ac:dyDescent="0.35">
      <c r="A580">
        <v>137</v>
      </c>
      <c r="B580" t="s">
        <v>2319</v>
      </c>
      <c r="C580" t="s">
        <v>2320</v>
      </c>
      <c r="D580">
        <v>8</v>
      </c>
      <c r="E580">
        <v>2.7</v>
      </c>
      <c r="F580" t="s">
        <v>95</v>
      </c>
      <c r="G580" t="s">
        <v>88</v>
      </c>
      <c r="H580" t="s">
        <v>88</v>
      </c>
      <c r="I580" t="s">
        <v>1800</v>
      </c>
      <c r="N580" t="s">
        <v>1801</v>
      </c>
      <c r="O580" t="s">
        <v>1802</v>
      </c>
      <c r="P580" t="s">
        <v>491</v>
      </c>
      <c r="Q580" t="s">
        <v>1990</v>
      </c>
      <c r="R580" t="s">
        <v>2222</v>
      </c>
      <c r="S580" t="s">
        <v>2143</v>
      </c>
      <c r="U580" t="s">
        <v>310</v>
      </c>
    </row>
    <row r="581" spans="1:21" hidden="1" x14ac:dyDescent="0.35">
      <c r="A581">
        <v>567</v>
      </c>
      <c r="B581" t="s">
        <v>2321</v>
      </c>
      <c r="C581" t="s">
        <v>2322</v>
      </c>
      <c r="D581">
        <v>11</v>
      </c>
      <c r="E581">
        <v>3.7</v>
      </c>
      <c r="F581" t="s">
        <v>95</v>
      </c>
      <c r="G581" t="s">
        <v>1767</v>
      </c>
      <c r="H581" t="s">
        <v>88</v>
      </c>
      <c r="I581" t="s">
        <v>2323</v>
      </c>
      <c r="J581">
        <v>50000</v>
      </c>
      <c r="K581">
        <v>1</v>
      </c>
      <c r="L581">
        <v>4380</v>
      </c>
      <c r="N581" t="s">
        <v>1882</v>
      </c>
      <c r="O581" t="s">
        <v>1883</v>
      </c>
      <c r="P581" t="s">
        <v>491</v>
      </c>
      <c r="Q581" t="s">
        <v>1847</v>
      </c>
      <c r="R581" t="s">
        <v>2222</v>
      </c>
      <c r="S581" t="s">
        <v>2253</v>
      </c>
      <c r="T581" t="s">
        <v>2324</v>
      </c>
      <c r="U581" t="s">
        <v>1859</v>
      </c>
    </row>
    <row r="582" spans="1:21" hidden="1" x14ac:dyDescent="0.35">
      <c r="A582">
        <v>564</v>
      </c>
      <c r="B582" t="s">
        <v>2325</v>
      </c>
      <c r="C582" t="s">
        <v>2326</v>
      </c>
      <c r="D582">
        <v>16</v>
      </c>
      <c r="E582">
        <v>5.3</v>
      </c>
      <c r="F582" t="s">
        <v>95</v>
      </c>
      <c r="G582" t="s">
        <v>88</v>
      </c>
      <c r="H582" t="s">
        <v>88</v>
      </c>
      <c r="I582" t="s">
        <v>1800</v>
      </c>
      <c r="N582" t="s">
        <v>1882</v>
      </c>
      <c r="O582" t="s">
        <v>1883</v>
      </c>
      <c r="P582" t="s">
        <v>491</v>
      </c>
      <c r="Q582" t="s">
        <v>2327</v>
      </c>
      <c r="R582" t="s">
        <v>2222</v>
      </c>
      <c r="S582" t="s">
        <v>2253</v>
      </c>
      <c r="U582" t="s">
        <v>1859</v>
      </c>
    </row>
    <row r="583" spans="1:21" hidden="1" x14ac:dyDescent="0.35">
      <c r="A583">
        <v>125</v>
      </c>
      <c r="B583" t="s">
        <v>2328</v>
      </c>
      <c r="C583" t="s">
        <v>2329</v>
      </c>
      <c r="D583">
        <v>15</v>
      </c>
      <c r="E583">
        <v>5</v>
      </c>
      <c r="F583" t="s">
        <v>95</v>
      </c>
      <c r="G583" t="s">
        <v>88</v>
      </c>
      <c r="H583" t="s">
        <v>88</v>
      </c>
      <c r="I583" t="s">
        <v>1800</v>
      </c>
      <c r="N583" t="s">
        <v>1801</v>
      </c>
      <c r="O583" t="s">
        <v>1802</v>
      </c>
      <c r="P583" t="s">
        <v>488</v>
      </c>
      <c r="Q583" t="s">
        <v>2044</v>
      </c>
      <c r="R583" t="s">
        <v>2045</v>
      </c>
      <c r="U583" t="s">
        <v>310</v>
      </c>
    </row>
    <row r="584" spans="1:21" hidden="1" x14ac:dyDescent="0.35">
      <c r="A584">
        <v>621</v>
      </c>
      <c r="B584" t="s">
        <v>2330</v>
      </c>
      <c r="C584" t="s">
        <v>2331</v>
      </c>
      <c r="D584">
        <v>15</v>
      </c>
      <c r="E584">
        <v>5</v>
      </c>
      <c r="F584" t="s">
        <v>95</v>
      </c>
      <c r="G584" t="s">
        <v>88</v>
      </c>
      <c r="H584" t="s">
        <v>88</v>
      </c>
      <c r="I584" t="s">
        <v>1800</v>
      </c>
      <c r="N584" t="s">
        <v>1801</v>
      </c>
      <c r="O584" t="s">
        <v>1802</v>
      </c>
      <c r="Q584" t="s">
        <v>88</v>
      </c>
      <c r="R584" t="s">
        <v>2332</v>
      </c>
      <c r="U584" t="s">
        <v>310</v>
      </c>
    </row>
    <row r="585" spans="1:21" hidden="1" x14ac:dyDescent="0.35">
      <c r="A585">
        <v>620</v>
      </c>
      <c r="B585" t="s">
        <v>2333</v>
      </c>
      <c r="C585" t="s">
        <v>2334</v>
      </c>
      <c r="D585">
        <v>15</v>
      </c>
      <c r="E585">
        <v>5</v>
      </c>
      <c r="F585" t="s">
        <v>95</v>
      </c>
      <c r="G585" t="s">
        <v>88</v>
      </c>
      <c r="H585" t="s">
        <v>88</v>
      </c>
      <c r="I585" t="s">
        <v>1800</v>
      </c>
      <c r="N585" t="s">
        <v>1801</v>
      </c>
      <c r="O585" t="s">
        <v>1802</v>
      </c>
      <c r="Q585" t="s">
        <v>88</v>
      </c>
      <c r="R585" t="s">
        <v>2071</v>
      </c>
      <c r="S585" t="s">
        <v>2335</v>
      </c>
      <c r="U585" t="s">
        <v>310</v>
      </c>
    </row>
    <row r="586" spans="1:21" hidden="1" x14ac:dyDescent="0.35">
      <c r="A586">
        <v>134</v>
      </c>
      <c r="B586" t="s">
        <v>2336</v>
      </c>
      <c r="C586" t="s">
        <v>2337</v>
      </c>
      <c r="D586">
        <v>8</v>
      </c>
      <c r="E586">
        <v>2.7</v>
      </c>
      <c r="F586" t="s">
        <v>95</v>
      </c>
      <c r="G586" t="s">
        <v>88</v>
      </c>
      <c r="H586" t="s">
        <v>88</v>
      </c>
      <c r="I586" t="s">
        <v>1800</v>
      </c>
      <c r="N586" t="s">
        <v>1801</v>
      </c>
      <c r="O586" t="s">
        <v>1802</v>
      </c>
      <c r="P586" t="s">
        <v>491</v>
      </c>
      <c r="Q586" t="s">
        <v>1990</v>
      </c>
      <c r="R586" t="s">
        <v>1991</v>
      </c>
      <c r="S586" t="s">
        <v>2143</v>
      </c>
      <c r="U586" t="s">
        <v>310</v>
      </c>
    </row>
    <row r="587" spans="1:21" hidden="1" x14ac:dyDescent="0.35">
      <c r="A587">
        <v>135</v>
      </c>
      <c r="B587" t="s">
        <v>2338</v>
      </c>
      <c r="C587" t="s">
        <v>2337</v>
      </c>
      <c r="D587">
        <v>8</v>
      </c>
      <c r="E587">
        <v>2.7</v>
      </c>
      <c r="F587" t="s">
        <v>95</v>
      </c>
      <c r="G587" t="s">
        <v>88</v>
      </c>
      <c r="H587" t="s">
        <v>88</v>
      </c>
      <c r="I587" t="s">
        <v>1800</v>
      </c>
      <c r="N587" t="s">
        <v>1801</v>
      </c>
      <c r="O587" t="s">
        <v>1802</v>
      </c>
      <c r="P587" t="s">
        <v>491</v>
      </c>
      <c r="Q587" t="s">
        <v>1990</v>
      </c>
      <c r="R587" t="s">
        <v>1991</v>
      </c>
      <c r="U587" t="s">
        <v>310</v>
      </c>
    </row>
    <row r="588" spans="1:21" hidden="1" x14ac:dyDescent="0.35">
      <c r="A588">
        <v>526</v>
      </c>
      <c r="B588" t="s">
        <v>2339</v>
      </c>
      <c r="C588" t="s">
        <v>2340</v>
      </c>
      <c r="D588">
        <v>2.44</v>
      </c>
      <c r="E588">
        <v>0.8</v>
      </c>
      <c r="F588" t="s">
        <v>95</v>
      </c>
      <c r="G588" t="s">
        <v>1760</v>
      </c>
      <c r="H588" t="s">
        <v>88</v>
      </c>
      <c r="I588" t="s">
        <v>1969</v>
      </c>
      <c r="J588">
        <v>10000</v>
      </c>
      <c r="K588">
        <v>1</v>
      </c>
      <c r="L588">
        <v>4100</v>
      </c>
      <c r="M588">
        <v>15</v>
      </c>
      <c r="N588" t="s">
        <v>1801</v>
      </c>
      <c r="O588" t="s">
        <v>1802</v>
      </c>
      <c r="P588" t="s">
        <v>491</v>
      </c>
      <c r="Q588" t="s">
        <v>2341</v>
      </c>
      <c r="R588" t="s">
        <v>1972</v>
      </c>
      <c r="S588" t="s">
        <v>1973</v>
      </c>
      <c r="U588" t="s">
        <v>310</v>
      </c>
    </row>
    <row r="589" spans="1:21" hidden="1" x14ac:dyDescent="0.35">
      <c r="A589">
        <v>550</v>
      </c>
      <c r="B589" t="s">
        <v>2339</v>
      </c>
      <c r="C589" t="s">
        <v>2342</v>
      </c>
      <c r="D589">
        <v>8.84</v>
      </c>
      <c r="E589">
        <v>2.95</v>
      </c>
      <c r="F589" t="s">
        <v>200</v>
      </c>
      <c r="G589" t="s">
        <v>390</v>
      </c>
      <c r="H589" t="s">
        <v>88</v>
      </c>
      <c r="I589" t="s">
        <v>1969</v>
      </c>
      <c r="J589">
        <v>10000</v>
      </c>
      <c r="K589">
        <v>1</v>
      </c>
      <c r="L589">
        <v>1131</v>
      </c>
      <c r="M589">
        <v>20</v>
      </c>
      <c r="N589" t="s">
        <v>1801</v>
      </c>
      <c r="O589" t="s">
        <v>1802</v>
      </c>
      <c r="P589" t="s">
        <v>491</v>
      </c>
      <c r="Q589" t="s">
        <v>2341</v>
      </c>
      <c r="R589" t="s">
        <v>2343</v>
      </c>
      <c r="S589" t="s">
        <v>2344</v>
      </c>
      <c r="U589" t="s">
        <v>310</v>
      </c>
    </row>
    <row r="590" spans="1:21" hidden="1" x14ac:dyDescent="0.35">
      <c r="A590">
        <v>527</v>
      </c>
      <c r="B590" t="s">
        <v>2339</v>
      </c>
      <c r="C590" t="s">
        <v>2340</v>
      </c>
      <c r="D590">
        <v>2.44</v>
      </c>
      <c r="E590">
        <v>0.8</v>
      </c>
      <c r="F590" t="s">
        <v>95</v>
      </c>
      <c r="G590" t="s">
        <v>1284</v>
      </c>
      <c r="H590" t="s">
        <v>88</v>
      </c>
      <c r="I590" t="s">
        <v>1969</v>
      </c>
      <c r="J590">
        <v>10000</v>
      </c>
      <c r="K590">
        <v>1</v>
      </c>
      <c r="L590">
        <v>4100</v>
      </c>
      <c r="M590">
        <v>15</v>
      </c>
      <c r="N590" t="s">
        <v>1801</v>
      </c>
      <c r="O590" t="s">
        <v>1802</v>
      </c>
      <c r="P590" t="s">
        <v>491</v>
      </c>
      <c r="Q590" t="s">
        <v>2341</v>
      </c>
      <c r="R590" t="s">
        <v>1972</v>
      </c>
      <c r="S590" t="s">
        <v>1973</v>
      </c>
      <c r="U590" t="s">
        <v>310</v>
      </c>
    </row>
    <row r="591" spans="1:21" hidden="1" x14ac:dyDescent="0.35">
      <c r="A591">
        <v>528</v>
      </c>
      <c r="B591" t="s">
        <v>2339</v>
      </c>
      <c r="C591" t="s">
        <v>2340</v>
      </c>
      <c r="D591">
        <v>2.44</v>
      </c>
      <c r="E591">
        <v>0.8</v>
      </c>
      <c r="F591" t="s">
        <v>95</v>
      </c>
      <c r="G591" t="s">
        <v>1762</v>
      </c>
      <c r="H591" t="s">
        <v>88</v>
      </c>
      <c r="I591" t="s">
        <v>1969</v>
      </c>
      <c r="J591">
        <v>10000</v>
      </c>
      <c r="K591">
        <v>1</v>
      </c>
      <c r="L591">
        <v>4100</v>
      </c>
      <c r="M591">
        <v>15</v>
      </c>
      <c r="N591" t="s">
        <v>1801</v>
      </c>
      <c r="O591" t="s">
        <v>1802</v>
      </c>
      <c r="P591" t="s">
        <v>491</v>
      </c>
      <c r="Q591" t="s">
        <v>2341</v>
      </c>
      <c r="R591" t="s">
        <v>1972</v>
      </c>
      <c r="S591" t="s">
        <v>1973</v>
      </c>
      <c r="U591" t="s">
        <v>310</v>
      </c>
    </row>
    <row r="592" spans="1:21" hidden="1" x14ac:dyDescent="0.35">
      <c r="A592">
        <v>529</v>
      </c>
      <c r="B592" t="s">
        <v>2339</v>
      </c>
      <c r="C592" t="s">
        <v>2340</v>
      </c>
      <c r="D592">
        <v>2.44</v>
      </c>
      <c r="E592">
        <v>0.8</v>
      </c>
      <c r="F592" t="s">
        <v>95</v>
      </c>
      <c r="G592" t="s">
        <v>1763</v>
      </c>
      <c r="H592" t="s">
        <v>88</v>
      </c>
      <c r="I592" t="s">
        <v>1969</v>
      </c>
      <c r="J592">
        <v>10000</v>
      </c>
      <c r="K592">
        <v>1</v>
      </c>
      <c r="L592">
        <v>4100</v>
      </c>
      <c r="M592">
        <v>15</v>
      </c>
      <c r="N592" t="s">
        <v>1801</v>
      </c>
      <c r="O592" t="s">
        <v>1802</v>
      </c>
      <c r="P592" t="s">
        <v>491</v>
      </c>
      <c r="Q592" t="s">
        <v>2341</v>
      </c>
      <c r="R592" t="s">
        <v>1972</v>
      </c>
      <c r="S592" t="s">
        <v>1973</v>
      </c>
      <c r="U592" t="s">
        <v>310</v>
      </c>
    </row>
    <row r="593" spans="1:21" hidden="1" x14ac:dyDescent="0.35">
      <c r="A593">
        <v>530</v>
      </c>
      <c r="B593" t="s">
        <v>2339</v>
      </c>
      <c r="C593" t="s">
        <v>2340</v>
      </c>
      <c r="D593">
        <v>2.44</v>
      </c>
      <c r="E593">
        <v>0.8</v>
      </c>
      <c r="F593" t="s">
        <v>95</v>
      </c>
      <c r="G593" t="s">
        <v>1764</v>
      </c>
      <c r="H593" t="s">
        <v>88</v>
      </c>
      <c r="I593" t="s">
        <v>1969</v>
      </c>
      <c r="J593">
        <v>10000</v>
      </c>
      <c r="K593">
        <v>1</v>
      </c>
      <c r="L593">
        <v>4100</v>
      </c>
      <c r="M593">
        <v>15</v>
      </c>
      <c r="N593" t="s">
        <v>1801</v>
      </c>
      <c r="O593" t="s">
        <v>1802</v>
      </c>
      <c r="P593" t="s">
        <v>491</v>
      </c>
      <c r="Q593" t="s">
        <v>2341</v>
      </c>
      <c r="R593" t="s">
        <v>1972</v>
      </c>
      <c r="S593" t="s">
        <v>1973</v>
      </c>
      <c r="U593" t="s">
        <v>310</v>
      </c>
    </row>
    <row r="594" spans="1:21" hidden="1" x14ac:dyDescent="0.35">
      <c r="A594">
        <v>531</v>
      </c>
      <c r="B594" t="s">
        <v>2339</v>
      </c>
      <c r="C594" t="s">
        <v>2340</v>
      </c>
      <c r="D594">
        <v>2.44</v>
      </c>
      <c r="E594">
        <v>0.8</v>
      </c>
      <c r="F594" t="s">
        <v>95</v>
      </c>
      <c r="G594" t="s">
        <v>1765</v>
      </c>
      <c r="H594" t="s">
        <v>88</v>
      </c>
      <c r="I594" t="s">
        <v>1969</v>
      </c>
      <c r="J594">
        <v>10000</v>
      </c>
      <c r="K594">
        <v>1</v>
      </c>
      <c r="L594">
        <v>4100</v>
      </c>
      <c r="M594">
        <v>15</v>
      </c>
      <c r="N594" t="s">
        <v>1801</v>
      </c>
      <c r="O594" t="s">
        <v>1802</v>
      </c>
      <c r="P594" t="s">
        <v>491</v>
      </c>
      <c r="Q594" t="s">
        <v>2341</v>
      </c>
      <c r="R594" t="s">
        <v>1972</v>
      </c>
      <c r="S594" t="s">
        <v>1973</v>
      </c>
      <c r="U594" t="s">
        <v>310</v>
      </c>
    </row>
    <row r="595" spans="1:21" hidden="1" x14ac:dyDescent="0.35">
      <c r="A595">
        <v>532</v>
      </c>
      <c r="B595" t="s">
        <v>2339</v>
      </c>
      <c r="C595" t="s">
        <v>2340</v>
      </c>
      <c r="D595">
        <v>2.44</v>
      </c>
      <c r="E595">
        <v>0.8</v>
      </c>
      <c r="F595" t="s">
        <v>95</v>
      </c>
      <c r="G595" t="s">
        <v>1767</v>
      </c>
      <c r="H595" t="s">
        <v>88</v>
      </c>
      <c r="I595" t="s">
        <v>1969</v>
      </c>
      <c r="J595">
        <v>10000</v>
      </c>
      <c r="K595">
        <v>1</v>
      </c>
      <c r="L595">
        <v>4100</v>
      </c>
      <c r="M595">
        <v>15</v>
      </c>
      <c r="N595" t="s">
        <v>1801</v>
      </c>
      <c r="O595" t="s">
        <v>1802</v>
      </c>
      <c r="P595" t="s">
        <v>491</v>
      </c>
      <c r="Q595" t="s">
        <v>2341</v>
      </c>
      <c r="R595" t="s">
        <v>1972</v>
      </c>
      <c r="S595" t="s">
        <v>1973</v>
      </c>
      <c r="U595" t="s">
        <v>310</v>
      </c>
    </row>
    <row r="596" spans="1:21" hidden="1" x14ac:dyDescent="0.35">
      <c r="A596">
        <v>533</v>
      </c>
      <c r="B596" t="s">
        <v>2339</v>
      </c>
      <c r="C596" t="s">
        <v>2340</v>
      </c>
      <c r="D596">
        <v>2.44</v>
      </c>
      <c r="E596">
        <v>0.8</v>
      </c>
      <c r="F596" t="s">
        <v>95</v>
      </c>
      <c r="G596" t="s">
        <v>1769</v>
      </c>
      <c r="H596" t="s">
        <v>88</v>
      </c>
      <c r="I596" t="s">
        <v>1969</v>
      </c>
      <c r="J596">
        <v>10000</v>
      </c>
      <c r="K596">
        <v>1</v>
      </c>
      <c r="L596">
        <v>4100</v>
      </c>
      <c r="M596">
        <v>15</v>
      </c>
      <c r="N596" t="s">
        <v>1801</v>
      </c>
      <c r="O596" t="s">
        <v>1802</v>
      </c>
      <c r="P596" t="s">
        <v>491</v>
      </c>
      <c r="Q596" t="s">
        <v>2341</v>
      </c>
      <c r="R596" t="s">
        <v>1972</v>
      </c>
      <c r="S596" t="s">
        <v>1973</v>
      </c>
      <c r="U596" t="s">
        <v>310</v>
      </c>
    </row>
    <row r="597" spans="1:21" hidden="1" x14ac:dyDescent="0.35">
      <c r="A597">
        <v>534</v>
      </c>
      <c r="B597" t="s">
        <v>2339</v>
      </c>
      <c r="C597" t="s">
        <v>2340</v>
      </c>
      <c r="D597">
        <v>2.44</v>
      </c>
      <c r="E597">
        <v>0.8</v>
      </c>
      <c r="F597" t="s">
        <v>95</v>
      </c>
      <c r="G597" t="s">
        <v>1772</v>
      </c>
      <c r="H597" t="s">
        <v>88</v>
      </c>
      <c r="I597" t="s">
        <v>1969</v>
      </c>
      <c r="J597">
        <v>10000</v>
      </c>
      <c r="K597">
        <v>1</v>
      </c>
      <c r="L597">
        <v>4100</v>
      </c>
      <c r="M597">
        <v>15</v>
      </c>
      <c r="N597" t="s">
        <v>1801</v>
      </c>
      <c r="O597" t="s">
        <v>1802</v>
      </c>
      <c r="P597" t="s">
        <v>491</v>
      </c>
      <c r="Q597" t="s">
        <v>2341</v>
      </c>
      <c r="R597" t="s">
        <v>1972</v>
      </c>
      <c r="S597" t="s">
        <v>1973</v>
      </c>
      <c r="U597" t="s">
        <v>310</v>
      </c>
    </row>
    <row r="598" spans="1:21" hidden="1" x14ac:dyDescent="0.35">
      <c r="A598">
        <v>535</v>
      </c>
      <c r="B598" t="s">
        <v>2339</v>
      </c>
      <c r="C598" t="s">
        <v>2340</v>
      </c>
      <c r="D598">
        <v>2.44</v>
      </c>
      <c r="E598">
        <v>0.8</v>
      </c>
      <c r="F598" t="s">
        <v>95</v>
      </c>
      <c r="G598" t="s">
        <v>1375</v>
      </c>
      <c r="H598" t="s">
        <v>88</v>
      </c>
      <c r="I598" t="s">
        <v>1969</v>
      </c>
      <c r="J598">
        <v>10000</v>
      </c>
      <c r="K598">
        <v>1</v>
      </c>
      <c r="L598">
        <v>4100</v>
      </c>
      <c r="M598">
        <v>15</v>
      </c>
      <c r="N598" t="s">
        <v>1801</v>
      </c>
      <c r="O598" t="s">
        <v>1802</v>
      </c>
      <c r="P598" t="s">
        <v>491</v>
      </c>
      <c r="Q598" t="s">
        <v>2341</v>
      </c>
      <c r="R598" t="s">
        <v>1972</v>
      </c>
      <c r="S598" t="s">
        <v>1973</v>
      </c>
      <c r="U598" t="s">
        <v>310</v>
      </c>
    </row>
    <row r="599" spans="1:21" hidden="1" x14ac:dyDescent="0.35">
      <c r="A599">
        <v>549</v>
      </c>
      <c r="B599" t="s">
        <v>2339</v>
      </c>
      <c r="C599" t="s">
        <v>2342</v>
      </c>
      <c r="D599">
        <v>2.44</v>
      </c>
      <c r="E599">
        <v>0.81</v>
      </c>
      <c r="F599" t="s">
        <v>200</v>
      </c>
      <c r="G599" t="s">
        <v>395</v>
      </c>
      <c r="H599" t="s">
        <v>88</v>
      </c>
      <c r="I599" t="s">
        <v>1969</v>
      </c>
      <c r="J599">
        <v>10000</v>
      </c>
      <c r="K599">
        <v>1</v>
      </c>
      <c r="L599">
        <v>4100</v>
      </c>
      <c r="M599">
        <v>20</v>
      </c>
      <c r="N599" t="s">
        <v>1801</v>
      </c>
      <c r="O599" t="s">
        <v>1802</v>
      </c>
      <c r="P599" t="s">
        <v>491</v>
      </c>
      <c r="Q599" t="s">
        <v>2341</v>
      </c>
      <c r="R599" t="s">
        <v>2343</v>
      </c>
      <c r="S599" t="s">
        <v>2344</v>
      </c>
      <c r="U599" t="s">
        <v>310</v>
      </c>
    </row>
    <row r="600" spans="1:21" hidden="1" x14ac:dyDescent="0.35">
      <c r="A600">
        <v>536</v>
      </c>
      <c r="B600" t="s">
        <v>2339</v>
      </c>
      <c r="C600" t="s">
        <v>2340</v>
      </c>
      <c r="D600">
        <v>2.44</v>
      </c>
      <c r="E600">
        <v>0.8</v>
      </c>
      <c r="F600" t="s">
        <v>95</v>
      </c>
      <c r="G600" t="s">
        <v>1409</v>
      </c>
      <c r="H600" t="s">
        <v>88</v>
      </c>
      <c r="I600" t="s">
        <v>1969</v>
      </c>
      <c r="J600">
        <v>10000</v>
      </c>
      <c r="K600">
        <v>1</v>
      </c>
      <c r="L600">
        <v>4100</v>
      </c>
      <c r="M600">
        <v>15</v>
      </c>
      <c r="N600" t="s">
        <v>1801</v>
      </c>
      <c r="O600" t="s">
        <v>1802</v>
      </c>
      <c r="P600" t="s">
        <v>491</v>
      </c>
      <c r="Q600" t="s">
        <v>2341</v>
      </c>
      <c r="R600" t="s">
        <v>1972</v>
      </c>
      <c r="S600" t="s">
        <v>1973</v>
      </c>
      <c r="U600" t="s">
        <v>310</v>
      </c>
    </row>
    <row r="601" spans="1:21" hidden="1" x14ac:dyDescent="0.35">
      <c r="A601">
        <v>537</v>
      </c>
      <c r="B601" t="s">
        <v>2339</v>
      </c>
      <c r="C601" t="s">
        <v>2340</v>
      </c>
      <c r="D601">
        <v>2.44</v>
      </c>
      <c r="E601">
        <v>0.8</v>
      </c>
      <c r="F601" t="s">
        <v>95</v>
      </c>
      <c r="G601" t="s">
        <v>1773</v>
      </c>
      <c r="H601" t="s">
        <v>88</v>
      </c>
      <c r="I601" t="s">
        <v>1969</v>
      </c>
      <c r="J601">
        <v>10000</v>
      </c>
      <c r="K601">
        <v>1</v>
      </c>
      <c r="L601">
        <v>4100</v>
      </c>
      <c r="M601">
        <v>15</v>
      </c>
      <c r="N601" t="s">
        <v>1801</v>
      </c>
      <c r="O601" t="s">
        <v>1802</v>
      </c>
      <c r="P601" t="s">
        <v>491</v>
      </c>
      <c r="Q601" t="s">
        <v>2341</v>
      </c>
      <c r="R601" t="s">
        <v>1972</v>
      </c>
      <c r="S601" t="s">
        <v>1973</v>
      </c>
      <c r="U601" t="s">
        <v>310</v>
      </c>
    </row>
    <row r="602" spans="1:21" hidden="1" x14ac:dyDescent="0.35">
      <c r="A602">
        <v>538</v>
      </c>
      <c r="B602" t="s">
        <v>2339</v>
      </c>
      <c r="C602" t="s">
        <v>2340</v>
      </c>
      <c r="D602">
        <v>2.44</v>
      </c>
      <c r="E602">
        <v>0.8</v>
      </c>
      <c r="F602" t="s">
        <v>95</v>
      </c>
      <c r="G602" t="s">
        <v>1770</v>
      </c>
      <c r="H602" t="s">
        <v>88</v>
      </c>
      <c r="I602" t="s">
        <v>1969</v>
      </c>
      <c r="J602">
        <v>10000</v>
      </c>
      <c r="K602">
        <v>1</v>
      </c>
      <c r="L602">
        <v>4100</v>
      </c>
      <c r="M602">
        <v>15</v>
      </c>
      <c r="N602" t="s">
        <v>1801</v>
      </c>
      <c r="O602" t="s">
        <v>1802</v>
      </c>
      <c r="P602" t="s">
        <v>491</v>
      </c>
      <c r="Q602" t="s">
        <v>2341</v>
      </c>
      <c r="R602" t="s">
        <v>1972</v>
      </c>
      <c r="S602" t="s">
        <v>1973</v>
      </c>
      <c r="U602" t="s">
        <v>310</v>
      </c>
    </row>
    <row r="603" spans="1:21" hidden="1" x14ac:dyDescent="0.35">
      <c r="A603">
        <v>539</v>
      </c>
      <c r="B603" t="s">
        <v>2339</v>
      </c>
      <c r="C603" t="s">
        <v>2340</v>
      </c>
      <c r="D603">
        <v>2.44</v>
      </c>
      <c r="E603">
        <v>0.8</v>
      </c>
      <c r="F603" t="s">
        <v>95</v>
      </c>
      <c r="G603" t="s">
        <v>1775</v>
      </c>
      <c r="H603" t="s">
        <v>88</v>
      </c>
      <c r="I603" t="s">
        <v>1969</v>
      </c>
      <c r="J603">
        <v>10000</v>
      </c>
      <c r="K603">
        <v>1</v>
      </c>
      <c r="L603">
        <v>4100</v>
      </c>
      <c r="M603">
        <v>15</v>
      </c>
      <c r="N603" t="s">
        <v>1801</v>
      </c>
      <c r="O603" t="s">
        <v>1802</v>
      </c>
      <c r="P603" t="s">
        <v>491</v>
      </c>
      <c r="Q603" t="s">
        <v>2341</v>
      </c>
      <c r="R603" t="s">
        <v>1972</v>
      </c>
      <c r="S603" t="s">
        <v>1973</v>
      </c>
      <c r="U603" t="s">
        <v>310</v>
      </c>
    </row>
    <row r="604" spans="1:21" hidden="1" x14ac:dyDescent="0.35">
      <c r="A604">
        <v>540</v>
      </c>
      <c r="B604" t="s">
        <v>2339</v>
      </c>
      <c r="C604" t="s">
        <v>2340</v>
      </c>
      <c r="D604">
        <v>2.44</v>
      </c>
      <c r="E604">
        <v>0.8</v>
      </c>
      <c r="F604" t="s">
        <v>95</v>
      </c>
      <c r="G604" t="s">
        <v>1776</v>
      </c>
      <c r="H604" t="s">
        <v>88</v>
      </c>
      <c r="I604" t="s">
        <v>1969</v>
      </c>
      <c r="J604">
        <v>10000</v>
      </c>
      <c r="K604">
        <v>1</v>
      </c>
      <c r="L604">
        <v>4100</v>
      </c>
      <c r="M604">
        <v>15</v>
      </c>
      <c r="N604" t="s">
        <v>1801</v>
      </c>
      <c r="O604" t="s">
        <v>1802</v>
      </c>
      <c r="P604" t="s">
        <v>491</v>
      </c>
      <c r="Q604" t="s">
        <v>2341</v>
      </c>
      <c r="R604" t="s">
        <v>1972</v>
      </c>
      <c r="S604" t="s">
        <v>1973</v>
      </c>
      <c r="U604" t="s">
        <v>310</v>
      </c>
    </row>
    <row r="605" spans="1:21" hidden="1" x14ac:dyDescent="0.35">
      <c r="A605">
        <v>541</v>
      </c>
      <c r="B605" t="s">
        <v>2339</v>
      </c>
      <c r="C605" t="s">
        <v>2340</v>
      </c>
      <c r="D605">
        <v>2.44</v>
      </c>
      <c r="E605">
        <v>0.8</v>
      </c>
      <c r="F605" t="s">
        <v>95</v>
      </c>
      <c r="G605" t="s">
        <v>1494</v>
      </c>
      <c r="H605" t="s">
        <v>88</v>
      </c>
      <c r="I605" t="s">
        <v>1969</v>
      </c>
      <c r="J605">
        <v>10000</v>
      </c>
      <c r="K605">
        <v>1</v>
      </c>
      <c r="L605">
        <v>4100</v>
      </c>
      <c r="M605">
        <v>15</v>
      </c>
      <c r="N605" t="s">
        <v>1801</v>
      </c>
      <c r="O605" t="s">
        <v>1802</v>
      </c>
      <c r="P605" t="s">
        <v>491</v>
      </c>
      <c r="Q605" t="s">
        <v>2341</v>
      </c>
      <c r="R605" t="s">
        <v>1972</v>
      </c>
      <c r="S605" t="s">
        <v>1973</v>
      </c>
      <c r="U605" t="s">
        <v>310</v>
      </c>
    </row>
    <row r="606" spans="1:21" hidden="1" x14ac:dyDescent="0.35">
      <c r="A606">
        <v>542</v>
      </c>
      <c r="B606" t="s">
        <v>2339</v>
      </c>
      <c r="C606" t="s">
        <v>2340</v>
      </c>
      <c r="D606">
        <v>2.44</v>
      </c>
      <c r="E606">
        <v>0.8</v>
      </c>
      <c r="F606" t="s">
        <v>95</v>
      </c>
      <c r="G606" t="s">
        <v>1507</v>
      </c>
      <c r="H606" t="s">
        <v>88</v>
      </c>
      <c r="I606" t="s">
        <v>1969</v>
      </c>
      <c r="J606">
        <v>10000</v>
      </c>
      <c r="K606">
        <v>1</v>
      </c>
      <c r="L606">
        <v>4100</v>
      </c>
      <c r="M606">
        <v>15</v>
      </c>
      <c r="N606" t="s">
        <v>1801</v>
      </c>
      <c r="O606" t="s">
        <v>1802</v>
      </c>
      <c r="P606" t="s">
        <v>491</v>
      </c>
      <c r="Q606" t="s">
        <v>2341</v>
      </c>
      <c r="R606" t="s">
        <v>1972</v>
      </c>
      <c r="S606" t="s">
        <v>1973</v>
      </c>
      <c r="U606" t="s">
        <v>310</v>
      </c>
    </row>
    <row r="607" spans="1:21" hidden="1" x14ac:dyDescent="0.35">
      <c r="A607">
        <v>543</v>
      </c>
      <c r="B607" t="s">
        <v>2339</v>
      </c>
      <c r="C607" t="s">
        <v>2340</v>
      </c>
      <c r="D607">
        <v>2.44</v>
      </c>
      <c r="E607">
        <v>0.8</v>
      </c>
      <c r="F607" t="s">
        <v>95</v>
      </c>
      <c r="G607" t="s">
        <v>1777</v>
      </c>
      <c r="H607" t="s">
        <v>88</v>
      </c>
      <c r="I607" t="s">
        <v>1969</v>
      </c>
      <c r="J607">
        <v>10000</v>
      </c>
      <c r="K607">
        <v>1</v>
      </c>
      <c r="L607">
        <v>4100</v>
      </c>
      <c r="M607">
        <v>15</v>
      </c>
      <c r="N607" t="s">
        <v>1801</v>
      </c>
      <c r="O607" t="s">
        <v>1802</v>
      </c>
      <c r="P607" t="s">
        <v>491</v>
      </c>
      <c r="Q607" t="s">
        <v>2341</v>
      </c>
      <c r="R607" t="s">
        <v>1972</v>
      </c>
      <c r="S607" t="s">
        <v>1973</v>
      </c>
      <c r="U607" t="s">
        <v>310</v>
      </c>
    </row>
    <row r="608" spans="1:21" hidden="1" x14ac:dyDescent="0.35">
      <c r="A608">
        <v>544</v>
      </c>
      <c r="B608" t="s">
        <v>2339</v>
      </c>
      <c r="C608" t="s">
        <v>2340</v>
      </c>
      <c r="D608">
        <v>2.44</v>
      </c>
      <c r="E608">
        <v>0.8</v>
      </c>
      <c r="F608" t="s">
        <v>95</v>
      </c>
      <c r="G608" t="s">
        <v>1778</v>
      </c>
      <c r="H608" t="s">
        <v>88</v>
      </c>
      <c r="I608" t="s">
        <v>1969</v>
      </c>
      <c r="J608">
        <v>10000</v>
      </c>
      <c r="K608">
        <v>1</v>
      </c>
      <c r="L608">
        <v>4100</v>
      </c>
      <c r="M608">
        <v>15</v>
      </c>
      <c r="N608" t="s">
        <v>1801</v>
      </c>
      <c r="O608" t="s">
        <v>1802</v>
      </c>
      <c r="P608" t="s">
        <v>491</v>
      </c>
      <c r="Q608" t="s">
        <v>2341</v>
      </c>
      <c r="R608" t="s">
        <v>1972</v>
      </c>
      <c r="S608" t="s">
        <v>1973</v>
      </c>
      <c r="U608" t="s">
        <v>310</v>
      </c>
    </row>
    <row r="609" spans="1:21" hidden="1" x14ac:dyDescent="0.35">
      <c r="A609">
        <v>545</v>
      </c>
      <c r="B609" t="s">
        <v>2339</v>
      </c>
      <c r="C609" t="s">
        <v>2340</v>
      </c>
      <c r="D609">
        <v>2.44</v>
      </c>
      <c r="E609">
        <v>0.8</v>
      </c>
      <c r="F609" t="s">
        <v>95</v>
      </c>
      <c r="G609" t="s">
        <v>1779</v>
      </c>
      <c r="H609" t="s">
        <v>88</v>
      </c>
      <c r="I609" t="s">
        <v>1969</v>
      </c>
      <c r="J609">
        <v>10000</v>
      </c>
      <c r="K609">
        <v>1</v>
      </c>
      <c r="L609">
        <v>4100</v>
      </c>
      <c r="M609">
        <v>15</v>
      </c>
      <c r="N609" t="s">
        <v>1801</v>
      </c>
      <c r="O609" t="s">
        <v>1802</v>
      </c>
      <c r="P609" t="s">
        <v>491</v>
      </c>
      <c r="Q609" t="s">
        <v>2341</v>
      </c>
      <c r="R609" t="s">
        <v>1972</v>
      </c>
      <c r="S609" t="s">
        <v>1973</v>
      </c>
      <c r="U609" t="s">
        <v>310</v>
      </c>
    </row>
    <row r="610" spans="1:21" hidden="1" x14ac:dyDescent="0.35">
      <c r="A610">
        <v>546</v>
      </c>
      <c r="B610" t="s">
        <v>2339</v>
      </c>
      <c r="C610" t="s">
        <v>2340</v>
      </c>
      <c r="D610">
        <v>2.44</v>
      </c>
      <c r="E610">
        <v>0.8</v>
      </c>
      <c r="F610" t="s">
        <v>95</v>
      </c>
      <c r="G610" t="s">
        <v>1780</v>
      </c>
      <c r="H610" t="s">
        <v>88</v>
      </c>
      <c r="I610" t="s">
        <v>1969</v>
      </c>
      <c r="J610">
        <v>10000</v>
      </c>
      <c r="K610">
        <v>1</v>
      </c>
      <c r="L610">
        <v>4100</v>
      </c>
      <c r="M610">
        <v>15</v>
      </c>
      <c r="N610" t="s">
        <v>1801</v>
      </c>
      <c r="O610" t="s">
        <v>1802</v>
      </c>
      <c r="P610" t="s">
        <v>491</v>
      </c>
      <c r="Q610" t="s">
        <v>2341</v>
      </c>
      <c r="R610" t="s">
        <v>1972</v>
      </c>
      <c r="S610" t="s">
        <v>1973</v>
      </c>
      <c r="U610" t="s">
        <v>310</v>
      </c>
    </row>
    <row r="611" spans="1:21" hidden="1" x14ac:dyDescent="0.35">
      <c r="A611">
        <v>551</v>
      </c>
      <c r="B611" t="s">
        <v>2339</v>
      </c>
      <c r="C611" t="s">
        <v>2342</v>
      </c>
      <c r="D611">
        <v>8.84</v>
      </c>
      <c r="E611">
        <v>2.95</v>
      </c>
      <c r="F611" t="s">
        <v>200</v>
      </c>
      <c r="G611" t="s">
        <v>397</v>
      </c>
      <c r="H611" t="s">
        <v>88</v>
      </c>
      <c r="I611" t="s">
        <v>1969</v>
      </c>
      <c r="J611">
        <v>10000</v>
      </c>
      <c r="K611">
        <v>1</v>
      </c>
      <c r="L611">
        <v>1131</v>
      </c>
      <c r="M611">
        <v>20</v>
      </c>
      <c r="N611" t="s">
        <v>1801</v>
      </c>
      <c r="O611" t="s">
        <v>1802</v>
      </c>
      <c r="P611" t="s">
        <v>491</v>
      </c>
      <c r="Q611" t="s">
        <v>2341</v>
      </c>
      <c r="R611" t="s">
        <v>2343</v>
      </c>
      <c r="S611" t="s">
        <v>2344</v>
      </c>
      <c r="U611" t="s">
        <v>310</v>
      </c>
    </row>
    <row r="612" spans="1:21" hidden="1" x14ac:dyDescent="0.35">
      <c r="A612">
        <v>547</v>
      </c>
      <c r="B612" t="s">
        <v>2339</v>
      </c>
      <c r="C612" t="s">
        <v>2340</v>
      </c>
      <c r="D612">
        <v>2.44</v>
      </c>
      <c r="E612">
        <v>0.8</v>
      </c>
      <c r="F612" t="s">
        <v>95</v>
      </c>
      <c r="G612" t="s">
        <v>1781</v>
      </c>
      <c r="H612" t="s">
        <v>88</v>
      </c>
      <c r="I612" t="s">
        <v>1969</v>
      </c>
      <c r="J612">
        <v>10000</v>
      </c>
      <c r="K612">
        <v>1</v>
      </c>
      <c r="L612">
        <v>4100</v>
      </c>
      <c r="M612">
        <v>15</v>
      </c>
      <c r="N612" t="s">
        <v>1801</v>
      </c>
      <c r="O612" t="s">
        <v>1802</v>
      </c>
      <c r="P612" t="s">
        <v>491</v>
      </c>
      <c r="Q612" t="s">
        <v>2341</v>
      </c>
      <c r="R612" t="s">
        <v>1972</v>
      </c>
      <c r="S612" t="s">
        <v>1973</v>
      </c>
      <c r="U612" t="s">
        <v>310</v>
      </c>
    </row>
    <row r="613" spans="1:21" hidden="1" x14ac:dyDescent="0.35">
      <c r="A613">
        <v>548</v>
      </c>
      <c r="B613" t="s">
        <v>2339</v>
      </c>
      <c r="C613" t="s">
        <v>2340</v>
      </c>
      <c r="D613">
        <v>2.44</v>
      </c>
      <c r="E613">
        <v>0.8</v>
      </c>
      <c r="F613" t="s">
        <v>95</v>
      </c>
      <c r="G613" t="s">
        <v>1783</v>
      </c>
      <c r="H613" t="s">
        <v>88</v>
      </c>
      <c r="I613" t="s">
        <v>1969</v>
      </c>
      <c r="J613">
        <v>10000</v>
      </c>
      <c r="K613">
        <v>1</v>
      </c>
      <c r="L613">
        <v>4100</v>
      </c>
      <c r="M613">
        <v>15</v>
      </c>
      <c r="N613" t="s">
        <v>1801</v>
      </c>
      <c r="O613" t="s">
        <v>1802</v>
      </c>
      <c r="P613" t="s">
        <v>491</v>
      </c>
      <c r="Q613" t="s">
        <v>2341</v>
      </c>
      <c r="R613" t="s">
        <v>1972</v>
      </c>
      <c r="S613" t="s">
        <v>1973</v>
      </c>
      <c r="U613" t="s">
        <v>310</v>
      </c>
    </row>
    <row r="614" spans="1:21" hidden="1" x14ac:dyDescent="0.35">
      <c r="A614">
        <v>553</v>
      </c>
      <c r="B614" t="s">
        <v>2345</v>
      </c>
      <c r="C614" t="s">
        <v>2346</v>
      </c>
      <c r="D614">
        <v>10.6</v>
      </c>
      <c r="E614">
        <v>3.53</v>
      </c>
      <c r="F614" t="s">
        <v>200</v>
      </c>
      <c r="G614" t="s">
        <v>390</v>
      </c>
      <c r="H614" t="s">
        <v>88</v>
      </c>
      <c r="I614" t="s">
        <v>1969</v>
      </c>
      <c r="J614">
        <v>12000</v>
      </c>
      <c r="K614">
        <v>1</v>
      </c>
      <c r="L614">
        <v>1131</v>
      </c>
      <c r="M614">
        <v>20</v>
      </c>
      <c r="N614" t="s">
        <v>2347</v>
      </c>
      <c r="O614" t="s">
        <v>1802</v>
      </c>
      <c r="P614" t="s">
        <v>491</v>
      </c>
      <c r="Q614" t="s">
        <v>2341</v>
      </c>
      <c r="R614" t="s">
        <v>2343</v>
      </c>
      <c r="S614" t="s">
        <v>2344</v>
      </c>
      <c r="T614" t="s">
        <v>2200</v>
      </c>
      <c r="U614" t="s">
        <v>310</v>
      </c>
    </row>
    <row r="615" spans="1:21" hidden="1" x14ac:dyDescent="0.35">
      <c r="A615">
        <v>552</v>
      </c>
      <c r="B615" t="s">
        <v>2345</v>
      </c>
      <c r="C615" t="s">
        <v>2346</v>
      </c>
      <c r="D615">
        <v>2.93</v>
      </c>
      <c r="E615">
        <v>0.98</v>
      </c>
      <c r="F615" t="s">
        <v>200</v>
      </c>
      <c r="G615" t="s">
        <v>395</v>
      </c>
      <c r="H615" t="s">
        <v>88</v>
      </c>
      <c r="I615" t="s">
        <v>1969</v>
      </c>
      <c r="J615">
        <v>12000</v>
      </c>
      <c r="K615">
        <v>1</v>
      </c>
      <c r="L615">
        <v>4100</v>
      </c>
      <c r="M615">
        <v>20</v>
      </c>
      <c r="N615" t="s">
        <v>2347</v>
      </c>
      <c r="O615" t="s">
        <v>1802</v>
      </c>
      <c r="P615" t="s">
        <v>491</v>
      </c>
      <c r="Q615" t="s">
        <v>2341</v>
      </c>
      <c r="R615" t="s">
        <v>2343</v>
      </c>
      <c r="S615" t="s">
        <v>2344</v>
      </c>
      <c r="T615" t="s">
        <v>2200</v>
      </c>
      <c r="U615" t="s">
        <v>310</v>
      </c>
    </row>
    <row r="616" spans="1:21" hidden="1" x14ac:dyDescent="0.35">
      <c r="A616">
        <v>554</v>
      </c>
      <c r="B616" t="s">
        <v>2345</v>
      </c>
      <c r="C616" t="s">
        <v>2346</v>
      </c>
      <c r="D616">
        <v>10.6</v>
      </c>
      <c r="E616">
        <v>3.53</v>
      </c>
      <c r="F616" t="s">
        <v>200</v>
      </c>
      <c r="G616" t="s">
        <v>397</v>
      </c>
      <c r="H616" t="s">
        <v>88</v>
      </c>
      <c r="I616" t="s">
        <v>1969</v>
      </c>
      <c r="J616">
        <v>12000</v>
      </c>
      <c r="K616">
        <v>1</v>
      </c>
      <c r="L616">
        <v>1131</v>
      </c>
      <c r="M616">
        <v>20</v>
      </c>
      <c r="N616" t="s">
        <v>2347</v>
      </c>
      <c r="O616" t="s">
        <v>1802</v>
      </c>
      <c r="P616" t="s">
        <v>491</v>
      </c>
      <c r="Q616" t="s">
        <v>2341</v>
      </c>
      <c r="R616" t="s">
        <v>2343</v>
      </c>
      <c r="S616" t="s">
        <v>2344</v>
      </c>
      <c r="T616" t="s">
        <v>2200</v>
      </c>
      <c r="U616" t="s">
        <v>310</v>
      </c>
    </row>
    <row r="617" spans="1:21" hidden="1" x14ac:dyDescent="0.35">
      <c r="A617">
        <v>1208</v>
      </c>
      <c r="B617" t="s">
        <v>2348</v>
      </c>
      <c r="C617" t="s">
        <v>1968</v>
      </c>
      <c r="D617">
        <v>3.54</v>
      </c>
      <c r="E617">
        <v>1.18</v>
      </c>
      <c r="F617" t="s">
        <v>200</v>
      </c>
      <c r="G617" t="s">
        <v>390</v>
      </c>
      <c r="H617" t="s">
        <v>88</v>
      </c>
      <c r="I617" t="s">
        <v>1969</v>
      </c>
      <c r="J617">
        <v>12000</v>
      </c>
      <c r="K617">
        <v>1</v>
      </c>
      <c r="L617">
        <v>3390</v>
      </c>
      <c r="M617">
        <v>20</v>
      </c>
      <c r="N617" t="s">
        <v>2347</v>
      </c>
      <c r="O617" t="s">
        <v>1970</v>
      </c>
      <c r="P617" t="s">
        <v>491</v>
      </c>
      <c r="Q617" t="s">
        <v>1971</v>
      </c>
      <c r="R617" t="s">
        <v>1972</v>
      </c>
      <c r="S617" t="s">
        <v>1973</v>
      </c>
      <c r="T617" t="s">
        <v>1974</v>
      </c>
      <c r="U617" t="s">
        <v>310</v>
      </c>
    </row>
    <row r="618" spans="1:21" hidden="1" x14ac:dyDescent="0.35">
      <c r="A618">
        <v>1207</v>
      </c>
      <c r="B618" t="s">
        <v>2348</v>
      </c>
      <c r="C618" t="s">
        <v>1968</v>
      </c>
      <c r="D618">
        <v>3.54</v>
      </c>
      <c r="E618">
        <v>1.18</v>
      </c>
      <c r="F618" t="s">
        <v>200</v>
      </c>
      <c r="G618" t="s">
        <v>395</v>
      </c>
      <c r="H618" t="s">
        <v>88</v>
      </c>
      <c r="I618" t="s">
        <v>1969</v>
      </c>
      <c r="J618">
        <v>12000</v>
      </c>
      <c r="K618">
        <v>1</v>
      </c>
      <c r="L618">
        <v>3390</v>
      </c>
      <c r="M618">
        <v>20</v>
      </c>
      <c r="N618" t="s">
        <v>2347</v>
      </c>
      <c r="O618" t="s">
        <v>1970</v>
      </c>
      <c r="P618" t="s">
        <v>491</v>
      </c>
      <c r="Q618" t="s">
        <v>1971</v>
      </c>
      <c r="R618" t="s">
        <v>1972</v>
      </c>
      <c r="S618" t="s">
        <v>1973</v>
      </c>
      <c r="T618" t="s">
        <v>1974</v>
      </c>
      <c r="U618" t="s">
        <v>310</v>
      </c>
    </row>
    <row r="619" spans="1:21" hidden="1" x14ac:dyDescent="0.35">
      <c r="A619">
        <v>556</v>
      </c>
      <c r="B619" t="s">
        <v>2349</v>
      </c>
      <c r="C619" t="s">
        <v>2350</v>
      </c>
      <c r="D619">
        <v>5.31</v>
      </c>
      <c r="E619">
        <v>1.77</v>
      </c>
      <c r="F619" t="s">
        <v>200</v>
      </c>
      <c r="G619" t="s">
        <v>390</v>
      </c>
      <c r="H619" t="s">
        <v>88</v>
      </c>
      <c r="I619" t="s">
        <v>1969</v>
      </c>
      <c r="J619">
        <v>6000</v>
      </c>
      <c r="K619">
        <v>1</v>
      </c>
      <c r="L619">
        <v>1131</v>
      </c>
      <c r="M619">
        <v>20</v>
      </c>
      <c r="N619" t="s">
        <v>2347</v>
      </c>
      <c r="O619" t="s">
        <v>1802</v>
      </c>
      <c r="P619" t="s">
        <v>491</v>
      </c>
      <c r="Q619" t="s">
        <v>2341</v>
      </c>
      <c r="R619" t="s">
        <v>2343</v>
      </c>
      <c r="S619" t="s">
        <v>2344</v>
      </c>
      <c r="T619" t="s">
        <v>2200</v>
      </c>
      <c r="U619" t="s">
        <v>310</v>
      </c>
    </row>
    <row r="620" spans="1:21" hidden="1" x14ac:dyDescent="0.35">
      <c r="A620">
        <v>555</v>
      </c>
      <c r="B620" t="s">
        <v>2349</v>
      </c>
      <c r="C620" t="s">
        <v>2350</v>
      </c>
      <c r="D620">
        <v>1.46</v>
      </c>
      <c r="E620">
        <v>0.49</v>
      </c>
      <c r="F620" t="s">
        <v>200</v>
      </c>
      <c r="G620" t="s">
        <v>395</v>
      </c>
      <c r="H620" t="s">
        <v>88</v>
      </c>
      <c r="I620" t="s">
        <v>1969</v>
      </c>
      <c r="J620">
        <v>6000</v>
      </c>
      <c r="K620">
        <v>1</v>
      </c>
      <c r="L620">
        <v>4100</v>
      </c>
      <c r="M620">
        <v>20</v>
      </c>
      <c r="N620" t="s">
        <v>2347</v>
      </c>
      <c r="O620" t="s">
        <v>1802</v>
      </c>
      <c r="P620" t="s">
        <v>491</v>
      </c>
      <c r="Q620" t="s">
        <v>2341</v>
      </c>
      <c r="R620" t="s">
        <v>2343</v>
      </c>
      <c r="S620" t="s">
        <v>2344</v>
      </c>
      <c r="T620" t="s">
        <v>2200</v>
      </c>
      <c r="U620" t="s">
        <v>310</v>
      </c>
    </row>
    <row r="621" spans="1:21" hidden="1" x14ac:dyDescent="0.35">
      <c r="A621">
        <v>557</v>
      </c>
      <c r="B621" t="s">
        <v>2349</v>
      </c>
      <c r="C621" t="s">
        <v>2350</v>
      </c>
      <c r="D621">
        <v>5.31</v>
      </c>
      <c r="E621">
        <v>1.77</v>
      </c>
      <c r="F621" t="s">
        <v>200</v>
      </c>
      <c r="G621" t="s">
        <v>397</v>
      </c>
      <c r="H621" t="s">
        <v>88</v>
      </c>
      <c r="I621" t="s">
        <v>1969</v>
      </c>
      <c r="J621">
        <v>6000</v>
      </c>
      <c r="K621">
        <v>1</v>
      </c>
      <c r="L621">
        <v>1131</v>
      </c>
      <c r="M621">
        <v>20</v>
      </c>
      <c r="N621" t="s">
        <v>2347</v>
      </c>
      <c r="O621" t="s">
        <v>1802</v>
      </c>
      <c r="P621" t="s">
        <v>491</v>
      </c>
      <c r="Q621" t="s">
        <v>2341</v>
      </c>
      <c r="R621" t="s">
        <v>2343</v>
      </c>
      <c r="S621" t="s">
        <v>2344</v>
      </c>
      <c r="T621" t="s">
        <v>2200</v>
      </c>
      <c r="U621" t="s">
        <v>310</v>
      </c>
    </row>
    <row r="622" spans="1:21" hidden="1" x14ac:dyDescent="0.35">
      <c r="A622">
        <v>1210</v>
      </c>
      <c r="B622" t="s">
        <v>2351</v>
      </c>
      <c r="C622" t="s">
        <v>1976</v>
      </c>
      <c r="D622">
        <v>1.77</v>
      </c>
      <c r="E622">
        <v>0.59</v>
      </c>
      <c r="F622" t="s">
        <v>200</v>
      </c>
      <c r="G622" t="s">
        <v>390</v>
      </c>
      <c r="H622" t="s">
        <v>88</v>
      </c>
      <c r="I622" t="s">
        <v>1969</v>
      </c>
      <c r="J622">
        <v>6000</v>
      </c>
      <c r="K622">
        <v>1</v>
      </c>
      <c r="L622">
        <v>3390</v>
      </c>
      <c r="M622">
        <v>20</v>
      </c>
      <c r="N622" t="s">
        <v>2347</v>
      </c>
      <c r="O622" t="s">
        <v>1970</v>
      </c>
      <c r="P622" t="s">
        <v>491</v>
      </c>
      <c r="Q622" t="s">
        <v>1971</v>
      </c>
      <c r="R622" t="s">
        <v>1972</v>
      </c>
      <c r="S622" t="s">
        <v>1973</v>
      </c>
      <c r="T622" t="s">
        <v>1974</v>
      </c>
      <c r="U622" t="s">
        <v>310</v>
      </c>
    </row>
    <row r="623" spans="1:21" hidden="1" x14ac:dyDescent="0.35">
      <c r="A623">
        <v>1209</v>
      </c>
      <c r="B623" t="s">
        <v>2351</v>
      </c>
      <c r="C623" t="s">
        <v>1976</v>
      </c>
      <c r="D623">
        <v>1.77</v>
      </c>
      <c r="E623">
        <v>0.59</v>
      </c>
      <c r="F623" t="s">
        <v>200</v>
      </c>
      <c r="G623" t="s">
        <v>395</v>
      </c>
      <c r="H623" t="s">
        <v>88</v>
      </c>
      <c r="I623" t="s">
        <v>1969</v>
      </c>
      <c r="J623">
        <v>6000</v>
      </c>
      <c r="K623">
        <v>1</v>
      </c>
      <c r="L623">
        <v>3390</v>
      </c>
      <c r="M623">
        <v>20</v>
      </c>
      <c r="N623" t="s">
        <v>2347</v>
      </c>
      <c r="O623" t="s">
        <v>1970</v>
      </c>
      <c r="P623" t="s">
        <v>491</v>
      </c>
      <c r="Q623" t="s">
        <v>1971</v>
      </c>
      <c r="R623" t="s">
        <v>1972</v>
      </c>
      <c r="S623" t="s">
        <v>1973</v>
      </c>
      <c r="T623" t="s">
        <v>1974</v>
      </c>
      <c r="U623" t="s">
        <v>310</v>
      </c>
    </row>
    <row r="624" spans="1:21" hidden="1" x14ac:dyDescent="0.35">
      <c r="A624">
        <v>559</v>
      </c>
      <c r="B624" t="s">
        <v>2352</v>
      </c>
      <c r="C624" t="s">
        <v>2353</v>
      </c>
      <c r="D624">
        <v>7.07</v>
      </c>
      <c r="E624">
        <v>2.36</v>
      </c>
      <c r="F624" t="s">
        <v>200</v>
      </c>
      <c r="G624" t="s">
        <v>390</v>
      </c>
      <c r="H624" t="s">
        <v>88</v>
      </c>
      <c r="I624" t="s">
        <v>1969</v>
      </c>
      <c r="J624">
        <v>8000</v>
      </c>
      <c r="K624">
        <v>1</v>
      </c>
      <c r="L624">
        <v>1131</v>
      </c>
      <c r="M624">
        <v>20</v>
      </c>
      <c r="N624" t="s">
        <v>2347</v>
      </c>
      <c r="O624" t="s">
        <v>1802</v>
      </c>
      <c r="P624" t="s">
        <v>491</v>
      </c>
      <c r="Q624" t="s">
        <v>2341</v>
      </c>
      <c r="R624" t="s">
        <v>2343</v>
      </c>
      <c r="S624" t="s">
        <v>2344</v>
      </c>
      <c r="T624" t="s">
        <v>2200</v>
      </c>
      <c r="U624" t="s">
        <v>310</v>
      </c>
    </row>
    <row r="625" spans="1:21" hidden="1" x14ac:dyDescent="0.35">
      <c r="A625">
        <v>558</v>
      </c>
      <c r="B625" t="s">
        <v>2352</v>
      </c>
      <c r="C625" t="s">
        <v>2353</v>
      </c>
      <c r="D625">
        <v>1.95</v>
      </c>
      <c r="E625">
        <v>0.65</v>
      </c>
      <c r="F625" t="s">
        <v>200</v>
      </c>
      <c r="G625" t="s">
        <v>395</v>
      </c>
      <c r="H625" t="s">
        <v>88</v>
      </c>
      <c r="I625" t="s">
        <v>1969</v>
      </c>
      <c r="J625">
        <v>8000</v>
      </c>
      <c r="K625">
        <v>1</v>
      </c>
      <c r="L625">
        <v>4100</v>
      </c>
      <c r="M625">
        <v>20</v>
      </c>
      <c r="N625" t="s">
        <v>2347</v>
      </c>
      <c r="O625" t="s">
        <v>1802</v>
      </c>
      <c r="P625" t="s">
        <v>491</v>
      </c>
      <c r="Q625" t="s">
        <v>2341</v>
      </c>
      <c r="R625" t="s">
        <v>2343</v>
      </c>
      <c r="S625" t="s">
        <v>2344</v>
      </c>
      <c r="T625" t="s">
        <v>2200</v>
      </c>
      <c r="U625" t="s">
        <v>310</v>
      </c>
    </row>
    <row r="626" spans="1:21" hidden="1" x14ac:dyDescent="0.35">
      <c r="A626">
        <v>560</v>
      </c>
      <c r="B626" t="s">
        <v>2352</v>
      </c>
      <c r="C626" t="s">
        <v>2353</v>
      </c>
      <c r="D626">
        <v>7.07</v>
      </c>
      <c r="E626">
        <v>2.36</v>
      </c>
      <c r="F626" t="s">
        <v>200</v>
      </c>
      <c r="G626" t="s">
        <v>397</v>
      </c>
      <c r="H626" t="s">
        <v>88</v>
      </c>
      <c r="I626" t="s">
        <v>1969</v>
      </c>
      <c r="J626">
        <v>8000</v>
      </c>
      <c r="K626">
        <v>1</v>
      </c>
      <c r="L626">
        <v>1131</v>
      </c>
      <c r="M626">
        <v>20</v>
      </c>
      <c r="N626" t="s">
        <v>2347</v>
      </c>
      <c r="O626" t="s">
        <v>1802</v>
      </c>
      <c r="P626" t="s">
        <v>491</v>
      </c>
      <c r="Q626" t="s">
        <v>2341</v>
      </c>
      <c r="R626" t="s">
        <v>2343</v>
      </c>
      <c r="S626" t="s">
        <v>2344</v>
      </c>
      <c r="T626" t="s">
        <v>2200</v>
      </c>
      <c r="U626" t="s">
        <v>310</v>
      </c>
    </row>
    <row r="627" spans="1:21" hidden="1" x14ac:dyDescent="0.35">
      <c r="A627">
        <v>1212</v>
      </c>
      <c r="B627" t="s">
        <v>2354</v>
      </c>
      <c r="C627" t="s">
        <v>1978</v>
      </c>
      <c r="D627">
        <v>2.36</v>
      </c>
      <c r="E627">
        <v>0.79</v>
      </c>
      <c r="F627" t="s">
        <v>200</v>
      </c>
      <c r="G627" t="s">
        <v>390</v>
      </c>
      <c r="H627" t="s">
        <v>88</v>
      </c>
      <c r="I627" t="s">
        <v>1969</v>
      </c>
      <c r="J627">
        <v>8000</v>
      </c>
      <c r="K627">
        <v>1</v>
      </c>
      <c r="L627">
        <v>3390</v>
      </c>
      <c r="M627">
        <v>20</v>
      </c>
      <c r="N627" t="s">
        <v>2347</v>
      </c>
      <c r="O627" t="s">
        <v>1970</v>
      </c>
      <c r="P627" t="s">
        <v>491</v>
      </c>
      <c r="Q627" t="s">
        <v>1971</v>
      </c>
      <c r="R627" t="s">
        <v>1972</v>
      </c>
      <c r="S627" t="s">
        <v>1973</v>
      </c>
      <c r="T627" t="s">
        <v>1974</v>
      </c>
      <c r="U627" t="s">
        <v>310</v>
      </c>
    </row>
    <row r="628" spans="1:21" hidden="1" x14ac:dyDescent="0.35">
      <c r="A628">
        <v>1211</v>
      </c>
      <c r="B628" t="s">
        <v>2354</v>
      </c>
      <c r="C628" t="s">
        <v>1978</v>
      </c>
      <c r="D628">
        <v>2.36</v>
      </c>
      <c r="E628">
        <v>0.79</v>
      </c>
      <c r="F628" t="s">
        <v>200</v>
      </c>
      <c r="G628" t="s">
        <v>395</v>
      </c>
      <c r="H628" t="s">
        <v>88</v>
      </c>
      <c r="I628" t="s">
        <v>1969</v>
      </c>
      <c r="J628">
        <v>8000</v>
      </c>
      <c r="K628">
        <v>1</v>
      </c>
      <c r="L628">
        <v>3390</v>
      </c>
      <c r="M628">
        <v>20</v>
      </c>
      <c r="N628" t="s">
        <v>2347</v>
      </c>
      <c r="O628" t="s">
        <v>1970</v>
      </c>
      <c r="P628" t="s">
        <v>491</v>
      </c>
      <c r="Q628" t="s">
        <v>1971</v>
      </c>
      <c r="R628" t="s">
        <v>1972</v>
      </c>
      <c r="S628" t="s">
        <v>1973</v>
      </c>
      <c r="T628" t="s">
        <v>1974</v>
      </c>
      <c r="U628" t="s">
        <v>310</v>
      </c>
    </row>
    <row r="629" spans="1:21" hidden="1" x14ac:dyDescent="0.35">
      <c r="A629">
        <v>1224</v>
      </c>
      <c r="B629" t="s">
        <v>2355</v>
      </c>
      <c r="C629" t="s">
        <v>2356</v>
      </c>
      <c r="D629">
        <v>2.95</v>
      </c>
      <c r="E629">
        <v>0.98</v>
      </c>
      <c r="F629" t="s">
        <v>200</v>
      </c>
      <c r="G629" t="s">
        <v>390</v>
      </c>
      <c r="H629" t="s">
        <v>88</v>
      </c>
      <c r="I629" t="s">
        <v>1969</v>
      </c>
      <c r="J629">
        <v>10000</v>
      </c>
      <c r="K629">
        <v>1</v>
      </c>
      <c r="L629">
        <v>3390</v>
      </c>
      <c r="M629">
        <v>20</v>
      </c>
      <c r="N629" t="s">
        <v>1801</v>
      </c>
      <c r="O629" t="s">
        <v>1970</v>
      </c>
      <c r="P629" t="s">
        <v>491</v>
      </c>
      <c r="Q629" t="s">
        <v>1971</v>
      </c>
      <c r="R629" t="s">
        <v>1972</v>
      </c>
      <c r="S629" t="s">
        <v>1973</v>
      </c>
      <c r="T629" t="s">
        <v>1974</v>
      </c>
      <c r="U629" t="s">
        <v>310</v>
      </c>
    </row>
    <row r="630" spans="1:21" hidden="1" x14ac:dyDescent="0.35">
      <c r="A630">
        <v>1223</v>
      </c>
      <c r="B630" t="s">
        <v>2355</v>
      </c>
      <c r="C630" t="s">
        <v>2356</v>
      </c>
      <c r="D630">
        <v>2.95</v>
      </c>
      <c r="E630">
        <v>0.98</v>
      </c>
      <c r="F630" t="s">
        <v>200</v>
      </c>
      <c r="G630" t="s">
        <v>395</v>
      </c>
      <c r="H630" t="s">
        <v>88</v>
      </c>
      <c r="I630" t="s">
        <v>1969</v>
      </c>
      <c r="J630">
        <v>10000</v>
      </c>
      <c r="K630">
        <v>1</v>
      </c>
      <c r="L630">
        <v>3390</v>
      </c>
      <c r="M630">
        <v>20</v>
      </c>
      <c r="N630" t="s">
        <v>1801</v>
      </c>
      <c r="O630" t="s">
        <v>1970</v>
      </c>
      <c r="P630" t="s">
        <v>491</v>
      </c>
      <c r="Q630" t="s">
        <v>1971</v>
      </c>
      <c r="R630" t="s">
        <v>1972</v>
      </c>
      <c r="S630" t="s">
        <v>1973</v>
      </c>
      <c r="T630" t="s">
        <v>1974</v>
      </c>
      <c r="U630" t="s">
        <v>310</v>
      </c>
    </row>
    <row r="631" spans="1:21" hidden="1" x14ac:dyDescent="0.35">
      <c r="A631">
        <v>1240</v>
      </c>
      <c r="B631" t="s">
        <v>2357</v>
      </c>
      <c r="C631" t="s">
        <v>2358</v>
      </c>
      <c r="D631">
        <v>2.44</v>
      </c>
      <c r="E631">
        <v>0.81</v>
      </c>
      <c r="F631" t="s">
        <v>1981</v>
      </c>
      <c r="G631" t="s">
        <v>88</v>
      </c>
      <c r="H631" t="s">
        <v>88</v>
      </c>
      <c r="I631" t="s">
        <v>1969</v>
      </c>
      <c r="J631">
        <v>10000</v>
      </c>
      <c r="K631">
        <v>1</v>
      </c>
      <c r="L631">
        <v>4100</v>
      </c>
      <c r="M631">
        <v>20</v>
      </c>
      <c r="N631" t="s">
        <v>1801</v>
      </c>
      <c r="O631" t="s">
        <v>1970</v>
      </c>
      <c r="P631" t="s">
        <v>491</v>
      </c>
      <c r="Q631" t="s">
        <v>2359</v>
      </c>
      <c r="R631" t="s">
        <v>1972</v>
      </c>
      <c r="S631" t="s">
        <v>1973</v>
      </c>
      <c r="T631" t="s">
        <v>1974</v>
      </c>
      <c r="U631" t="s">
        <v>310</v>
      </c>
    </row>
    <row r="632" spans="1:21" hidden="1" x14ac:dyDescent="0.35">
      <c r="A632">
        <v>406</v>
      </c>
      <c r="B632" t="s">
        <v>2360</v>
      </c>
      <c r="C632" t="s">
        <v>2361</v>
      </c>
      <c r="D632">
        <v>16</v>
      </c>
      <c r="E632">
        <v>5.3</v>
      </c>
      <c r="F632" t="s">
        <v>200</v>
      </c>
      <c r="G632" t="s">
        <v>88</v>
      </c>
      <c r="H632" t="s">
        <v>88</v>
      </c>
      <c r="I632" t="s">
        <v>1800</v>
      </c>
      <c r="M632">
        <v>15</v>
      </c>
      <c r="N632" t="s">
        <v>1801</v>
      </c>
      <c r="O632" t="s">
        <v>1802</v>
      </c>
      <c r="P632" t="s">
        <v>491</v>
      </c>
      <c r="Q632" t="s">
        <v>2341</v>
      </c>
      <c r="R632" t="s">
        <v>2222</v>
      </c>
      <c r="S632" t="s">
        <v>2223</v>
      </c>
      <c r="U632" t="s">
        <v>310</v>
      </c>
    </row>
    <row r="633" spans="1:21" hidden="1" x14ac:dyDescent="0.35">
      <c r="A633">
        <v>1239</v>
      </c>
      <c r="B633" t="s">
        <v>2362</v>
      </c>
      <c r="C633" t="s">
        <v>2363</v>
      </c>
      <c r="D633">
        <v>15</v>
      </c>
      <c r="E633">
        <v>5</v>
      </c>
      <c r="F633" t="s">
        <v>1981</v>
      </c>
      <c r="G633" t="s">
        <v>88</v>
      </c>
      <c r="H633" t="s">
        <v>88</v>
      </c>
      <c r="I633" t="s">
        <v>1800</v>
      </c>
      <c r="M633">
        <v>15</v>
      </c>
      <c r="N633" t="s">
        <v>1801</v>
      </c>
      <c r="O633" t="s">
        <v>1970</v>
      </c>
      <c r="P633" t="s">
        <v>491</v>
      </c>
      <c r="Q633" t="s">
        <v>2359</v>
      </c>
      <c r="R633" t="s">
        <v>2222</v>
      </c>
      <c r="S633" t="s">
        <v>2223</v>
      </c>
      <c r="T633" t="s">
        <v>1974</v>
      </c>
      <c r="U633" t="s">
        <v>310</v>
      </c>
    </row>
    <row r="634" spans="1:21" hidden="1" x14ac:dyDescent="0.35">
      <c r="A634">
        <v>1238</v>
      </c>
      <c r="B634" t="s">
        <v>2364</v>
      </c>
      <c r="C634" t="s">
        <v>2365</v>
      </c>
      <c r="D634">
        <v>15</v>
      </c>
      <c r="E634">
        <v>5</v>
      </c>
      <c r="F634" t="s">
        <v>200</v>
      </c>
      <c r="G634" t="s">
        <v>88</v>
      </c>
      <c r="H634" t="s">
        <v>88</v>
      </c>
      <c r="I634" t="s">
        <v>1800</v>
      </c>
      <c r="M634">
        <v>15</v>
      </c>
      <c r="N634" t="s">
        <v>1801</v>
      </c>
      <c r="O634" t="s">
        <v>1970</v>
      </c>
      <c r="P634" t="s">
        <v>491</v>
      </c>
      <c r="Q634" t="s">
        <v>1971</v>
      </c>
      <c r="R634" t="s">
        <v>2222</v>
      </c>
      <c r="S634" t="s">
        <v>2223</v>
      </c>
      <c r="T634" t="s">
        <v>1974</v>
      </c>
      <c r="U634" t="s">
        <v>310</v>
      </c>
    </row>
    <row r="635" spans="1:21" hidden="1" x14ac:dyDescent="0.35">
      <c r="A635">
        <v>624</v>
      </c>
      <c r="B635" t="s">
        <v>2366</v>
      </c>
      <c r="C635" t="s">
        <v>2367</v>
      </c>
      <c r="D635">
        <v>3.66</v>
      </c>
      <c r="E635">
        <v>1.22</v>
      </c>
      <c r="F635" t="s">
        <v>95</v>
      </c>
      <c r="G635" t="s">
        <v>88</v>
      </c>
      <c r="H635" t="s">
        <v>88</v>
      </c>
      <c r="I635" t="s">
        <v>2304</v>
      </c>
      <c r="J635">
        <v>15000</v>
      </c>
      <c r="L635">
        <v>4100</v>
      </c>
      <c r="M635">
        <v>12</v>
      </c>
      <c r="N635" t="s">
        <v>1801</v>
      </c>
      <c r="O635" t="s">
        <v>1970</v>
      </c>
      <c r="P635" t="s">
        <v>491</v>
      </c>
      <c r="Q635" t="s">
        <v>2341</v>
      </c>
      <c r="R635" t="s">
        <v>1972</v>
      </c>
      <c r="S635" t="s">
        <v>2242</v>
      </c>
      <c r="T635" t="s">
        <v>2243</v>
      </c>
      <c r="U635" t="s">
        <v>310</v>
      </c>
    </row>
    <row r="636" spans="1:21" hidden="1" x14ac:dyDescent="0.35">
      <c r="A636">
        <v>623</v>
      </c>
      <c r="B636" t="s">
        <v>2368</v>
      </c>
      <c r="C636" t="s">
        <v>2369</v>
      </c>
      <c r="D636">
        <v>4.88</v>
      </c>
      <c r="E636">
        <v>1.63</v>
      </c>
      <c r="F636" t="s">
        <v>95</v>
      </c>
      <c r="G636" t="s">
        <v>88</v>
      </c>
      <c r="H636" t="s">
        <v>88</v>
      </c>
      <c r="I636" t="s">
        <v>2304</v>
      </c>
      <c r="J636">
        <v>20000</v>
      </c>
      <c r="L636">
        <v>4100</v>
      </c>
      <c r="M636">
        <v>12</v>
      </c>
      <c r="N636" t="s">
        <v>1801</v>
      </c>
      <c r="O636" t="s">
        <v>1970</v>
      </c>
      <c r="P636" t="s">
        <v>491</v>
      </c>
      <c r="Q636" t="s">
        <v>2341</v>
      </c>
      <c r="R636" t="s">
        <v>1972</v>
      </c>
      <c r="S636" t="s">
        <v>2242</v>
      </c>
      <c r="T636" t="s">
        <v>2243</v>
      </c>
      <c r="U636" t="s">
        <v>310</v>
      </c>
    </row>
    <row r="637" spans="1:21" hidden="1" x14ac:dyDescent="0.35">
      <c r="A637">
        <v>625</v>
      </c>
      <c r="B637" t="s">
        <v>2370</v>
      </c>
      <c r="C637" t="s">
        <v>2371</v>
      </c>
      <c r="D637">
        <v>12</v>
      </c>
      <c r="E637">
        <v>4</v>
      </c>
      <c r="F637" t="s">
        <v>95</v>
      </c>
      <c r="G637" t="s">
        <v>88</v>
      </c>
      <c r="H637" t="s">
        <v>88</v>
      </c>
      <c r="I637" t="s">
        <v>2248</v>
      </c>
      <c r="J637">
        <v>50000</v>
      </c>
      <c r="L637">
        <v>4100</v>
      </c>
      <c r="M637">
        <v>12</v>
      </c>
      <c r="N637" t="s">
        <v>1801</v>
      </c>
      <c r="O637" t="s">
        <v>1970</v>
      </c>
      <c r="P637" t="s">
        <v>491</v>
      </c>
      <c r="Q637" t="s">
        <v>2341</v>
      </c>
      <c r="R637" t="s">
        <v>2222</v>
      </c>
      <c r="S637" t="s">
        <v>2253</v>
      </c>
      <c r="T637" t="s">
        <v>2243</v>
      </c>
      <c r="U637" t="s">
        <v>310</v>
      </c>
    </row>
    <row r="638" spans="1:21" hidden="1" x14ac:dyDescent="0.35">
      <c r="A638">
        <v>561</v>
      </c>
      <c r="B638" t="s">
        <v>2372</v>
      </c>
      <c r="C638" t="s">
        <v>2373</v>
      </c>
      <c r="D638">
        <v>15</v>
      </c>
      <c r="E638">
        <v>5</v>
      </c>
      <c r="F638" t="s">
        <v>200</v>
      </c>
      <c r="G638" t="s">
        <v>390</v>
      </c>
      <c r="H638" t="s">
        <v>88</v>
      </c>
      <c r="I638" t="s">
        <v>2261</v>
      </c>
      <c r="J638">
        <v>70000</v>
      </c>
      <c r="K638">
        <v>1</v>
      </c>
      <c r="L638">
        <v>4100</v>
      </c>
      <c r="M638">
        <v>15</v>
      </c>
      <c r="N638" t="s">
        <v>1801</v>
      </c>
      <c r="O638" t="s">
        <v>1802</v>
      </c>
      <c r="P638" t="s">
        <v>491</v>
      </c>
      <c r="Q638" t="s">
        <v>2341</v>
      </c>
      <c r="R638" t="s">
        <v>2222</v>
      </c>
      <c r="S638" t="s">
        <v>2262</v>
      </c>
      <c r="U638" t="s">
        <v>310</v>
      </c>
    </row>
    <row r="639" spans="1:21" hidden="1" x14ac:dyDescent="0.35">
      <c r="A639">
        <v>562</v>
      </c>
      <c r="B639" t="s">
        <v>2372</v>
      </c>
      <c r="C639" t="s">
        <v>2373</v>
      </c>
      <c r="D639">
        <v>15</v>
      </c>
      <c r="E639">
        <v>5</v>
      </c>
      <c r="F639" t="s">
        <v>200</v>
      </c>
      <c r="G639" t="s">
        <v>395</v>
      </c>
      <c r="H639" t="s">
        <v>88</v>
      </c>
      <c r="I639" t="s">
        <v>2261</v>
      </c>
      <c r="J639">
        <v>70000</v>
      </c>
      <c r="K639">
        <v>1</v>
      </c>
      <c r="L639">
        <v>4100</v>
      </c>
      <c r="M639">
        <v>15</v>
      </c>
      <c r="N639" t="s">
        <v>1801</v>
      </c>
      <c r="O639" t="s">
        <v>1802</v>
      </c>
      <c r="P639" t="s">
        <v>491</v>
      </c>
      <c r="Q639" t="s">
        <v>2341</v>
      </c>
      <c r="R639" t="s">
        <v>2222</v>
      </c>
      <c r="S639" t="s">
        <v>2262</v>
      </c>
      <c r="U639" t="s">
        <v>310</v>
      </c>
    </row>
    <row r="640" spans="1:21" hidden="1" x14ac:dyDescent="0.35">
      <c r="A640">
        <v>563</v>
      </c>
      <c r="B640" t="s">
        <v>2372</v>
      </c>
      <c r="C640" t="s">
        <v>2373</v>
      </c>
      <c r="D640">
        <v>15</v>
      </c>
      <c r="E640">
        <v>5</v>
      </c>
      <c r="F640" t="s">
        <v>200</v>
      </c>
      <c r="G640" t="s">
        <v>397</v>
      </c>
      <c r="H640" t="s">
        <v>88</v>
      </c>
      <c r="I640" t="s">
        <v>2261</v>
      </c>
      <c r="J640">
        <v>70000</v>
      </c>
      <c r="K640">
        <v>1</v>
      </c>
      <c r="L640">
        <v>4100</v>
      </c>
      <c r="M640">
        <v>15</v>
      </c>
      <c r="N640" t="s">
        <v>1801</v>
      </c>
      <c r="O640" t="s">
        <v>1802</v>
      </c>
      <c r="P640" t="s">
        <v>491</v>
      </c>
      <c r="Q640" t="s">
        <v>2341</v>
      </c>
      <c r="R640" t="s">
        <v>2222</v>
      </c>
      <c r="S640" t="s">
        <v>2262</v>
      </c>
      <c r="U640" t="s">
        <v>310</v>
      </c>
    </row>
    <row r="641" spans="1:21" hidden="1" x14ac:dyDescent="0.35">
      <c r="A641">
        <v>1221</v>
      </c>
      <c r="B641" t="s">
        <v>2374</v>
      </c>
      <c r="C641" t="s">
        <v>2375</v>
      </c>
      <c r="D641">
        <v>15</v>
      </c>
      <c r="E641">
        <v>5</v>
      </c>
      <c r="F641" t="s">
        <v>200</v>
      </c>
      <c r="G641" t="s">
        <v>88</v>
      </c>
      <c r="H641" t="s">
        <v>88</v>
      </c>
      <c r="I641" t="s">
        <v>2261</v>
      </c>
      <c r="J641">
        <v>70000</v>
      </c>
      <c r="K641">
        <v>1</v>
      </c>
      <c r="L641">
        <v>4340</v>
      </c>
      <c r="M641">
        <v>15</v>
      </c>
      <c r="N641" t="s">
        <v>1801</v>
      </c>
      <c r="O641" t="s">
        <v>1970</v>
      </c>
      <c r="P641" t="s">
        <v>491</v>
      </c>
      <c r="Q641" t="s">
        <v>1971</v>
      </c>
      <c r="R641" t="s">
        <v>2222</v>
      </c>
      <c r="S641" t="s">
        <v>2262</v>
      </c>
      <c r="T641" t="s">
        <v>1974</v>
      </c>
      <c r="U641" t="s">
        <v>310</v>
      </c>
    </row>
    <row r="642" spans="1:21" hidden="1" x14ac:dyDescent="0.35">
      <c r="A642">
        <v>407</v>
      </c>
      <c r="B642" t="s">
        <v>2376</v>
      </c>
      <c r="C642" t="s">
        <v>2266</v>
      </c>
      <c r="D642">
        <v>15</v>
      </c>
      <c r="E642">
        <v>5</v>
      </c>
      <c r="F642" t="s">
        <v>95</v>
      </c>
      <c r="G642" t="s">
        <v>1760</v>
      </c>
      <c r="H642" t="s">
        <v>88</v>
      </c>
      <c r="I642" t="s">
        <v>2261</v>
      </c>
      <c r="J642">
        <v>70000</v>
      </c>
      <c r="K642">
        <v>1</v>
      </c>
      <c r="L642">
        <v>4100</v>
      </c>
      <c r="M642">
        <v>15</v>
      </c>
      <c r="N642" t="s">
        <v>1801</v>
      </c>
      <c r="O642" t="s">
        <v>1802</v>
      </c>
      <c r="P642" t="s">
        <v>491</v>
      </c>
      <c r="Q642" t="s">
        <v>2341</v>
      </c>
      <c r="R642" t="s">
        <v>2222</v>
      </c>
      <c r="S642" t="s">
        <v>2262</v>
      </c>
      <c r="U642" t="s">
        <v>310</v>
      </c>
    </row>
    <row r="643" spans="1:21" hidden="1" x14ac:dyDescent="0.35">
      <c r="A643">
        <v>408</v>
      </c>
      <c r="B643" t="s">
        <v>2376</v>
      </c>
      <c r="C643" t="s">
        <v>2266</v>
      </c>
      <c r="D643">
        <v>15</v>
      </c>
      <c r="E643">
        <v>5</v>
      </c>
      <c r="F643" t="s">
        <v>95</v>
      </c>
      <c r="G643" t="s">
        <v>1284</v>
      </c>
      <c r="H643" t="s">
        <v>88</v>
      </c>
      <c r="I643" t="s">
        <v>2261</v>
      </c>
      <c r="J643">
        <v>70000</v>
      </c>
      <c r="K643">
        <v>1</v>
      </c>
      <c r="L643">
        <v>4100</v>
      </c>
      <c r="M643">
        <v>15</v>
      </c>
      <c r="N643" t="s">
        <v>1801</v>
      </c>
      <c r="O643" t="s">
        <v>1802</v>
      </c>
      <c r="P643" t="s">
        <v>491</v>
      </c>
      <c r="Q643" t="s">
        <v>2341</v>
      </c>
      <c r="R643" t="s">
        <v>2222</v>
      </c>
      <c r="S643" t="s">
        <v>2262</v>
      </c>
      <c r="U643" t="s">
        <v>310</v>
      </c>
    </row>
    <row r="644" spans="1:21" hidden="1" x14ac:dyDescent="0.35">
      <c r="A644">
        <v>409</v>
      </c>
      <c r="B644" t="s">
        <v>2376</v>
      </c>
      <c r="C644" t="s">
        <v>2266</v>
      </c>
      <c r="D644">
        <v>15</v>
      </c>
      <c r="E644">
        <v>5</v>
      </c>
      <c r="F644" t="s">
        <v>95</v>
      </c>
      <c r="G644" t="s">
        <v>1762</v>
      </c>
      <c r="H644" t="s">
        <v>88</v>
      </c>
      <c r="I644" t="s">
        <v>2261</v>
      </c>
      <c r="J644">
        <v>70000</v>
      </c>
      <c r="K644">
        <v>1</v>
      </c>
      <c r="L644">
        <v>4100</v>
      </c>
      <c r="M644">
        <v>15</v>
      </c>
      <c r="N644" t="s">
        <v>1801</v>
      </c>
      <c r="O644" t="s">
        <v>1802</v>
      </c>
      <c r="P644" t="s">
        <v>491</v>
      </c>
      <c r="Q644" t="s">
        <v>2341</v>
      </c>
      <c r="R644" t="s">
        <v>2222</v>
      </c>
      <c r="S644" t="s">
        <v>2262</v>
      </c>
      <c r="U644" t="s">
        <v>310</v>
      </c>
    </row>
    <row r="645" spans="1:21" hidden="1" x14ac:dyDescent="0.35">
      <c r="A645">
        <v>410</v>
      </c>
      <c r="B645" t="s">
        <v>2376</v>
      </c>
      <c r="C645" t="s">
        <v>2266</v>
      </c>
      <c r="D645">
        <v>15</v>
      </c>
      <c r="E645">
        <v>5</v>
      </c>
      <c r="F645" t="s">
        <v>95</v>
      </c>
      <c r="G645" t="s">
        <v>1763</v>
      </c>
      <c r="H645" t="s">
        <v>88</v>
      </c>
      <c r="I645" t="s">
        <v>2261</v>
      </c>
      <c r="J645">
        <v>70000</v>
      </c>
      <c r="K645">
        <v>1</v>
      </c>
      <c r="L645">
        <v>4100</v>
      </c>
      <c r="M645">
        <v>15</v>
      </c>
      <c r="N645" t="s">
        <v>1801</v>
      </c>
      <c r="O645" t="s">
        <v>1802</v>
      </c>
      <c r="P645" t="s">
        <v>491</v>
      </c>
      <c r="Q645" t="s">
        <v>2341</v>
      </c>
      <c r="R645" t="s">
        <v>2222</v>
      </c>
      <c r="S645" t="s">
        <v>2262</v>
      </c>
      <c r="U645" t="s">
        <v>310</v>
      </c>
    </row>
    <row r="646" spans="1:21" hidden="1" x14ac:dyDescent="0.35">
      <c r="A646">
        <v>411</v>
      </c>
      <c r="B646" t="s">
        <v>2376</v>
      </c>
      <c r="C646" t="s">
        <v>2266</v>
      </c>
      <c r="D646">
        <v>15</v>
      </c>
      <c r="E646">
        <v>5</v>
      </c>
      <c r="F646" t="s">
        <v>95</v>
      </c>
      <c r="G646" t="s">
        <v>1764</v>
      </c>
      <c r="H646" t="s">
        <v>88</v>
      </c>
      <c r="I646" t="s">
        <v>2261</v>
      </c>
      <c r="J646">
        <v>70000</v>
      </c>
      <c r="K646">
        <v>1</v>
      </c>
      <c r="L646">
        <v>4100</v>
      </c>
      <c r="M646">
        <v>15</v>
      </c>
      <c r="N646" t="s">
        <v>1801</v>
      </c>
      <c r="O646" t="s">
        <v>1802</v>
      </c>
      <c r="P646" t="s">
        <v>491</v>
      </c>
      <c r="Q646" t="s">
        <v>2341</v>
      </c>
      <c r="R646" t="s">
        <v>2222</v>
      </c>
      <c r="S646" t="s">
        <v>2262</v>
      </c>
      <c r="U646" t="s">
        <v>310</v>
      </c>
    </row>
    <row r="647" spans="1:21" hidden="1" x14ac:dyDescent="0.35">
      <c r="A647">
        <v>412</v>
      </c>
      <c r="B647" t="s">
        <v>2376</v>
      </c>
      <c r="C647" t="s">
        <v>2266</v>
      </c>
      <c r="D647">
        <v>15</v>
      </c>
      <c r="E647">
        <v>5</v>
      </c>
      <c r="F647" t="s">
        <v>95</v>
      </c>
      <c r="G647" t="s">
        <v>1765</v>
      </c>
      <c r="H647" t="s">
        <v>88</v>
      </c>
      <c r="I647" t="s">
        <v>2261</v>
      </c>
      <c r="J647">
        <v>70000</v>
      </c>
      <c r="K647">
        <v>1</v>
      </c>
      <c r="L647">
        <v>4100</v>
      </c>
      <c r="M647">
        <v>15</v>
      </c>
      <c r="N647" t="s">
        <v>1801</v>
      </c>
      <c r="O647" t="s">
        <v>1802</v>
      </c>
      <c r="P647" t="s">
        <v>491</v>
      </c>
      <c r="Q647" t="s">
        <v>2341</v>
      </c>
      <c r="R647" t="s">
        <v>2222</v>
      </c>
      <c r="S647" t="s">
        <v>2262</v>
      </c>
      <c r="U647" t="s">
        <v>310</v>
      </c>
    </row>
    <row r="648" spans="1:21" hidden="1" x14ac:dyDescent="0.35">
      <c r="A648">
        <v>413</v>
      </c>
      <c r="B648" t="s">
        <v>2376</v>
      </c>
      <c r="C648" t="s">
        <v>2266</v>
      </c>
      <c r="D648">
        <v>15</v>
      </c>
      <c r="E648">
        <v>5</v>
      </c>
      <c r="F648" t="s">
        <v>95</v>
      </c>
      <c r="G648" t="s">
        <v>1767</v>
      </c>
      <c r="H648" t="s">
        <v>88</v>
      </c>
      <c r="I648" t="s">
        <v>2261</v>
      </c>
      <c r="J648">
        <v>70000</v>
      </c>
      <c r="K648">
        <v>1</v>
      </c>
      <c r="L648">
        <v>4100</v>
      </c>
      <c r="M648">
        <v>15</v>
      </c>
      <c r="N648" t="s">
        <v>1801</v>
      </c>
      <c r="O648" t="s">
        <v>1802</v>
      </c>
      <c r="P648" t="s">
        <v>491</v>
      </c>
      <c r="Q648" t="s">
        <v>2341</v>
      </c>
      <c r="R648" t="s">
        <v>2222</v>
      </c>
      <c r="S648" t="s">
        <v>2262</v>
      </c>
      <c r="U648" t="s">
        <v>310</v>
      </c>
    </row>
    <row r="649" spans="1:21" hidden="1" x14ac:dyDescent="0.35">
      <c r="A649">
        <v>414</v>
      </c>
      <c r="B649" t="s">
        <v>2376</v>
      </c>
      <c r="C649" t="s">
        <v>2266</v>
      </c>
      <c r="D649">
        <v>15</v>
      </c>
      <c r="E649">
        <v>5</v>
      </c>
      <c r="F649" t="s">
        <v>95</v>
      </c>
      <c r="G649" t="s">
        <v>1769</v>
      </c>
      <c r="H649" t="s">
        <v>88</v>
      </c>
      <c r="I649" t="s">
        <v>2261</v>
      </c>
      <c r="J649">
        <v>70000</v>
      </c>
      <c r="K649">
        <v>1</v>
      </c>
      <c r="L649">
        <v>4100</v>
      </c>
      <c r="M649">
        <v>15</v>
      </c>
      <c r="N649" t="s">
        <v>1801</v>
      </c>
      <c r="O649" t="s">
        <v>1802</v>
      </c>
      <c r="P649" t="s">
        <v>491</v>
      </c>
      <c r="Q649" t="s">
        <v>2341</v>
      </c>
      <c r="R649" t="s">
        <v>2222</v>
      </c>
      <c r="S649" t="s">
        <v>2262</v>
      </c>
      <c r="U649" t="s">
        <v>310</v>
      </c>
    </row>
    <row r="650" spans="1:21" hidden="1" x14ac:dyDescent="0.35">
      <c r="A650">
        <v>415</v>
      </c>
      <c r="B650" t="s">
        <v>2376</v>
      </c>
      <c r="C650" t="s">
        <v>2266</v>
      </c>
      <c r="D650">
        <v>15</v>
      </c>
      <c r="E650">
        <v>5</v>
      </c>
      <c r="F650" t="s">
        <v>95</v>
      </c>
      <c r="G650" t="s">
        <v>1772</v>
      </c>
      <c r="H650" t="s">
        <v>88</v>
      </c>
      <c r="I650" t="s">
        <v>2261</v>
      </c>
      <c r="J650">
        <v>70000</v>
      </c>
      <c r="K650">
        <v>1</v>
      </c>
      <c r="L650">
        <v>4100</v>
      </c>
      <c r="M650">
        <v>15</v>
      </c>
      <c r="N650" t="s">
        <v>1801</v>
      </c>
      <c r="O650" t="s">
        <v>1802</v>
      </c>
      <c r="P650" t="s">
        <v>491</v>
      </c>
      <c r="Q650" t="s">
        <v>2341</v>
      </c>
      <c r="R650" t="s">
        <v>2222</v>
      </c>
      <c r="S650" t="s">
        <v>2262</v>
      </c>
      <c r="U650" t="s">
        <v>310</v>
      </c>
    </row>
    <row r="651" spans="1:21" hidden="1" x14ac:dyDescent="0.35">
      <c r="A651">
        <v>416</v>
      </c>
      <c r="B651" t="s">
        <v>2376</v>
      </c>
      <c r="C651" t="s">
        <v>2266</v>
      </c>
      <c r="D651">
        <v>15</v>
      </c>
      <c r="E651">
        <v>5</v>
      </c>
      <c r="F651" t="s">
        <v>95</v>
      </c>
      <c r="G651" t="s">
        <v>1375</v>
      </c>
      <c r="H651" t="s">
        <v>88</v>
      </c>
      <c r="I651" t="s">
        <v>2261</v>
      </c>
      <c r="J651">
        <v>70000</v>
      </c>
      <c r="K651">
        <v>1</v>
      </c>
      <c r="L651">
        <v>4100</v>
      </c>
      <c r="M651">
        <v>15</v>
      </c>
      <c r="N651" t="s">
        <v>1801</v>
      </c>
      <c r="O651" t="s">
        <v>1802</v>
      </c>
      <c r="P651" t="s">
        <v>491</v>
      </c>
      <c r="Q651" t="s">
        <v>2341</v>
      </c>
      <c r="R651" t="s">
        <v>2222</v>
      </c>
      <c r="S651" t="s">
        <v>2262</v>
      </c>
      <c r="U651" t="s">
        <v>310</v>
      </c>
    </row>
    <row r="652" spans="1:21" hidden="1" x14ac:dyDescent="0.35">
      <c r="A652">
        <v>417</v>
      </c>
      <c r="B652" t="s">
        <v>2376</v>
      </c>
      <c r="C652" t="s">
        <v>2266</v>
      </c>
      <c r="D652">
        <v>15</v>
      </c>
      <c r="E652">
        <v>5</v>
      </c>
      <c r="F652" t="s">
        <v>95</v>
      </c>
      <c r="G652" t="s">
        <v>1409</v>
      </c>
      <c r="H652" t="s">
        <v>88</v>
      </c>
      <c r="I652" t="s">
        <v>2261</v>
      </c>
      <c r="J652">
        <v>70000</v>
      </c>
      <c r="K652">
        <v>1</v>
      </c>
      <c r="L652">
        <v>4100</v>
      </c>
      <c r="M652">
        <v>15</v>
      </c>
      <c r="N652" t="s">
        <v>1801</v>
      </c>
      <c r="O652" t="s">
        <v>1802</v>
      </c>
      <c r="P652" t="s">
        <v>491</v>
      </c>
      <c r="Q652" t="s">
        <v>2341</v>
      </c>
      <c r="R652" t="s">
        <v>2222</v>
      </c>
      <c r="S652" t="s">
        <v>2262</v>
      </c>
      <c r="U652" t="s">
        <v>310</v>
      </c>
    </row>
    <row r="653" spans="1:21" hidden="1" x14ac:dyDescent="0.35">
      <c r="A653">
        <v>418</v>
      </c>
      <c r="B653" t="s">
        <v>2376</v>
      </c>
      <c r="C653" t="s">
        <v>2266</v>
      </c>
      <c r="D653">
        <v>15</v>
      </c>
      <c r="E653">
        <v>5</v>
      </c>
      <c r="F653" t="s">
        <v>95</v>
      </c>
      <c r="G653" t="s">
        <v>1773</v>
      </c>
      <c r="H653" t="s">
        <v>88</v>
      </c>
      <c r="I653" t="s">
        <v>2261</v>
      </c>
      <c r="J653">
        <v>70000</v>
      </c>
      <c r="K653">
        <v>1</v>
      </c>
      <c r="L653">
        <v>4100</v>
      </c>
      <c r="M653">
        <v>15</v>
      </c>
      <c r="N653" t="s">
        <v>1801</v>
      </c>
      <c r="O653" t="s">
        <v>1802</v>
      </c>
      <c r="P653" t="s">
        <v>491</v>
      </c>
      <c r="Q653" t="s">
        <v>2341</v>
      </c>
      <c r="R653" t="s">
        <v>2222</v>
      </c>
      <c r="S653" t="s">
        <v>2262</v>
      </c>
      <c r="U653" t="s">
        <v>310</v>
      </c>
    </row>
    <row r="654" spans="1:21" hidden="1" x14ac:dyDescent="0.35">
      <c r="A654">
        <v>419</v>
      </c>
      <c r="B654" t="s">
        <v>2376</v>
      </c>
      <c r="C654" t="s">
        <v>2266</v>
      </c>
      <c r="D654">
        <v>15</v>
      </c>
      <c r="E654">
        <v>5</v>
      </c>
      <c r="F654" t="s">
        <v>95</v>
      </c>
      <c r="G654" t="s">
        <v>1770</v>
      </c>
      <c r="H654" t="s">
        <v>88</v>
      </c>
      <c r="I654" t="s">
        <v>2261</v>
      </c>
      <c r="J654">
        <v>70000</v>
      </c>
      <c r="K654">
        <v>1</v>
      </c>
      <c r="L654">
        <v>4100</v>
      </c>
      <c r="M654">
        <v>15</v>
      </c>
      <c r="N654" t="s">
        <v>1801</v>
      </c>
      <c r="O654" t="s">
        <v>1802</v>
      </c>
      <c r="P654" t="s">
        <v>491</v>
      </c>
      <c r="Q654" t="s">
        <v>2341</v>
      </c>
      <c r="R654" t="s">
        <v>2222</v>
      </c>
      <c r="S654" t="s">
        <v>2262</v>
      </c>
      <c r="U654" t="s">
        <v>310</v>
      </c>
    </row>
    <row r="655" spans="1:21" hidden="1" x14ac:dyDescent="0.35">
      <c r="A655">
        <v>420</v>
      </c>
      <c r="B655" t="s">
        <v>2376</v>
      </c>
      <c r="C655" t="s">
        <v>2266</v>
      </c>
      <c r="D655">
        <v>15</v>
      </c>
      <c r="E655">
        <v>5</v>
      </c>
      <c r="F655" t="s">
        <v>95</v>
      </c>
      <c r="G655" t="s">
        <v>1775</v>
      </c>
      <c r="H655" t="s">
        <v>88</v>
      </c>
      <c r="I655" t="s">
        <v>2261</v>
      </c>
      <c r="J655">
        <v>70000</v>
      </c>
      <c r="K655">
        <v>1</v>
      </c>
      <c r="L655">
        <v>4100</v>
      </c>
      <c r="M655">
        <v>15</v>
      </c>
      <c r="N655" t="s">
        <v>1801</v>
      </c>
      <c r="O655" t="s">
        <v>1802</v>
      </c>
      <c r="P655" t="s">
        <v>491</v>
      </c>
      <c r="Q655" t="s">
        <v>2341</v>
      </c>
      <c r="R655" t="s">
        <v>2222</v>
      </c>
      <c r="S655" t="s">
        <v>2262</v>
      </c>
      <c r="U655" t="s">
        <v>310</v>
      </c>
    </row>
    <row r="656" spans="1:21" hidden="1" x14ac:dyDescent="0.35">
      <c r="A656">
        <v>421</v>
      </c>
      <c r="B656" t="s">
        <v>2376</v>
      </c>
      <c r="C656" t="s">
        <v>2266</v>
      </c>
      <c r="D656">
        <v>15</v>
      </c>
      <c r="E656">
        <v>5</v>
      </c>
      <c r="F656" t="s">
        <v>95</v>
      </c>
      <c r="G656" t="s">
        <v>1776</v>
      </c>
      <c r="H656" t="s">
        <v>88</v>
      </c>
      <c r="I656" t="s">
        <v>2261</v>
      </c>
      <c r="J656">
        <v>70000</v>
      </c>
      <c r="K656">
        <v>1</v>
      </c>
      <c r="L656">
        <v>4100</v>
      </c>
      <c r="M656">
        <v>15</v>
      </c>
      <c r="N656" t="s">
        <v>1801</v>
      </c>
      <c r="O656" t="s">
        <v>1802</v>
      </c>
      <c r="P656" t="s">
        <v>491</v>
      </c>
      <c r="Q656" t="s">
        <v>2341</v>
      </c>
      <c r="R656" t="s">
        <v>2222</v>
      </c>
      <c r="S656" t="s">
        <v>2262</v>
      </c>
      <c r="U656" t="s">
        <v>310</v>
      </c>
    </row>
    <row r="657" spans="1:21" hidden="1" x14ac:dyDescent="0.35">
      <c r="A657">
        <v>422</v>
      </c>
      <c r="B657" t="s">
        <v>2376</v>
      </c>
      <c r="C657" t="s">
        <v>2266</v>
      </c>
      <c r="D657">
        <v>15</v>
      </c>
      <c r="E657">
        <v>5</v>
      </c>
      <c r="F657" t="s">
        <v>95</v>
      </c>
      <c r="G657" t="s">
        <v>1494</v>
      </c>
      <c r="H657" t="s">
        <v>88</v>
      </c>
      <c r="I657" t="s">
        <v>2261</v>
      </c>
      <c r="J657">
        <v>70000</v>
      </c>
      <c r="K657">
        <v>1</v>
      </c>
      <c r="L657">
        <v>4100</v>
      </c>
      <c r="M657">
        <v>15</v>
      </c>
      <c r="N657" t="s">
        <v>1801</v>
      </c>
      <c r="O657" t="s">
        <v>1802</v>
      </c>
      <c r="P657" t="s">
        <v>491</v>
      </c>
      <c r="Q657" t="s">
        <v>2341</v>
      </c>
      <c r="R657" t="s">
        <v>2222</v>
      </c>
      <c r="S657" t="s">
        <v>2262</v>
      </c>
      <c r="U657" t="s">
        <v>310</v>
      </c>
    </row>
    <row r="658" spans="1:21" hidden="1" x14ac:dyDescent="0.35">
      <c r="A658">
        <v>423</v>
      </c>
      <c r="B658" t="s">
        <v>2376</v>
      </c>
      <c r="C658" t="s">
        <v>2266</v>
      </c>
      <c r="D658">
        <v>15</v>
      </c>
      <c r="E658">
        <v>5</v>
      </c>
      <c r="F658" t="s">
        <v>95</v>
      </c>
      <c r="G658" t="s">
        <v>1507</v>
      </c>
      <c r="H658" t="s">
        <v>88</v>
      </c>
      <c r="I658" t="s">
        <v>2261</v>
      </c>
      <c r="J658">
        <v>70000</v>
      </c>
      <c r="K658">
        <v>1</v>
      </c>
      <c r="L658">
        <v>4100</v>
      </c>
      <c r="M658">
        <v>15</v>
      </c>
      <c r="N658" t="s">
        <v>1801</v>
      </c>
      <c r="O658" t="s">
        <v>1802</v>
      </c>
      <c r="P658" t="s">
        <v>491</v>
      </c>
      <c r="Q658" t="s">
        <v>2341</v>
      </c>
      <c r="R658" t="s">
        <v>2222</v>
      </c>
      <c r="S658" t="s">
        <v>2262</v>
      </c>
      <c r="U658" t="s">
        <v>310</v>
      </c>
    </row>
    <row r="659" spans="1:21" hidden="1" x14ac:dyDescent="0.35">
      <c r="A659">
        <v>424</v>
      </c>
      <c r="B659" t="s">
        <v>2376</v>
      </c>
      <c r="C659" t="s">
        <v>2266</v>
      </c>
      <c r="D659">
        <v>15</v>
      </c>
      <c r="E659">
        <v>5</v>
      </c>
      <c r="F659" t="s">
        <v>95</v>
      </c>
      <c r="G659" t="s">
        <v>1777</v>
      </c>
      <c r="H659" t="s">
        <v>88</v>
      </c>
      <c r="I659" t="s">
        <v>2261</v>
      </c>
      <c r="J659">
        <v>70000</v>
      </c>
      <c r="K659">
        <v>1</v>
      </c>
      <c r="L659">
        <v>4100</v>
      </c>
      <c r="M659">
        <v>15</v>
      </c>
      <c r="N659" t="s">
        <v>1801</v>
      </c>
      <c r="O659" t="s">
        <v>1802</v>
      </c>
      <c r="P659" t="s">
        <v>491</v>
      </c>
      <c r="Q659" t="s">
        <v>2341</v>
      </c>
      <c r="R659" t="s">
        <v>2222</v>
      </c>
      <c r="S659" t="s">
        <v>2262</v>
      </c>
      <c r="U659" t="s">
        <v>310</v>
      </c>
    </row>
    <row r="660" spans="1:21" hidden="1" x14ac:dyDescent="0.35">
      <c r="A660">
        <v>425</v>
      </c>
      <c r="B660" t="s">
        <v>2376</v>
      </c>
      <c r="C660" t="s">
        <v>2266</v>
      </c>
      <c r="D660">
        <v>15</v>
      </c>
      <c r="E660">
        <v>5</v>
      </c>
      <c r="F660" t="s">
        <v>95</v>
      </c>
      <c r="G660" t="s">
        <v>1778</v>
      </c>
      <c r="H660" t="s">
        <v>88</v>
      </c>
      <c r="I660" t="s">
        <v>2261</v>
      </c>
      <c r="J660">
        <v>70000</v>
      </c>
      <c r="K660">
        <v>1</v>
      </c>
      <c r="L660">
        <v>4100</v>
      </c>
      <c r="M660">
        <v>15</v>
      </c>
      <c r="N660" t="s">
        <v>1801</v>
      </c>
      <c r="O660" t="s">
        <v>1802</v>
      </c>
      <c r="P660" t="s">
        <v>491</v>
      </c>
      <c r="Q660" t="s">
        <v>2341</v>
      </c>
      <c r="R660" t="s">
        <v>2222</v>
      </c>
      <c r="S660" t="s">
        <v>2262</v>
      </c>
      <c r="U660" t="s">
        <v>310</v>
      </c>
    </row>
    <row r="661" spans="1:21" hidden="1" x14ac:dyDescent="0.35">
      <c r="A661">
        <v>426</v>
      </c>
      <c r="B661" t="s">
        <v>2376</v>
      </c>
      <c r="C661" t="s">
        <v>2266</v>
      </c>
      <c r="D661">
        <v>15</v>
      </c>
      <c r="E661">
        <v>5</v>
      </c>
      <c r="F661" t="s">
        <v>95</v>
      </c>
      <c r="G661" t="s">
        <v>1779</v>
      </c>
      <c r="H661" t="s">
        <v>88</v>
      </c>
      <c r="I661" t="s">
        <v>2261</v>
      </c>
      <c r="J661">
        <v>70000</v>
      </c>
      <c r="K661">
        <v>1</v>
      </c>
      <c r="L661">
        <v>4100</v>
      </c>
      <c r="M661">
        <v>15</v>
      </c>
      <c r="N661" t="s">
        <v>1801</v>
      </c>
      <c r="O661" t="s">
        <v>1802</v>
      </c>
      <c r="P661" t="s">
        <v>491</v>
      </c>
      <c r="Q661" t="s">
        <v>2341</v>
      </c>
      <c r="R661" t="s">
        <v>2222</v>
      </c>
      <c r="S661" t="s">
        <v>2262</v>
      </c>
      <c r="U661" t="s">
        <v>310</v>
      </c>
    </row>
    <row r="662" spans="1:21" hidden="1" x14ac:dyDescent="0.35">
      <c r="A662">
        <v>427</v>
      </c>
      <c r="B662" t="s">
        <v>2376</v>
      </c>
      <c r="C662" t="s">
        <v>2266</v>
      </c>
      <c r="D662">
        <v>15</v>
      </c>
      <c r="E662">
        <v>5</v>
      </c>
      <c r="F662" t="s">
        <v>95</v>
      </c>
      <c r="G662" t="s">
        <v>1780</v>
      </c>
      <c r="H662" t="s">
        <v>88</v>
      </c>
      <c r="I662" t="s">
        <v>2261</v>
      </c>
      <c r="J662">
        <v>70000</v>
      </c>
      <c r="K662">
        <v>1</v>
      </c>
      <c r="L662">
        <v>4100</v>
      </c>
      <c r="M662">
        <v>15</v>
      </c>
      <c r="N662" t="s">
        <v>1801</v>
      </c>
      <c r="O662" t="s">
        <v>1802</v>
      </c>
      <c r="P662" t="s">
        <v>491</v>
      </c>
      <c r="Q662" t="s">
        <v>2341</v>
      </c>
      <c r="R662" t="s">
        <v>2222</v>
      </c>
      <c r="S662" t="s">
        <v>2262</v>
      </c>
      <c r="U662" t="s">
        <v>310</v>
      </c>
    </row>
    <row r="663" spans="1:21" hidden="1" x14ac:dyDescent="0.35">
      <c r="A663">
        <v>428</v>
      </c>
      <c r="B663" t="s">
        <v>2376</v>
      </c>
      <c r="C663" t="s">
        <v>2266</v>
      </c>
      <c r="D663">
        <v>15</v>
      </c>
      <c r="E663">
        <v>5</v>
      </c>
      <c r="F663" t="s">
        <v>95</v>
      </c>
      <c r="G663" t="s">
        <v>1781</v>
      </c>
      <c r="H663" t="s">
        <v>88</v>
      </c>
      <c r="I663" t="s">
        <v>2261</v>
      </c>
      <c r="J663">
        <v>70000</v>
      </c>
      <c r="K663">
        <v>1</v>
      </c>
      <c r="L663">
        <v>4100</v>
      </c>
      <c r="M663">
        <v>15</v>
      </c>
      <c r="N663" t="s">
        <v>1801</v>
      </c>
      <c r="O663" t="s">
        <v>1802</v>
      </c>
      <c r="P663" t="s">
        <v>491</v>
      </c>
      <c r="Q663" t="s">
        <v>2341</v>
      </c>
      <c r="R663" t="s">
        <v>2222</v>
      </c>
      <c r="S663" t="s">
        <v>2262</v>
      </c>
      <c r="U663" t="s">
        <v>310</v>
      </c>
    </row>
    <row r="664" spans="1:21" hidden="1" x14ac:dyDescent="0.35">
      <c r="A664">
        <v>429</v>
      </c>
      <c r="B664" t="s">
        <v>2376</v>
      </c>
      <c r="C664" t="s">
        <v>2266</v>
      </c>
      <c r="D664">
        <v>15</v>
      </c>
      <c r="E664">
        <v>5</v>
      </c>
      <c r="F664" t="s">
        <v>95</v>
      </c>
      <c r="G664" t="s">
        <v>1783</v>
      </c>
      <c r="H664" t="s">
        <v>88</v>
      </c>
      <c r="I664" t="s">
        <v>2261</v>
      </c>
      <c r="J664">
        <v>70000</v>
      </c>
      <c r="K664">
        <v>1</v>
      </c>
      <c r="L664">
        <v>4100</v>
      </c>
      <c r="M664">
        <v>15</v>
      </c>
      <c r="N664" t="s">
        <v>1801</v>
      </c>
      <c r="O664" t="s">
        <v>1802</v>
      </c>
      <c r="P664" t="s">
        <v>491</v>
      </c>
      <c r="Q664" t="s">
        <v>2341</v>
      </c>
      <c r="R664" t="s">
        <v>2222</v>
      </c>
      <c r="S664" t="s">
        <v>2262</v>
      </c>
      <c r="U664" t="s">
        <v>310</v>
      </c>
    </row>
    <row r="665" spans="1:21" hidden="1" x14ac:dyDescent="0.35">
      <c r="A665">
        <v>750</v>
      </c>
      <c r="B665" t="s">
        <v>2377</v>
      </c>
      <c r="C665" t="s">
        <v>2219</v>
      </c>
      <c r="D665">
        <v>2.44</v>
      </c>
      <c r="E665">
        <v>0.8</v>
      </c>
      <c r="F665" t="s">
        <v>95</v>
      </c>
      <c r="G665" t="s">
        <v>88</v>
      </c>
      <c r="H665" t="s">
        <v>88</v>
      </c>
      <c r="I665" t="s">
        <v>1969</v>
      </c>
      <c r="J665">
        <v>10000</v>
      </c>
      <c r="K665">
        <v>1</v>
      </c>
      <c r="L665">
        <v>4100</v>
      </c>
      <c r="M665">
        <v>15</v>
      </c>
      <c r="N665" t="s">
        <v>1801</v>
      </c>
      <c r="O665" t="s">
        <v>2268</v>
      </c>
      <c r="P665" t="s">
        <v>491</v>
      </c>
      <c r="Q665" t="s">
        <v>2341</v>
      </c>
      <c r="R665" t="s">
        <v>1972</v>
      </c>
      <c r="S665" t="s">
        <v>2269</v>
      </c>
      <c r="U665" t="s">
        <v>310</v>
      </c>
    </row>
    <row r="666" spans="1:21" hidden="1" x14ac:dyDescent="0.35">
      <c r="A666">
        <v>453</v>
      </c>
      <c r="B666" t="s">
        <v>2378</v>
      </c>
      <c r="C666" t="s">
        <v>2379</v>
      </c>
      <c r="D666">
        <v>12</v>
      </c>
      <c r="E666">
        <v>4</v>
      </c>
      <c r="F666" t="s">
        <v>1981</v>
      </c>
      <c r="G666" t="s">
        <v>88</v>
      </c>
      <c r="H666" t="s">
        <v>88</v>
      </c>
      <c r="I666" t="s">
        <v>1969</v>
      </c>
      <c r="J666">
        <v>50000</v>
      </c>
      <c r="K666">
        <v>1</v>
      </c>
      <c r="L666">
        <v>4170</v>
      </c>
      <c r="M666">
        <v>12</v>
      </c>
      <c r="N666" t="s">
        <v>2117</v>
      </c>
      <c r="O666" t="s">
        <v>1883</v>
      </c>
      <c r="P666" t="s">
        <v>491</v>
      </c>
      <c r="Q666" t="s">
        <v>2341</v>
      </c>
      <c r="R666" t="s">
        <v>2222</v>
      </c>
      <c r="S666" t="s">
        <v>2253</v>
      </c>
      <c r="U666" t="s">
        <v>1859</v>
      </c>
    </row>
    <row r="667" spans="1:21" hidden="1" x14ac:dyDescent="0.35">
      <c r="A667">
        <v>456</v>
      </c>
      <c r="B667" t="s">
        <v>2380</v>
      </c>
      <c r="C667" t="s">
        <v>2381</v>
      </c>
      <c r="D667">
        <v>15</v>
      </c>
      <c r="E667">
        <v>5</v>
      </c>
      <c r="F667" t="s">
        <v>95</v>
      </c>
      <c r="G667" t="s">
        <v>1760</v>
      </c>
      <c r="H667" t="s">
        <v>88</v>
      </c>
      <c r="I667" t="s">
        <v>2261</v>
      </c>
      <c r="J667">
        <v>70000</v>
      </c>
      <c r="K667">
        <v>1</v>
      </c>
      <c r="L667">
        <v>4100</v>
      </c>
      <c r="M667">
        <v>15</v>
      </c>
      <c r="N667" t="s">
        <v>1801</v>
      </c>
      <c r="O667" t="s">
        <v>1802</v>
      </c>
      <c r="P667" t="s">
        <v>491</v>
      </c>
      <c r="Q667" t="s">
        <v>2341</v>
      </c>
      <c r="R667" t="s">
        <v>2222</v>
      </c>
      <c r="S667" t="s">
        <v>2283</v>
      </c>
      <c r="U667" t="s">
        <v>310</v>
      </c>
    </row>
    <row r="668" spans="1:21" hidden="1" x14ac:dyDescent="0.35">
      <c r="A668">
        <v>454</v>
      </c>
      <c r="B668" t="s">
        <v>2380</v>
      </c>
      <c r="C668" t="s">
        <v>2382</v>
      </c>
      <c r="D668">
        <v>15</v>
      </c>
      <c r="E668">
        <v>5</v>
      </c>
      <c r="F668" t="s">
        <v>200</v>
      </c>
      <c r="G668" t="s">
        <v>390</v>
      </c>
      <c r="H668" t="s">
        <v>88</v>
      </c>
      <c r="I668" t="s">
        <v>2261</v>
      </c>
      <c r="J668">
        <v>70000</v>
      </c>
      <c r="K668">
        <v>1</v>
      </c>
      <c r="L668">
        <v>4100</v>
      </c>
      <c r="M668">
        <v>15</v>
      </c>
      <c r="N668" t="s">
        <v>1801</v>
      </c>
      <c r="O668" t="s">
        <v>1802</v>
      </c>
      <c r="P668" t="s">
        <v>491</v>
      </c>
      <c r="Q668" t="s">
        <v>2341</v>
      </c>
      <c r="R668" t="s">
        <v>2222</v>
      </c>
      <c r="S668" t="s">
        <v>2283</v>
      </c>
      <c r="U668" t="s">
        <v>310</v>
      </c>
    </row>
    <row r="669" spans="1:21" hidden="1" x14ac:dyDescent="0.35">
      <c r="A669">
        <v>457</v>
      </c>
      <c r="B669" t="s">
        <v>2380</v>
      </c>
      <c r="C669" t="s">
        <v>2381</v>
      </c>
      <c r="D669">
        <v>15</v>
      </c>
      <c r="E669">
        <v>5</v>
      </c>
      <c r="F669" t="s">
        <v>95</v>
      </c>
      <c r="G669" t="s">
        <v>1284</v>
      </c>
      <c r="H669" t="s">
        <v>88</v>
      </c>
      <c r="I669" t="s">
        <v>2261</v>
      </c>
      <c r="J669">
        <v>70000</v>
      </c>
      <c r="K669">
        <v>1</v>
      </c>
      <c r="L669">
        <v>4100</v>
      </c>
      <c r="M669">
        <v>15</v>
      </c>
      <c r="N669" t="s">
        <v>1801</v>
      </c>
      <c r="O669" t="s">
        <v>1802</v>
      </c>
      <c r="P669" t="s">
        <v>491</v>
      </c>
      <c r="Q669" t="s">
        <v>2341</v>
      </c>
      <c r="R669" t="s">
        <v>2222</v>
      </c>
      <c r="S669" t="s">
        <v>2283</v>
      </c>
      <c r="U669" t="s">
        <v>310</v>
      </c>
    </row>
    <row r="670" spans="1:21" hidden="1" x14ac:dyDescent="0.35">
      <c r="A670">
        <v>458</v>
      </c>
      <c r="B670" t="s">
        <v>2380</v>
      </c>
      <c r="C670" t="s">
        <v>2381</v>
      </c>
      <c r="D670">
        <v>15</v>
      </c>
      <c r="E670">
        <v>5</v>
      </c>
      <c r="F670" t="s">
        <v>95</v>
      </c>
      <c r="G670" t="s">
        <v>1762</v>
      </c>
      <c r="H670" t="s">
        <v>88</v>
      </c>
      <c r="I670" t="s">
        <v>2261</v>
      </c>
      <c r="J670">
        <v>70000</v>
      </c>
      <c r="K670">
        <v>1</v>
      </c>
      <c r="L670">
        <v>4100</v>
      </c>
      <c r="M670">
        <v>15</v>
      </c>
      <c r="N670" t="s">
        <v>1801</v>
      </c>
      <c r="O670" t="s">
        <v>1802</v>
      </c>
      <c r="P670" t="s">
        <v>491</v>
      </c>
      <c r="Q670" t="s">
        <v>2341</v>
      </c>
      <c r="R670" t="s">
        <v>2222</v>
      </c>
      <c r="S670" t="s">
        <v>2283</v>
      </c>
      <c r="U670" t="s">
        <v>310</v>
      </c>
    </row>
    <row r="671" spans="1:21" hidden="1" x14ac:dyDescent="0.35">
      <c r="A671">
        <v>459</v>
      </c>
      <c r="B671" t="s">
        <v>2380</v>
      </c>
      <c r="C671" t="s">
        <v>2381</v>
      </c>
      <c r="D671">
        <v>15</v>
      </c>
      <c r="E671">
        <v>5</v>
      </c>
      <c r="F671" t="s">
        <v>95</v>
      </c>
      <c r="G671" t="s">
        <v>1763</v>
      </c>
      <c r="H671" t="s">
        <v>88</v>
      </c>
      <c r="I671" t="s">
        <v>2261</v>
      </c>
      <c r="J671">
        <v>70000</v>
      </c>
      <c r="K671">
        <v>1</v>
      </c>
      <c r="L671">
        <v>4100</v>
      </c>
      <c r="M671">
        <v>15</v>
      </c>
      <c r="N671" t="s">
        <v>1801</v>
      </c>
      <c r="O671" t="s">
        <v>1802</v>
      </c>
      <c r="P671" t="s">
        <v>491</v>
      </c>
      <c r="Q671" t="s">
        <v>2341</v>
      </c>
      <c r="R671" t="s">
        <v>2222</v>
      </c>
      <c r="S671" t="s">
        <v>2283</v>
      </c>
      <c r="U671" t="s">
        <v>310</v>
      </c>
    </row>
    <row r="672" spans="1:21" hidden="1" x14ac:dyDescent="0.35">
      <c r="A672">
        <v>460</v>
      </c>
      <c r="B672" t="s">
        <v>2380</v>
      </c>
      <c r="C672" t="s">
        <v>2381</v>
      </c>
      <c r="D672">
        <v>15</v>
      </c>
      <c r="E672">
        <v>5</v>
      </c>
      <c r="F672" t="s">
        <v>95</v>
      </c>
      <c r="G672" t="s">
        <v>1764</v>
      </c>
      <c r="H672" t="s">
        <v>88</v>
      </c>
      <c r="I672" t="s">
        <v>2261</v>
      </c>
      <c r="J672">
        <v>70000</v>
      </c>
      <c r="K672">
        <v>1</v>
      </c>
      <c r="L672">
        <v>4100</v>
      </c>
      <c r="M672">
        <v>15</v>
      </c>
      <c r="N672" t="s">
        <v>1801</v>
      </c>
      <c r="O672" t="s">
        <v>1802</v>
      </c>
      <c r="P672" t="s">
        <v>491</v>
      </c>
      <c r="Q672" t="s">
        <v>2341</v>
      </c>
      <c r="R672" t="s">
        <v>2222</v>
      </c>
      <c r="S672" t="s">
        <v>2283</v>
      </c>
      <c r="U672" t="s">
        <v>310</v>
      </c>
    </row>
    <row r="673" spans="1:21" hidden="1" x14ac:dyDescent="0.35">
      <c r="A673">
        <v>461</v>
      </c>
      <c r="B673" t="s">
        <v>2380</v>
      </c>
      <c r="C673" t="s">
        <v>2381</v>
      </c>
      <c r="D673">
        <v>15</v>
      </c>
      <c r="E673">
        <v>5</v>
      </c>
      <c r="F673" t="s">
        <v>95</v>
      </c>
      <c r="G673" t="s">
        <v>1765</v>
      </c>
      <c r="H673" t="s">
        <v>88</v>
      </c>
      <c r="I673" t="s">
        <v>2261</v>
      </c>
      <c r="J673">
        <v>70000</v>
      </c>
      <c r="K673">
        <v>1</v>
      </c>
      <c r="L673">
        <v>4100</v>
      </c>
      <c r="M673">
        <v>15</v>
      </c>
      <c r="N673" t="s">
        <v>1801</v>
      </c>
      <c r="O673" t="s">
        <v>1802</v>
      </c>
      <c r="P673" t="s">
        <v>491</v>
      </c>
      <c r="Q673" t="s">
        <v>2341</v>
      </c>
      <c r="R673" t="s">
        <v>2222</v>
      </c>
      <c r="S673" t="s">
        <v>2283</v>
      </c>
      <c r="U673" t="s">
        <v>310</v>
      </c>
    </row>
    <row r="674" spans="1:21" hidden="1" x14ac:dyDescent="0.35">
      <c r="A674">
        <v>462</v>
      </c>
      <c r="B674" t="s">
        <v>2380</v>
      </c>
      <c r="C674" t="s">
        <v>2381</v>
      </c>
      <c r="D674">
        <v>15</v>
      </c>
      <c r="E674">
        <v>5</v>
      </c>
      <c r="F674" t="s">
        <v>95</v>
      </c>
      <c r="G674" t="s">
        <v>1767</v>
      </c>
      <c r="H674" t="s">
        <v>88</v>
      </c>
      <c r="I674" t="s">
        <v>2261</v>
      </c>
      <c r="J674">
        <v>70000</v>
      </c>
      <c r="K674">
        <v>1</v>
      </c>
      <c r="L674">
        <v>4100</v>
      </c>
      <c r="M674">
        <v>15</v>
      </c>
      <c r="N674" t="s">
        <v>1801</v>
      </c>
      <c r="O674" t="s">
        <v>1802</v>
      </c>
      <c r="P674" t="s">
        <v>491</v>
      </c>
      <c r="Q674" t="s">
        <v>2341</v>
      </c>
      <c r="R674" t="s">
        <v>2222</v>
      </c>
      <c r="S674" t="s">
        <v>2283</v>
      </c>
      <c r="U674" t="s">
        <v>310</v>
      </c>
    </row>
    <row r="675" spans="1:21" hidden="1" x14ac:dyDescent="0.35">
      <c r="A675">
        <v>463</v>
      </c>
      <c r="B675" t="s">
        <v>2380</v>
      </c>
      <c r="C675" t="s">
        <v>2381</v>
      </c>
      <c r="D675">
        <v>15</v>
      </c>
      <c r="E675">
        <v>5</v>
      </c>
      <c r="F675" t="s">
        <v>95</v>
      </c>
      <c r="G675" t="s">
        <v>1769</v>
      </c>
      <c r="H675" t="s">
        <v>88</v>
      </c>
      <c r="I675" t="s">
        <v>2261</v>
      </c>
      <c r="J675">
        <v>70000</v>
      </c>
      <c r="K675">
        <v>1</v>
      </c>
      <c r="L675">
        <v>4100</v>
      </c>
      <c r="M675">
        <v>15</v>
      </c>
      <c r="N675" t="s">
        <v>1801</v>
      </c>
      <c r="O675" t="s">
        <v>1802</v>
      </c>
      <c r="P675" t="s">
        <v>491</v>
      </c>
      <c r="Q675" t="s">
        <v>2341</v>
      </c>
      <c r="R675" t="s">
        <v>2222</v>
      </c>
      <c r="S675" t="s">
        <v>2283</v>
      </c>
      <c r="U675" t="s">
        <v>310</v>
      </c>
    </row>
    <row r="676" spans="1:21" hidden="1" x14ac:dyDescent="0.35">
      <c r="A676">
        <v>464</v>
      </c>
      <c r="B676" t="s">
        <v>2380</v>
      </c>
      <c r="C676" t="s">
        <v>2381</v>
      </c>
      <c r="D676">
        <v>15</v>
      </c>
      <c r="E676">
        <v>5</v>
      </c>
      <c r="F676" t="s">
        <v>95</v>
      </c>
      <c r="G676" t="s">
        <v>1772</v>
      </c>
      <c r="H676" t="s">
        <v>88</v>
      </c>
      <c r="I676" t="s">
        <v>2261</v>
      </c>
      <c r="J676">
        <v>70000</v>
      </c>
      <c r="K676">
        <v>1</v>
      </c>
      <c r="L676">
        <v>4100</v>
      </c>
      <c r="M676">
        <v>15</v>
      </c>
      <c r="N676" t="s">
        <v>1801</v>
      </c>
      <c r="O676" t="s">
        <v>1802</v>
      </c>
      <c r="P676" t="s">
        <v>491</v>
      </c>
      <c r="Q676" t="s">
        <v>2341</v>
      </c>
      <c r="R676" t="s">
        <v>2222</v>
      </c>
      <c r="S676" t="s">
        <v>2283</v>
      </c>
      <c r="U676" t="s">
        <v>310</v>
      </c>
    </row>
    <row r="677" spans="1:21" hidden="1" x14ac:dyDescent="0.35">
      <c r="A677">
        <v>465</v>
      </c>
      <c r="B677" t="s">
        <v>2380</v>
      </c>
      <c r="C677" t="s">
        <v>2381</v>
      </c>
      <c r="D677">
        <v>15</v>
      </c>
      <c r="E677">
        <v>5</v>
      </c>
      <c r="F677" t="s">
        <v>95</v>
      </c>
      <c r="G677" t="s">
        <v>1375</v>
      </c>
      <c r="H677" t="s">
        <v>88</v>
      </c>
      <c r="I677" t="s">
        <v>2261</v>
      </c>
      <c r="J677">
        <v>70000</v>
      </c>
      <c r="K677">
        <v>1</v>
      </c>
      <c r="L677">
        <v>4100</v>
      </c>
      <c r="M677">
        <v>15</v>
      </c>
      <c r="N677" t="s">
        <v>1801</v>
      </c>
      <c r="O677" t="s">
        <v>1802</v>
      </c>
      <c r="P677" t="s">
        <v>491</v>
      </c>
      <c r="Q677" t="s">
        <v>2341</v>
      </c>
      <c r="R677" t="s">
        <v>2222</v>
      </c>
      <c r="S677" t="s">
        <v>2283</v>
      </c>
      <c r="U677" t="s">
        <v>310</v>
      </c>
    </row>
    <row r="678" spans="1:21" hidden="1" x14ac:dyDescent="0.35">
      <c r="A678">
        <v>466</v>
      </c>
      <c r="B678" t="s">
        <v>2380</v>
      </c>
      <c r="C678" t="s">
        <v>2381</v>
      </c>
      <c r="D678">
        <v>15</v>
      </c>
      <c r="E678">
        <v>5</v>
      </c>
      <c r="F678" t="s">
        <v>95</v>
      </c>
      <c r="G678" t="s">
        <v>1409</v>
      </c>
      <c r="H678" t="s">
        <v>88</v>
      </c>
      <c r="I678" t="s">
        <v>2261</v>
      </c>
      <c r="J678">
        <v>70000</v>
      </c>
      <c r="K678">
        <v>1</v>
      </c>
      <c r="L678">
        <v>4100</v>
      </c>
      <c r="M678">
        <v>15</v>
      </c>
      <c r="N678" t="s">
        <v>1801</v>
      </c>
      <c r="O678" t="s">
        <v>1802</v>
      </c>
      <c r="P678" t="s">
        <v>491</v>
      </c>
      <c r="Q678" t="s">
        <v>2341</v>
      </c>
      <c r="R678" t="s">
        <v>2222</v>
      </c>
      <c r="S678" t="s">
        <v>2283</v>
      </c>
      <c r="U678" t="s">
        <v>310</v>
      </c>
    </row>
    <row r="679" spans="1:21" hidden="1" x14ac:dyDescent="0.35">
      <c r="A679">
        <v>467</v>
      </c>
      <c r="B679" t="s">
        <v>2380</v>
      </c>
      <c r="C679" t="s">
        <v>2381</v>
      </c>
      <c r="D679">
        <v>15</v>
      </c>
      <c r="E679">
        <v>5</v>
      </c>
      <c r="F679" t="s">
        <v>95</v>
      </c>
      <c r="G679" t="s">
        <v>1773</v>
      </c>
      <c r="H679" t="s">
        <v>88</v>
      </c>
      <c r="I679" t="s">
        <v>2261</v>
      </c>
      <c r="J679">
        <v>70000</v>
      </c>
      <c r="K679">
        <v>1</v>
      </c>
      <c r="L679">
        <v>4100</v>
      </c>
      <c r="M679">
        <v>15</v>
      </c>
      <c r="N679" t="s">
        <v>1801</v>
      </c>
      <c r="O679" t="s">
        <v>1802</v>
      </c>
      <c r="P679" t="s">
        <v>491</v>
      </c>
      <c r="Q679" t="s">
        <v>2341</v>
      </c>
      <c r="R679" t="s">
        <v>2222</v>
      </c>
      <c r="S679" t="s">
        <v>2283</v>
      </c>
      <c r="U679" t="s">
        <v>310</v>
      </c>
    </row>
    <row r="680" spans="1:21" hidden="1" x14ac:dyDescent="0.35">
      <c r="A680">
        <v>468</v>
      </c>
      <c r="B680" t="s">
        <v>2380</v>
      </c>
      <c r="C680" t="s">
        <v>2381</v>
      </c>
      <c r="D680">
        <v>15</v>
      </c>
      <c r="E680">
        <v>5</v>
      </c>
      <c r="F680" t="s">
        <v>95</v>
      </c>
      <c r="G680" t="s">
        <v>1770</v>
      </c>
      <c r="H680" t="s">
        <v>88</v>
      </c>
      <c r="I680" t="s">
        <v>2261</v>
      </c>
      <c r="J680">
        <v>70000</v>
      </c>
      <c r="K680">
        <v>1</v>
      </c>
      <c r="L680">
        <v>4100</v>
      </c>
      <c r="M680">
        <v>15</v>
      </c>
      <c r="N680" t="s">
        <v>1801</v>
      </c>
      <c r="O680" t="s">
        <v>1802</v>
      </c>
      <c r="P680" t="s">
        <v>491</v>
      </c>
      <c r="Q680" t="s">
        <v>2341</v>
      </c>
      <c r="R680" t="s">
        <v>2222</v>
      </c>
      <c r="S680" t="s">
        <v>2283</v>
      </c>
      <c r="U680" t="s">
        <v>310</v>
      </c>
    </row>
    <row r="681" spans="1:21" hidden="1" x14ac:dyDescent="0.35">
      <c r="A681">
        <v>469</v>
      </c>
      <c r="B681" t="s">
        <v>2380</v>
      </c>
      <c r="C681" t="s">
        <v>2381</v>
      </c>
      <c r="D681">
        <v>15</v>
      </c>
      <c r="E681">
        <v>5</v>
      </c>
      <c r="F681" t="s">
        <v>95</v>
      </c>
      <c r="G681" t="s">
        <v>1775</v>
      </c>
      <c r="H681" t="s">
        <v>88</v>
      </c>
      <c r="I681" t="s">
        <v>2261</v>
      </c>
      <c r="J681">
        <v>70000</v>
      </c>
      <c r="K681">
        <v>1</v>
      </c>
      <c r="L681">
        <v>4100</v>
      </c>
      <c r="M681">
        <v>15</v>
      </c>
      <c r="N681" t="s">
        <v>1801</v>
      </c>
      <c r="O681" t="s">
        <v>1802</v>
      </c>
      <c r="P681" t="s">
        <v>491</v>
      </c>
      <c r="Q681" t="s">
        <v>2341</v>
      </c>
      <c r="R681" t="s">
        <v>2222</v>
      </c>
      <c r="S681" t="s">
        <v>2283</v>
      </c>
      <c r="U681" t="s">
        <v>310</v>
      </c>
    </row>
    <row r="682" spans="1:21" hidden="1" x14ac:dyDescent="0.35">
      <c r="A682">
        <v>470</v>
      </c>
      <c r="B682" t="s">
        <v>2380</v>
      </c>
      <c r="C682" t="s">
        <v>2381</v>
      </c>
      <c r="D682">
        <v>15</v>
      </c>
      <c r="E682">
        <v>5</v>
      </c>
      <c r="F682" t="s">
        <v>95</v>
      </c>
      <c r="G682" t="s">
        <v>1776</v>
      </c>
      <c r="H682" t="s">
        <v>88</v>
      </c>
      <c r="I682" t="s">
        <v>2261</v>
      </c>
      <c r="J682">
        <v>70000</v>
      </c>
      <c r="K682">
        <v>1</v>
      </c>
      <c r="L682">
        <v>4100</v>
      </c>
      <c r="M682">
        <v>15</v>
      </c>
      <c r="N682" t="s">
        <v>1801</v>
      </c>
      <c r="O682" t="s">
        <v>1802</v>
      </c>
      <c r="P682" t="s">
        <v>491</v>
      </c>
      <c r="Q682" t="s">
        <v>2341</v>
      </c>
      <c r="R682" t="s">
        <v>2222</v>
      </c>
      <c r="S682" t="s">
        <v>2283</v>
      </c>
      <c r="U682" t="s">
        <v>310</v>
      </c>
    </row>
    <row r="683" spans="1:21" hidden="1" x14ac:dyDescent="0.35">
      <c r="A683">
        <v>471</v>
      </c>
      <c r="B683" t="s">
        <v>2380</v>
      </c>
      <c r="C683" t="s">
        <v>2381</v>
      </c>
      <c r="D683">
        <v>15</v>
      </c>
      <c r="E683">
        <v>5</v>
      </c>
      <c r="F683" t="s">
        <v>95</v>
      </c>
      <c r="G683" t="s">
        <v>1494</v>
      </c>
      <c r="H683" t="s">
        <v>88</v>
      </c>
      <c r="I683" t="s">
        <v>2261</v>
      </c>
      <c r="J683">
        <v>70000</v>
      </c>
      <c r="K683">
        <v>1</v>
      </c>
      <c r="L683">
        <v>4100</v>
      </c>
      <c r="M683">
        <v>15</v>
      </c>
      <c r="N683" t="s">
        <v>1801</v>
      </c>
      <c r="O683" t="s">
        <v>1802</v>
      </c>
      <c r="P683" t="s">
        <v>491</v>
      </c>
      <c r="Q683" t="s">
        <v>2341</v>
      </c>
      <c r="R683" t="s">
        <v>2222</v>
      </c>
      <c r="S683" t="s">
        <v>2283</v>
      </c>
      <c r="U683" t="s">
        <v>310</v>
      </c>
    </row>
    <row r="684" spans="1:21" hidden="1" x14ac:dyDescent="0.35">
      <c r="A684">
        <v>472</v>
      </c>
      <c r="B684" t="s">
        <v>2380</v>
      </c>
      <c r="C684" t="s">
        <v>2381</v>
      </c>
      <c r="D684">
        <v>15</v>
      </c>
      <c r="E684">
        <v>5</v>
      </c>
      <c r="F684" t="s">
        <v>95</v>
      </c>
      <c r="G684" t="s">
        <v>1507</v>
      </c>
      <c r="H684" t="s">
        <v>88</v>
      </c>
      <c r="I684" t="s">
        <v>2261</v>
      </c>
      <c r="J684">
        <v>70000</v>
      </c>
      <c r="K684">
        <v>1</v>
      </c>
      <c r="L684">
        <v>4100</v>
      </c>
      <c r="M684">
        <v>15</v>
      </c>
      <c r="N684" t="s">
        <v>1801</v>
      </c>
      <c r="O684" t="s">
        <v>1802</v>
      </c>
      <c r="P684" t="s">
        <v>491</v>
      </c>
      <c r="Q684" t="s">
        <v>2341</v>
      </c>
      <c r="R684" t="s">
        <v>2222</v>
      </c>
      <c r="S684" t="s">
        <v>2283</v>
      </c>
      <c r="U684" t="s">
        <v>310</v>
      </c>
    </row>
    <row r="685" spans="1:21" hidden="1" x14ac:dyDescent="0.35">
      <c r="A685">
        <v>473</v>
      </c>
      <c r="B685" t="s">
        <v>2380</v>
      </c>
      <c r="C685" t="s">
        <v>2381</v>
      </c>
      <c r="D685">
        <v>15</v>
      </c>
      <c r="E685">
        <v>5</v>
      </c>
      <c r="F685" t="s">
        <v>95</v>
      </c>
      <c r="G685" t="s">
        <v>1777</v>
      </c>
      <c r="H685" t="s">
        <v>88</v>
      </c>
      <c r="I685" t="s">
        <v>2261</v>
      </c>
      <c r="J685">
        <v>70000</v>
      </c>
      <c r="K685">
        <v>1</v>
      </c>
      <c r="L685">
        <v>4100</v>
      </c>
      <c r="M685">
        <v>15</v>
      </c>
      <c r="N685" t="s">
        <v>1801</v>
      </c>
      <c r="O685" t="s">
        <v>1802</v>
      </c>
      <c r="P685" t="s">
        <v>491</v>
      </c>
      <c r="Q685" t="s">
        <v>2341</v>
      </c>
      <c r="R685" t="s">
        <v>2222</v>
      </c>
      <c r="S685" t="s">
        <v>2283</v>
      </c>
      <c r="U685" t="s">
        <v>310</v>
      </c>
    </row>
    <row r="686" spans="1:21" hidden="1" x14ac:dyDescent="0.35">
      <c r="A686">
        <v>474</v>
      </c>
      <c r="B686" t="s">
        <v>2380</v>
      </c>
      <c r="C686" t="s">
        <v>2381</v>
      </c>
      <c r="D686">
        <v>15</v>
      </c>
      <c r="E686">
        <v>5</v>
      </c>
      <c r="F686" t="s">
        <v>95</v>
      </c>
      <c r="G686" t="s">
        <v>1778</v>
      </c>
      <c r="H686" t="s">
        <v>88</v>
      </c>
      <c r="I686" t="s">
        <v>2261</v>
      </c>
      <c r="J686">
        <v>70000</v>
      </c>
      <c r="K686">
        <v>1</v>
      </c>
      <c r="L686">
        <v>4100</v>
      </c>
      <c r="M686">
        <v>15</v>
      </c>
      <c r="N686" t="s">
        <v>1801</v>
      </c>
      <c r="O686" t="s">
        <v>1802</v>
      </c>
      <c r="P686" t="s">
        <v>491</v>
      </c>
      <c r="Q686" t="s">
        <v>2341</v>
      </c>
      <c r="R686" t="s">
        <v>2222</v>
      </c>
      <c r="S686" t="s">
        <v>2283</v>
      </c>
      <c r="U686" t="s">
        <v>310</v>
      </c>
    </row>
    <row r="687" spans="1:21" hidden="1" x14ac:dyDescent="0.35">
      <c r="A687">
        <v>475</v>
      </c>
      <c r="B687" t="s">
        <v>2380</v>
      </c>
      <c r="C687" t="s">
        <v>2381</v>
      </c>
      <c r="D687">
        <v>15</v>
      </c>
      <c r="E687">
        <v>5</v>
      </c>
      <c r="F687" t="s">
        <v>95</v>
      </c>
      <c r="G687" t="s">
        <v>1779</v>
      </c>
      <c r="H687" t="s">
        <v>88</v>
      </c>
      <c r="I687" t="s">
        <v>2261</v>
      </c>
      <c r="J687">
        <v>70000</v>
      </c>
      <c r="K687">
        <v>1</v>
      </c>
      <c r="L687">
        <v>4100</v>
      </c>
      <c r="M687">
        <v>15</v>
      </c>
      <c r="N687" t="s">
        <v>1801</v>
      </c>
      <c r="O687" t="s">
        <v>1802</v>
      </c>
      <c r="P687" t="s">
        <v>491</v>
      </c>
      <c r="Q687" t="s">
        <v>2341</v>
      </c>
      <c r="R687" t="s">
        <v>2222</v>
      </c>
      <c r="S687" t="s">
        <v>2283</v>
      </c>
      <c r="U687" t="s">
        <v>310</v>
      </c>
    </row>
    <row r="688" spans="1:21" hidden="1" x14ac:dyDescent="0.35">
      <c r="A688">
        <v>476</v>
      </c>
      <c r="B688" t="s">
        <v>2380</v>
      </c>
      <c r="C688" t="s">
        <v>2381</v>
      </c>
      <c r="D688">
        <v>15</v>
      </c>
      <c r="E688">
        <v>5</v>
      </c>
      <c r="F688" t="s">
        <v>95</v>
      </c>
      <c r="G688" t="s">
        <v>1780</v>
      </c>
      <c r="H688" t="s">
        <v>88</v>
      </c>
      <c r="I688" t="s">
        <v>2261</v>
      </c>
      <c r="J688">
        <v>70000</v>
      </c>
      <c r="K688">
        <v>1</v>
      </c>
      <c r="L688">
        <v>4100</v>
      </c>
      <c r="M688">
        <v>15</v>
      </c>
      <c r="N688" t="s">
        <v>1801</v>
      </c>
      <c r="O688" t="s">
        <v>1802</v>
      </c>
      <c r="P688" t="s">
        <v>491</v>
      </c>
      <c r="Q688" t="s">
        <v>2341</v>
      </c>
      <c r="R688" t="s">
        <v>2222</v>
      </c>
      <c r="S688" t="s">
        <v>2283</v>
      </c>
      <c r="U688" t="s">
        <v>310</v>
      </c>
    </row>
    <row r="689" spans="1:21" hidden="1" x14ac:dyDescent="0.35">
      <c r="A689">
        <v>455</v>
      </c>
      <c r="B689" t="s">
        <v>2380</v>
      </c>
      <c r="C689" t="s">
        <v>2382</v>
      </c>
      <c r="D689">
        <v>15</v>
      </c>
      <c r="E689">
        <v>5</v>
      </c>
      <c r="F689" t="s">
        <v>200</v>
      </c>
      <c r="G689" t="s">
        <v>397</v>
      </c>
      <c r="H689" t="s">
        <v>88</v>
      </c>
      <c r="I689" t="s">
        <v>2261</v>
      </c>
      <c r="J689">
        <v>70000</v>
      </c>
      <c r="K689">
        <v>1</v>
      </c>
      <c r="L689">
        <v>4100</v>
      </c>
      <c r="M689">
        <v>15</v>
      </c>
      <c r="N689" t="s">
        <v>1801</v>
      </c>
      <c r="O689" t="s">
        <v>1802</v>
      </c>
      <c r="P689" t="s">
        <v>491</v>
      </c>
      <c r="Q689" t="s">
        <v>2341</v>
      </c>
      <c r="R689" t="s">
        <v>2222</v>
      </c>
      <c r="S689" t="s">
        <v>2283</v>
      </c>
      <c r="U689" t="s">
        <v>310</v>
      </c>
    </row>
    <row r="690" spans="1:21" hidden="1" x14ac:dyDescent="0.35">
      <c r="A690">
        <v>477</v>
      </c>
      <c r="B690" t="s">
        <v>2380</v>
      </c>
      <c r="C690" t="s">
        <v>2381</v>
      </c>
      <c r="D690">
        <v>15</v>
      </c>
      <c r="E690">
        <v>5</v>
      </c>
      <c r="F690" t="s">
        <v>95</v>
      </c>
      <c r="G690" t="s">
        <v>1781</v>
      </c>
      <c r="H690" t="s">
        <v>88</v>
      </c>
      <c r="I690" t="s">
        <v>2261</v>
      </c>
      <c r="J690">
        <v>70000</v>
      </c>
      <c r="K690">
        <v>1</v>
      </c>
      <c r="L690">
        <v>4100</v>
      </c>
      <c r="M690">
        <v>15</v>
      </c>
      <c r="N690" t="s">
        <v>1801</v>
      </c>
      <c r="O690" t="s">
        <v>1802</v>
      </c>
      <c r="P690" t="s">
        <v>491</v>
      </c>
      <c r="Q690" t="s">
        <v>2341</v>
      </c>
      <c r="R690" t="s">
        <v>2222</v>
      </c>
      <c r="S690" t="s">
        <v>2283</v>
      </c>
      <c r="U690" t="s">
        <v>310</v>
      </c>
    </row>
    <row r="691" spans="1:21" hidden="1" x14ac:dyDescent="0.35">
      <c r="A691">
        <v>478</v>
      </c>
      <c r="B691" t="s">
        <v>2380</v>
      </c>
      <c r="C691" t="s">
        <v>2381</v>
      </c>
      <c r="D691">
        <v>15</v>
      </c>
      <c r="E691">
        <v>5</v>
      </c>
      <c r="F691" t="s">
        <v>95</v>
      </c>
      <c r="G691" t="s">
        <v>1783</v>
      </c>
      <c r="H691" t="s">
        <v>88</v>
      </c>
      <c r="I691" t="s">
        <v>2261</v>
      </c>
      <c r="J691">
        <v>70000</v>
      </c>
      <c r="K691">
        <v>1</v>
      </c>
      <c r="L691">
        <v>4100</v>
      </c>
      <c r="M691">
        <v>15</v>
      </c>
      <c r="N691" t="s">
        <v>1801</v>
      </c>
      <c r="O691" t="s">
        <v>1802</v>
      </c>
      <c r="P691" t="s">
        <v>491</v>
      </c>
      <c r="Q691" t="s">
        <v>2341</v>
      </c>
      <c r="R691" t="s">
        <v>2222</v>
      </c>
      <c r="S691" t="s">
        <v>2283</v>
      </c>
      <c r="U691" t="s">
        <v>310</v>
      </c>
    </row>
    <row r="692" spans="1:21" hidden="1" x14ac:dyDescent="0.35">
      <c r="A692">
        <v>1236</v>
      </c>
      <c r="B692" t="s">
        <v>2383</v>
      </c>
      <c r="C692" t="s">
        <v>2384</v>
      </c>
      <c r="D692">
        <v>15</v>
      </c>
      <c r="E692">
        <v>5</v>
      </c>
      <c r="F692" t="s">
        <v>200</v>
      </c>
      <c r="G692" t="s">
        <v>390</v>
      </c>
      <c r="H692" t="s">
        <v>88</v>
      </c>
      <c r="I692" t="s">
        <v>2261</v>
      </c>
      <c r="J692">
        <v>70000</v>
      </c>
      <c r="K692">
        <v>1</v>
      </c>
      <c r="L692">
        <v>4340</v>
      </c>
      <c r="M692">
        <v>15</v>
      </c>
      <c r="N692" t="s">
        <v>1801</v>
      </c>
      <c r="O692" t="s">
        <v>1970</v>
      </c>
      <c r="P692" t="s">
        <v>491</v>
      </c>
      <c r="Q692" t="s">
        <v>1971</v>
      </c>
      <c r="R692" t="s">
        <v>2222</v>
      </c>
      <c r="S692" t="s">
        <v>2283</v>
      </c>
      <c r="T692" t="s">
        <v>1974</v>
      </c>
      <c r="U692" t="s">
        <v>310</v>
      </c>
    </row>
    <row r="693" spans="1:21" hidden="1" x14ac:dyDescent="0.35">
      <c r="A693">
        <v>479</v>
      </c>
      <c r="B693" t="s">
        <v>2383</v>
      </c>
      <c r="C693" t="s">
        <v>2284</v>
      </c>
      <c r="D693">
        <v>15</v>
      </c>
      <c r="E693">
        <v>5</v>
      </c>
      <c r="F693" t="s">
        <v>200</v>
      </c>
      <c r="G693" t="s">
        <v>395</v>
      </c>
      <c r="H693" t="s">
        <v>88</v>
      </c>
      <c r="I693" t="s">
        <v>2261</v>
      </c>
      <c r="J693">
        <v>70000</v>
      </c>
      <c r="K693">
        <v>1</v>
      </c>
      <c r="L693">
        <v>4100</v>
      </c>
      <c r="M693">
        <v>15</v>
      </c>
      <c r="N693" t="s">
        <v>1801</v>
      </c>
      <c r="O693" t="s">
        <v>1802</v>
      </c>
      <c r="P693" t="s">
        <v>491</v>
      </c>
      <c r="Q693" t="s">
        <v>2341</v>
      </c>
      <c r="R693" t="s">
        <v>2222</v>
      </c>
      <c r="S693" t="s">
        <v>2283</v>
      </c>
      <c r="U693" t="s">
        <v>310</v>
      </c>
    </row>
    <row r="694" spans="1:21" hidden="1" x14ac:dyDescent="0.35">
      <c r="A694">
        <v>1241</v>
      </c>
      <c r="B694" t="s">
        <v>2385</v>
      </c>
      <c r="C694" t="s">
        <v>2386</v>
      </c>
      <c r="D694">
        <v>15</v>
      </c>
      <c r="E694">
        <v>5</v>
      </c>
      <c r="F694" t="s">
        <v>1981</v>
      </c>
      <c r="G694" t="s">
        <v>88</v>
      </c>
      <c r="H694" t="s">
        <v>88</v>
      </c>
      <c r="I694" t="s">
        <v>2261</v>
      </c>
      <c r="J694">
        <v>70000</v>
      </c>
      <c r="K694">
        <v>1</v>
      </c>
      <c r="L694">
        <v>4340</v>
      </c>
      <c r="M694">
        <v>15</v>
      </c>
      <c r="N694" t="s">
        <v>1801</v>
      </c>
      <c r="O694" t="s">
        <v>1970</v>
      </c>
      <c r="P694" t="s">
        <v>491</v>
      </c>
      <c r="Q694" t="s">
        <v>2359</v>
      </c>
      <c r="R694" t="s">
        <v>2222</v>
      </c>
      <c r="S694" t="s">
        <v>2283</v>
      </c>
      <c r="T694" t="s">
        <v>1974</v>
      </c>
      <c r="U694" t="s">
        <v>310</v>
      </c>
    </row>
    <row r="695" spans="1:21" hidden="1" x14ac:dyDescent="0.35">
      <c r="A695">
        <v>480</v>
      </c>
      <c r="B695" t="s">
        <v>2387</v>
      </c>
      <c r="C695" t="s">
        <v>2388</v>
      </c>
      <c r="D695">
        <v>10.98</v>
      </c>
      <c r="E695">
        <v>3.7</v>
      </c>
      <c r="F695" t="s">
        <v>95</v>
      </c>
      <c r="G695" t="s">
        <v>1760</v>
      </c>
      <c r="H695" t="s">
        <v>88</v>
      </c>
      <c r="I695" t="s">
        <v>2291</v>
      </c>
      <c r="J695">
        <v>45000</v>
      </c>
      <c r="K695">
        <v>1</v>
      </c>
      <c r="L695">
        <v>4100</v>
      </c>
      <c r="M695">
        <v>15</v>
      </c>
      <c r="N695" t="s">
        <v>1801</v>
      </c>
      <c r="O695" t="s">
        <v>1802</v>
      </c>
      <c r="P695" t="s">
        <v>491</v>
      </c>
      <c r="Q695" t="s">
        <v>2341</v>
      </c>
      <c r="R695" t="s">
        <v>2222</v>
      </c>
      <c r="S695" t="s">
        <v>2283</v>
      </c>
      <c r="U695" t="s">
        <v>310</v>
      </c>
    </row>
    <row r="696" spans="1:21" hidden="1" x14ac:dyDescent="0.35">
      <c r="A696">
        <v>481</v>
      </c>
      <c r="B696" t="s">
        <v>2387</v>
      </c>
      <c r="C696" t="s">
        <v>2388</v>
      </c>
      <c r="D696">
        <v>10.98</v>
      </c>
      <c r="E696">
        <v>3.7</v>
      </c>
      <c r="F696" t="s">
        <v>95</v>
      </c>
      <c r="G696" t="s">
        <v>1284</v>
      </c>
      <c r="H696" t="s">
        <v>88</v>
      </c>
      <c r="I696" t="s">
        <v>2291</v>
      </c>
      <c r="J696">
        <v>45000</v>
      </c>
      <c r="K696">
        <v>1</v>
      </c>
      <c r="L696">
        <v>4100</v>
      </c>
      <c r="M696">
        <v>15</v>
      </c>
      <c r="N696" t="s">
        <v>1801</v>
      </c>
      <c r="O696" t="s">
        <v>1802</v>
      </c>
      <c r="P696" t="s">
        <v>491</v>
      </c>
      <c r="Q696" t="s">
        <v>2341</v>
      </c>
      <c r="R696" t="s">
        <v>2222</v>
      </c>
      <c r="S696" t="s">
        <v>2283</v>
      </c>
      <c r="U696" t="s">
        <v>310</v>
      </c>
    </row>
    <row r="697" spans="1:21" hidden="1" x14ac:dyDescent="0.35">
      <c r="A697">
        <v>482</v>
      </c>
      <c r="B697" t="s">
        <v>2387</v>
      </c>
      <c r="C697" t="s">
        <v>2388</v>
      </c>
      <c r="D697">
        <v>10.98</v>
      </c>
      <c r="E697">
        <v>3.7</v>
      </c>
      <c r="F697" t="s">
        <v>95</v>
      </c>
      <c r="G697" t="s">
        <v>1762</v>
      </c>
      <c r="H697" t="s">
        <v>88</v>
      </c>
      <c r="I697" t="s">
        <v>2291</v>
      </c>
      <c r="J697">
        <v>45000</v>
      </c>
      <c r="K697">
        <v>1</v>
      </c>
      <c r="L697">
        <v>4100</v>
      </c>
      <c r="M697">
        <v>15</v>
      </c>
      <c r="N697" t="s">
        <v>1801</v>
      </c>
      <c r="O697" t="s">
        <v>1802</v>
      </c>
      <c r="P697" t="s">
        <v>491</v>
      </c>
      <c r="Q697" t="s">
        <v>2341</v>
      </c>
      <c r="R697" t="s">
        <v>2222</v>
      </c>
      <c r="S697" t="s">
        <v>2283</v>
      </c>
      <c r="U697" t="s">
        <v>310</v>
      </c>
    </row>
    <row r="698" spans="1:21" hidden="1" x14ac:dyDescent="0.35">
      <c r="A698">
        <v>483</v>
      </c>
      <c r="B698" t="s">
        <v>2387</v>
      </c>
      <c r="C698" t="s">
        <v>2388</v>
      </c>
      <c r="D698">
        <v>10.98</v>
      </c>
      <c r="E698">
        <v>3.7</v>
      </c>
      <c r="F698" t="s">
        <v>95</v>
      </c>
      <c r="G698" t="s">
        <v>1763</v>
      </c>
      <c r="H698" t="s">
        <v>88</v>
      </c>
      <c r="I698" t="s">
        <v>2291</v>
      </c>
      <c r="J698">
        <v>45000</v>
      </c>
      <c r="K698">
        <v>1</v>
      </c>
      <c r="L698">
        <v>4100</v>
      </c>
      <c r="M698">
        <v>15</v>
      </c>
      <c r="N698" t="s">
        <v>1801</v>
      </c>
      <c r="O698" t="s">
        <v>1802</v>
      </c>
      <c r="P698" t="s">
        <v>491</v>
      </c>
      <c r="Q698" t="s">
        <v>2341</v>
      </c>
      <c r="R698" t="s">
        <v>2222</v>
      </c>
      <c r="S698" t="s">
        <v>2283</v>
      </c>
      <c r="U698" t="s">
        <v>310</v>
      </c>
    </row>
    <row r="699" spans="1:21" hidden="1" x14ac:dyDescent="0.35">
      <c r="A699">
        <v>484</v>
      </c>
      <c r="B699" t="s">
        <v>2387</v>
      </c>
      <c r="C699" t="s">
        <v>2388</v>
      </c>
      <c r="D699">
        <v>10.98</v>
      </c>
      <c r="E699">
        <v>3.7</v>
      </c>
      <c r="F699" t="s">
        <v>95</v>
      </c>
      <c r="G699" t="s">
        <v>1764</v>
      </c>
      <c r="H699" t="s">
        <v>88</v>
      </c>
      <c r="I699" t="s">
        <v>2291</v>
      </c>
      <c r="J699">
        <v>45000</v>
      </c>
      <c r="K699">
        <v>1</v>
      </c>
      <c r="L699">
        <v>4100</v>
      </c>
      <c r="M699">
        <v>15</v>
      </c>
      <c r="N699" t="s">
        <v>1801</v>
      </c>
      <c r="O699" t="s">
        <v>1802</v>
      </c>
      <c r="P699" t="s">
        <v>491</v>
      </c>
      <c r="Q699" t="s">
        <v>2341</v>
      </c>
      <c r="R699" t="s">
        <v>2222</v>
      </c>
      <c r="S699" t="s">
        <v>2283</v>
      </c>
      <c r="U699" t="s">
        <v>310</v>
      </c>
    </row>
    <row r="700" spans="1:21" hidden="1" x14ac:dyDescent="0.35">
      <c r="A700">
        <v>485</v>
      </c>
      <c r="B700" t="s">
        <v>2387</v>
      </c>
      <c r="C700" t="s">
        <v>2388</v>
      </c>
      <c r="D700">
        <v>10.98</v>
      </c>
      <c r="E700">
        <v>3.7</v>
      </c>
      <c r="F700" t="s">
        <v>95</v>
      </c>
      <c r="G700" t="s">
        <v>1765</v>
      </c>
      <c r="H700" t="s">
        <v>88</v>
      </c>
      <c r="I700" t="s">
        <v>2291</v>
      </c>
      <c r="J700">
        <v>45000</v>
      </c>
      <c r="K700">
        <v>1</v>
      </c>
      <c r="L700">
        <v>4100</v>
      </c>
      <c r="M700">
        <v>15</v>
      </c>
      <c r="N700" t="s">
        <v>1801</v>
      </c>
      <c r="O700" t="s">
        <v>1802</v>
      </c>
      <c r="P700" t="s">
        <v>491</v>
      </c>
      <c r="Q700" t="s">
        <v>2341</v>
      </c>
      <c r="R700" t="s">
        <v>2222</v>
      </c>
      <c r="S700" t="s">
        <v>2283</v>
      </c>
      <c r="U700" t="s">
        <v>310</v>
      </c>
    </row>
    <row r="701" spans="1:21" hidden="1" x14ac:dyDescent="0.35">
      <c r="A701">
        <v>486</v>
      </c>
      <c r="B701" t="s">
        <v>2387</v>
      </c>
      <c r="C701" t="s">
        <v>2388</v>
      </c>
      <c r="D701">
        <v>10.98</v>
      </c>
      <c r="E701">
        <v>3.7</v>
      </c>
      <c r="F701" t="s">
        <v>95</v>
      </c>
      <c r="G701" t="s">
        <v>1767</v>
      </c>
      <c r="H701" t="s">
        <v>88</v>
      </c>
      <c r="I701" t="s">
        <v>2291</v>
      </c>
      <c r="J701">
        <v>45000</v>
      </c>
      <c r="K701">
        <v>1</v>
      </c>
      <c r="L701">
        <v>4100</v>
      </c>
      <c r="M701">
        <v>15</v>
      </c>
      <c r="N701" t="s">
        <v>1801</v>
      </c>
      <c r="O701" t="s">
        <v>1802</v>
      </c>
      <c r="P701" t="s">
        <v>491</v>
      </c>
      <c r="Q701" t="s">
        <v>2341</v>
      </c>
      <c r="R701" t="s">
        <v>2222</v>
      </c>
      <c r="S701" t="s">
        <v>2283</v>
      </c>
      <c r="U701" t="s">
        <v>310</v>
      </c>
    </row>
    <row r="702" spans="1:21" hidden="1" x14ac:dyDescent="0.35">
      <c r="A702">
        <v>487</v>
      </c>
      <c r="B702" t="s">
        <v>2387</v>
      </c>
      <c r="C702" t="s">
        <v>2388</v>
      </c>
      <c r="D702">
        <v>10.98</v>
      </c>
      <c r="E702">
        <v>3.7</v>
      </c>
      <c r="F702" t="s">
        <v>95</v>
      </c>
      <c r="G702" t="s">
        <v>1769</v>
      </c>
      <c r="H702" t="s">
        <v>88</v>
      </c>
      <c r="I702" t="s">
        <v>2291</v>
      </c>
      <c r="J702">
        <v>45000</v>
      </c>
      <c r="K702">
        <v>1</v>
      </c>
      <c r="L702">
        <v>4100</v>
      </c>
      <c r="M702">
        <v>15</v>
      </c>
      <c r="N702" t="s">
        <v>1801</v>
      </c>
      <c r="O702" t="s">
        <v>1802</v>
      </c>
      <c r="P702" t="s">
        <v>491</v>
      </c>
      <c r="Q702" t="s">
        <v>2341</v>
      </c>
      <c r="R702" t="s">
        <v>2222</v>
      </c>
      <c r="S702" t="s">
        <v>2283</v>
      </c>
      <c r="U702" t="s">
        <v>310</v>
      </c>
    </row>
    <row r="703" spans="1:21" hidden="1" x14ac:dyDescent="0.35">
      <c r="A703">
        <v>488</v>
      </c>
      <c r="B703" t="s">
        <v>2387</v>
      </c>
      <c r="C703" t="s">
        <v>2388</v>
      </c>
      <c r="D703">
        <v>10.98</v>
      </c>
      <c r="E703">
        <v>3.7</v>
      </c>
      <c r="F703" t="s">
        <v>95</v>
      </c>
      <c r="G703" t="s">
        <v>1772</v>
      </c>
      <c r="H703" t="s">
        <v>88</v>
      </c>
      <c r="I703" t="s">
        <v>2291</v>
      </c>
      <c r="J703">
        <v>45000</v>
      </c>
      <c r="K703">
        <v>1</v>
      </c>
      <c r="L703">
        <v>4100</v>
      </c>
      <c r="M703">
        <v>15</v>
      </c>
      <c r="N703" t="s">
        <v>1801</v>
      </c>
      <c r="O703" t="s">
        <v>1802</v>
      </c>
      <c r="P703" t="s">
        <v>491</v>
      </c>
      <c r="Q703" t="s">
        <v>2341</v>
      </c>
      <c r="R703" t="s">
        <v>2222</v>
      </c>
      <c r="S703" t="s">
        <v>2283</v>
      </c>
      <c r="U703" t="s">
        <v>310</v>
      </c>
    </row>
    <row r="704" spans="1:21" hidden="1" x14ac:dyDescent="0.35">
      <c r="A704">
        <v>489</v>
      </c>
      <c r="B704" t="s">
        <v>2387</v>
      </c>
      <c r="C704" t="s">
        <v>2388</v>
      </c>
      <c r="D704">
        <v>10.98</v>
      </c>
      <c r="E704">
        <v>3.7</v>
      </c>
      <c r="F704" t="s">
        <v>95</v>
      </c>
      <c r="G704" t="s">
        <v>1375</v>
      </c>
      <c r="H704" t="s">
        <v>88</v>
      </c>
      <c r="I704" t="s">
        <v>2291</v>
      </c>
      <c r="J704">
        <v>45000</v>
      </c>
      <c r="K704">
        <v>1</v>
      </c>
      <c r="L704">
        <v>4100</v>
      </c>
      <c r="M704">
        <v>15</v>
      </c>
      <c r="N704" t="s">
        <v>1801</v>
      </c>
      <c r="O704" t="s">
        <v>1802</v>
      </c>
      <c r="P704" t="s">
        <v>491</v>
      </c>
      <c r="Q704" t="s">
        <v>2341</v>
      </c>
      <c r="R704" t="s">
        <v>2222</v>
      </c>
      <c r="S704" t="s">
        <v>2283</v>
      </c>
      <c r="U704" t="s">
        <v>310</v>
      </c>
    </row>
    <row r="705" spans="1:21" hidden="1" x14ac:dyDescent="0.35">
      <c r="A705">
        <v>490</v>
      </c>
      <c r="B705" t="s">
        <v>2387</v>
      </c>
      <c r="C705" t="s">
        <v>2388</v>
      </c>
      <c r="D705">
        <v>10.98</v>
      </c>
      <c r="E705">
        <v>3.7</v>
      </c>
      <c r="F705" t="s">
        <v>95</v>
      </c>
      <c r="G705" t="s">
        <v>1409</v>
      </c>
      <c r="H705" t="s">
        <v>88</v>
      </c>
      <c r="I705" t="s">
        <v>2291</v>
      </c>
      <c r="J705">
        <v>45000</v>
      </c>
      <c r="K705">
        <v>1</v>
      </c>
      <c r="L705">
        <v>4100</v>
      </c>
      <c r="M705">
        <v>15</v>
      </c>
      <c r="N705" t="s">
        <v>1801</v>
      </c>
      <c r="O705" t="s">
        <v>1802</v>
      </c>
      <c r="P705" t="s">
        <v>491</v>
      </c>
      <c r="Q705" t="s">
        <v>2341</v>
      </c>
      <c r="R705" t="s">
        <v>2222</v>
      </c>
      <c r="S705" t="s">
        <v>2283</v>
      </c>
      <c r="U705" t="s">
        <v>310</v>
      </c>
    </row>
    <row r="706" spans="1:21" hidden="1" x14ac:dyDescent="0.35">
      <c r="A706">
        <v>491</v>
      </c>
      <c r="B706" t="s">
        <v>2387</v>
      </c>
      <c r="C706" t="s">
        <v>2388</v>
      </c>
      <c r="D706">
        <v>10.98</v>
      </c>
      <c r="E706">
        <v>3.7</v>
      </c>
      <c r="F706" t="s">
        <v>95</v>
      </c>
      <c r="G706" t="s">
        <v>1773</v>
      </c>
      <c r="H706" t="s">
        <v>88</v>
      </c>
      <c r="I706" t="s">
        <v>2291</v>
      </c>
      <c r="J706">
        <v>45000</v>
      </c>
      <c r="K706">
        <v>1</v>
      </c>
      <c r="L706">
        <v>4100</v>
      </c>
      <c r="M706">
        <v>15</v>
      </c>
      <c r="N706" t="s">
        <v>1801</v>
      </c>
      <c r="O706" t="s">
        <v>1802</v>
      </c>
      <c r="P706" t="s">
        <v>491</v>
      </c>
      <c r="Q706" t="s">
        <v>2341</v>
      </c>
      <c r="R706" t="s">
        <v>2222</v>
      </c>
      <c r="S706" t="s">
        <v>2283</v>
      </c>
      <c r="U706" t="s">
        <v>310</v>
      </c>
    </row>
    <row r="707" spans="1:21" hidden="1" x14ac:dyDescent="0.35">
      <c r="A707">
        <v>492</v>
      </c>
      <c r="B707" t="s">
        <v>2387</v>
      </c>
      <c r="C707" t="s">
        <v>2388</v>
      </c>
      <c r="D707">
        <v>10.98</v>
      </c>
      <c r="E707">
        <v>3.7</v>
      </c>
      <c r="F707" t="s">
        <v>95</v>
      </c>
      <c r="G707" t="s">
        <v>1770</v>
      </c>
      <c r="H707" t="s">
        <v>88</v>
      </c>
      <c r="I707" t="s">
        <v>2291</v>
      </c>
      <c r="J707">
        <v>45000</v>
      </c>
      <c r="K707">
        <v>1</v>
      </c>
      <c r="L707">
        <v>4100</v>
      </c>
      <c r="M707">
        <v>15</v>
      </c>
      <c r="N707" t="s">
        <v>1801</v>
      </c>
      <c r="O707" t="s">
        <v>1802</v>
      </c>
      <c r="P707" t="s">
        <v>491</v>
      </c>
      <c r="Q707" t="s">
        <v>2341</v>
      </c>
      <c r="R707" t="s">
        <v>2222</v>
      </c>
      <c r="S707" t="s">
        <v>2283</v>
      </c>
      <c r="U707" t="s">
        <v>310</v>
      </c>
    </row>
    <row r="708" spans="1:21" hidden="1" x14ac:dyDescent="0.35">
      <c r="A708">
        <v>493</v>
      </c>
      <c r="B708" t="s">
        <v>2387</v>
      </c>
      <c r="C708" t="s">
        <v>2388</v>
      </c>
      <c r="D708">
        <v>10.98</v>
      </c>
      <c r="E708">
        <v>3.7</v>
      </c>
      <c r="F708" t="s">
        <v>95</v>
      </c>
      <c r="G708" t="s">
        <v>1775</v>
      </c>
      <c r="H708" t="s">
        <v>88</v>
      </c>
      <c r="I708" t="s">
        <v>2291</v>
      </c>
      <c r="J708">
        <v>45000</v>
      </c>
      <c r="K708">
        <v>1</v>
      </c>
      <c r="L708">
        <v>4100</v>
      </c>
      <c r="M708">
        <v>15</v>
      </c>
      <c r="N708" t="s">
        <v>1801</v>
      </c>
      <c r="O708" t="s">
        <v>1802</v>
      </c>
      <c r="P708" t="s">
        <v>491</v>
      </c>
      <c r="Q708" t="s">
        <v>2341</v>
      </c>
      <c r="R708" t="s">
        <v>2222</v>
      </c>
      <c r="S708" t="s">
        <v>2283</v>
      </c>
      <c r="U708" t="s">
        <v>310</v>
      </c>
    </row>
    <row r="709" spans="1:21" hidden="1" x14ac:dyDescent="0.35">
      <c r="A709">
        <v>494</v>
      </c>
      <c r="B709" t="s">
        <v>2387</v>
      </c>
      <c r="C709" t="s">
        <v>2388</v>
      </c>
      <c r="D709">
        <v>10.98</v>
      </c>
      <c r="E709">
        <v>3.7</v>
      </c>
      <c r="F709" t="s">
        <v>95</v>
      </c>
      <c r="G709" t="s">
        <v>1776</v>
      </c>
      <c r="H709" t="s">
        <v>88</v>
      </c>
      <c r="I709" t="s">
        <v>2291</v>
      </c>
      <c r="J709">
        <v>45000</v>
      </c>
      <c r="K709">
        <v>1</v>
      </c>
      <c r="L709">
        <v>4100</v>
      </c>
      <c r="M709">
        <v>15</v>
      </c>
      <c r="N709" t="s">
        <v>1801</v>
      </c>
      <c r="O709" t="s">
        <v>1802</v>
      </c>
      <c r="P709" t="s">
        <v>491</v>
      </c>
      <c r="Q709" t="s">
        <v>2341</v>
      </c>
      <c r="R709" t="s">
        <v>2222</v>
      </c>
      <c r="S709" t="s">
        <v>2283</v>
      </c>
      <c r="U709" t="s">
        <v>310</v>
      </c>
    </row>
    <row r="710" spans="1:21" hidden="1" x14ac:dyDescent="0.35">
      <c r="A710">
        <v>495</v>
      </c>
      <c r="B710" t="s">
        <v>2387</v>
      </c>
      <c r="C710" t="s">
        <v>2388</v>
      </c>
      <c r="D710">
        <v>10.98</v>
      </c>
      <c r="E710">
        <v>3.7</v>
      </c>
      <c r="F710" t="s">
        <v>95</v>
      </c>
      <c r="G710" t="s">
        <v>1494</v>
      </c>
      <c r="H710" t="s">
        <v>88</v>
      </c>
      <c r="I710" t="s">
        <v>2291</v>
      </c>
      <c r="J710">
        <v>45000</v>
      </c>
      <c r="K710">
        <v>1</v>
      </c>
      <c r="L710">
        <v>4100</v>
      </c>
      <c r="M710">
        <v>15</v>
      </c>
      <c r="N710" t="s">
        <v>1801</v>
      </c>
      <c r="O710" t="s">
        <v>1802</v>
      </c>
      <c r="P710" t="s">
        <v>491</v>
      </c>
      <c r="Q710" t="s">
        <v>2341</v>
      </c>
      <c r="R710" t="s">
        <v>2222</v>
      </c>
      <c r="S710" t="s">
        <v>2283</v>
      </c>
      <c r="U710" t="s">
        <v>310</v>
      </c>
    </row>
    <row r="711" spans="1:21" hidden="1" x14ac:dyDescent="0.35">
      <c r="A711">
        <v>496</v>
      </c>
      <c r="B711" t="s">
        <v>2387</v>
      </c>
      <c r="C711" t="s">
        <v>2388</v>
      </c>
      <c r="D711">
        <v>10.98</v>
      </c>
      <c r="E711">
        <v>3.7</v>
      </c>
      <c r="F711" t="s">
        <v>95</v>
      </c>
      <c r="G711" t="s">
        <v>1507</v>
      </c>
      <c r="H711" t="s">
        <v>88</v>
      </c>
      <c r="I711" t="s">
        <v>2291</v>
      </c>
      <c r="J711">
        <v>45000</v>
      </c>
      <c r="K711">
        <v>1</v>
      </c>
      <c r="L711">
        <v>4100</v>
      </c>
      <c r="M711">
        <v>15</v>
      </c>
      <c r="N711" t="s">
        <v>1801</v>
      </c>
      <c r="O711" t="s">
        <v>1802</v>
      </c>
      <c r="P711" t="s">
        <v>491</v>
      </c>
      <c r="Q711" t="s">
        <v>2341</v>
      </c>
      <c r="R711" t="s">
        <v>2222</v>
      </c>
      <c r="S711" t="s">
        <v>2283</v>
      </c>
      <c r="U711" t="s">
        <v>310</v>
      </c>
    </row>
    <row r="712" spans="1:21" hidden="1" x14ac:dyDescent="0.35">
      <c r="A712">
        <v>497</v>
      </c>
      <c r="B712" t="s">
        <v>2387</v>
      </c>
      <c r="C712" t="s">
        <v>2388</v>
      </c>
      <c r="D712">
        <v>10.98</v>
      </c>
      <c r="E712">
        <v>3.7</v>
      </c>
      <c r="F712" t="s">
        <v>95</v>
      </c>
      <c r="G712" t="s">
        <v>1777</v>
      </c>
      <c r="H712" t="s">
        <v>88</v>
      </c>
      <c r="I712" t="s">
        <v>2291</v>
      </c>
      <c r="J712">
        <v>45000</v>
      </c>
      <c r="K712">
        <v>1</v>
      </c>
      <c r="L712">
        <v>4100</v>
      </c>
      <c r="M712">
        <v>15</v>
      </c>
      <c r="N712" t="s">
        <v>1801</v>
      </c>
      <c r="O712" t="s">
        <v>1802</v>
      </c>
      <c r="P712" t="s">
        <v>491</v>
      </c>
      <c r="Q712" t="s">
        <v>2341</v>
      </c>
      <c r="R712" t="s">
        <v>2222</v>
      </c>
      <c r="S712" t="s">
        <v>2283</v>
      </c>
      <c r="U712" t="s">
        <v>310</v>
      </c>
    </row>
    <row r="713" spans="1:21" hidden="1" x14ac:dyDescent="0.35">
      <c r="A713">
        <v>498</v>
      </c>
      <c r="B713" t="s">
        <v>2387</v>
      </c>
      <c r="C713" t="s">
        <v>2388</v>
      </c>
      <c r="D713">
        <v>10.98</v>
      </c>
      <c r="E713">
        <v>3.7</v>
      </c>
      <c r="F713" t="s">
        <v>95</v>
      </c>
      <c r="G713" t="s">
        <v>1778</v>
      </c>
      <c r="H713" t="s">
        <v>88</v>
      </c>
      <c r="I713" t="s">
        <v>2291</v>
      </c>
      <c r="J713">
        <v>45000</v>
      </c>
      <c r="K713">
        <v>1</v>
      </c>
      <c r="L713">
        <v>4100</v>
      </c>
      <c r="M713">
        <v>15</v>
      </c>
      <c r="N713" t="s">
        <v>1801</v>
      </c>
      <c r="O713" t="s">
        <v>1802</v>
      </c>
      <c r="P713" t="s">
        <v>491</v>
      </c>
      <c r="Q713" t="s">
        <v>2341</v>
      </c>
      <c r="R713" t="s">
        <v>2222</v>
      </c>
      <c r="S713" t="s">
        <v>2283</v>
      </c>
      <c r="U713" t="s">
        <v>310</v>
      </c>
    </row>
    <row r="714" spans="1:21" hidden="1" x14ac:dyDescent="0.35">
      <c r="A714">
        <v>499</v>
      </c>
      <c r="B714" t="s">
        <v>2387</v>
      </c>
      <c r="C714" t="s">
        <v>2388</v>
      </c>
      <c r="D714">
        <v>10.98</v>
      </c>
      <c r="E714">
        <v>3.7</v>
      </c>
      <c r="F714" t="s">
        <v>95</v>
      </c>
      <c r="G714" t="s">
        <v>1779</v>
      </c>
      <c r="H714" t="s">
        <v>88</v>
      </c>
      <c r="I714" t="s">
        <v>2291</v>
      </c>
      <c r="J714">
        <v>45000</v>
      </c>
      <c r="K714">
        <v>1</v>
      </c>
      <c r="L714">
        <v>4100</v>
      </c>
      <c r="M714">
        <v>15</v>
      </c>
      <c r="N714" t="s">
        <v>1801</v>
      </c>
      <c r="O714" t="s">
        <v>1802</v>
      </c>
      <c r="P714" t="s">
        <v>491</v>
      </c>
      <c r="Q714" t="s">
        <v>2341</v>
      </c>
      <c r="R714" t="s">
        <v>2222</v>
      </c>
      <c r="S714" t="s">
        <v>2283</v>
      </c>
      <c r="U714" t="s">
        <v>310</v>
      </c>
    </row>
    <row r="715" spans="1:21" hidden="1" x14ac:dyDescent="0.35">
      <c r="A715">
        <v>500</v>
      </c>
      <c r="B715" t="s">
        <v>2387</v>
      </c>
      <c r="C715" t="s">
        <v>2388</v>
      </c>
      <c r="D715">
        <v>10.98</v>
      </c>
      <c r="E715">
        <v>3.7</v>
      </c>
      <c r="F715" t="s">
        <v>95</v>
      </c>
      <c r="G715" t="s">
        <v>1780</v>
      </c>
      <c r="H715" t="s">
        <v>88</v>
      </c>
      <c r="I715" t="s">
        <v>2291</v>
      </c>
      <c r="J715">
        <v>45000</v>
      </c>
      <c r="K715">
        <v>1</v>
      </c>
      <c r="L715">
        <v>4100</v>
      </c>
      <c r="M715">
        <v>15</v>
      </c>
      <c r="N715" t="s">
        <v>1801</v>
      </c>
      <c r="O715" t="s">
        <v>1802</v>
      </c>
      <c r="P715" t="s">
        <v>491</v>
      </c>
      <c r="Q715" t="s">
        <v>2341</v>
      </c>
      <c r="R715" t="s">
        <v>2222</v>
      </c>
      <c r="S715" t="s">
        <v>2283</v>
      </c>
      <c r="U715" t="s">
        <v>310</v>
      </c>
    </row>
    <row r="716" spans="1:21" hidden="1" x14ac:dyDescent="0.35">
      <c r="A716">
        <v>501</v>
      </c>
      <c r="B716" t="s">
        <v>2387</v>
      </c>
      <c r="C716" t="s">
        <v>2388</v>
      </c>
      <c r="D716">
        <v>10.98</v>
      </c>
      <c r="E716">
        <v>3.7</v>
      </c>
      <c r="F716" t="s">
        <v>95</v>
      </c>
      <c r="G716" t="s">
        <v>1781</v>
      </c>
      <c r="H716" t="s">
        <v>88</v>
      </c>
      <c r="I716" t="s">
        <v>2291</v>
      </c>
      <c r="J716">
        <v>45000</v>
      </c>
      <c r="K716">
        <v>1</v>
      </c>
      <c r="L716">
        <v>4100</v>
      </c>
      <c r="M716">
        <v>15</v>
      </c>
      <c r="N716" t="s">
        <v>1801</v>
      </c>
      <c r="O716" t="s">
        <v>1802</v>
      </c>
      <c r="P716" t="s">
        <v>491</v>
      </c>
      <c r="Q716" t="s">
        <v>2341</v>
      </c>
      <c r="R716" t="s">
        <v>2222</v>
      </c>
      <c r="S716" t="s">
        <v>2283</v>
      </c>
      <c r="U716" t="s">
        <v>310</v>
      </c>
    </row>
    <row r="717" spans="1:21" hidden="1" x14ac:dyDescent="0.35">
      <c r="A717">
        <v>502</v>
      </c>
      <c r="B717" t="s">
        <v>2387</v>
      </c>
      <c r="C717" t="s">
        <v>2388</v>
      </c>
      <c r="D717">
        <v>10.98</v>
      </c>
      <c r="E717">
        <v>3.7</v>
      </c>
      <c r="F717" t="s">
        <v>95</v>
      </c>
      <c r="G717" t="s">
        <v>1783</v>
      </c>
      <c r="H717" t="s">
        <v>88</v>
      </c>
      <c r="I717" t="s">
        <v>2291</v>
      </c>
      <c r="J717">
        <v>45000</v>
      </c>
      <c r="K717">
        <v>1</v>
      </c>
      <c r="L717">
        <v>4100</v>
      </c>
      <c r="M717">
        <v>15</v>
      </c>
      <c r="N717" t="s">
        <v>1801</v>
      </c>
      <c r="O717" t="s">
        <v>1802</v>
      </c>
      <c r="P717" t="s">
        <v>491</v>
      </c>
      <c r="Q717" t="s">
        <v>2341</v>
      </c>
      <c r="R717" t="s">
        <v>2222</v>
      </c>
      <c r="S717" t="s">
        <v>2283</v>
      </c>
      <c r="U717" t="s">
        <v>310</v>
      </c>
    </row>
    <row r="718" spans="1:21" hidden="1" x14ac:dyDescent="0.35">
      <c r="A718">
        <v>430</v>
      </c>
      <c r="B718" t="s">
        <v>2389</v>
      </c>
      <c r="C718" t="s">
        <v>2297</v>
      </c>
      <c r="D718">
        <v>15</v>
      </c>
      <c r="E718">
        <v>5</v>
      </c>
      <c r="F718" t="s">
        <v>95</v>
      </c>
      <c r="G718" t="s">
        <v>1760</v>
      </c>
      <c r="H718" t="s">
        <v>88</v>
      </c>
      <c r="I718" t="s">
        <v>2261</v>
      </c>
      <c r="J718">
        <v>70000</v>
      </c>
      <c r="K718">
        <v>1</v>
      </c>
      <c r="L718">
        <v>4100</v>
      </c>
      <c r="M718">
        <v>15</v>
      </c>
      <c r="N718" t="s">
        <v>1801</v>
      </c>
      <c r="O718" t="s">
        <v>1802</v>
      </c>
      <c r="P718" t="s">
        <v>491</v>
      </c>
      <c r="Q718" t="s">
        <v>2341</v>
      </c>
      <c r="R718" t="s">
        <v>2222</v>
      </c>
      <c r="S718" t="s">
        <v>2262</v>
      </c>
      <c r="U718" t="s">
        <v>310</v>
      </c>
    </row>
    <row r="719" spans="1:21" hidden="1" x14ac:dyDescent="0.35">
      <c r="A719">
        <v>431</v>
      </c>
      <c r="B719" t="s">
        <v>2389</v>
      </c>
      <c r="C719" t="s">
        <v>2297</v>
      </c>
      <c r="D719">
        <v>15</v>
      </c>
      <c r="E719">
        <v>5</v>
      </c>
      <c r="F719" t="s">
        <v>95</v>
      </c>
      <c r="G719" t="s">
        <v>1284</v>
      </c>
      <c r="H719" t="s">
        <v>88</v>
      </c>
      <c r="I719" t="s">
        <v>2261</v>
      </c>
      <c r="J719">
        <v>70000</v>
      </c>
      <c r="K719">
        <v>1</v>
      </c>
      <c r="L719">
        <v>4100</v>
      </c>
      <c r="M719">
        <v>15</v>
      </c>
      <c r="N719" t="s">
        <v>1801</v>
      </c>
      <c r="O719" t="s">
        <v>1802</v>
      </c>
      <c r="P719" t="s">
        <v>491</v>
      </c>
      <c r="Q719" t="s">
        <v>2341</v>
      </c>
      <c r="R719" t="s">
        <v>2222</v>
      </c>
      <c r="S719" t="s">
        <v>2262</v>
      </c>
      <c r="U719" t="s">
        <v>310</v>
      </c>
    </row>
    <row r="720" spans="1:21" hidden="1" x14ac:dyDescent="0.35">
      <c r="A720">
        <v>432</v>
      </c>
      <c r="B720" t="s">
        <v>2389</v>
      </c>
      <c r="C720" t="s">
        <v>2297</v>
      </c>
      <c r="D720">
        <v>15</v>
      </c>
      <c r="E720">
        <v>5</v>
      </c>
      <c r="F720" t="s">
        <v>95</v>
      </c>
      <c r="G720" t="s">
        <v>1762</v>
      </c>
      <c r="H720" t="s">
        <v>88</v>
      </c>
      <c r="I720" t="s">
        <v>2261</v>
      </c>
      <c r="J720">
        <v>70000</v>
      </c>
      <c r="K720">
        <v>1</v>
      </c>
      <c r="L720">
        <v>4100</v>
      </c>
      <c r="M720">
        <v>15</v>
      </c>
      <c r="N720" t="s">
        <v>1801</v>
      </c>
      <c r="O720" t="s">
        <v>1802</v>
      </c>
      <c r="P720" t="s">
        <v>491</v>
      </c>
      <c r="Q720" t="s">
        <v>2341</v>
      </c>
      <c r="R720" t="s">
        <v>2222</v>
      </c>
      <c r="S720" t="s">
        <v>2262</v>
      </c>
      <c r="U720" t="s">
        <v>310</v>
      </c>
    </row>
    <row r="721" spans="1:21" hidden="1" x14ac:dyDescent="0.35">
      <c r="A721">
        <v>433</v>
      </c>
      <c r="B721" t="s">
        <v>2389</v>
      </c>
      <c r="C721" t="s">
        <v>2297</v>
      </c>
      <c r="D721">
        <v>15</v>
      </c>
      <c r="E721">
        <v>5</v>
      </c>
      <c r="F721" t="s">
        <v>95</v>
      </c>
      <c r="G721" t="s">
        <v>1763</v>
      </c>
      <c r="H721" t="s">
        <v>88</v>
      </c>
      <c r="I721" t="s">
        <v>2261</v>
      </c>
      <c r="J721">
        <v>70000</v>
      </c>
      <c r="K721">
        <v>1</v>
      </c>
      <c r="L721">
        <v>4100</v>
      </c>
      <c r="M721">
        <v>15</v>
      </c>
      <c r="N721" t="s">
        <v>1801</v>
      </c>
      <c r="O721" t="s">
        <v>1802</v>
      </c>
      <c r="P721" t="s">
        <v>491</v>
      </c>
      <c r="Q721" t="s">
        <v>2341</v>
      </c>
      <c r="R721" t="s">
        <v>2222</v>
      </c>
      <c r="S721" t="s">
        <v>2262</v>
      </c>
      <c r="U721" t="s">
        <v>310</v>
      </c>
    </row>
    <row r="722" spans="1:21" hidden="1" x14ac:dyDescent="0.35">
      <c r="A722">
        <v>434</v>
      </c>
      <c r="B722" t="s">
        <v>2389</v>
      </c>
      <c r="C722" t="s">
        <v>2297</v>
      </c>
      <c r="D722">
        <v>15</v>
      </c>
      <c r="E722">
        <v>5</v>
      </c>
      <c r="F722" t="s">
        <v>95</v>
      </c>
      <c r="G722" t="s">
        <v>1764</v>
      </c>
      <c r="H722" t="s">
        <v>88</v>
      </c>
      <c r="I722" t="s">
        <v>2261</v>
      </c>
      <c r="J722">
        <v>70000</v>
      </c>
      <c r="K722">
        <v>1</v>
      </c>
      <c r="L722">
        <v>4100</v>
      </c>
      <c r="M722">
        <v>15</v>
      </c>
      <c r="N722" t="s">
        <v>1801</v>
      </c>
      <c r="O722" t="s">
        <v>1802</v>
      </c>
      <c r="P722" t="s">
        <v>491</v>
      </c>
      <c r="Q722" t="s">
        <v>2341</v>
      </c>
      <c r="R722" t="s">
        <v>2222</v>
      </c>
      <c r="S722" t="s">
        <v>2262</v>
      </c>
      <c r="U722" t="s">
        <v>310</v>
      </c>
    </row>
    <row r="723" spans="1:21" hidden="1" x14ac:dyDescent="0.35">
      <c r="A723">
        <v>435</v>
      </c>
      <c r="B723" t="s">
        <v>2389</v>
      </c>
      <c r="C723" t="s">
        <v>2297</v>
      </c>
      <c r="D723">
        <v>15</v>
      </c>
      <c r="E723">
        <v>5</v>
      </c>
      <c r="F723" t="s">
        <v>95</v>
      </c>
      <c r="G723" t="s">
        <v>1765</v>
      </c>
      <c r="H723" t="s">
        <v>88</v>
      </c>
      <c r="I723" t="s">
        <v>2261</v>
      </c>
      <c r="J723">
        <v>70000</v>
      </c>
      <c r="K723">
        <v>1</v>
      </c>
      <c r="L723">
        <v>4100</v>
      </c>
      <c r="M723">
        <v>15</v>
      </c>
      <c r="N723" t="s">
        <v>1801</v>
      </c>
      <c r="O723" t="s">
        <v>1802</v>
      </c>
      <c r="P723" t="s">
        <v>491</v>
      </c>
      <c r="Q723" t="s">
        <v>2341</v>
      </c>
      <c r="R723" t="s">
        <v>2222</v>
      </c>
      <c r="S723" t="s">
        <v>2262</v>
      </c>
      <c r="U723" t="s">
        <v>310</v>
      </c>
    </row>
    <row r="724" spans="1:21" hidden="1" x14ac:dyDescent="0.35">
      <c r="A724">
        <v>436</v>
      </c>
      <c r="B724" t="s">
        <v>2389</v>
      </c>
      <c r="C724" t="s">
        <v>2297</v>
      </c>
      <c r="D724">
        <v>15</v>
      </c>
      <c r="E724">
        <v>5</v>
      </c>
      <c r="F724" t="s">
        <v>95</v>
      </c>
      <c r="G724" t="s">
        <v>1767</v>
      </c>
      <c r="H724" t="s">
        <v>88</v>
      </c>
      <c r="I724" t="s">
        <v>2261</v>
      </c>
      <c r="J724">
        <v>70000</v>
      </c>
      <c r="K724">
        <v>1</v>
      </c>
      <c r="L724">
        <v>4100</v>
      </c>
      <c r="M724">
        <v>15</v>
      </c>
      <c r="N724" t="s">
        <v>1801</v>
      </c>
      <c r="O724" t="s">
        <v>1802</v>
      </c>
      <c r="P724" t="s">
        <v>491</v>
      </c>
      <c r="Q724" t="s">
        <v>2341</v>
      </c>
      <c r="R724" t="s">
        <v>2222</v>
      </c>
      <c r="S724" t="s">
        <v>2262</v>
      </c>
      <c r="U724" t="s">
        <v>310</v>
      </c>
    </row>
    <row r="725" spans="1:21" hidden="1" x14ac:dyDescent="0.35">
      <c r="A725">
        <v>437</v>
      </c>
      <c r="B725" t="s">
        <v>2389</v>
      </c>
      <c r="C725" t="s">
        <v>2297</v>
      </c>
      <c r="D725">
        <v>15</v>
      </c>
      <c r="E725">
        <v>5</v>
      </c>
      <c r="F725" t="s">
        <v>95</v>
      </c>
      <c r="G725" t="s">
        <v>1769</v>
      </c>
      <c r="H725" t="s">
        <v>88</v>
      </c>
      <c r="I725" t="s">
        <v>2261</v>
      </c>
      <c r="J725">
        <v>70000</v>
      </c>
      <c r="K725">
        <v>1</v>
      </c>
      <c r="L725">
        <v>4100</v>
      </c>
      <c r="M725">
        <v>15</v>
      </c>
      <c r="N725" t="s">
        <v>1801</v>
      </c>
      <c r="O725" t="s">
        <v>1802</v>
      </c>
      <c r="P725" t="s">
        <v>491</v>
      </c>
      <c r="Q725" t="s">
        <v>2341</v>
      </c>
      <c r="R725" t="s">
        <v>2222</v>
      </c>
      <c r="S725" t="s">
        <v>2262</v>
      </c>
      <c r="U725" t="s">
        <v>310</v>
      </c>
    </row>
    <row r="726" spans="1:21" hidden="1" x14ac:dyDescent="0.35">
      <c r="A726">
        <v>438</v>
      </c>
      <c r="B726" t="s">
        <v>2389</v>
      </c>
      <c r="C726" t="s">
        <v>2297</v>
      </c>
      <c r="D726">
        <v>15</v>
      </c>
      <c r="E726">
        <v>5</v>
      </c>
      <c r="F726" t="s">
        <v>95</v>
      </c>
      <c r="G726" t="s">
        <v>1772</v>
      </c>
      <c r="H726" t="s">
        <v>88</v>
      </c>
      <c r="I726" t="s">
        <v>2261</v>
      </c>
      <c r="J726">
        <v>70000</v>
      </c>
      <c r="K726">
        <v>1</v>
      </c>
      <c r="L726">
        <v>4100</v>
      </c>
      <c r="M726">
        <v>15</v>
      </c>
      <c r="N726" t="s">
        <v>1801</v>
      </c>
      <c r="O726" t="s">
        <v>1802</v>
      </c>
      <c r="P726" t="s">
        <v>491</v>
      </c>
      <c r="Q726" t="s">
        <v>2341</v>
      </c>
      <c r="R726" t="s">
        <v>2222</v>
      </c>
      <c r="S726" t="s">
        <v>2262</v>
      </c>
      <c r="U726" t="s">
        <v>310</v>
      </c>
    </row>
    <row r="727" spans="1:21" hidden="1" x14ac:dyDescent="0.35">
      <c r="A727">
        <v>439</v>
      </c>
      <c r="B727" t="s">
        <v>2389</v>
      </c>
      <c r="C727" t="s">
        <v>2297</v>
      </c>
      <c r="D727">
        <v>15</v>
      </c>
      <c r="E727">
        <v>5</v>
      </c>
      <c r="F727" t="s">
        <v>95</v>
      </c>
      <c r="G727" t="s">
        <v>1375</v>
      </c>
      <c r="H727" t="s">
        <v>88</v>
      </c>
      <c r="I727" t="s">
        <v>2261</v>
      </c>
      <c r="J727">
        <v>70000</v>
      </c>
      <c r="K727">
        <v>1</v>
      </c>
      <c r="L727">
        <v>4100</v>
      </c>
      <c r="M727">
        <v>15</v>
      </c>
      <c r="N727" t="s">
        <v>1801</v>
      </c>
      <c r="O727" t="s">
        <v>1802</v>
      </c>
      <c r="P727" t="s">
        <v>491</v>
      </c>
      <c r="Q727" t="s">
        <v>2341</v>
      </c>
      <c r="R727" t="s">
        <v>2222</v>
      </c>
      <c r="S727" t="s">
        <v>2262</v>
      </c>
      <c r="U727" t="s">
        <v>310</v>
      </c>
    </row>
    <row r="728" spans="1:21" hidden="1" x14ac:dyDescent="0.35">
      <c r="A728">
        <v>440</v>
      </c>
      <c r="B728" t="s">
        <v>2389</v>
      </c>
      <c r="C728" t="s">
        <v>2297</v>
      </c>
      <c r="D728">
        <v>15</v>
      </c>
      <c r="E728">
        <v>5</v>
      </c>
      <c r="F728" t="s">
        <v>95</v>
      </c>
      <c r="G728" t="s">
        <v>1409</v>
      </c>
      <c r="H728" t="s">
        <v>88</v>
      </c>
      <c r="I728" t="s">
        <v>2261</v>
      </c>
      <c r="J728">
        <v>70000</v>
      </c>
      <c r="K728">
        <v>1</v>
      </c>
      <c r="L728">
        <v>4100</v>
      </c>
      <c r="M728">
        <v>15</v>
      </c>
      <c r="N728" t="s">
        <v>1801</v>
      </c>
      <c r="O728" t="s">
        <v>1802</v>
      </c>
      <c r="P728" t="s">
        <v>491</v>
      </c>
      <c r="Q728" t="s">
        <v>2341</v>
      </c>
      <c r="R728" t="s">
        <v>2222</v>
      </c>
      <c r="S728" t="s">
        <v>2262</v>
      </c>
      <c r="U728" t="s">
        <v>310</v>
      </c>
    </row>
    <row r="729" spans="1:21" hidden="1" x14ac:dyDescent="0.35">
      <c r="A729">
        <v>441</v>
      </c>
      <c r="B729" t="s">
        <v>2389</v>
      </c>
      <c r="C729" t="s">
        <v>2297</v>
      </c>
      <c r="D729">
        <v>15</v>
      </c>
      <c r="E729">
        <v>5</v>
      </c>
      <c r="F729" t="s">
        <v>95</v>
      </c>
      <c r="G729" t="s">
        <v>1773</v>
      </c>
      <c r="H729" t="s">
        <v>88</v>
      </c>
      <c r="I729" t="s">
        <v>2261</v>
      </c>
      <c r="J729">
        <v>70000</v>
      </c>
      <c r="K729">
        <v>1</v>
      </c>
      <c r="L729">
        <v>4100</v>
      </c>
      <c r="M729">
        <v>15</v>
      </c>
      <c r="N729" t="s">
        <v>1801</v>
      </c>
      <c r="O729" t="s">
        <v>1802</v>
      </c>
      <c r="P729" t="s">
        <v>491</v>
      </c>
      <c r="Q729" t="s">
        <v>2341</v>
      </c>
      <c r="R729" t="s">
        <v>2222</v>
      </c>
      <c r="S729" t="s">
        <v>2262</v>
      </c>
      <c r="U729" t="s">
        <v>310</v>
      </c>
    </row>
    <row r="730" spans="1:21" hidden="1" x14ac:dyDescent="0.35">
      <c r="A730">
        <v>442</v>
      </c>
      <c r="B730" t="s">
        <v>2389</v>
      </c>
      <c r="C730" t="s">
        <v>2297</v>
      </c>
      <c r="D730">
        <v>15</v>
      </c>
      <c r="E730">
        <v>5</v>
      </c>
      <c r="F730" t="s">
        <v>95</v>
      </c>
      <c r="G730" t="s">
        <v>1770</v>
      </c>
      <c r="H730" t="s">
        <v>88</v>
      </c>
      <c r="I730" t="s">
        <v>2261</v>
      </c>
      <c r="J730">
        <v>70000</v>
      </c>
      <c r="K730">
        <v>1</v>
      </c>
      <c r="L730">
        <v>4100</v>
      </c>
      <c r="M730">
        <v>15</v>
      </c>
      <c r="N730" t="s">
        <v>1801</v>
      </c>
      <c r="O730" t="s">
        <v>1802</v>
      </c>
      <c r="P730" t="s">
        <v>491</v>
      </c>
      <c r="Q730" t="s">
        <v>2341</v>
      </c>
      <c r="R730" t="s">
        <v>2222</v>
      </c>
      <c r="S730" t="s">
        <v>2262</v>
      </c>
      <c r="U730" t="s">
        <v>310</v>
      </c>
    </row>
    <row r="731" spans="1:21" hidden="1" x14ac:dyDescent="0.35">
      <c r="A731">
        <v>443</v>
      </c>
      <c r="B731" t="s">
        <v>2389</v>
      </c>
      <c r="C731" t="s">
        <v>2297</v>
      </c>
      <c r="D731">
        <v>15</v>
      </c>
      <c r="E731">
        <v>5</v>
      </c>
      <c r="F731" t="s">
        <v>95</v>
      </c>
      <c r="G731" t="s">
        <v>1775</v>
      </c>
      <c r="H731" t="s">
        <v>88</v>
      </c>
      <c r="I731" t="s">
        <v>2261</v>
      </c>
      <c r="J731">
        <v>70000</v>
      </c>
      <c r="K731">
        <v>1</v>
      </c>
      <c r="L731">
        <v>4100</v>
      </c>
      <c r="M731">
        <v>15</v>
      </c>
      <c r="N731" t="s">
        <v>1801</v>
      </c>
      <c r="O731" t="s">
        <v>1802</v>
      </c>
      <c r="P731" t="s">
        <v>491</v>
      </c>
      <c r="Q731" t="s">
        <v>2341</v>
      </c>
      <c r="R731" t="s">
        <v>2222</v>
      </c>
      <c r="S731" t="s">
        <v>2262</v>
      </c>
      <c r="U731" t="s">
        <v>310</v>
      </c>
    </row>
    <row r="732" spans="1:21" hidden="1" x14ac:dyDescent="0.35">
      <c r="A732">
        <v>444</v>
      </c>
      <c r="B732" t="s">
        <v>2389</v>
      </c>
      <c r="C732" t="s">
        <v>2297</v>
      </c>
      <c r="D732">
        <v>15</v>
      </c>
      <c r="E732">
        <v>5</v>
      </c>
      <c r="F732" t="s">
        <v>95</v>
      </c>
      <c r="G732" t="s">
        <v>1776</v>
      </c>
      <c r="H732" t="s">
        <v>88</v>
      </c>
      <c r="I732" t="s">
        <v>2261</v>
      </c>
      <c r="J732">
        <v>70000</v>
      </c>
      <c r="K732">
        <v>1</v>
      </c>
      <c r="L732">
        <v>4100</v>
      </c>
      <c r="M732">
        <v>15</v>
      </c>
      <c r="N732" t="s">
        <v>1801</v>
      </c>
      <c r="O732" t="s">
        <v>1802</v>
      </c>
      <c r="P732" t="s">
        <v>491</v>
      </c>
      <c r="Q732" t="s">
        <v>2341</v>
      </c>
      <c r="R732" t="s">
        <v>2222</v>
      </c>
      <c r="S732" t="s">
        <v>2262</v>
      </c>
      <c r="U732" t="s">
        <v>310</v>
      </c>
    </row>
    <row r="733" spans="1:21" hidden="1" x14ac:dyDescent="0.35">
      <c r="A733">
        <v>445</v>
      </c>
      <c r="B733" t="s">
        <v>2389</v>
      </c>
      <c r="C733" t="s">
        <v>2297</v>
      </c>
      <c r="D733">
        <v>15</v>
      </c>
      <c r="E733">
        <v>5</v>
      </c>
      <c r="F733" t="s">
        <v>95</v>
      </c>
      <c r="G733" t="s">
        <v>1494</v>
      </c>
      <c r="H733" t="s">
        <v>88</v>
      </c>
      <c r="I733" t="s">
        <v>2261</v>
      </c>
      <c r="J733">
        <v>70000</v>
      </c>
      <c r="K733">
        <v>1</v>
      </c>
      <c r="L733">
        <v>4100</v>
      </c>
      <c r="M733">
        <v>15</v>
      </c>
      <c r="N733" t="s">
        <v>1801</v>
      </c>
      <c r="O733" t="s">
        <v>1802</v>
      </c>
      <c r="P733" t="s">
        <v>491</v>
      </c>
      <c r="Q733" t="s">
        <v>2341</v>
      </c>
      <c r="R733" t="s">
        <v>2222</v>
      </c>
      <c r="S733" t="s">
        <v>2262</v>
      </c>
      <c r="U733" t="s">
        <v>310</v>
      </c>
    </row>
    <row r="734" spans="1:21" hidden="1" x14ac:dyDescent="0.35">
      <c r="A734">
        <v>446</v>
      </c>
      <c r="B734" t="s">
        <v>2389</v>
      </c>
      <c r="C734" t="s">
        <v>2297</v>
      </c>
      <c r="D734">
        <v>15</v>
      </c>
      <c r="E734">
        <v>5</v>
      </c>
      <c r="F734" t="s">
        <v>95</v>
      </c>
      <c r="G734" t="s">
        <v>1507</v>
      </c>
      <c r="H734" t="s">
        <v>88</v>
      </c>
      <c r="I734" t="s">
        <v>2261</v>
      </c>
      <c r="J734">
        <v>70000</v>
      </c>
      <c r="K734">
        <v>1</v>
      </c>
      <c r="L734">
        <v>4100</v>
      </c>
      <c r="M734">
        <v>15</v>
      </c>
      <c r="N734" t="s">
        <v>1801</v>
      </c>
      <c r="O734" t="s">
        <v>1802</v>
      </c>
      <c r="P734" t="s">
        <v>491</v>
      </c>
      <c r="Q734" t="s">
        <v>2341</v>
      </c>
      <c r="R734" t="s">
        <v>2222</v>
      </c>
      <c r="S734" t="s">
        <v>2262</v>
      </c>
      <c r="U734" t="s">
        <v>310</v>
      </c>
    </row>
    <row r="735" spans="1:21" hidden="1" x14ac:dyDescent="0.35">
      <c r="A735">
        <v>447</v>
      </c>
      <c r="B735" t="s">
        <v>2389</v>
      </c>
      <c r="C735" t="s">
        <v>2297</v>
      </c>
      <c r="D735">
        <v>15</v>
      </c>
      <c r="E735">
        <v>5</v>
      </c>
      <c r="F735" t="s">
        <v>95</v>
      </c>
      <c r="G735" t="s">
        <v>1777</v>
      </c>
      <c r="H735" t="s">
        <v>88</v>
      </c>
      <c r="I735" t="s">
        <v>2261</v>
      </c>
      <c r="J735">
        <v>70000</v>
      </c>
      <c r="K735">
        <v>1</v>
      </c>
      <c r="L735">
        <v>4100</v>
      </c>
      <c r="M735">
        <v>15</v>
      </c>
      <c r="N735" t="s">
        <v>1801</v>
      </c>
      <c r="O735" t="s">
        <v>1802</v>
      </c>
      <c r="P735" t="s">
        <v>491</v>
      </c>
      <c r="Q735" t="s">
        <v>2341</v>
      </c>
      <c r="R735" t="s">
        <v>2222</v>
      </c>
      <c r="S735" t="s">
        <v>2262</v>
      </c>
      <c r="U735" t="s">
        <v>310</v>
      </c>
    </row>
    <row r="736" spans="1:21" hidden="1" x14ac:dyDescent="0.35">
      <c r="A736">
        <v>448</v>
      </c>
      <c r="B736" t="s">
        <v>2389</v>
      </c>
      <c r="C736" t="s">
        <v>2297</v>
      </c>
      <c r="D736">
        <v>15</v>
      </c>
      <c r="E736">
        <v>5</v>
      </c>
      <c r="F736" t="s">
        <v>95</v>
      </c>
      <c r="G736" t="s">
        <v>1778</v>
      </c>
      <c r="H736" t="s">
        <v>88</v>
      </c>
      <c r="I736" t="s">
        <v>2261</v>
      </c>
      <c r="J736">
        <v>70000</v>
      </c>
      <c r="K736">
        <v>1</v>
      </c>
      <c r="L736">
        <v>4100</v>
      </c>
      <c r="M736">
        <v>15</v>
      </c>
      <c r="N736" t="s">
        <v>1801</v>
      </c>
      <c r="O736" t="s">
        <v>1802</v>
      </c>
      <c r="P736" t="s">
        <v>491</v>
      </c>
      <c r="Q736" t="s">
        <v>2341</v>
      </c>
      <c r="R736" t="s">
        <v>2222</v>
      </c>
      <c r="S736" t="s">
        <v>2262</v>
      </c>
      <c r="U736" t="s">
        <v>310</v>
      </c>
    </row>
    <row r="737" spans="1:21" hidden="1" x14ac:dyDescent="0.35">
      <c r="A737">
        <v>449</v>
      </c>
      <c r="B737" t="s">
        <v>2389</v>
      </c>
      <c r="C737" t="s">
        <v>2297</v>
      </c>
      <c r="D737">
        <v>15</v>
      </c>
      <c r="E737">
        <v>5</v>
      </c>
      <c r="F737" t="s">
        <v>95</v>
      </c>
      <c r="G737" t="s">
        <v>1779</v>
      </c>
      <c r="H737" t="s">
        <v>88</v>
      </c>
      <c r="I737" t="s">
        <v>2261</v>
      </c>
      <c r="J737">
        <v>70000</v>
      </c>
      <c r="K737">
        <v>1</v>
      </c>
      <c r="L737">
        <v>4100</v>
      </c>
      <c r="M737">
        <v>15</v>
      </c>
      <c r="N737" t="s">
        <v>1801</v>
      </c>
      <c r="O737" t="s">
        <v>1802</v>
      </c>
      <c r="P737" t="s">
        <v>491</v>
      </c>
      <c r="Q737" t="s">
        <v>2341</v>
      </c>
      <c r="R737" t="s">
        <v>2222</v>
      </c>
      <c r="S737" t="s">
        <v>2262</v>
      </c>
      <c r="U737" t="s">
        <v>310</v>
      </c>
    </row>
    <row r="738" spans="1:21" hidden="1" x14ac:dyDescent="0.35">
      <c r="A738">
        <v>450</v>
      </c>
      <c r="B738" t="s">
        <v>2389</v>
      </c>
      <c r="C738" t="s">
        <v>2297</v>
      </c>
      <c r="D738">
        <v>15</v>
      </c>
      <c r="E738">
        <v>5</v>
      </c>
      <c r="F738" t="s">
        <v>95</v>
      </c>
      <c r="G738" t="s">
        <v>1780</v>
      </c>
      <c r="H738" t="s">
        <v>88</v>
      </c>
      <c r="I738" t="s">
        <v>2261</v>
      </c>
      <c r="J738">
        <v>70000</v>
      </c>
      <c r="K738">
        <v>1</v>
      </c>
      <c r="L738">
        <v>4100</v>
      </c>
      <c r="M738">
        <v>15</v>
      </c>
      <c r="N738" t="s">
        <v>1801</v>
      </c>
      <c r="O738" t="s">
        <v>1802</v>
      </c>
      <c r="P738" t="s">
        <v>491</v>
      </c>
      <c r="Q738" t="s">
        <v>2341</v>
      </c>
      <c r="R738" t="s">
        <v>2222</v>
      </c>
      <c r="S738" t="s">
        <v>2262</v>
      </c>
      <c r="U738" t="s">
        <v>310</v>
      </c>
    </row>
    <row r="739" spans="1:21" hidden="1" x14ac:dyDescent="0.35">
      <c r="A739">
        <v>451</v>
      </c>
      <c r="B739" t="s">
        <v>2389</v>
      </c>
      <c r="C739" t="s">
        <v>2297</v>
      </c>
      <c r="D739">
        <v>15</v>
      </c>
      <c r="E739">
        <v>5</v>
      </c>
      <c r="F739" t="s">
        <v>95</v>
      </c>
      <c r="G739" t="s">
        <v>1781</v>
      </c>
      <c r="H739" t="s">
        <v>88</v>
      </c>
      <c r="I739" t="s">
        <v>2261</v>
      </c>
      <c r="J739">
        <v>70000</v>
      </c>
      <c r="K739">
        <v>1</v>
      </c>
      <c r="L739">
        <v>4100</v>
      </c>
      <c r="M739">
        <v>15</v>
      </c>
      <c r="N739" t="s">
        <v>1801</v>
      </c>
      <c r="O739" t="s">
        <v>1802</v>
      </c>
      <c r="P739" t="s">
        <v>491</v>
      </c>
      <c r="Q739" t="s">
        <v>2341</v>
      </c>
      <c r="R739" t="s">
        <v>2222</v>
      </c>
      <c r="S739" t="s">
        <v>2262</v>
      </c>
      <c r="U739" t="s">
        <v>310</v>
      </c>
    </row>
    <row r="740" spans="1:21" hidden="1" x14ac:dyDescent="0.35">
      <c r="A740">
        <v>452</v>
      </c>
      <c r="B740" t="s">
        <v>2389</v>
      </c>
      <c r="C740" t="s">
        <v>2297</v>
      </c>
      <c r="D740">
        <v>15</v>
      </c>
      <c r="E740">
        <v>5</v>
      </c>
      <c r="F740" t="s">
        <v>95</v>
      </c>
      <c r="G740" t="s">
        <v>1783</v>
      </c>
      <c r="H740" t="s">
        <v>88</v>
      </c>
      <c r="I740" t="s">
        <v>2261</v>
      </c>
      <c r="J740">
        <v>70000</v>
      </c>
      <c r="K740">
        <v>1</v>
      </c>
      <c r="L740">
        <v>4100</v>
      </c>
      <c r="M740">
        <v>15</v>
      </c>
      <c r="N740" t="s">
        <v>1801</v>
      </c>
      <c r="O740" t="s">
        <v>1802</v>
      </c>
      <c r="P740" t="s">
        <v>491</v>
      </c>
      <c r="Q740" t="s">
        <v>2341</v>
      </c>
      <c r="R740" t="s">
        <v>2222</v>
      </c>
      <c r="S740" t="s">
        <v>2262</v>
      </c>
      <c r="U740" t="s">
        <v>310</v>
      </c>
    </row>
    <row r="741" spans="1:21" hidden="1" x14ac:dyDescent="0.35">
      <c r="A741">
        <v>702</v>
      </c>
      <c r="B741" t="s">
        <v>2390</v>
      </c>
      <c r="C741" t="s">
        <v>2391</v>
      </c>
      <c r="D741">
        <v>13.26</v>
      </c>
      <c r="E741">
        <v>4.42</v>
      </c>
      <c r="F741" t="s">
        <v>200</v>
      </c>
      <c r="G741" t="s">
        <v>2303</v>
      </c>
      <c r="H741" t="s">
        <v>88</v>
      </c>
      <c r="I741" t="s">
        <v>2304</v>
      </c>
      <c r="J741">
        <v>15000</v>
      </c>
      <c r="L741">
        <v>1249</v>
      </c>
      <c r="M741">
        <v>16</v>
      </c>
      <c r="N741" t="s">
        <v>1801</v>
      </c>
      <c r="O741" t="s">
        <v>1970</v>
      </c>
      <c r="P741" t="s">
        <v>491</v>
      </c>
      <c r="Q741" t="s">
        <v>2341</v>
      </c>
      <c r="R741" t="s">
        <v>1972</v>
      </c>
      <c r="S741" t="s">
        <v>2242</v>
      </c>
      <c r="T741" t="s">
        <v>2243</v>
      </c>
      <c r="U741" t="s">
        <v>310</v>
      </c>
    </row>
    <row r="742" spans="1:21" hidden="1" x14ac:dyDescent="0.35">
      <c r="A742">
        <v>701</v>
      </c>
      <c r="B742" t="s">
        <v>2390</v>
      </c>
      <c r="C742" t="s">
        <v>2391</v>
      </c>
      <c r="D742">
        <v>13.26</v>
      </c>
      <c r="E742">
        <v>4.42</v>
      </c>
      <c r="F742" t="s">
        <v>200</v>
      </c>
      <c r="G742" t="s">
        <v>395</v>
      </c>
      <c r="H742" t="s">
        <v>88</v>
      </c>
      <c r="I742" t="s">
        <v>2304</v>
      </c>
      <c r="J742">
        <v>15000</v>
      </c>
      <c r="L742">
        <v>1249</v>
      </c>
      <c r="M742">
        <v>16</v>
      </c>
      <c r="N742" t="s">
        <v>1801</v>
      </c>
      <c r="O742" t="s">
        <v>1970</v>
      </c>
      <c r="P742" t="s">
        <v>491</v>
      </c>
      <c r="Q742" t="s">
        <v>2341</v>
      </c>
      <c r="R742" t="s">
        <v>1972</v>
      </c>
      <c r="S742" t="s">
        <v>2242</v>
      </c>
      <c r="T742" t="s">
        <v>2243</v>
      </c>
      <c r="U742" t="s">
        <v>310</v>
      </c>
    </row>
    <row r="743" spans="1:21" hidden="1" x14ac:dyDescent="0.35">
      <c r="A743">
        <v>700</v>
      </c>
      <c r="B743" t="s">
        <v>2390</v>
      </c>
      <c r="C743" t="s">
        <v>2391</v>
      </c>
      <c r="D743">
        <v>13.26</v>
      </c>
      <c r="E743">
        <v>4.42</v>
      </c>
      <c r="F743" t="s">
        <v>200</v>
      </c>
      <c r="G743" t="s">
        <v>397</v>
      </c>
      <c r="H743" t="s">
        <v>88</v>
      </c>
      <c r="I743" t="s">
        <v>2304</v>
      </c>
      <c r="J743">
        <v>15000</v>
      </c>
      <c r="L743">
        <v>1249</v>
      </c>
      <c r="M743">
        <v>16</v>
      </c>
      <c r="N743" t="s">
        <v>1801</v>
      </c>
      <c r="O743" t="s">
        <v>1970</v>
      </c>
      <c r="P743" t="s">
        <v>491</v>
      </c>
      <c r="Q743" t="s">
        <v>2341</v>
      </c>
      <c r="R743" t="s">
        <v>1972</v>
      </c>
      <c r="S743" t="s">
        <v>2242</v>
      </c>
      <c r="T743" t="s">
        <v>2243</v>
      </c>
      <c r="U743" t="s">
        <v>310</v>
      </c>
    </row>
    <row r="744" spans="1:21" hidden="1" x14ac:dyDescent="0.35">
      <c r="A744">
        <v>1211</v>
      </c>
      <c r="B744" t="s">
        <v>2392</v>
      </c>
      <c r="C744" t="s">
        <v>2393</v>
      </c>
      <c r="D744">
        <v>4.42</v>
      </c>
      <c r="E744">
        <v>1.47</v>
      </c>
      <c r="F744" t="s">
        <v>200</v>
      </c>
      <c r="G744" t="s">
        <v>2303</v>
      </c>
      <c r="H744" t="s">
        <v>88</v>
      </c>
      <c r="I744" t="s">
        <v>2304</v>
      </c>
      <c r="J744">
        <v>15000</v>
      </c>
      <c r="L744">
        <v>3390</v>
      </c>
      <c r="M744">
        <v>16</v>
      </c>
      <c r="N744" t="s">
        <v>1801</v>
      </c>
      <c r="O744" t="s">
        <v>1970</v>
      </c>
      <c r="P744" t="s">
        <v>491</v>
      </c>
      <c r="Q744" t="s">
        <v>1971</v>
      </c>
      <c r="R744" t="s">
        <v>1972</v>
      </c>
      <c r="S744" t="s">
        <v>2242</v>
      </c>
      <c r="T744" t="s">
        <v>1974</v>
      </c>
      <c r="U744" t="s">
        <v>310</v>
      </c>
    </row>
    <row r="745" spans="1:21" hidden="1" x14ac:dyDescent="0.35">
      <c r="A745">
        <v>1212</v>
      </c>
      <c r="B745" t="s">
        <v>2392</v>
      </c>
      <c r="C745" t="s">
        <v>2393</v>
      </c>
      <c r="D745">
        <v>4.42</v>
      </c>
      <c r="E745">
        <v>1.47</v>
      </c>
      <c r="F745" t="s">
        <v>200</v>
      </c>
      <c r="G745" t="s">
        <v>395</v>
      </c>
      <c r="H745" t="s">
        <v>88</v>
      </c>
      <c r="I745" t="s">
        <v>2304</v>
      </c>
      <c r="J745">
        <v>15000</v>
      </c>
      <c r="L745">
        <v>3390</v>
      </c>
      <c r="M745">
        <v>16</v>
      </c>
      <c r="N745" t="s">
        <v>1801</v>
      </c>
      <c r="O745" t="s">
        <v>1970</v>
      </c>
      <c r="P745" t="s">
        <v>491</v>
      </c>
      <c r="Q745" t="s">
        <v>1971</v>
      </c>
      <c r="R745" t="s">
        <v>1972</v>
      </c>
      <c r="S745" t="s">
        <v>2242</v>
      </c>
      <c r="T745" t="s">
        <v>1974</v>
      </c>
      <c r="U745" t="s">
        <v>310</v>
      </c>
    </row>
    <row r="746" spans="1:21" hidden="1" x14ac:dyDescent="0.35">
      <c r="A746">
        <v>697</v>
      </c>
      <c r="B746" t="s">
        <v>2394</v>
      </c>
      <c r="C746" t="s">
        <v>2395</v>
      </c>
      <c r="D746">
        <v>16</v>
      </c>
      <c r="E746">
        <v>5.33</v>
      </c>
      <c r="F746" t="s">
        <v>200</v>
      </c>
      <c r="G746" t="s">
        <v>2303</v>
      </c>
      <c r="H746" t="s">
        <v>88</v>
      </c>
      <c r="I746" t="s">
        <v>2304</v>
      </c>
      <c r="J746">
        <v>20000</v>
      </c>
      <c r="L746">
        <v>1249</v>
      </c>
      <c r="M746">
        <v>16</v>
      </c>
      <c r="N746" t="s">
        <v>1801</v>
      </c>
      <c r="O746" t="s">
        <v>1970</v>
      </c>
      <c r="P746" t="s">
        <v>491</v>
      </c>
      <c r="Q746" t="s">
        <v>2341</v>
      </c>
      <c r="R746" t="s">
        <v>1972</v>
      </c>
      <c r="S746" t="s">
        <v>2242</v>
      </c>
      <c r="T746" t="s">
        <v>2243</v>
      </c>
      <c r="U746" t="s">
        <v>310</v>
      </c>
    </row>
    <row r="747" spans="1:21" hidden="1" x14ac:dyDescent="0.35">
      <c r="A747">
        <v>696</v>
      </c>
      <c r="B747" t="s">
        <v>2394</v>
      </c>
      <c r="C747" t="s">
        <v>2395</v>
      </c>
      <c r="D747">
        <v>16</v>
      </c>
      <c r="E747">
        <v>5.33</v>
      </c>
      <c r="F747" t="s">
        <v>200</v>
      </c>
      <c r="G747" t="s">
        <v>395</v>
      </c>
      <c r="H747" t="s">
        <v>88</v>
      </c>
      <c r="I747" t="s">
        <v>2304</v>
      </c>
      <c r="J747">
        <v>20000</v>
      </c>
      <c r="L747">
        <v>1249</v>
      </c>
      <c r="M747">
        <v>16</v>
      </c>
      <c r="N747" t="s">
        <v>1801</v>
      </c>
      <c r="O747" t="s">
        <v>1970</v>
      </c>
      <c r="P747" t="s">
        <v>491</v>
      </c>
      <c r="Q747" t="s">
        <v>2341</v>
      </c>
      <c r="R747" t="s">
        <v>1972</v>
      </c>
      <c r="S747" t="s">
        <v>2242</v>
      </c>
      <c r="T747" t="s">
        <v>2243</v>
      </c>
      <c r="U747" t="s">
        <v>310</v>
      </c>
    </row>
    <row r="748" spans="1:21" hidden="1" x14ac:dyDescent="0.35">
      <c r="A748">
        <v>695</v>
      </c>
      <c r="B748" t="s">
        <v>2394</v>
      </c>
      <c r="C748" t="s">
        <v>2395</v>
      </c>
      <c r="D748">
        <v>16</v>
      </c>
      <c r="E748">
        <v>5.33</v>
      </c>
      <c r="F748" t="s">
        <v>200</v>
      </c>
      <c r="G748" t="s">
        <v>397</v>
      </c>
      <c r="H748" t="s">
        <v>88</v>
      </c>
      <c r="I748" t="s">
        <v>2304</v>
      </c>
      <c r="J748">
        <v>20000</v>
      </c>
      <c r="L748">
        <v>1249</v>
      </c>
      <c r="M748">
        <v>16</v>
      </c>
      <c r="N748" t="s">
        <v>1801</v>
      </c>
      <c r="O748" t="s">
        <v>1970</v>
      </c>
      <c r="P748" t="s">
        <v>491</v>
      </c>
      <c r="Q748" t="s">
        <v>2341</v>
      </c>
      <c r="R748" t="s">
        <v>1972</v>
      </c>
      <c r="S748" t="s">
        <v>2242</v>
      </c>
      <c r="T748" t="s">
        <v>2243</v>
      </c>
      <c r="U748" t="s">
        <v>310</v>
      </c>
    </row>
    <row r="749" spans="1:21" hidden="1" x14ac:dyDescent="0.35">
      <c r="A749">
        <v>1209</v>
      </c>
      <c r="B749" t="s">
        <v>2396</v>
      </c>
      <c r="C749" t="s">
        <v>2397</v>
      </c>
      <c r="D749">
        <v>5.9</v>
      </c>
      <c r="E749">
        <v>1.97</v>
      </c>
      <c r="F749" t="s">
        <v>200</v>
      </c>
      <c r="G749" t="s">
        <v>2303</v>
      </c>
      <c r="H749" t="s">
        <v>88</v>
      </c>
      <c r="I749" t="s">
        <v>2304</v>
      </c>
      <c r="J749">
        <v>20000</v>
      </c>
      <c r="L749">
        <v>3390</v>
      </c>
      <c r="M749">
        <v>16</v>
      </c>
      <c r="N749" t="s">
        <v>1801</v>
      </c>
      <c r="O749" t="s">
        <v>1970</v>
      </c>
      <c r="P749" t="s">
        <v>491</v>
      </c>
      <c r="Q749" t="s">
        <v>1971</v>
      </c>
      <c r="R749" t="s">
        <v>1972</v>
      </c>
      <c r="S749" t="s">
        <v>2242</v>
      </c>
      <c r="T749" t="s">
        <v>1974</v>
      </c>
      <c r="U749" t="s">
        <v>310</v>
      </c>
    </row>
    <row r="750" spans="1:21" hidden="1" x14ac:dyDescent="0.35">
      <c r="A750">
        <v>1210</v>
      </c>
      <c r="B750" t="s">
        <v>2396</v>
      </c>
      <c r="C750" t="s">
        <v>2397</v>
      </c>
      <c r="D750">
        <v>5.9</v>
      </c>
      <c r="E750">
        <v>1.97</v>
      </c>
      <c r="F750" t="s">
        <v>200</v>
      </c>
      <c r="G750" t="s">
        <v>395</v>
      </c>
      <c r="H750" t="s">
        <v>88</v>
      </c>
      <c r="I750" t="s">
        <v>2304</v>
      </c>
      <c r="J750">
        <v>20000</v>
      </c>
      <c r="L750">
        <v>3390</v>
      </c>
      <c r="M750">
        <v>16</v>
      </c>
      <c r="N750" t="s">
        <v>1801</v>
      </c>
      <c r="O750" t="s">
        <v>1970</v>
      </c>
      <c r="P750" t="s">
        <v>491</v>
      </c>
      <c r="Q750" t="s">
        <v>1971</v>
      </c>
      <c r="R750" t="s">
        <v>1972</v>
      </c>
      <c r="S750" t="s">
        <v>2242</v>
      </c>
      <c r="T750" t="s">
        <v>1974</v>
      </c>
      <c r="U750" t="s">
        <v>310</v>
      </c>
    </row>
    <row r="751" spans="1:21" hidden="1" x14ac:dyDescent="0.35">
      <c r="A751">
        <v>707</v>
      </c>
      <c r="B751" t="s">
        <v>2398</v>
      </c>
      <c r="C751" t="s">
        <v>2399</v>
      </c>
      <c r="D751">
        <v>16</v>
      </c>
      <c r="E751">
        <v>5.33</v>
      </c>
      <c r="F751" t="s">
        <v>200</v>
      </c>
      <c r="G751" t="s">
        <v>2303</v>
      </c>
      <c r="H751" t="s">
        <v>88</v>
      </c>
      <c r="I751" t="s">
        <v>2248</v>
      </c>
      <c r="J751">
        <v>50000</v>
      </c>
      <c r="L751">
        <v>1249</v>
      </c>
      <c r="M751">
        <v>16</v>
      </c>
      <c r="N751" t="s">
        <v>1801</v>
      </c>
      <c r="O751" t="s">
        <v>1970</v>
      </c>
      <c r="P751" t="s">
        <v>491</v>
      </c>
      <c r="Q751" t="s">
        <v>2341</v>
      </c>
      <c r="R751" t="s">
        <v>2222</v>
      </c>
      <c r="S751" t="s">
        <v>2253</v>
      </c>
      <c r="T751" t="s">
        <v>2243</v>
      </c>
      <c r="U751" t="s">
        <v>310</v>
      </c>
    </row>
    <row r="752" spans="1:21" hidden="1" x14ac:dyDescent="0.35">
      <c r="A752">
        <v>706</v>
      </c>
      <c r="B752" t="s">
        <v>2398</v>
      </c>
      <c r="C752" t="s">
        <v>2399</v>
      </c>
      <c r="D752">
        <v>16</v>
      </c>
      <c r="E752">
        <v>5.33</v>
      </c>
      <c r="F752" t="s">
        <v>200</v>
      </c>
      <c r="G752" t="s">
        <v>395</v>
      </c>
      <c r="H752" t="s">
        <v>88</v>
      </c>
      <c r="I752" t="s">
        <v>2248</v>
      </c>
      <c r="J752">
        <v>50000</v>
      </c>
      <c r="L752">
        <v>1249</v>
      </c>
      <c r="M752">
        <v>16</v>
      </c>
      <c r="N752" t="s">
        <v>1801</v>
      </c>
      <c r="O752" t="s">
        <v>1970</v>
      </c>
      <c r="P752" t="s">
        <v>491</v>
      </c>
      <c r="Q752" t="s">
        <v>2341</v>
      </c>
      <c r="R752" t="s">
        <v>2222</v>
      </c>
      <c r="S752" t="s">
        <v>2253</v>
      </c>
      <c r="T752" t="s">
        <v>2243</v>
      </c>
      <c r="U752" t="s">
        <v>310</v>
      </c>
    </row>
    <row r="753" spans="1:21" hidden="1" x14ac:dyDescent="0.35">
      <c r="A753">
        <v>705</v>
      </c>
      <c r="B753" t="s">
        <v>2398</v>
      </c>
      <c r="C753" t="s">
        <v>2399</v>
      </c>
      <c r="D753">
        <v>16</v>
      </c>
      <c r="E753">
        <v>5.33</v>
      </c>
      <c r="F753" t="s">
        <v>200</v>
      </c>
      <c r="G753" t="s">
        <v>397</v>
      </c>
      <c r="H753" t="s">
        <v>88</v>
      </c>
      <c r="I753" t="s">
        <v>2248</v>
      </c>
      <c r="J753">
        <v>50000</v>
      </c>
      <c r="L753">
        <v>1249</v>
      </c>
      <c r="M753">
        <v>16</v>
      </c>
      <c r="N753" t="s">
        <v>1801</v>
      </c>
      <c r="O753" t="s">
        <v>1970</v>
      </c>
      <c r="P753" t="s">
        <v>491</v>
      </c>
      <c r="Q753" t="s">
        <v>2341</v>
      </c>
      <c r="R753" t="s">
        <v>2222</v>
      </c>
      <c r="S753" t="s">
        <v>2253</v>
      </c>
      <c r="T753" t="s">
        <v>2243</v>
      </c>
      <c r="U753" t="s">
        <v>310</v>
      </c>
    </row>
    <row r="754" spans="1:21" hidden="1" x14ac:dyDescent="0.35">
      <c r="A754">
        <v>1213</v>
      </c>
      <c r="B754" t="s">
        <v>2400</v>
      </c>
      <c r="C754" t="s">
        <v>2401</v>
      </c>
      <c r="D754">
        <v>14.75</v>
      </c>
      <c r="E754">
        <v>4.92</v>
      </c>
      <c r="F754" t="s">
        <v>200</v>
      </c>
      <c r="G754" t="s">
        <v>2303</v>
      </c>
      <c r="H754" t="s">
        <v>88</v>
      </c>
      <c r="I754" t="s">
        <v>2248</v>
      </c>
      <c r="J754">
        <v>50000</v>
      </c>
      <c r="L754">
        <v>3390</v>
      </c>
      <c r="M754">
        <v>16</v>
      </c>
      <c r="N754" t="s">
        <v>1801</v>
      </c>
      <c r="O754" t="s">
        <v>1970</v>
      </c>
      <c r="P754" t="s">
        <v>491</v>
      </c>
      <c r="Q754" t="s">
        <v>1971</v>
      </c>
      <c r="R754" t="s">
        <v>2222</v>
      </c>
      <c r="S754" t="s">
        <v>2253</v>
      </c>
      <c r="T754" t="s">
        <v>1974</v>
      </c>
      <c r="U754" t="s">
        <v>310</v>
      </c>
    </row>
    <row r="755" spans="1:21" hidden="1" x14ac:dyDescent="0.35">
      <c r="A755">
        <v>1214</v>
      </c>
      <c r="B755" t="s">
        <v>2400</v>
      </c>
      <c r="C755" t="s">
        <v>2401</v>
      </c>
      <c r="D755">
        <v>14.75</v>
      </c>
      <c r="E755">
        <v>4.92</v>
      </c>
      <c r="F755" t="s">
        <v>200</v>
      </c>
      <c r="G755" t="s">
        <v>395</v>
      </c>
      <c r="H755" t="s">
        <v>88</v>
      </c>
      <c r="I755" t="s">
        <v>2248</v>
      </c>
      <c r="J755">
        <v>50000</v>
      </c>
      <c r="L755">
        <v>3390</v>
      </c>
      <c r="M755">
        <v>16</v>
      </c>
      <c r="N755" t="s">
        <v>1801</v>
      </c>
      <c r="O755" t="s">
        <v>1970</v>
      </c>
      <c r="P755" t="s">
        <v>491</v>
      </c>
      <c r="Q755" t="s">
        <v>1971</v>
      </c>
      <c r="R755" t="s">
        <v>2222</v>
      </c>
      <c r="S755" t="s">
        <v>2253</v>
      </c>
      <c r="T755" t="s">
        <v>1974</v>
      </c>
      <c r="U755" t="s">
        <v>310</v>
      </c>
    </row>
    <row r="756" spans="1:21" hidden="1" x14ac:dyDescent="0.35">
      <c r="A756">
        <v>503</v>
      </c>
      <c r="B756" t="s">
        <v>2402</v>
      </c>
      <c r="C756" t="s">
        <v>2403</v>
      </c>
      <c r="D756">
        <v>15</v>
      </c>
      <c r="E756">
        <v>5</v>
      </c>
      <c r="F756" t="s">
        <v>95</v>
      </c>
      <c r="G756" t="s">
        <v>1760</v>
      </c>
      <c r="H756" t="s">
        <v>88</v>
      </c>
      <c r="I756" t="s">
        <v>2261</v>
      </c>
      <c r="J756">
        <v>70000</v>
      </c>
      <c r="K756">
        <v>1</v>
      </c>
      <c r="L756">
        <v>4100</v>
      </c>
      <c r="M756">
        <v>15</v>
      </c>
      <c r="N756" t="s">
        <v>1801</v>
      </c>
      <c r="O756" t="s">
        <v>1802</v>
      </c>
      <c r="P756" t="s">
        <v>491</v>
      </c>
      <c r="Q756" t="s">
        <v>2341</v>
      </c>
      <c r="R756" t="s">
        <v>2222</v>
      </c>
      <c r="S756" t="s">
        <v>2283</v>
      </c>
      <c r="U756" t="s">
        <v>310</v>
      </c>
    </row>
    <row r="757" spans="1:21" hidden="1" x14ac:dyDescent="0.35">
      <c r="A757">
        <v>504</v>
      </c>
      <c r="B757" t="s">
        <v>2402</v>
      </c>
      <c r="C757" t="s">
        <v>2403</v>
      </c>
      <c r="D757">
        <v>15</v>
      </c>
      <c r="E757">
        <v>5</v>
      </c>
      <c r="F757" t="s">
        <v>95</v>
      </c>
      <c r="G757" t="s">
        <v>1284</v>
      </c>
      <c r="H757" t="s">
        <v>88</v>
      </c>
      <c r="I757" t="s">
        <v>2261</v>
      </c>
      <c r="J757">
        <v>70000</v>
      </c>
      <c r="K757">
        <v>1</v>
      </c>
      <c r="L757">
        <v>4100</v>
      </c>
      <c r="M757">
        <v>15</v>
      </c>
      <c r="N757" t="s">
        <v>1801</v>
      </c>
      <c r="O757" t="s">
        <v>1802</v>
      </c>
      <c r="P757" t="s">
        <v>491</v>
      </c>
      <c r="Q757" t="s">
        <v>2341</v>
      </c>
      <c r="R757" t="s">
        <v>2222</v>
      </c>
      <c r="S757" t="s">
        <v>2283</v>
      </c>
      <c r="U757" t="s">
        <v>310</v>
      </c>
    </row>
    <row r="758" spans="1:21" hidden="1" x14ac:dyDescent="0.35">
      <c r="A758">
        <v>505</v>
      </c>
      <c r="B758" t="s">
        <v>2402</v>
      </c>
      <c r="C758" t="s">
        <v>2403</v>
      </c>
      <c r="D758">
        <v>15</v>
      </c>
      <c r="E758">
        <v>5</v>
      </c>
      <c r="F758" t="s">
        <v>95</v>
      </c>
      <c r="G758" t="s">
        <v>1762</v>
      </c>
      <c r="H758" t="s">
        <v>88</v>
      </c>
      <c r="I758" t="s">
        <v>2261</v>
      </c>
      <c r="J758">
        <v>70000</v>
      </c>
      <c r="K758">
        <v>1</v>
      </c>
      <c r="L758">
        <v>4100</v>
      </c>
      <c r="M758">
        <v>15</v>
      </c>
      <c r="N758" t="s">
        <v>1801</v>
      </c>
      <c r="O758" t="s">
        <v>1802</v>
      </c>
      <c r="P758" t="s">
        <v>491</v>
      </c>
      <c r="Q758" t="s">
        <v>2341</v>
      </c>
      <c r="R758" t="s">
        <v>2222</v>
      </c>
      <c r="S758" t="s">
        <v>2283</v>
      </c>
      <c r="U758" t="s">
        <v>310</v>
      </c>
    </row>
    <row r="759" spans="1:21" hidden="1" x14ac:dyDescent="0.35">
      <c r="A759">
        <v>506</v>
      </c>
      <c r="B759" t="s">
        <v>2402</v>
      </c>
      <c r="C759" t="s">
        <v>2403</v>
      </c>
      <c r="D759">
        <v>15</v>
      </c>
      <c r="E759">
        <v>5</v>
      </c>
      <c r="F759" t="s">
        <v>95</v>
      </c>
      <c r="G759" t="s">
        <v>1763</v>
      </c>
      <c r="H759" t="s">
        <v>88</v>
      </c>
      <c r="I759" t="s">
        <v>2261</v>
      </c>
      <c r="J759">
        <v>70000</v>
      </c>
      <c r="K759">
        <v>1</v>
      </c>
      <c r="L759">
        <v>4100</v>
      </c>
      <c r="M759">
        <v>15</v>
      </c>
      <c r="N759" t="s">
        <v>1801</v>
      </c>
      <c r="O759" t="s">
        <v>1802</v>
      </c>
      <c r="P759" t="s">
        <v>491</v>
      </c>
      <c r="Q759" t="s">
        <v>2341</v>
      </c>
      <c r="R759" t="s">
        <v>2222</v>
      </c>
      <c r="S759" t="s">
        <v>2283</v>
      </c>
      <c r="U759" t="s">
        <v>310</v>
      </c>
    </row>
    <row r="760" spans="1:21" hidden="1" x14ac:dyDescent="0.35">
      <c r="A760">
        <v>507</v>
      </c>
      <c r="B760" t="s">
        <v>2402</v>
      </c>
      <c r="C760" t="s">
        <v>2403</v>
      </c>
      <c r="D760">
        <v>15</v>
      </c>
      <c r="E760">
        <v>5</v>
      </c>
      <c r="F760" t="s">
        <v>95</v>
      </c>
      <c r="G760" t="s">
        <v>1764</v>
      </c>
      <c r="H760" t="s">
        <v>88</v>
      </c>
      <c r="I760" t="s">
        <v>2261</v>
      </c>
      <c r="J760">
        <v>70000</v>
      </c>
      <c r="K760">
        <v>1</v>
      </c>
      <c r="L760">
        <v>4100</v>
      </c>
      <c r="M760">
        <v>15</v>
      </c>
      <c r="N760" t="s">
        <v>1801</v>
      </c>
      <c r="O760" t="s">
        <v>1802</v>
      </c>
      <c r="P760" t="s">
        <v>491</v>
      </c>
      <c r="Q760" t="s">
        <v>2341</v>
      </c>
      <c r="R760" t="s">
        <v>2222</v>
      </c>
      <c r="S760" t="s">
        <v>2283</v>
      </c>
      <c r="U760" t="s">
        <v>310</v>
      </c>
    </row>
    <row r="761" spans="1:21" hidden="1" x14ac:dyDescent="0.35">
      <c r="A761">
        <v>508</v>
      </c>
      <c r="B761" t="s">
        <v>2402</v>
      </c>
      <c r="C761" t="s">
        <v>2403</v>
      </c>
      <c r="D761">
        <v>15</v>
      </c>
      <c r="E761">
        <v>5</v>
      </c>
      <c r="F761" t="s">
        <v>95</v>
      </c>
      <c r="G761" t="s">
        <v>1765</v>
      </c>
      <c r="H761" t="s">
        <v>88</v>
      </c>
      <c r="I761" t="s">
        <v>2261</v>
      </c>
      <c r="J761">
        <v>70000</v>
      </c>
      <c r="K761">
        <v>1</v>
      </c>
      <c r="L761">
        <v>4100</v>
      </c>
      <c r="M761">
        <v>15</v>
      </c>
      <c r="N761" t="s">
        <v>1801</v>
      </c>
      <c r="O761" t="s">
        <v>1802</v>
      </c>
      <c r="P761" t="s">
        <v>491</v>
      </c>
      <c r="Q761" t="s">
        <v>2341</v>
      </c>
      <c r="R761" t="s">
        <v>2222</v>
      </c>
      <c r="S761" t="s">
        <v>2283</v>
      </c>
      <c r="U761" t="s">
        <v>310</v>
      </c>
    </row>
    <row r="762" spans="1:21" hidden="1" x14ac:dyDescent="0.35">
      <c r="A762">
        <v>509</v>
      </c>
      <c r="B762" t="s">
        <v>2402</v>
      </c>
      <c r="C762" t="s">
        <v>2403</v>
      </c>
      <c r="D762">
        <v>15</v>
      </c>
      <c r="E762">
        <v>5</v>
      </c>
      <c r="F762" t="s">
        <v>95</v>
      </c>
      <c r="G762" t="s">
        <v>1767</v>
      </c>
      <c r="H762" t="s">
        <v>88</v>
      </c>
      <c r="I762" t="s">
        <v>2261</v>
      </c>
      <c r="J762">
        <v>70000</v>
      </c>
      <c r="K762">
        <v>1</v>
      </c>
      <c r="L762">
        <v>4100</v>
      </c>
      <c r="M762">
        <v>15</v>
      </c>
      <c r="N762" t="s">
        <v>1801</v>
      </c>
      <c r="O762" t="s">
        <v>1802</v>
      </c>
      <c r="P762" t="s">
        <v>491</v>
      </c>
      <c r="Q762" t="s">
        <v>2341</v>
      </c>
      <c r="R762" t="s">
        <v>2222</v>
      </c>
      <c r="S762" t="s">
        <v>2283</v>
      </c>
      <c r="U762" t="s">
        <v>310</v>
      </c>
    </row>
    <row r="763" spans="1:21" hidden="1" x14ac:dyDescent="0.35">
      <c r="A763">
        <v>510</v>
      </c>
      <c r="B763" t="s">
        <v>2402</v>
      </c>
      <c r="C763" t="s">
        <v>2403</v>
      </c>
      <c r="D763">
        <v>15</v>
      </c>
      <c r="E763">
        <v>5</v>
      </c>
      <c r="F763" t="s">
        <v>95</v>
      </c>
      <c r="G763" t="s">
        <v>1769</v>
      </c>
      <c r="H763" t="s">
        <v>88</v>
      </c>
      <c r="I763" t="s">
        <v>2261</v>
      </c>
      <c r="J763">
        <v>70000</v>
      </c>
      <c r="K763">
        <v>1</v>
      </c>
      <c r="L763">
        <v>4100</v>
      </c>
      <c r="M763">
        <v>15</v>
      </c>
      <c r="N763" t="s">
        <v>1801</v>
      </c>
      <c r="O763" t="s">
        <v>1802</v>
      </c>
      <c r="P763" t="s">
        <v>491</v>
      </c>
      <c r="Q763" t="s">
        <v>2341</v>
      </c>
      <c r="R763" t="s">
        <v>2222</v>
      </c>
      <c r="S763" t="s">
        <v>2283</v>
      </c>
      <c r="U763" t="s">
        <v>310</v>
      </c>
    </row>
    <row r="764" spans="1:21" hidden="1" x14ac:dyDescent="0.35">
      <c r="A764">
        <v>511</v>
      </c>
      <c r="B764" t="s">
        <v>2402</v>
      </c>
      <c r="C764" t="s">
        <v>2403</v>
      </c>
      <c r="D764">
        <v>15</v>
      </c>
      <c r="E764">
        <v>5</v>
      </c>
      <c r="F764" t="s">
        <v>95</v>
      </c>
      <c r="G764" t="s">
        <v>1772</v>
      </c>
      <c r="H764" t="s">
        <v>88</v>
      </c>
      <c r="I764" t="s">
        <v>2261</v>
      </c>
      <c r="J764">
        <v>70000</v>
      </c>
      <c r="K764">
        <v>1</v>
      </c>
      <c r="L764">
        <v>4100</v>
      </c>
      <c r="M764">
        <v>15</v>
      </c>
      <c r="N764" t="s">
        <v>1801</v>
      </c>
      <c r="O764" t="s">
        <v>1802</v>
      </c>
      <c r="P764" t="s">
        <v>491</v>
      </c>
      <c r="Q764" t="s">
        <v>2341</v>
      </c>
      <c r="R764" t="s">
        <v>2222</v>
      </c>
      <c r="S764" t="s">
        <v>2283</v>
      </c>
      <c r="U764" t="s">
        <v>310</v>
      </c>
    </row>
    <row r="765" spans="1:21" hidden="1" x14ac:dyDescent="0.35">
      <c r="A765">
        <v>512</v>
      </c>
      <c r="B765" t="s">
        <v>2402</v>
      </c>
      <c r="C765" t="s">
        <v>2403</v>
      </c>
      <c r="D765">
        <v>15</v>
      </c>
      <c r="E765">
        <v>5</v>
      </c>
      <c r="F765" t="s">
        <v>95</v>
      </c>
      <c r="G765" t="s">
        <v>1375</v>
      </c>
      <c r="H765" t="s">
        <v>88</v>
      </c>
      <c r="I765" t="s">
        <v>2261</v>
      </c>
      <c r="J765">
        <v>70000</v>
      </c>
      <c r="K765">
        <v>1</v>
      </c>
      <c r="L765">
        <v>4100</v>
      </c>
      <c r="M765">
        <v>15</v>
      </c>
      <c r="N765" t="s">
        <v>1801</v>
      </c>
      <c r="O765" t="s">
        <v>1802</v>
      </c>
      <c r="P765" t="s">
        <v>491</v>
      </c>
      <c r="Q765" t="s">
        <v>2341</v>
      </c>
      <c r="R765" t="s">
        <v>2222</v>
      </c>
      <c r="S765" t="s">
        <v>2283</v>
      </c>
      <c r="U765" t="s">
        <v>310</v>
      </c>
    </row>
    <row r="766" spans="1:21" hidden="1" x14ac:dyDescent="0.35">
      <c r="A766">
        <v>513</v>
      </c>
      <c r="B766" t="s">
        <v>2402</v>
      </c>
      <c r="C766" t="s">
        <v>2403</v>
      </c>
      <c r="D766">
        <v>15</v>
      </c>
      <c r="E766">
        <v>5</v>
      </c>
      <c r="F766" t="s">
        <v>95</v>
      </c>
      <c r="G766" t="s">
        <v>1409</v>
      </c>
      <c r="H766" t="s">
        <v>88</v>
      </c>
      <c r="I766" t="s">
        <v>2261</v>
      </c>
      <c r="J766">
        <v>70000</v>
      </c>
      <c r="K766">
        <v>1</v>
      </c>
      <c r="L766">
        <v>4100</v>
      </c>
      <c r="M766">
        <v>15</v>
      </c>
      <c r="N766" t="s">
        <v>1801</v>
      </c>
      <c r="O766" t="s">
        <v>1802</v>
      </c>
      <c r="P766" t="s">
        <v>491</v>
      </c>
      <c r="Q766" t="s">
        <v>2341</v>
      </c>
      <c r="R766" t="s">
        <v>2222</v>
      </c>
      <c r="S766" t="s">
        <v>2283</v>
      </c>
      <c r="U766" t="s">
        <v>310</v>
      </c>
    </row>
    <row r="767" spans="1:21" hidden="1" x14ac:dyDescent="0.35">
      <c r="A767">
        <v>514</v>
      </c>
      <c r="B767" t="s">
        <v>2402</v>
      </c>
      <c r="C767" t="s">
        <v>2403</v>
      </c>
      <c r="D767">
        <v>15</v>
      </c>
      <c r="E767">
        <v>5</v>
      </c>
      <c r="F767" t="s">
        <v>95</v>
      </c>
      <c r="G767" t="s">
        <v>1773</v>
      </c>
      <c r="H767" t="s">
        <v>88</v>
      </c>
      <c r="I767" t="s">
        <v>2261</v>
      </c>
      <c r="J767">
        <v>70000</v>
      </c>
      <c r="K767">
        <v>1</v>
      </c>
      <c r="L767">
        <v>4100</v>
      </c>
      <c r="M767">
        <v>15</v>
      </c>
      <c r="N767" t="s">
        <v>1801</v>
      </c>
      <c r="O767" t="s">
        <v>1802</v>
      </c>
      <c r="P767" t="s">
        <v>491</v>
      </c>
      <c r="Q767" t="s">
        <v>2341</v>
      </c>
      <c r="R767" t="s">
        <v>2222</v>
      </c>
      <c r="S767" t="s">
        <v>2283</v>
      </c>
      <c r="U767" t="s">
        <v>310</v>
      </c>
    </row>
    <row r="768" spans="1:21" hidden="1" x14ac:dyDescent="0.35">
      <c r="A768">
        <v>515</v>
      </c>
      <c r="B768" t="s">
        <v>2402</v>
      </c>
      <c r="C768" t="s">
        <v>2403</v>
      </c>
      <c r="D768">
        <v>15</v>
      </c>
      <c r="E768">
        <v>5</v>
      </c>
      <c r="F768" t="s">
        <v>95</v>
      </c>
      <c r="G768" t="s">
        <v>1770</v>
      </c>
      <c r="H768" t="s">
        <v>88</v>
      </c>
      <c r="I768" t="s">
        <v>2261</v>
      </c>
      <c r="J768">
        <v>70000</v>
      </c>
      <c r="K768">
        <v>1</v>
      </c>
      <c r="L768">
        <v>4100</v>
      </c>
      <c r="M768">
        <v>15</v>
      </c>
      <c r="N768" t="s">
        <v>1801</v>
      </c>
      <c r="O768" t="s">
        <v>1802</v>
      </c>
      <c r="P768" t="s">
        <v>491</v>
      </c>
      <c r="Q768" t="s">
        <v>2341</v>
      </c>
      <c r="R768" t="s">
        <v>2222</v>
      </c>
      <c r="S768" t="s">
        <v>2283</v>
      </c>
      <c r="U768" t="s">
        <v>310</v>
      </c>
    </row>
    <row r="769" spans="1:21" hidden="1" x14ac:dyDescent="0.35">
      <c r="A769">
        <v>516</v>
      </c>
      <c r="B769" t="s">
        <v>2402</v>
      </c>
      <c r="C769" t="s">
        <v>2403</v>
      </c>
      <c r="D769">
        <v>15</v>
      </c>
      <c r="E769">
        <v>5</v>
      </c>
      <c r="F769" t="s">
        <v>95</v>
      </c>
      <c r="G769" t="s">
        <v>1775</v>
      </c>
      <c r="H769" t="s">
        <v>88</v>
      </c>
      <c r="I769" t="s">
        <v>2261</v>
      </c>
      <c r="J769">
        <v>70000</v>
      </c>
      <c r="K769">
        <v>1</v>
      </c>
      <c r="L769">
        <v>4100</v>
      </c>
      <c r="M769">
        <v>15</v>
      </c>
      <c r="N769" t="s">
        <v>1801</v>
      </c>
      <c r="O769" t="s">
        <v>1802</v>
      </c>
      <c r="P769" t="s">
        <v>491</v>
      </c>
      <c r="Q769" t="s">
        <v>2341</v>
      </c>
      <c r="R769" t="s">
        <v>2222</v>
      </c>
      <c r="S769" t="s">
        <v>2283</v>
      </c>
      <c r="U769" t="s">
        <v>310</v>
      </c>
    </row>
    <row r="770" spans="1:21" hidden="1" x14ac:dyDescent="0.35">
      <c r="A770">
        <v>517</v>
      </c>
      <c r="B770" t="s">
        <v>2402</v>
      </c>
      <c r="C770" t="s">
        <v>2403</v>
      </c>
      <c r="D770">
        <v>15</v>
      </c>
      <c r="E770">
        <v>5</v>
      </c>
      <c r="F770" t="s">
        <v>95</v>
      </c>
      <c r="G770" t="s">
        <v>1776</v>
      </c>
      <c r="H770" t="s">
        <v>88</v>
      </c>
      <c r="I770" t="s">
        <v>2261</v>
      </c>
      <c r="J770">
        <v>70000</v>
      </c>
      <c r="K770">
        <v>1</v>
      </c>
      <c r="L770">
        <v>4100</v>
      </c>
      <c r="M770">
        <v>15</v>
      </c>
      <c r="N770" t="s">
        <v>1801</v>
      </c>
      <c r="O770" t="s">
        <v>1802</v>
      </c>
      <c r="P770" t="s">
        <v>491</v>
      </c>
      <c r="Q770" t="s">
        <v>2341</v>
      </c>
      <c r="R770" t="s">
        <v>2222</v>
      </c>
      <c r="S770" t="s">
        <v>2283</v>
      </c>
      <c r="U770" t="s">
        <v>310</v>
      </c>
    </row>
    <row r="771" spans="1:21" hidden="1" x14ac:dyDescent="0.35">
      <c r="A771">
        <v>518</v>
      </c>
      <c r="B771" t="s">
        <v>2402</v>
      </c>
      <c r="C771" t="s">
        <v>2403</v>
      </c>
      <c r="D771">
        <v>15</v>
      </c>
      <c r="E771">
        <v>5</v>
      </c>
      <c r="F771" t="s">
        <v>95</v>
      </c>
      <c r="G771" t="s">
        <v>1494</v>
      </c>
      <c r="H771" t="s">
        <v>88</v>
      </c>
      <c r="I771" t="s">
        <v>2261</v>
      </c>
      <c r="J771">
        <v>70000</v>
      </c>
      <c r="K771">
        <v>1</v>
      </c>
      <c r="L771">
        <v>4100</v>
      </c>
      <c r="M771">
        <v>15</v>
      </c>
      <c r="N771" t="s">
        <v>1801</v>
      </c>
      <c r="O771" t="s">
        <v>1802</v>
      </c>
      <c r="P771" t="s">
        <v>491</v>
      </c>
      <c r="Q771" t="s">
        <v>2341</v>
      </c>
      <c r="R771" t="s">
        <v>2222</v>
      </c>
      <c r="S771" t="s">
        <v>2283</v>
      </c>
      <c r="U771" t="s">
        <v>310</v>
      </c>
    </row>
    <row r="772" spans="1:21" hidden="1" x14ac:dyDescent="0.35">
      <c r="A772">
        <v>519</v>
      </c>
      <c r="B772" t="s">
        <v>2402</v>
      </c>
      <c r="C772" t="s">
        <v>2403</v>
      </c>
      <c r="D772">
        <v>15</v>
      </c>
      <c r="E772">
        <v>5</v>
      </c>
      <c r="F772" t="s">
        <v>95</v>
      </c>
      <c r="G772" t="s">
        <v>1507</v>
      </c>
      <c r="H772" t="s">
        <v>88</v>
      </c>
      <c r="I772" t="s">
        <v>2261</v>
      </c>
      <c r="J772">
        <v>70000</v>
      </c>
      <c r="K772">
        <v>1</v>
      </c>
      <c r="L772">
        <v>4100</v>
      </c>
      <c r="M772">
        <v>15</v>
      </c>
      <c r="N772" t="s">
        <v>1801</v>
      </c>
      <c r="O772" t="s">
        <v>1802</v>
      </c>
      <c r="P772" t="s">
        <v>491</v>
      </c>
      <c r="Q772" t="s">
        <v>2341</v>
      </c>
      <c r="R772" t="s">
        <v>2222</v>
      </c>
      <c r="S772" t="s">
        <v>2283</v>
      </c>
      <c r="U772" t="s">
        <v>310</v>
      </c>
    </row>
    <row r="773" spans="1:21" hidden="1" x14ac:dyDescent="0.35">
      <c r="A773">
        <v>520</v>
      </c>
      <c r="B773" t="s">
        <v>2402</v>
      </c>
      <c r="C773" t="s">
        <v>2403</v>
      </c>
      <c r="D773">
        <v>15</v>
      </c>
      <c r="E773">
        <v>5</v>
      </c>
      <c r="F773" t="s">
        <v>95</v>
      </c>
      <c r="G773" t="s">
        <v>1777</v>
      </c>
      <c r="H773" t="s">
        <v>88</v>
      </c>
      <c r="I773" t="s">
        <v>2261</v>
      </c>
      <c r="J773">
        <v>70000</v>
      </c>
      <c r="K773">
        <v>1</v>
      </c>
      <c r="L773">
        <v>4100</v>
      </c>
      <c r="M773">
        <v>15</v>
      </c>
      <c r="N773" t="s">
        <v>1801</v>
      </c>
      <c r="O773" t="s">
        <v>1802</v>
      </c>
      <c r="P773" t="s">
        <v>491</v>
      </c>
      <c r="Q773" t="s">
        <v>2341</v>
      </c>
      <c r="R773" t="s">
        <v>2222</v>
      </c>
      <c r="S773" t="s">
        <v>2283</v>
      </c>
      <c r="U773" t="s">
        <v>310</v>
      </c>
    </row>
    <row r="774" spans="1:21" hidden="1" x14ac:dyDescent="0.35">
      <c r="A774">
        <v>521</v>
      </c>
      <c r="B774" t="s">
        <v>2402</v>
      </c>
      <c r="C774" t="s">
        <v>2403</v>
      </c>
      <c r="D774">
        <v>15</v>
      </c>
      <c r="E774">
        <v>5</v>
      </c>
      <c r="F774" t="s">
        <v>95</v>
      </c>
      <c r="G774" t="s">
        <v>1778</v>
      </c>
      <c r="H774" t="s">
        <v>88</v>
      </c>
      <c r="I774" t="s">
        <v>2261</v>
      </c>
      <c r="J774">
        <v>70000</v>
      </c>
      <c r="K774">
        <v>1</v>
      </c>
      <c r="L774">
        <v>4100</v>
      </c>
      <c r="M774">
        <v>15</v>
      </c>
      <c r="N774" t="s">
        <v>1801</v>
      </c>
      <c r="O774" t="s">
        <v>1802</v>
      </c>
      <c r="P774" t="s">
        <v>491</v>
      </c>
      <c r="Q774" t="s">
        <v>2341</v>
      </c>
      <c r="R774" t="s">
        <v>2222</v>
      </c>
      <c r="S774" t="s">
        <v>2283</v>
      </c>
      <c r="U774" t="s">
        <v>310</v>
      </c>
    </row>
    <row r="775" spans="1:21" hidden="1" x14ac:dyDescent="0.35">
      <c r="A775">
        <v>522</v>
      </c>
      <c r="B775" t="s">
        <v>2402</v>
      </c>
      <c r="C775" t="s">
        <v>2403</v>
      </c>
      <c r="D775">
        <v>15</v>
      </c>
      <c r="E775">
        <v>5</v>
      </c>
      <c r="F775" t="s">
        <v>95</v>
      </c>
      <c r="G775" t="s">
        <v>1779</v>
      </c>
      <c r="H775" t="s">
        <v>88</v>
      </c>
      <c r="I775" t="s">
        <v>2261</v>
      </c>
      <c r="J775">
        <v>70000</v>
      </c>
      <c r="K775">
        <v>1</v>
      </c>
      <c r="L775">
        <v>4100</v>
      </c>
      <c r="M775">
        <v>15</v>
      </c>
      <c r="N775" t="s">
        <v>1801</v>
      </c>
      <c r="O775" t="s">
        <v>1802</v>
      </c>
      <c r="P775" t="s">
        <v>491</v>
      </c>
      <c r="Q775" t="s">
        <v>2341</v>
      </c>
      <c r="R775" t="s">
        <v>2222</v>
      </c>
      <c r="S775" t="s">
        <v>2283</v>
      </c>
      <c r="U775" t="s">
        <v>310</v>
      </c>
    </row>
    <row r="776" spans="1:21" hidden="1" x14ac:dyDescent="0.35">
      <c r="A776">
        <v>523</v>
      </c>
      <c r="B776" t="s">
        <v>2402</v>
      </c>
      <c r="C776" t="s">
        <v>2403</v>
      </c>
      <c r="D776">
        <v>15</v>
      </c>
      <c r="E776">
        <v>5</v>
      </c>
      <c r="F776" t="s">
        <v>95</v>
      </c>
      <c r="G776" t="s">
        <v>1780</v>
      </c>
      <c r="H776" t="s">
        <v>88</v>
      </c>
      <c r="I776" t="s">
        <v>2261</v>
      </c>
      <c r="J776">
        <v>70000</v>
      </c>
      <c r="K776">
        <v>1</v>
      </c>
      <c r="L776">
        <v>4100</v>
      </c>
      <c r="M776">
        <v>15</v>
      </c>
      <c r="N776" t="s">
        <v>1801</v>
      </c>
      <c r="O776" t="s">
        <v>1802</v>
      </c>
      <c r="P776" t="s">
        <v>491</v>
      </c>
      <c r="Q776" t="s">
        <v>2341</v>
      </c>
      <c r="R776" t="s">
        <v>2222</v>
      </c>
      <c r="S776" t="s">
        <v>2283</v>
      </c>
      <c r="U776" t="s">
        <v>310</v>
      </c>
    </row>
    <row r="777" spans="1:21" hidden="1" x14ac:dyDescent="0.35">
      <c r="A777">
        <v>524</v>
      </c>
      <c r="B777" t="s">
        <v>2402</v>
      </c>
      <c r="C777" t="s">
        <v>2403</v>
      </c>
      <c r="D777">
        <v>15</v>
      </c>
      <c r="E777">
        <v>5</v>
      </c>
      <c r="F777" t="s">
        <v>95</v>
      </c>
      <c r="G777" t="s">
        <v>1781</v>
      </c>
      <c r="H777" t="s">
        <v>88</v>
      </c>
      <c r="I777" t="s">
        <v>2261</v>
      </c>
      <c r="J777">
        <v>70000</v>
      </c>
      <c r="K777">
        <v>1</v>
      </c>
      <c r="L777">
        <v>4100</v>
      </c>
      <c r="M777">
        <v>15</v>
      </c>
      <c r="N777" t="s">
        <v>1801</v>
      </c>
      <c r="O777" t="s">
        <v>1802</v>
      </c>
      <c r="P777" t="s">
        <v>491</v>
      </c>
      <c r="Q777" t="s">
        <v>2341</v>
      </c>
      <c r="R777" t="s">
        <v>2222</v>
      </c>
      <c r="S777" t="s">
        <v>2283</v>
      </c>
      <c r="U777" t="s">
        <v>310</v>
      </c>
    </row>
    <row r="778" spans="1:21" hidden="1" x14ac:dyDescent="0.35">
      <c r="A778">
        <v>525</v>
      </c>
      <c r="B778" t="s">
        <v>2402</v>
      </c>
      <c r="C778" t="s">
        <v>2403</v>
      </c>
      <c r="D778">
        <v>15</v>
      </c>
      <c r="E778">
        <v>5</v>
      </c>
      <c r="F778" t="s">
        <v>95</v>
      </c>
      <c r="G778" t="s">
        <v>1783</v>
      </c>
      <c r="H778" t="s">
        <v>88</v>
      </c>
      <c r="I778" t="s">
        <v>2261</v>
      </c>
      <c r="J778">
        <v>70000</v>
      </c>
      <c r="K778">
        <v>1</v>
      </c>
      <c r="L778">
        <v>4100</v>
      </c>
      <c r="M778">
        <v>15</v>
      </c>
      <c r="N778" t="s">
        <v>1801</v>
      </c>
      <c r="O778" t="s">
        <v>1802</v>
      </c>
      <c r="P778" t="s">
        <v>491</v>
      </c>
      <c r="Q778" t="s">
        <v>2341</v>
      </c>
      <c r="R778" t="s">
        <v>2222</v>
      </c>
      <c r="S778" t="s">
        <v>2283</v>
      </c>
      <c r="U778" t="s">
        <v>310</v>
      </c>
    </row>
    <row r="779" spans="1:21" hidden="1" x14ac:dyDescent="0.35">
      <c r="A779">
        <v>138</v>
      </c>
      <c r="B779" t="s">
        <v>2404</v>
      </c>
      <c r="C779" t="s">
        <v>2337</v>
      </c>
      <c r="D779">
        <v>8</v>
      </c>
      <c r="E779">
        <v>2.7</v>
      </c>
      <c r="F779" t="s">
        <v>95</v>
      </c>
      <c r="G779" t="s">
        <v>88</v>
      </c>
      <c r="H779" t="s">
        <v>88</v>
      </c>
      <c r="I779" t="s">
        <v>1800</v>
      </c>
      <c r="N779" t="s">
        <v>1801</v>
      </c>
      <c r="O779" t="s">
        <v>1802</v>
      </c>
      <c r="P779" t="s">
        <v>491</v>
      </c>
      <c r="Q779" t="s">
        <v>1990</v>
      </c>
      <c r="R779" t="s">
        <v>2222</v>
      </c>
      <c r="U779" t="s">
        <v>310</v>
      </c>
    </row>
    <row r="780" spans="1:21" hidden="1" x14ac:dyDescent="0.35">
      <c r="A780">
        <v>587</v>
      </c>
      <c r="B780" t="s">
        <v>2405</v>
      </c>
      <c r="C780" t="s">
        <v>2406</v>
      </c>
      <c r="D780">
        <v>5</v>
      </c>
      <c r="E780">
        <v>1.7</v>
      </c>
      <c r="F780" t="s">
        <v>95</v>
      </c>
      <c r="G780" t="s">
        <v>88</v>
      </c>
      <c r="H780" t="s">
        <v>88</v>
      </c>
      <c r="I780" t="s">
        <v>1800</v>
      </c>
      <c r="N780" t="s">
        <v>1882</v>
      </c>
      <c r="O780" t="s">
        <v>1883</v>
      </c>
      <c r="P780" t="s">
        <v>500</v>
      </c>
      <c r="Q780" t="s">
        <v>2407</v>
      </c>
      <c r="R780" t="s">
        <v>2408</v>
      </c>
      <c r="S780" t="s">
        <v>2409</v>
      </c>
      <c r="T780" t="s">
        <v>2410</v>
      </c>
      <c r="U780" t="s">
        <v>1859</v>
      </c>
    </row>
    <row r="781" spans="1:21" hidden="1" x14ac:dyDescent="0.35">
      <c r="A781">
        <v>586</v>
      </c>
      <c r="B781" t="s">
        <v>2411</v>
      </c>
      <c r="C781" t="s">
        <v>2412</v>
      </c>
      <c r="D781">
        <v>10</v>
      </c>
      <c r="E781">
        <v>3.3</v>
      </c>
      <c r="F781" t="s">
        <v>200</v>
      </c>
      <c r="G781" t="s">
        <v>88</v>
      </c>
      <c r="H781" t="s">
        <v>88</v>
      </c>
      <c r="I781" t="s">
        <v>1800</v>
      </c>
      <c r="N781" t="s">
        <v>1801</v>
      </c>
      <c r="O781" t="s">
        <v>1802</v>
      </c>
      <c r="P781" t="s">
        <v>500</v>
      </c>
      <c r="Q781" t="s">
        <v>2407</v>
      </c>
      <c r="R781" t="s">
        <v>2071</v>
      </c>
      <c r="U781" t="s">
        <v>310</v>
      </c>
    </row>
    <row r="782" spans="1:21" hidden="1" x14ac:dyDescent="0.35">
      <c r="A782">
        <v>1001</v>
      </c>
      <c r="B782" t="s">
        <v>2413</v>
      </c>
      <c r="C782" t="s">
        <v>2414</v>
      </c>
      <c r="D782">
        <v>10</v>
      </c>
      <c r="E782">
        <v>3.33</v>
      </c>
      <c r="F782" t="s">
        <v>95</v>
      </c>
      <c r="G782" t="s">
        <v>88</v>
      </c>
      <c r="H782" t="s">
        <v>88</v>
      </c>
      <c r="I782" t="s">
        <v>1800</v>
      </c>
      <c r="J782">
        <v>10</v>
      </c>
      <c r="N782" t="s">
        <v>2415</v>
      </c>
      <c r="O782" t="s">
        <v>1855</v>
      </c>
      <c r="P782" t="s">
        <v>300</v>
      </c>
      <c r="Q782" t="s">
        <v>1835</v>
      </c>
      <c r="R782" t="s">
        <v>1836</v>
      </c>
      <c r="S782" t="s">
        <v>2416</v>
      </c>
      <c r="T782" t="s">
        <v>2417</v>
      </c>
      <c r="U782" t="s">
        <v>1859</v>
      </c>
    </row>
    <row r="783" spans="1:21" hidden="1" x14ac:dyDescent="0.35">
      <c r="A783">
        <v>1191</v>
      </c>
      <c r="B783" t="s">
        <v>2418</v>
      </c>
      <c r="C783" t="s">
        <v>2419</v>
      </c>
      <c r="D783">
        <v>18.600000000000001</v>
      </c>
      <c r="E783">
        <v>6.2</v>
      </c>
      <c r="F783" t="s">
        <v>200</v>
      </c>
      <c r="G783" t="s">
        <v>397</v>
      </c>
      <c r="H783" t="s">
        <v>88</v>
      </c>
      <c r="I783" t="s">
        <v>1854</v>
      </c>
      <c r="N783" t="s">
        <v>1801</v>
      </c>
      <c r="O783" t="s">
        <v>1855</v>
      </c>
      <c r="P783" t="s">
        <v>506</v>
      </c>
      <c r="Q783" t="s">
        <v>2420</v>
      </c>
      <c r="R783" t="s">
        <v>506</v>
      </c>
      <c r="S783" t="s">
        <v>2421</v>
      </c>
      <c r="T783" t="s">
        <v>2422</v>
      </c>
      <c r="U783" t="s">
        <v>1859</v>
      </c>
    </row>
    <row r="784" spans="1:21" hidden="1" x14ac:dyDescent="0.35">
      <c r="A784">
        <v>1192</v>
      </c>
      <c r="B784" t="s">
        <v>2423</v>
      </c>
      <c r="C784" t="s">
        <v>2424</v>
      </c>
      <c r="D784">
        <v>18.2</v>
      </c>
      <c r="E784">
        <v>6.07</v>
      </c>
      <c r="F784" t="s">
        <v>200</v>
      </c>
      <c r="G784" t="s">
        <v>397</v>
      </c>
      <c r="H784" t="s">
        <v>88</v>
      </c>
      <c r="I784" t="s">
        <v>1854</v>
      </c>
      <c r="N784" t="s">
        <v>1801</v>
      </c>
      <c r="O784" t="s">
        <v>1855</v>
      </c>
      <c r="P784" t="s">
        <v>506</v>
      </c>
      <c r="Q784" t="s">
        <v>2420</v>
      </c>
      <c r="R784" t="s">
        <v>506</v>
      </c>
      <c r="S784" t="s">
        <v>2421</v>
      </c>
      <c r="T784" t="s">
        <v>2422</v>
      </c>
      <c r="U784" t="s">
        <v>1859</v>
      </c>
    </row>
    <row r="785" spans="1:21" hidden="1" x14ac:dyDescent="0.35">
      <c r="A785">
        <v>1193</v>
      </c>
      <c r="B785" t="s">
        <v>2425</v>
      </c>
      <c r="C785" t="s">
        <v>2426</v>
      </c>
      <c r="D785">
        <v>18</v>
      </c>
      <c r="E785">
        <v>6</v>
      </c>
      <c r="F785" t="s">
        <v>200</v>
      </c>
      <c r="G785" t="s">
        <v>397</v>
      </c>
      <c r="H785" t="s">
        <v>88</v>
      </c>
      <c r="I785" t="s">
        <v>1854</v>
      </c>
      <c r="N785" t="s">
        <v>1801</v>
      </c>
      <c r="O785" t="s">
        <v>1855</v>
      </c>
      <c r="P785" t="s">
        <v>506</v>
      </c>
      <c r="Q785" t="s">
        <v>2420</v>
      </c>
      <c r="R785" t="s">
        <v>506</v>
      </c>
      <c r="S785" t="s">
        <v>2421</v>
      </c>
      <c r="T785" t="s">
        <v>2422</v>
      </c>
      <c r="U785" t="s">
        <v>1859</v>
      </c>
    </row>
    <row r="786" spans="1:21" hidden="1" x14ac:dyDescent="0.35">
      <c r="A786">
        <v>1194</v>
      </c>
      <c r="B786" t="s">
        <v>2427</v>
      </c>
      <c r="C786" t="s">
        <v>2428</v>
      </c>
      <c r="D786">
        <v>18.399999999999999</v>
      </c>
      <c r="E786">
        <v>6.13</v>
      </c>
      <c r="F786" t="s">
        <v>200</v>
      </c>
      <c r="G786" t="s">
        <v>397</v>
      </c>
      <c r="H786" t="s">
        <v>88</v>
      </c>
      <c r="I786" t="s">
        <v>1854</v>
      </c>
      <c r="N786" t="s">
        <v>1801</v>
      </c>
      <c r="O786" t="s">
        <v>1855</v>
      </c>
      <c r="P786" t="s">
        <v>506</v>
      </c>
      <c r="Q786" t="s">
        <v>2420</v>
      </c>
      <c r="R786" t="s">
        <v>506</v>
      </c>
      <c r="S786" t="s">
        <v>2421</v>
      </c>
      <c r="T786" t="s">
        <v>2422</v>
      </c>
      <c r="U786" t="s">
        <v>1859</v>
      </c>
    </row>
    <row r="787" spans="1:21" hidden="1" x14ac:dyDescent="0.35">
      <c r="A787">
        <v>1195</v>
      </c>
      <c r="B787" t="s">
        <v>2429</v>
      </c>
      <c r="C787" t="s">
        <v>2430</v>
      </c>
      <c r="D787">
        <v>17.7</v>
      </c>
      <c r="E787">
        <v>5.9</v>
      </c>
      <c r="F787" t="s">
        <v>200</v>
      </c>
      <c r="G787" t="s">
        <v>397</v>
      </c>
      <c r="H787" t="s">
        <v>88</v>
      </c>
      <c r="I787" t="s">
        <v>1854</v>
      </c>
      <c r="N787" t="s">
        <v>1801</v>
      </c>
      <c r="O787" t="s">
        <v>1855</v>
      </c>
      <c r="P787" t="s">
        <v>506</v>
      </c>
      <c r="Q787" t="s">
        <v>2420</v>
      </c>
      <c r="R787" t="s">
        <v>506</v>
      </c>
      <c r="S787" t="s">
        <v>2421</v>
      </c>
      <c r="T787" t="s">
        <v>2422</v>
      </c>
      <c r="U787" t="s">
        <v>1859</v>
      </c>
    </row>
    <row r="788" spans="1:21" hidden="1" x14ac:dyDescent="0.35">
      <c r="A788">
        <v>1196</v>
      </c>
      <c r="B788" t="s">
        <v>2431</v>
      </c>
      <c r="C788" t="s">
        <v>2432</v>
      </c>
      <c r="D788">
        <v>17.399999999999999</v>
      </c>
      <c r="E788">
        <v>5.8</v>
      </c>
      <c r="F788" t="s">
        <v>200</v>
      </c>
      <c r="G788" t="s">
        <v>397</v>
      </c>
      <c r="H788" t="s">
        <v>88</v>
      </c>
      <c r="I788" t="s">
        <v>1854</v>
      </c>
      <c r="N788" t="s">
        <v>1801</v>
      </c>
      <c r="O788" t="s">
        <v>1855</v>
      </c>
      <c r="P788" t="s">
        <v>506</v>
      </c>
      <c r="Q788" t="s">
        <v>2420</v>
      </c>
      <c r="R788" t="s">
        <v>506</v>
      </c>
      <c r="S788" t="s">
        <v>2421</v>
      </c>
      <c r="T788" t="s">
        <v>2422</v>
      </c>
      <c r="U788" t="s">
        <v>1859</v>
      </c>
    </row>
    <row r="789" spans="1:21" hidden="1" x14ac:dyDescent="0.35">
      <c r="A789">
        <v>1197</v>
      </c>
      <c r="B789" t="s">
        <v>2433</v>
      </c>
      <c r="C789" t="s">
        <v>2434</v>
      </c>
      <c r="D789">
        <v>16.100000000000001</v>
      </c>
      <c r="E789">
        <v>5.37</v>
      </c>
      <c r="F789" t="s">
        <v>200</v>
      </c>
      <c r="G789" t="s">
        <v>397</v>
      </c>
      <c r="H789" t="s">
        <v>88</v>
      </c>
      <c r="I789" t="s">
        <v>1854</v>
      </c>
      <c r="N789" t="s">
        <v>1801</v>
      </c>
      <c r="O789" t="s">
        <v>1855</v>
      </c>
      <c r="P789" t="s">
        <v>506</v>
      </c>
      <c r="Q789" t="s">
        <v>2420</v>
      </c>
      <c r="R789" t="s">
        <v>506</v>
      </c>
      <c r="S789" t="s">
        <v>2421</v>
      </c>
      <c r="T789" t="s">
        <v>2422</v>
      </c>
      <c r="U789" t="s">
        <v>1859</v>
      </c>
    </row>
    <row r="790" spans="1:21" hidden="1" x14ac:dyDescent="0.35">
      <c r="A790">
        <v>1198</v>
      </c>
      <c r="B790" t="s">
        <v>2435</v>
      </c>
      <c r="C790" t="s">
        <v>2436</v>
      </c>
      <c r="D790">
        <v>14.6</v>
      </c>
      <c r="E790">
        <v>4.87</v>
      </c>
      <c r="F790" t="s">
        <v>200</v>
      </c>
      <c r="G790" t="s">
        <v>397</v>
      </c>
      <c r="H790" t="s">
        <v>88</v>
      </c>
      <c r="I790" t="s">
        <v>1854</v>
      </c>
      <c r="N790" t="s">
        <v>1801</v>
      </c>
      <c r="O790" t="s">
        <v>1855</v>
      </c>
      <c r="P790" t="s">
        <v>506</v>
      </c>
      <c r="Q790" t="s">
        <v>2420</v>
      </c>
      <c r="R790" t="s">
        <v>506</v>
      </c>
      <c r="S790" t="s">
        <v>2421</v>
      </c>
      <c r="T790" t="s">
        <v>2422</v>
      </c>
      <c r="U790" t="s">
        <v>1859</v>
      </c>
    </row>
    <row r="791" spans="1:21" hidden="1" x14ac:dyDescent="0.35">
      <c r="A791">
        <v>1199</v>
      </c>
      <c r="B791" t="s">
        <v>2437</v>
      </c>
      <c r="C791" t="s">
        <v>2438</v>
      </c>
      <c r="D791">
        <v>14</v>
      </c>
      <c r="E791">
        <v>4.67</v>
      </c>
      <c r="F791" t="s">
        <v>200</v>
      </c>
      <c r="G791" t="s">
        <v>397</v>
      </c>
      <c r="H791" t="s">
        <v>88</v>
      </c>
      <c r="I791" t="s">
        <v>1854</v>
      </c>
      <c r="N791" t="s">
        <v>1801</v>
      </c>
      <c r="O791" t="s">
        <v>1855</v>
      </c>
      <c r="P791" t="s">
        <v>506</v>
      </c>
      <c r="Q791" t="s">
        <v>2420</v>
      </c>
      <c r="R791" t="s">
        <v>506</v>
      </c>
      <c r="S791" t="s">
        <v>2421</v>
      </c>
      <c r="T791" t="s">
        <v>2422</v>
      </c>
      <c r="U791" t="s">
        <v>1859</v>
      </c>
    </row>
    <row r="792" spans="1:21" hidden="1" x14ac:dyDescent="0.35">
      <c r="A792">
        <v>1200</v>
      </c>
      <c r="B792" t="s">
        <v>2439</v>
      </c>
      <c r="C792" t="s">
        <v>2440</v>
      </c>
      <c r="D792">
        <v>16.5</v>
      </c>
      <c r="E792">
        <v>5.5</v>
      </c>
      <c r="F792" t="s">
        <v>200</v>
      </c>
      <c r="G792" t="s">
        <v>397</v>
      </c>
      <c r="H792" t="s">
        <v>88</v>
      </c>
      <c r="I792" t="s">
        <v>1854</v>
      </c>
      <c r="N792" t="s">
        <v>1801</v>
      </c>
      <c r="O792" t="s">
        <v>1855</v>
      </c>
      <c r="P792" t="s">
        <v>506</v>
      </c>
      <c r="Q792" t="s">
        <v>2420</v>
      </c>
      <c r="R792" t="s">
        <v>506</v>
      </c>
      <c r="S792" t="s">
        <v>2421</v>
      </c>
      <c r="T792" t="s">
        <v>2422</v>
      </c>
      <c r="U792" t="s">
        <v>1859</v>
      </c>
    </row>
    <row r="793" spans="1:21" hidden="1" x14ac:dyDescent="0.35">
      <c r="A793">
        <v>1201</v>
      </c>
      <c r="B793" t="s">
        <v>2441</v>
      </c>
      <c r="C793" t="s">
        <v>2442</v>
      </c>
      <c r="D793">
        <v>15.7</v>
      </c>
      <c r="E793">
        <v>5.23</v>
      </c>
      <c r="F793" t="s">
        <v>200</v>
      </c>
      <c r="G793" t="s">
        <v>397</v>
      </c>
      <c r="H793" t="s">
        <v>88</v>
      </c>
      <c r="I793" t="s">
        <v>1854</v>
      </c>
      <c r="N793" t="s">
        <v>1801</v>
      </c>
      <c r="O793" t="s">
        <v>1855</v>
      </c>
      <c r="P793" t="s">
        <v>506</v>
      </c>
      <c r="Q793" t="s">
        <v>2420</v>
      </c>
      <c r="R793" t="s">
        <v>506</v>
      </c>
      <c r="S793" t="s">
        <v>2421</v>
      </c>
      <c r="T793" t="s">
        <v>2422</v>
      </c>
      <c r="U793" t="s">
        <v>1859</v>
      </c>
    </row>
    <row r="794" spans="1:21" hidden="1" x14ac:dyDescent="0.35">
      <c r="A794">
        <v>1202</v>
      </c>
      <c r="B794" t="s">
        <v>2443</v>
      </c>
      <c r="C794" t="s">
        <v>2444</v>
      </c>
      <c r="D794">
        <v>14.2</v>
      </c>
      <c r="E794">
        <v>4.7300000000000004</v>
      </c>
      <c r="F794" t="s">
        <v>200</v>
      </c>
      <c r="G794" t="s">
        <v>397</v>
      </c>
      <c r="H794" t="s">
        <v>88</v>
      </c>
      <c r="I794" t="s">
        <v>1854</v>
      </c>
      <c r="N794" t="s">
        <v>1801</v>
      </c>
      <c r="O794" t="s">
        <v>1855</v>
      </c>
      <c r="P794" t="s">
        <v>506</v>
      </c>
      <c r="Q794" t="s">
        <v>2420</v>
      </c>
      <c r="R794" t="s">
        <v>506</v>
      </c>
      <c r="S794" t="s">
        <v>2421</v>
      </c>
      <c r="T794" t="s">
        <v>2422</v>
      </c>
      <c r="U794" t="s">
        <v>1859</v>
      </c>
    </row>
    <row r="795" spans="1:21" hidden="1" x14ac:dyDescent="0.35">
      <c r="A795">
        <v>1203</v>
      </c>
      <c r="B795" t="s">
        <v>2445</v>
      </c>
      <c r="C795" t="s">
        <v>2446</v>
      </c>
      <c r="D795">
        <v>17.8</v>
      </c>
      <c r="E795">
        <v>5.93</v>
      </c>
      <c r="F795" t="s">
        <v>200</v>
      </c>
      <c r="G795" t="s">
        <v>397</v>
      </c>
      <c r="H795" t="s">
        <v>88</v>
      </c>
      <c r="I795" t="s">
        <v>1854</v>
      </c>
      <c r="N795" t="s">
        <v>1801</v>
      </c>
      <c r="O795" t="s">
        <v>1855</v>
      </c>
      <c r="P795" t="s">
        <v>506</v>
      </c>
      <c r="Q795" t="s">
        <v>2420</v>
      </c>
      <c r="R795" t="s">
        <v>506</v>
      </c>
      <c r="S795" t="s">
        <v>2421</v>
      </c>
      <c r="T795" t="s">
        <v>2422</v>
      </c>
      <c r="U795" t="s">
        <v>1859</v>
      </c>
    </row>
    <row r="796" spans="1:21" hidden="1" x14ac:dyDescent="0.35">
      <c r="A796">
        <v>1204</v>
      </c>
      <c r="B796" t="s">
        <v>2447</v>
      </c>
      <c r="C796" t="s">
        <v>2448</v>
      </c>
      <c r="D796">
        <v>17.899999999999999</v>
      </c>
      <c r="E796">
        <v>5.97</v>
      </c>
      <c r="F796" t="s">
        <v>200</v>
      </c>
      <c r="G796" t="s">
        <v>397</v>
      </c>
      <c r="H796" t="s">
        <v>88</v>
      </c>
      <c r="I796" t="s">
        <v>1854</v>
      </c>
      <c r="N796" t="s">
        <v>1801</v>
      </c>
      <c r="O796" t="s">
        <v>1855</v>
      </c>
      <c r="P796" t="s">
        <v>506</v>
      </c>
      <c r="Q796" t="s">
        <v>2420</v>
      </c>
      <c r="R796" t="s">
        <v>506</v>
      </c>
      <c r="S796" t="s">
        <v>2421</v>
      </c>
      <c r="T796" t="s">
        <v>2422</v>
      </c>
      <c r="U796" t="s">
        <v>1859</v>
      </c>
    </row>
    <row r="797" spans="1:21" hidden="1" x14ac:dyDescent="0.35">
      <c r="A797">
        <v>1205</v>
      </c>
      <c r="B797" t="s">
        <v>2449</v>
      </c>
      <c r="C797" t="s">
        <v>2450</v>
      </c>
      <c r="D797">
        <v>17.600000000000001</v>
      </c>
      <c r="E797">
        <v>5.87</v>
      </c>
      <c r="F797" t="s">
        <v>200</v>
      </c>
      <c r="G797" t="s">
        <v>397</v>
      </c>
      <c r="H797" t="s">
        <v>88</v>
      </c>
      <c r="I797" t="s">
        <v>1854</v>
      </c>
      <c r="N797" t="s">
        <v>1801</v>
      </c>
      <c r="O797" t="s">
        <v>1855</v>
      </c>
      <c r="P797" t="s">
        <v>506</v>
      </c>
      <c r="Q797" t="s">
        <v>2420</v>
      </c>
      <c r="R797" t="s">
        <v>506</v>
      </c>
      <c r="S797" t="s">
        <v>2421</v>
      </c>
      <c r="T797" t="s">
        <v>2422</v>
      </c>
      <c r="U797" t="s">
        <v>1859</v>
      </c>
    </row>
    <row r="798" spans="1:21" hidden="1" x14ac:dyDescent="0.35">
      <c r="A798">
        <v>1206</v>
      </c>
      <c r="B798" t="s">
        <v>2451</v>
      </c>
      <c r="C798" t="s">
        <v>2452</v>
      </c>
      <c r="D798">
        <v>19</v>
      </c>
      <c r="E798">
        <v>6.33</v>
      </c>
      <c r="F798" t="s">
        <v>200</v>
      </c>
      <c r="G798" t="s">
        <v>397</v>
      </c>
      <c r="H798" t="s">
        <v>88</v>
      </c>
      <c r="I798" t="s">
        <v>1854</v>
      </c>
      <c r="N798" t="s">
        <v>1801</v>
      </c>
      <c r="O798" t="s">
        <v>1855</v>
      </c>
      <c r="P798" t="s">
        <v>506</v>
      </c>
      <c r="Q798" t="s">
        <v>2420</v>
      </c>
      <c r="R798" t="s">
        <v>506</v>
      </c>
      <c r="S798" t="s">
        <v>2421</v>
      </c>
      <c r="T798" t="s">
        <v>2422</v>
      </c>
      <c r="U798" t="s">
        <v>1859</v>
      </c>
    </row>
    <row r="799" spans="1:21" hidden="1" x14ac:dyDescent="0.35">
      <c r="A799">
        <v>1207</v>
      </c>
      <c r="B799" t="s">
        <v>2453</v>
      </c>
      <c r="C799" t="s">
        <v>2454</v>
      </c>
      <c r="D799">
        <v>18.8</v>
      </c>
      <c r="E799">
        <v>6.27</v>
      </c>
      <c r="F799" t="s">
        <v>200</v>
      </c>
      <c r="G799" t="s">
        <v>397</v>
      </c>
      <c r="H799" t="s">
        <v>88</v>
      </c>
      <c r="I799" t="s">
        <v>1854</v>
      </c>
      <c r="N799" t="s">
        <v>1801</v>
      </c>
      <c r="O799" t="s">
        <v>1855</v>
      </c>
      <c r="P799" t="s">
        <v>506</v>
      </c>
      <c r="Q799" t="s">
        <v>2420</v>
      </c>
      <c r="R799" t="s">
        <v>506</v>
      </c>
      <c r="S799" t="s">
        <v>2421</v>
      </c>
      <c r="T799" t="s">
        <v>2422</v>
      </c>
      <c r="U799" t="s">
        <v>1859</v>
      </c>
    </row>
    <row r="800" spans="1:21" hidden="1" x14ac:dyDescent="0.35">
      <c r="A800">
        <v>1208</v>
      </c>
      <c r="B800" t="s">
        <v>2455</v>
      </c>
      <c r="C800" t="s">
        <v>2456</v>
      </c>
      <c r="D800">
        <v>19.100000000000001</v>
      </c>
      <c r="E800">
        <v>6.37</v>
      </c>
      <c r="F800" t="s">
        <v>200</v>
      </c>
      <c r="G800" t="s">
        <v>397</v>
      </c>
      <c r="H800" t="s">
        <v>88</v>
      </c>
      <c r="I800" t="s">
        <v>1854</v>
      </c>
      <c r="N800" t="s">
        <v>1801</v>
      </c>
      <c r="O800" t="s">
        <v>1855</v>
      </c>
      <c r="P800" t="s">
        <v>506</v>
      </c>
      <c r="Q800" t="s">
        <v>2420</v>
      </c>
      <c r="R800" t="s">
        <v>506</v>
      </c>
      <c r="S800" t="s">
        <v>2421</v>
      </c>
      <c r="T800" t="s">
        <v>2422</v>
      </c>
      <c r="U800" t="s">
        <v>1859</v>
      </c>
    </row>
    <row r="801" spans="1:21" hidden="1" x14ac:dyDescent="0.35">
      <c r="A801">
        <v>10</v>
      </c>
      <c r="B801" t="s">
        <v>2457</v>
      </c>
      <c r="C801" t="s">
        <v>2458</v>
      </c>
      <c r="D801">
        <v>4</v>
      </c>
      <c r="E801">
        <v>1.3</v>
      </c>
      <c r="F801" t="s">
        <v>95</v>
      </c>
      <c r="G801" t="s">
        <v>88</v>
      </c>
      <c r="H801" t="s">
        <v>88</v>
      </c>
      <c r="I801" t="s">
        <v>1800</v>
      </c>
      <c r="N801" t="s">
        <v>1801</v>
      </c>
      <c r="O801" t="s">
        <v>1802</v>
      </c>
      <c r="P801" t="s">
        <v>300</v>
      </c>
      <c r="Q801" t="s">
        <v>2459</v>
      </c>
      <c r="R801" t="s">
        <v>1856</v>
      </c>
      <c r="U801" t="s">
        <v>310</v>
      </c>
    </row>
    <row r="802" spans="1:21" hidden="1" x14ac:dyDescent="0.35">
      <c r="A802">
        <v>8</v>
      </c>
      <c r="B802" t="s">
        <v>2460</v>
      </c>
      <c r="C802" t="s">
        <v>2461</v>
      </c>
      <c r="D802">
        <v>6</v>
      </c>
      <c r="E802">
        <v>2</v>
      </c>
      <c r="F802" t="s">
        <v>95</v>
      </c>
      <c r="G802" t="s">
        <v>88</v>
      </c>
      <c r="H802" t="s">
        <v>88</v>
      </c>
      <c r="I802" t="s">
        <v>1800</v>
      </c>
      <c r="N802" t="s">
        <v>1801</v>
      </c>
      <c r="O802" t="s">
        <v>1802</v>
      </c>
      <c r="P802" t="s">
        <v>300</v>
      </c>
      <c r="Q802" t="s">
        <v>2459</v>
      </c>
      <c r="R802" t="s">
        <v>1856</v>
      </c>
      <c r="S802" t="s">
        <v>1857</v>
      </c>
      <c r="U802" t="s">
        <v>310</v>
      </c>
    </row>
    <row r="803" spans="1:21" hidden="1" x14ac:dyDescent="0.35">
      <c r="A803">
        <v>9</v>
      </c>
      <c r="B803" t="s">
        <v>2462</v>
      </c>
      <c r="C803" t="s">
        <v>2463</v>
      </c>
      <c r="D803">
        <v>8</v>
      </c>
      <c r="E803">
        <v>2.7</v>
      </c>
      <c r="F803" t="s">
        <v>95</v>
      </c>
      <c r="G803" t="s">
        <v>88</v>
      </c>
      <c r="H803" t="s">
        <v>88</v>
      </c>
      <c r="I803" t="s">
        <v>1800</v>
      </c>
      <c r="N803" t="s">
        <v>1801</v>
      </c>
      <c r="O803" t="s">
        <v>1802</v>
      </c>
      <c r="P803" t="s">
        <v>300</v>
      </c>
      <c r="Q803" t="s">
        <v>2459</v>
      </c>
      <c r="R803" t="s">
        <v>1856</v>
      </c>
      <c r="S803" t="s">
        <v>2464</v>
      </c>
      <c r="U803" t="s">
        <v>310</v>
      </c>
    </row>
    <row r="804" spans="1:21" hidden="1" x14ac:dyDescent="0.35">
      <c r="A804">
        <v>619</v>
      </c>
      <c r="B804" t="s">
        <v>2465</v>
      </c>
      <c r="C804" t="s">
        <v>2466</v>
      </c>
      <c r="D804">
        <v>5</v>
      </c>
      <c r="E804">
        <v>1.7</v>
      </c>
      <c r="F804" t="s">
        <v>95</v>
      </c>
      <c r="G804" t="s">
        <v>88</v>
      </c>
      <c r="H804" t="s">
        <v>88</v>
      </c>
      <c r="I804" t="s">
        <v>1800</v>
      </c>
      <c r="N804" t="s">
        <v>1882</v>
      </c>
      <c r="O804" t="s">
        <v>1883</v>
      </c>
      <c r="Q804" t="s">
        <v>88</v>
      </c>
      <c r="R804" t="s">
        <v>1856</v>
      </c>
      <c r="T804" t="s">
        <v>2467</v>
      </c>
      <c r="U804" t="s">
        <v>310</v>
      </c>
    </row>
    <row r="805" spans="1:21" hidden="1" x14ac:dyDescent="0.35">
      <c r="A805">
        <v>11</v>
      </c>
      <c r="B805" t="s">
        <v>2468</v>
      </c>
      <c r="C805" t="s">
        <v>2469</v>
      </c>
      <c r="D805">
        <v>5</v>
      </c>
      <c r="E805">
        <v>1.7</v>
      </c>
      <c r="F805" t="s">
        <v>95</v>
      </c>
      <c r="G805" t="s">
        <v>88</v>
      </c>
      <c r="H805" t="s">
        <v>88</v>
      </c>
      <c r="I805" t="s">
        <v>1800</v>
      </c>
      <c r="N805" t="s">
        <v>1801</v>
      </c>
      <c r="O805" t="s">
        <v>1802</v>
      </c>
      <c r="P805" t="s">
        <v>300</v>
      </c>
      <c r="Q805" t="s">
        <v>2470</v>
      </c>
      <c r="R805" t="s">
        <v>1856</v>
      </c>
      <c r="S805" t="s">
        <v>2464</v>
      </c>
      <c r="U805" t="s">
        <v>310</v>
      </c>
    </row>
    <row r="806" spans="1:21" hidden="1" x14ac:dyDescent="0.35">
      <c r="A806">
        <v>576</v>
      </c>
      <c r="B806" t="s">
        <v>2471</v>
      </c>
      <c r="C806" t="s">
        <v>2061</v>
      </c>
      <c r="D806">
        <v>20</v>
      </c>
      <c r="E806">
        <v>6.7</v>
      </c>
      <c r="F806" t="s">
        <v>95</v>
      </c>
      <c r="G806" t="s">
        <v>88</v>
      </c>
      <c r="H806" t="s">
        <v>88</v>
      </c>
      <c r="I806" t="s">
        <v>1800</v>
      </c>
      <c r="N806" t="s">
        <v>1801</v>
      </c>
      <c r="O806" t="s">
        <v>1802</v>
      </c>
      <c r="P806" t="s">
        <v>496</v>
      </c>
      <c r="Q806" t="s">
        <v>88</v>
      </c>
      <c r="R806" t="s">
        <v>2064</v>
      </c>
      <c r="S806" t="s">
        <v>2472</v>
      </c>
      <c r="U806" t="s">
        <v>310</v>
      </c>
    </row>
    <row r="807" spans="1:21" hidden="1" x14ac:dyDescent="0.35">
      <c r="A807">
        <v>575</v>
      </c>
      <c r="B807" t="s">
        <v>2473</v>
      </c>
      <c r="C807" t="s">
        <v>2061</v>
      </c>
      <c r="D807">
        <v>20</v>
      </c>
      <c r="E807">
        <v>6.7</v>
      </c>
      <c r="F807" t="s">
        <v>95</v>
      </c>
      <c r="G807" t="s">
        <v>88</v>
      </c>
      <c r="H807" t="s">
        <v>88</v>
      </c>
      <c r="I807" t="s">
        <v>1800</v>
      </c>
      <c r="N807" t="s">
        <v>1882</v>
      </c>
      <c r="O807" t="s">
        <v>1883</v>
      </c>
      <c r="P807" t="s">
        <v>496</v>
      </c>
      <c r="Q807" t="s">
        <v>88</v>
      </c>
      <c r="R807" t="s">
        <v>2474</v>
      </c>
      <c r="S807" t="s">
        <v>2472</v>
      </c>
      <c r="T807" t="s">
        <v>2475</v>
      </c>
      <c r="U807" t="s">
        <v>310</v>
      </c>
    </row>
    <row r="808" spans="1:21" hidden="1" x14ac:dyDescent="0.35">
      <c r="A808">
        <v>572</v>
      </c>
      <c r="B808" t="s">
        <v>2476</v>
      </c>
      <c r="C808" t="s">
        <v>2477</v>
      </c>
      <c r="D808">
        <v>6</v>
      </c>
      <c r="E808">
        <v>2</v>
      </c>
      <c r="F808" t="s">
        <v>95</v>
      </c>
      <c r="G808" t="s">
        <v>88</v>
      </c>
      <c r="H808" t="s">
        <v>88</v>
      </c>
      <c r="I808" t="s">
        <v>1800</v>
      </c>
      <c r="N808" t="s">
        <v>1801</v>
      </c>
      <c r="O808" t="s">
        <v>1802</v>
      </c>
      <c r="P808" t="s">
        <v>496</v>
      </c>
      <c r="Q808" t="s">
        <v>2478</v>
      </c>
      <c r="R808" t="s">
        <v>2139</v>
      </c>
      <c r="S808" t="s">
        <v>2140</v>
      </c>
      <c r="U808" t="s">
        <v>310</v>
      </c>
    </row>
    <row r="809" spans="1:21" hidden="1" x14ac:dyDescent="0.35">
      <c r="A809">
        <v>573</v>
      </c>
      <c r="B809" t="s">
        <v>2479</v>
      </c>
      <c r="C809" t="s">
        <v>2480</v>
      </c>
      <c r="D809">
        <v>7</v>
      </c>
      <c r="E809">
        <v>2.2999999999999998</v>
      </c>
      <c r="F809" t="s">
        <v>1981</v>
      </c>
      <c r="G809" t="s">
        <v>88</v>
      </c>
      <c r="H809" t="s">
        <v>88</v>
      </c>
      <c r="I809" t="s">
        <v>1800</v>
      </c>
      <c r="N809" t="s">
        <v>1882</v>
      </c>
      <c r="O809" t="s">
        <v>1883</v>
      </c>
      <c r="P809" t="s">
        <v>496</v>
      </c>
      <c r="Q809" t="s">
        <v>1949</v>
      </c>
      <c r="S809" t="s">
        <v>1832</v>
      </c>
      <c r="T809" t="s">
        <v>2481</v>
      </c>
      <c r="U809" t="s">
        <v>310</v>
      </c>
    </row>
    <row r="810" spans="1:21" hidden="1" x14ac:dyDescent="0.35">
      <c r="A810">
        <v>1138</v>
      </c>
      <c r="B810" t="s">
        <v>2482</v>
      </c>
      <c r="C810" t="s">
        <v>2483</v>
      </c>
      <c r="D810">
        <v>13</v>
      </c>
      <c r="E810">
        <v>4.33</v>
      </c>
      <c r="F810" t="s">
        <v>95</v>
      </c>
      <c r="G810" t="s">
        <v>88</v>
      </c>
      <c r="H810" t="s">
        <v>88</v>
      </c>
      <c r="I810" t="s">
        <v>1854</v>
      </c>
      <c r="N810" t="s">
        <v>1801</v>
      </c>
      <c r="O810" t="s">
        <v>1855</v>
      </c>
      <c r="P810" t="s">
        <v>2484</v>
      </c>
      <c r="Q810" t="s">
        <v>88</v>
      </c>
      <c r="R810" t="s">
        <v>1823</v>
      </c>
      <c r="S810" t="s">
        <v>1824</v>
      </c>
      <c r="T810" t="s">
        <v>2485</v>
      </c>
      <c r="U810" t="s">
        <v>1859</v>
      </c>
    </row>
    <row r="811" spans="1:21" hidden="1" x14ac:dyDescent="0.35">
      <c r="A811">
        <v>1005</v>
      </c>
      <c r="B811" t="s">
        <v>2486</v>
      </c>
      <c r="C811" t="s">
        <v>2487</v>
      </c>
      <c r="D811">
        <v>12.7</v>
      </c>
      <c r="E811">
        <v>4.33</v>
      </c>
      <c r="F811" t="s">
        <v>259</v>
      </c>
      <c r="G811" t="s">
        <v>88</v>
      </c>
      <c r="H811" t="s">
        <v>88</v>
      </c>
      <c r="I811" t="s">
        <v>1854</v>
      </c>
      <c r="N811" t="s">
        <v>1801</v>
      </c>
      <c r="O811" t="s">
        <v>1855</v>
      </c>
      <c r="P811" t="s">
        <v>492</v>
      </c>
      <c r="Q811" t="s">
        <v>1822</v>
      </c>
      <c r="R811" t="s">
        <v>2488</v>
      </c>
      <c r="S811" t="s">
        <v>2489</v>
      </c>
      <c r="T811" t="s">
        <v>2490</v>
      </c>
      <c r="U811" t="s">
        <v>1859</v>
      </c>
    </row>
    <row r="812" spans="1:21" hidden="1" x14ac:dyDescent="0.35">
      <c r="A812">
        <v>1006</v>
      </c>
      <c r="B812" t="s">
        <v>2491</v>
      </c>
      <c r="C812" t="s">
        <v>2492</v>
      </c>
      <c r="D812">
        <v>8.3000000000000007</v>
      </c>
      <c r="E812">
        <v>2.77</v>
      </c>
      <c r="F812" t="s">
        <v>259</v>
      </c>
      <c r="G812" t="s">
        <v>88</v>
      </c>
      <c r="H812" t="s">
        <v>88</v>
      </c>
      <c r="I812" t="s">
        <v>1854</v>
      </c>
      <c r="N812" t="s">
        <v>1801</v>
      </c>
      <c r="O812" t="s">
        <v>1855</v>
      </c>
      <c r="P812" t="s">
        <v>492</v>
      </c>
      <c r="Q812" t="s">
        <v>1822</v>
      </c>
      <c r="R812" t="s">
        <v>2488</v>
      </c>
      <c r="S812" t="s">
        <v>2493</v>
      </c>
      <c r="T812" t="s">
        <v>2490</v>
      </c>
      <c r="U812" t="s">
        <v>1859</v>
      </c>
    </row>
    <row r="813" spans="1:21" hidden="1" x14ac:dyDescent="0.35">
      <c r="A813">
        <v>1006</v>
      </c>
      <c r="B813" t="s">
        <v>2494</v>
      </c>
      <c r="C813" t="s">
        <v>2495</v>
      </c>
      <c r="D813">
        <v>6.5</v>
      </c>
      <c r="E813">
        <v>2.23</v>
      </c>
      <c r="F813" t="s">
        <v>259</v>
      </c>
      <c r="G813" t="s">
        <v>88</v>
      </c>
      <c r="H813" t="s">
        <v>88</v>
      </c>
      <c r="I813" t="s">
        <v>1854</v>
      </c>
      <c r="N813" t="s">
        <v>1801</v>
      </c>
      <c r="O813" t="s">
        <v>1855</v>
      </c>
      <c r="P813" t="s">
        <v>492</v>
      </c>
      <c r="Q813" t="s">
        <v>1822</v>
      </c>
      <c r="R813" t="s">
        <v>2488</v>
      </c>
      <c r="S813" t="s">
        <v>2496</v>
      </c>
      <c r="T813" t="s">
        <v>2490</v>
      </c>
      <c r="U813" t="s">
        <v>1859</v>
      </c>
    </row>
    <row r="814" spans="1:21" hidden="1" x14ac:dyDescent="0.35">
      <c r="A814">
        <v>1005</v>
      </c>
      <c r="B814" t="s">
        <v>2497</v>
      </c>
      <c r="C814" t="s">
        <v>2498</v>
      </c>
      <c r="D814">
        <v>9.3000000000000007</v>
      </c>
      <c r="E814">
        <v>3.1</v>
      </c>
      <c r="F814" t="s">
        <v>259</v>
      </c>
      <c r="G814" t="s">
        <v>88</v>
      </c>
      <c r="H814" t="s">
        <v>88</v>
      </c>
      <c r="I814" t="s">
        <v>1854</v>
      </c>
      <c r="N814" t="s">
        <v>1801</v>
      </c>
      <c r="O814" t="s">
        <v>1855</v>
      </c>
      <c r="P814" t="s">
        <v>492</v>
      </c>
      <c r="Q814" t="s">
        <v>1822</v>
      </c>
      <c r="R814" t="s">
        <v>2488</v>
      </c>
      <c r="S814" t="s">
        <v>2499</v>
      </c>
      <c r="T814" t="s">
        <v>2490</v>
      </c>
      <c r="U814" t="s">
        <v>1859</v>
      </c>
    </row>
    <row r="815" spans="1:21" hidden="1" x14ac:dyDescent="0.35">
      <c r="A815">
        <v>1004</v>
      </c>
      <c r="B815" t="s">
        <v>2500</v>
      </c>
      <c r="C815" t="s">
        <v>2501</v>
      </c>
      <c r="D815">
        <v>6.8</v>
      </c>
      <c r="E815">
        <v>2.27</v>
      </c>
      <c r="F815" t="s">
        <v>259</v>
      </c>
      <c r="G815" t="s">
        <v>88</v>
      </c>
      <c r="H815" t="s">
        <v>88</v>
      </c>
      <c r="I815" t="s">
        <v>1854</v>
      </c>
      <c r="N815" t="s">
        <v>1801</v>
      </c>
      <c r="O815" t="s">
        <v>1855</v>
      </c>
      <c r="P815" t="s">
        <v>492</v>
      </c>
      <c r="Q815" t="s">
        <v>1822</v>
      </c>
      <c r="R815" t="s">
        <v>2488</v>
      </c>
      <c r="S815" t="s">
        <v>2502</v>
      </c>
      <c r="T815" t="s">
        <v>2490</v>
      </c>
      <c r="U815" t="s">
        <v>1859</v>
      </c>
    </row>
    <row r="816" spans="1:21" hidden="1" x14ac:dyDescent="0.35">
      <c r="A816">
        <v>1139</v>
      </c>
      <c r="B816" t="s">
        <v>2503</v>
      </c>
      <c r="C816" t="s">
        <v>2504</v>
      </c>
      <c r="D816">
        <v>12</v>
      </c>
      <c r="E816">
        <v>4</v>
      </c>
      <c r="F816" t="s">
        <v>95</v>
      </c>
      <c r="G816" t="s">
        <v>88</v>
      </c>
      <c r="H816" t="s">
        <v>88</v>
      </c>
      <c r="I816" t="s">
        <v>1854</v>
      </c>
      <c r="N816" t="s">
        <v>1801</v>
      </c>
      <c r="O816" t="s">
        <v>1855</v>
      </c>
      <c r="P816" t="s">
        <v>491</v>
      </c>
      <c r="Q816" t="s">
        <v>88</v>
      </c>
      <c r="R816" t="s">
        <v>1972</v>
      </c>
      <c r="S816" t="s">
        <v>2242</v>
      </c>
      <c r="T816" t="s">
        <v>2505</v>
      </c>
      <c r="U816" t="s">
        <v>1859</v>
      </c>
    </row>
    <row r="817" spans="1:21" hidden="1" x14ac:dyDescent="0.35">
      <c r="A817">
        <v>1140</v>
      </c>
      <c r="B817" t="s">
        <v>2506</v>
      </c>
      <c r="C817" t="s">
        <v>2507</v>
      </c>
      <c r="D817">
        <v>4.9000000000000004</v>
      </c>
      <c r="E817">
        <v>1.63</v>
      </c>
      <c r="F817" t="s">
        <v>95</v>
      </c>
      <c r="G817" t="s">
        <v>88</v>
      </c>
      <c r="H817" t="s">
        <v>88</v>
      </c>
      <c r="I817" t="s">
        <v>1854</v>
      </c>
      <c r="N817" t="s">
        <v>1801</v>
      </c>
      <c r="O817" t="s">
        <v>1855</v>
      </c>
      <c r="P817" t="s">
        <v>491</v>
      </c>
      <c r="Q817" t="s">
        <v>2359</v>
      </c>
      <c r="R817" t="s">
        <v>1972</v>
      </c>
      <c r="S817" t="s">
        <v>2242</v>
      </c>
      <c r="T817" t="s">
        <v>2505</v>
      </c>
      <c r="U817" t="s">
        <v>1859</v>
      </c>
    </row>
    <row r="818" spans="1:21" hidden="1" x14ac:dyDescent="0.35">
      <c r="A818">
        <v>1141</v>
      </c>
      <c r="B818" t="s">
        <v>2508</v>
      </c>
      <c r="C818" t="s">
        <v>2509</v>
      </c>
      <c r="D818">
        <v>16</v>
      </c>
      <c r="E818">
        <v>5.33</v>
      </c>
      <c r="F818" t="s">
        <v>200</v>
      </c>
      <c r="G818" t="s">
        <v>88</v>
      </c>
      <c r="H818" t="s">
        <v>88</v>
      </c>
      <c r="I818" t="s">
        <v>1854</v>
      </c>
      <c r="N818" t="s">
        <v>1801</v>
      </c>
      <c r="O818" t="s">
        <v>1855</v>
      </c>
      <c r="P818" t="s">
        <v>491</v>
      </c>
      <c r="Q818" t="s">
        <v>88</v>
      </c>
      <c r="R818" t="s">
        <v>1972</v>
      </c>
      <c r="S818" t="s">
        <v>2242</v>
      </c>
      <c r="T818" t="s">
        <v>2505</v>
      </c>
      <c r="U818" t="s">
        <v>1859</v>
      </c>
    </row>
    <row r="819" spans="1:21" ht="43.5" hidden="1" x14ac:dyDescent="0.35">
      <c r="A819">
        <v>579</v>
      </c>
      <c r="B819" t="s">
        <v>2510</v>
      </c>
      <c r="C819" s="4" t="s">
        <v>2511</v>
      </c>
      <c r="D819">
        <v>15</v>
      </c>
      <c r="E819">
        <v>5</v>
      </c>
      <c r="F819" t="s">
        <v>95</v>
      </c>
      <c r="G819" t="s">
        <v>88</v>
      </c>
      <c r="H819" t="s">
        <v>88</v>
      </c>
      <c r="I819" t="s">
        <v>1800</v>
      </c>
      <c r="N819" t="s">
        <v>1801</v>
      </c>
      <c r="O819" t="s">
        <v>1802</v>
      </c>
      <c r="P819" t="s">
        <v>498</v>
      </c>
      <c r="Q819" t="s">
        <v>2512</v>
      </c>
      <c r="R819" t="s">
        <v>1831</v>
      </c>
      <c r="S819" t="s">
        <v>2513</v>
      </c>
      <c r="U819" t="s">
        <v>310</v>
      </c>
    </row>
    <row r="820" spans="1:21" hidden="1" x14ac:dyDescent="0.35">
      <c r="A820">
        <v>580</v>
      </c>
      <c r="B820" t="s">
        <v>2514</v>
      </c>
      <c r="C820" t="s">
        <v>2515</v>
      </c>
      <c r="D820">
        <v>15</v>
      </c>
      <c r="E820">
        <v>5</v>
      </c>
      <c r="F820" t="s">
        <v>95</v>
      </c>
      <c r="G820" t="s">
        <v>88</v>
      </c>
      <c r="H820" t="s">
        <v>88</v>
      </c>
      <c r="I820" t="s">
        <v>1800</v>
      </c>
      <c r="N820" t="s">
        <v>1801</v>
      </c>
      <c r="O820" t="s">
        <v>1802</v>
      </c>
      <c r="P820" t="s">
        <v>498</v>
      </c>
      <c r="Q820" t="s">
        <v>2512</v>
      </c>
      <c r="R820" t="s">
        <v>1831</v>
      </c>
      <c r="S820" t="s">
        <v>2513</v>
      </c>
      <c r="U820" t="s">
        <v>310</v>
      </c>
    </row>
    <row r="821" spans="1:21" hidden="1" x14ac:dyDescent="0.35">
      <c r="A821">
        <v>581</v>
      </c>
      <c r="B821" t="s">
        <v>2516</v>
      </c>
      <c r="C821" t="s">
        <v>2517</v>
      </c>
      <c r="D821">
        <v>15</v>
      </c>
      <c r="E821">
        <v>5</v>
      </c>
      <c r="F821" t="s">
        <v>95</v>
      </c>
      <c r="G821" t="s">
        <v>88</v>
      </c>
      <c r="H821" t="s">
        <v>88</v>
      </c>
      <c r="I821" t="s">
        <v>1800</v>
      </c>
      <c r="N821" t="s">
        <v>1801</v>
      </c>
      <c r="O821" t="s">
        <v>1802</v>
      </c>
      <c r="P821" t="s">
        <v>498</v>
      </c>
      <c r="Q821" t="s">
        <v>2512</v>
      </c>
      <c r="R821" t="s">
        <v>1831</v>
      </c>
      <c r="S821" t="s">
        <v>2513</v>
      </c>
      <c r="U821" t="s">
        <v>310</v>
      </c>
    </row>
    <row r="822" spans="1:21" hidden="1" x14ac:dyDescent="0.35">
      <c r="A822">
        <v>582</v>
      </c>
      <c r="B822" t="s">
        <v>2518</v>
      </c>
      <c r="C822" t="s">
        <v>2519</v>
      </c>
      <c r="D822">
        <v>15</v>
      </c>
      <c r="E822">
        <v>5</v>
      </c>
      <c r="F822" t="s">
        <v>95</v>
      </c>
      <c r="G822" t="s">
        <v>88</v>
      </c>
      <c r="H822" t="s">
        <v>88</v>
      </c>
      <c r="I822" t="s">
        <v>1800</v>
      </c>
      <c r="N822" t="s">
        <v>1801</v>
      </c>
      <c r="O822" t="s">
        <v>1802</v>
      </c>
      <c r="P822" t="s">
        <v>498</v>
      </c>
      <c r="Q822" t="s">
        <v>2512</v>
      </c>
      <c r="R822" t="s">
        <v>1831</v>
      </c>
      <c r="S822" t="s">
        <v>2513</v>
      </c>
      <c r="U822" t="s">
        <v>310</v>
      </c>
    </row>
    <row r="823" spans="1:21" hidden="1" x14ac:dyDescent="0.35">
      <c r="A823">
        <v>599</v>
      </c>
      <c r="B823" t="s">
        <v>2520</v>
      </c>
      <c r="C823" t="s">
        <v>2521</v>
      </c>
      <c r="D823">
        <v>10</v>
      </c>
      <c r="E823">
        <v>3.3</v>
      </c>
      <c r="F823" t="s">
        <v>95</v>
      </c>
      <c r="G823" t="s">
        <v>88</v>
      </c>
      <c r="H823" t="s">
        <v>88</v>
      </c>
      <c r="I823" t="s">
        <v>1800</v>
      </c>
      <c r="N823" t="s">
        <v>1801</v>
      </c>
      <c r="O823" t="s">
        <v>1802</v>
      </c>
      <c r="P823" t="s">
        <v>504</v>
      </c>
      <c r="Q823" t="s">
        <v>2522</v>
      </c>
      <c r="U823" t="s">
        <v>310</v>
      </c>
    </row>
    <row r="824" spans="1:21" hidden="1" x14ac:dyDescent="0.35">
      <c r="A824">
        <v>583</v>
      </c>
      <c r="B824" t="s">
        <v>2523</v>
      </c>
      <c r="C824" t="s">
        <v>2524</v>
      </c>
      <c r="D824">
        <v>12</v>
      </c>
      <c r="E824">
        <v>4</v>
      </c>
      <c r="F824" t="s">
        <v>95</v>
      </c>
      <c r="G824" t="s">
        <v>88</v>
      </c>
      <c r="H824" t="s">
        <v>88</v>
      </c>
      <c r="I824" t="s">
        <v>1800</v>
      </c>
      <c r="N824" t="s">
        <v>1801</v>
      </c>
      <c r="O824" t="s">
        <v>1802</v>
      </c>
      <c r="P824" t="s">
        <v>498</v>
      </c>
      <c r="Q824" t="s">
        <v>2512</v>
      </c>
      <c r="R824" t="s">
        <v>1831</v>
      </c>
      <c r="S824" t="s">
        <v>2513</v>
      </c>
      <c r="U824" t="s">
        <v>310</v>
      </c>
    </row>
    <row r="825" spans="1:21" hidden="1" x14ac:dyDescent="0.35">
      <c r="A825">
        <v>584</v>
      </c>
      <c r="B825" t="s">
        <v>2525</v>
      </c>
      <c r="C825" t="s">
        <v>2526</v>
      </c>
      <c r="D825">
        <v>11</v>
      </c>
      <c r="E825">
        <v>3.7</v>
      </c>
      <c r="F825" t="s">
        <v>95</v>
      </c>
      <c r="G825" t="s">
        <v>88</v>
      </c>
      <c r="H825" t="s">
        <v>88</v>
      </c>
      <c r="I825" t="s">
        <v>1800</v>
      </c>
      <c r="N825" t="s">
        <v>1801</v>
      </c>
      <c r="O825" t="s">
        <v>1802</v>
      </c>
      <c r="P825" t="s">
        <v>498</v>
      </c>
      <c r="Q825" t="s">
        <v>2512</v>
      </c>
      <c r="R825" t="s">
        <v>1831</v>
      </c>
      <c r="S825" t="s">
        <v>2513</v>
      </c>
      <c r="U825" t="s">
        <v>310</v>
      </c>
    </row>
    <row r="826" spans="1:21" hidden="1" x14ac:dyDescent="0.35">
      <c r="A826">
        <v>585</v>
      </c>
      <c r="B826" t="s">
        <v>2527</v>
      </c>
      <c r="C826" t="s">
        <v>2528</v>
      </c>
      <c r="D826">
        <v>15</v>
      </c>
      <c r="E826">
        <v>5</v>
      </c>
      <c r="F826" t="s">
        <v>95</v>
      </c>
      <c r="G826" t="s">
        <v>88</v>
      </c>
      <c r="H826" t="s">
        <v>88</v>
      </c>
      <c r="I826" t="s">
        <v>1800</v>
      </c>
      <c r="N826" t="s">
        <v>1801</v>
      </c>
      <c r="O826" t="s">
        <v>1802</v>
      </c>
      <c r="P826" t="s">
        <v>498</v>
      </c>
      <c r="Q826" t="s">
        <v>2512</v>
      </c>
      <c r="R826" t="s">
        <v>1831</v>
      </c>
      <c r="S826" t="s">
        <v>2513</v>
      </c>
      <c r="U826" t="s">
        <v>310</v>
      </c>
    </row>
    <row r="827" spans="1:21" hidden="1" x14ac:dyDescent="0.35">
      <c r="A827">
        <v>597</v>
      </c>
      <c r="B827" t="s">
        <v>2529</v>
      </c>
      <c r="C827" t="s">
        <v>2530</v>
      </c>
      <c r="D827">
        <v>11</v>
      </c>
      <c r="E827">
        <v>3.7</v>
      </c>
      <c r="F827" t="s">
        <v>1981</v>
      </c>
      <c r="G827" t="s">
        <v>88</v>
      </c>
      <c r="H827" t="s">
        <v>88</v>
      </c>
      <c r="I827" t="s">
        <v>1800</v>
      </c>
      <c r="N827" t="s">
        <v>1882</v>
      </c>
      <c r="O827" t="s">
        <v>1883</v>
      </c>
      <c r="P827" t="s">
        <v>504</v>
      </c>
      <c r="Q827" t="s">
        <v>2522</v>
      </c>
      <c r="R827" t="s">
        <v>2091</v>
      </c>
      <c r="S827" t="s">
        <v>2118</v>
      </c>
      <c r="T827" t="s">
        <v>2531</v>
      </c>
      <c r="U827" t="s">
        <v>310</v>
      </c>
    </row>
    <row r="828" spans="1:21" hidden="1" x14ac:dyDescent="0.35">
      <c r="A828">
        <v>1244</v>
      </c>
      <c r="B828" t="s">
        <v>2532</v>
      </c>
      <c r="C828" t="s">
        <v>2533</v>
      </c>
      <c r="D828">
        <v>5</v>
      </c>
      <c r="E828">
        <v>1.67</v>
      </c>
      <c r="F828" t="s">
        <v>200</v>
      </c>
      <c r="G828" t="s">
        <v>88</v>
      </c>
      <c r="H828" t="s">
        <v>88</v>
      </c>
      <c r="I828" t="s">
        <v>1800</v>
      </c>
      <c r="N828" t="s">
        <v>2534</v>
      </c>
      <c r="O828" t="s">
        <v>1855</v>
      </c>
      <c r="P828" t="s">
        <v>300</v>
      </c>
      <c r="Q828" t="s">
        <v>1856</v>
      </c>
      <c r="R828" t="s">
        <v>1856</v>
      </c>
      <c r="S828" t="s">
        <v>2535</v>
      </c>
      <c r="U828" t="s">
        <v>310</v>
      </c>
    </row>
    <row r="829" spans="1:21" hidden="1" x14ac:dyDescent="0.35">
      <c r="A829">
        <v>600</v>
      </c>
      <c r="B829" t="s">
        <v>2536</v>
      </c>
      <c r="C829" t="s">
        <v>2537</v>
      </c>
      <c r="D829">
        <v>5</v>
      </c>
      <c r="E829">
        <v>1.7</v>
      </c>
      <c r="F829" t="s">
        <v>95</v>
      </c>
      <c r="G829" t="s">
        <v>88</v>
      </c>
      <c r="H829" t="s">
        <v>88</v>
      </c>
      <c r="I829" t="s">
        <v>1800</v>
      </c>
      <c r="N829" t="s">
        <v>1882</v>
      </c>
      <c r="O829" t="s">
        <v>1883</v>
      </c>
      <c r="P829" t="s">
        <v>2538</v>
      </c>
      <c r="Q829" t="s">
        <v>2522</v>
      </c>
      <c r="T829" t="s">
        <v>2539</v>
      </c>
      <c r="U829" t="s">
        <v>310</v>
      </c>
    </row>
    <row r="830" spans="1:21" x14ac:dyDescent="0.35">
      <c r="A830">
        <v>1142</v>
      </c>
      <c r="B830" t="s">
        <v>2540</v>
      </c>
      <c r="C830" t="s">
        <v>2541</v>
      </c>
      <c r="D830">
        <v>3</v>
      </c>
      <c r="E830">
        <v>1</v>
      </c>
      <c r="F830" t="s">
        <v>200</v>
      </c>
      <c r="G830" t="s">
        <v>88</v>
      </c>
      <c r="H830" t="s">
        <v>88</v>
      </c>
      <c r="I830" t="s">
        <v>1854</v>
      </c>
      <c r="M830">
        <v>20</v>
      </c>
      <c r="N830" t="s">
        <v>1801</v>
      </c>
      <c r="O830" t="s">
        <v>1855</v>
      </c>
      <c r="P830" t="s">
        <v>506</v>
      </c>
      <c r="Q830" t="s">
        <v>2420</v>
      </c>
      <c r="R830" t="s">
        <v>506</v>
      </c>
      <c r="S830" t="s">
        <v>2421</v>
      </c>
      <c r="T830" t="s">
        <v>2542</v>
      </c>
      <c r="U830" t="s">
        <v>1859</v>
      </c>
    </row>
    <row r="831" spans="1:21" hidden="1" x14ac:dyDescent="0.35">
      <c r="A831">
        <v>608</v>
      </c>
      <c r="B831" t="s">
        <v>2543</v>
      </c>
      <c r="C831" t="s">
        <v>2544</v>
      </c>
      <c r="D831">
        <v>15</v>
      </c>
      <c r="E831">
        <v>5</v>
      </c>
      <c r="F831" t="s">
        <v>200</v>
      </c>
      <c r="G831" t="s">
        <v>88</v>
      </c>
      <c r="H831" t="s">
        <v>88</v>
      </c>
      <c r="I831" t="s">
        <v>1800</v>
      </c>
      <c r="N831" t="s">
        <v>1882</v>
      </c>
      <c r="O831" t="s">
        <v>1883</v>
      </c>
      <c r="P831" t="s">
        <v>502</v>
      </c>
      <c r="Q831" t="s">
        <v>2545</v>
      </c>
      <c r="R831" t="s">
        <v>2546</v>
      </c>
      <c r="S831" t="s">
        <v>2092</v>
      </c>
      <c r="T831" t="s">
        <v>2547</v>
      </c>
      <c r="U831" t="s">
        <v>1859</v>
      </c>
    </row>
    <row r="832" spans="1:21" x14ac:dyDescent="0.35">
      <c r="A832">
        <v>1143</v>
      </c>
      <c r="B832" t="s">
        <v>2548</v>
      </c>
      <c r="C832" t="s">
        <v>2549</v>
      </c>
      <c r="D832">
        <v>18.2</v>
      </c>
      <c r="E832">
        <v>6.07</v>
      </c>
      <c r="F832" t="s">
        <v>200</v>
      </c>
      <c r="G832" t="s">
        <v>397</v>
      </c>
      <c r="H832" t="s">
        <v>88</v>
      </c>
      <c r="I832" t="s">
        <v>1854</v>
      </c>
      <c r="M832">
        <v>20</v>
      </c>
      <c r="N832" t="s">
        <v>1801</v>
      </c>
      <c r="O832" t="s">
        <v>1855</v>
      </c>
      <c r="P832" t="s">
        <v>506</v>
      </c>
      <c r="Q832" t="s">
        <v>2420</v>
      </c>
      <c r="R832" t="s">
        <v>506</v>
      </c>
      <c r="S832" t="s">
        <v>2421</v>
      </c>
      <c r="T832" t="s">
        <v>2550</v>
      </c>
      <c r="U832" t="s">
        <v>1859</v>
      </c>
    </row>
    <row r="833" spans="1:21" x14ac:dyDescent="0.35">
      <c r="A833">
        <v>1144</v>
      </c>
      <c r="B833" t="s">
        <v>2551</v>
      </c>
      <c r="C833" t="s">
        <v>2552</v>
      </c>
      <c r="D833">
        <v>19.3</v>
      </c>
      <c r="E833">
        <v>6.43</v>
      </c>
      <c r="F833" t="s">
        <v>200</v>
      </c>
      <c r="G833" t="s">
        <v>397</v>
      </c>
      <c r="H833" t="s">
        <v>88</v>
      </c>
      <c r="I833" t="s">
        <v>1854</v>
      </c>
      <c r="M833">
        <v>20</v>
      </c>
      <c r="N833" t="s">
        <v>1801</v>
      </c>
      <c r="O833" t="s">
        <v>1855</v>
      </c>
      <c r="P833" t="s">
        <v>506</v>
      </c>
      <c r="Q833" t="s">
        <v>2420</v>
      </c>
      <c r="R833" t="s">
        <v>506</v>
      </c>
      <c r="S833" t="s">
        <v>2421</v>
      </c>
      <c r="T833" t="s">
        <v>2550</v>
      </c>
      <c r="U833" t="s">
        <v>1859</v>
      </c>
    </row>
    <row r="834" spans="1:21" x14ac:dyDescent="0.35">
      <c r="A834">
        <v>1145</v>
      </c>
      <c r="B834" t="s">
        <v>2553</v>
      </c>
      <c r="C834" t="s">
        <v>2554</v>
      </c>
      <c r="D834">
        <v>18</v>
      </c>
      <c r="E834">
        <v>6</v>
      </c>
      <c r="F834" t="s">
        <v>200</v>
      </c>
      <c r="G834" t="s">
        <v>397</v>
      </c>
      <c r="H834" t="s">
        <v>88</v>
      </c>
      <c r="I834" t="s">
        <v>1854</v>
      </c>
      <c r="M834">
        <v>20</v>
      </c>
      <c r="N834" t="s">
        <v>1801</v>
      </c>
      <c r="O834" t="s">
        <v>1855</v>
      </c>
      <c r="P834" t="s">
        <v>506</v>
      </c>
      <c r="Q834" t="s">
        <v>2420</v>
      </c>
      <c r="R834" t="s">
        <v>506</v>
      </c>
      <c r="S834" t="s">
        <v>2421</v>
      </c>
      <c r="T834" t="s">
        <v>2550</v>
      </c>
      <c r="U834" t="s">
        <v>1859</v>
      </c>
    </row>
    <row r="835" spans="1:21" x14ac:dyDescent="0.35">
      <c r="A835">
        <v>1146</v>
      </c>
      <c r="B835" t="s">
        <v>2555</v>
      </c>
      <c r="C835" t="s">
        <v>2556</v>
      </c>
      <c r="D835">
        <v>14.8</v>
      </c>
      <c r="E835">
        <v>4.93</v>
      </c>
      <c r="F835" t="s">
        <v>200</v>
      </c>
      <c r="G835" t="s">
        <v>397</v>
      </c>
      <c r="H835" t="s">
        <v>88</v>
      </c>
      <c r="I835" t="s">
        <v>1854</v>
      </c>
      <c r="M835">
        <v>20</v>
      </c>
      <c r="N835" t="s">
        <v>1801</v>
      </c>
      <c r="O835" t="s">
        <v>1855</v>
      </c>
      <c r="P835" t="s">
        <v>506</v>
      </c>
      <c r="Q835" t="s">
        <v>2420</v>
      </c>
      <c r="R835" t="s">
        <v>506</v>
      </c>
      <c r="S835" t="s">
        <v>2421</v>
      </c>
      <c r="T835" t="s">
        <v>2550</v>
      </c>
      <c r="U835" t="s">
        <v>1859</v>
      </c>
    </row>
    <row r="836" spans="1:21" x14ac:dyDescent="0.35">
      <c r="A836">
        <v>1147</v>
      </c>
      <c r="B836" t="s">
        <v>2557</v>
      </c>
      <c r="C836" t="s">
        <v>2558</v>
      </c>
      <c r="D836">
        <v>18</v>
      </c>
      <c r="E836">
        <v>6</v>
      </c>
      <c r="F836" t="s">
        <v>200</v>
      </c>
      <c r="G836" t="s">
        <v>397</v>
      </c>
      <c r="H836" t="s">
        <v>88</v>
      </c>
      <c r="I836" t="s">
        <v>1854</v>
      </c>
      <c r="M836">
        <v>20</v>
      </c>
      <c r="N836" t="s">
        <v>1801</v>
      </c>
      <c r="O836" t="s">
        <v>1855</v>
      </c>
      <c r="P836" t="s">
        <v>506</v>
      </c>
      <c r="Q836" t="s">
        <v>2420</v>
      </c>
      <c r="R836" t="s">
        <v>506</v>
      </c>
      <c r="S836" t="s">
        <v>2421</v>
      </c>
      <c r="T836" t="s">
        <v>2550</v>
      </c>
      <c r="U836" t="s">
        <v>1859</v>
      </c>
    </row>
    <row r="837" spans="1:21" x14ac:dyDescent="0.35">
      <c r="A837">
        <v>1148</v>
      </c>
      <c r="B837" t="s">
        <v>2559</v>
      </c>
      <c r="C837" t="s">
        <v>2560</v>
      </c>
      <c r="D837">
        <v>18.8</v>
      </c>
      <c r="E837">
        <v>6.27</v>
      </c>
      <c r="F837" t="s">
        <v>200</v>
      </c>
      <c r="G837" t="s">
        <v>397</v>
      </c>
      <c r="H837" t="s">
        <v>88</v>
      </c>
      <c r="I837" t="s">
        <v>1854</v>
      </c>
      <c r="M837">
        <v>20</v>
      </c>
      <c r="N837" t="s">
        <v>1801</v>
      </c>
      <c r="O837" t="s">
        <v>1855</v>
      </c>
      <c r="P837" t="s">
        <v>506</v>
      </c>
      <c r="Q837" t="s">
        <v>2420</v>
      </c>
      <c r="R837" t="s">
        <v>506</v>
      </c>
      <c r="S837" t="s">
        <v>2421</v>
      </c>
      <c r="T837" t="s">
        <v>2550</v>
      </c>
      <c r="U837" t="s">
        <v>1859</v>
      </c>
    </row>
    <row r="838" spans="1:21" x14ac:dyDescent="0.35">
      <c r="A838">
        <v>1149</v>
      </c>
      <c r="B838" t="s">
        <v>2561</v>
      </c>
      <c r="C838" t="s">
        <v>2562</v>
      </c>
      <c r="D838">
        <v>18</v>
      </c>
      <c r="E838">
        <v>6</v>
      </c>
      <c r="F838" t="s">
        <v>200</v>
      </c>
      <c r="G838" t="s">
        <v>397</v>
      </c>
      <c r="H838" t="s">
        <v>88</v>
      </c>
      <c r="I838" t="s">
        <v>1854</v>
      </c>
      <c r="M838">
        <v>20</v>
      </c>
      <c r="N838" t="s">
        <v>1801</v>
      </c>
      <c r="O838" t="s">
        <v>1855</v>
      </c>
      <c r="P838" t="s">
        <v>506</v>
      </c>
      <c r="Q838" t="s">
        <v>2420</v>
      </c>
      <c r="R838" t="s">
        <v>506</v>
      </c>
      <c r="S838" t="s">
        <v>2421</v>
      </c>
      <c r="T838" t="s">
        <v>2550</v>
      </c>
      <c r="U838" t="s">
        <v>1859</v>
      </c>
    </row>
    <row r="839" spans="1:21" x14ac:dyDescent="0.35">
      <c r="A839">
        <v>1150</v>
      </c>
      <c r="B839" t="s">
        <v>2563</v>
      </c>
      <c r="C839" t="s">
        <v>2564</v>
      </c>
      <c r="D839">
        <v>19.8</v>
      </c>
      <c r="E839">
        <v>6.6</v>
      </c>
      <c r="F839" t="s">
        <v>200</v>
      </c>
      <c r="G839" t="s">
        <v>397</v>
      </c>
      <c r="H839" t="s">
        <v>88</v>
      </c>
      <c r="I839" t="s">
        <v>1854</v>
      </c>
      <c r="M839">
        <v>20</v>
      </c>
      <c r="N839" t="s">
        <v>1801</v>
      </c>
      <c r="O839" t="s">
        <v>1855</v>
      </c>
      <c r="P839" t="s">
        <v>506</v>
      </c>
      <c r="Q839" t="s">
        <v>2420</v>
      </c>
      <c r="R839" t="s">
        <v>506</v>
      </c>
      <c r="S839" t="s">
        <v>2421</v>
      </c>
      <c r="T839" t="s">
        <v>2550</v>
      </c>
      <c r="U839" t="s">
        <v>1859</v>
      </c>
    </row>
    <row r="840" spans="1:21" x14ac:dyDescent="0.35">
      <c r="A840">
        <v>1151</v>
      </c>
      <c r="B840" t="s">
        <v>2565</v>
      </c>
      <c r="C840" t="s">
        <v>2566</v>
      </c>
      <c r="D840">
        <v>17.600000000000001</v>
      </c>
      <c r="E840">
        <v>5.87</v>
      </c>
      <c r="F840" t="s">
        <v>200</v>
      </c>
      <c r="G840" t="s">
        <v>397</v>
      </c>
      <c r="H840" t="s">
        <v>88</v>
      </c>
      <c r="I840" t="s">
        <v>1854</v>
      </c>
      <c r="M840">
        <v>20</v>
      </c>
      <c r="N840" t="s">
        <v>1801</v>
      </c>
      <c r="O840" t="s">
        <v>1855</v>
      </c>
      <c r="P840" t="s">
        <v>506</v>
      </c>
      <c r="Q840" t="s">
        <v>2420</v>
      </c>
      <c r="R840" t="s">
        <v>506</v>
      </c>
      <c r="S840" t="s">
        <v>2421</v>
      </c>
      <c r="T840" t="s">
        <v>2550</v>
      </c>
      <c r="U840" t="s">
        <v>1859</v>
      </c>
    </row>
    <row r="841" spans="1:21" x14ac:dyDescent="0.35">
      <c r="A841">
        <v>1152</v>
      </c>
      <c r="B841" t="s">
        <v>2567</v>
      </c>
      <c r="C841" t="s">
        <v>2568</v>
      </c>
      <c r="D841">
        <v>16.600000000000001</v>
      </c>
      <c r="E841">
        <v>5.53</v>
      </c>
      <c r="F841" t="s">
        <v>200</v>
      </c>
      <c r="G841" t="s">
        <v>397</v>
      </c>
      <c r="H841" t="s">
        <v>88</v>
      </c>
      <c r="I841" t="s">
        <v>1854</v>
      </c>
      <c r="M841">
        <v>20</v>
      </c>
      <c r="N841" t="s">
        <v>1801</v>
      </c>
      <c r="O841" t="s">
        <v>1855</v>
      </c>
      <c r="P841" t="s">
        <v>506</v>
      </c>
      <c r="Q841" t="s">
        <v>2420</v>
      </c>
      <c r="R841" t="s">
        <v>506</v>
      </c>
      <c r="S841" t="s">
        <v>2421</v>
      </c>
      <c r="T841" t="s">
        <v>2550</v>
      </c>
      <c r="U841" t="s">
        <v>1859</v>
      </c>
    </row>
    <row r="842" spans="1:21" x14ac:dyDescent="0.35">
      <c r="A842">
        <v>1153</v>
      </c>
      <c r="B842" t="s">
        <v>2569</v>
      </c>
      <c r="C842" t="s">
        <v>2570</v>
      </c>
      <c r="D842">
        <v>18.7</v>
      </c>
      <c r="E842">
        <v>6.23</v>
      </c>
      <c r="F842" t="s">
        <v>200</v>
      </c>
      <c r="G842" t="s">
        <v>397</v>
      </c>
      <c r="H842" t="s">
        <v>88</v>
      </c>
      <c r="I842" t="s">
        <v>1854</v>
      </c>
      <c r="M842">
        <v>20</v>
      </c>
      <c r="N842" t="s">
        <v>1801</v>
      </c>
      <c r="O842" t="s">
        <v>1855</v>
      </c>
      <c r="P842" t="s">
        <v>506</v>
      </c>
      <c r="Q842" t="s">
        <v>2420</v>
      </c>
      <c r="R842" t="s">
        <v>506</v>
      </c>
      <c r="S842" t="s">
        <v>2421</v>
      </c>
      <c r="T842" t="s">
        <v>2550</v>
      </c>
      <c r="U842" t="s">
        <v>1859</v>
      </c>
    </row>
    <row r="843" spans="1:21" x14ac:dyDescent="0.35">
      <c r="A843">
        <v>1154</v>
      </c>
      <c r="B843" t="s">
        <v>2571</v>
      </c>
      <c r="C843" t="s">
        <v>2572</v>
      </c>
      <c r="D843">
        <v>18.899999999999999</v>
      </c>
      <c r="E843">
        <v>6.3</v>
      </c>
      <c r="F843" t="s">
        <v>200</v>
      </c>
      <c r="G843" t="s">
        <v>397</v>
      </c>
      <c r="H843" t="s">
        <v>88</v>
      </c>
      <c r="I843" t="s">
        <v>1854</v>
      </c>
      <c r="M843">
        <v>20</v>
      </c>
      <c r="N843" t="s">
        <v>1801</v>
      </c>
      <c r="O843" t="s">
        <v>1855</v>
      </c>
      <c r="P843" t="s">
        <v>506</v>
      </c>
      <c r="Q843" t="s">
        <v>2420</v>
      </c>
      <c r="R843" t="s">
        <v>506</v>
      </c>
      <c r="S843" t="s">
        <v>2421</v>
      </c>
      <c r="T843" t="s">
        <v>2550</v>
      </c>
      <c r="U843" t="s">
        <v>1859</v>
      </c>
    </row>
    <row r="844" spans="1:21" x14ac:dyDescent="0.35">
      <c r="A844">
        <v>1155</v>
      </c>
      <c r="B844" t="s">
        <v>2573</v>
      </c>
      <c r="C844" t="s">
        <v>2574</v>
      </c>
      <c r="D844">
        <v>19.8</v>
      </c>
      <c r="E844">
        <v>6.6</v>
      </c>
      <c r="F844" t="s">
        <v>200</v>
      </c>
      <c r="G844" t="s">
        <v>397</v>
      </c>
      <c r="H844" t="s">
        <v>88</v>
      </c>
      <c r="I844" t="s">
        <v>1854</v>
      </c>
      <c r="M844">
        <v>20</v>
      </c>
      <c r="N844" t="s">
        <v>1801</v>
      </c>
      <c r="O844" t="s">
        <v>1855</v>
      </c>
      <c r="P844" t="s">
        <v>506</v>
      </c>
      <c r="Q844" t="s">
        <v>2420</v>
      </c>
      <c r="R844" t="s">
        <v>506</v>
      </c>
      <c r="S844" t="s">
        <v>2421</v>
      </c>
      <c r="T844" t="s">
        <v>2550</v>
      </c>
      <c r="U844" t="s">
        <v>1859</v>
      </c>
    </row>
    <row r="845" spans="1:21" x14ac:dyDescent="0.35">
      <c r="A845">
        <v>1156</v>
      </c>
      <c r="B845" t="s">
        <v>2575</v>
      </c>
      <c r="C845" t="s">
        <v>2576</v>
      </c>
      <c r="D845">
        <v>16.3</v>
      </c>
      <c r="E845">
        <v>5.43</v>
      </c>
      <c r="F845" t="s">
        <v>200</v>
      </c>
      <c r="G845" t="s">
        <v>397</v>
      </c>
      <c r="H845" t="s">
        <v>88</v>
      </c>
      <c r="I845" t="s">
        <v>1854</v>
      </c>
      <c r="M845">
        <v>20</v>
      </c>
      <c r="N845" t="s">
        <v>1801</v>
      </c>
      <c r="O845" t="s">
        <v>1855</v>
      </c>
      <c r="P845" t="s">
        <v>506</v>
      </c>
      <c r="Q845" t="s">
        <v>2420</v>
      </c>
      <c r="R845" t="s">
        <v>506</v>
      </c>
      <c r="S845" t="s">
        <v>2421</v>
      </c>
      <c r="T845" t="s">
        <v>2550</v>
      </c>
      <c r="U845" t="s">
        <v>1859</v>
      </c>
    </row>
    <row r="846" spans="1:21" x14ac:dyDescent="0.35">
      <c r="A846">
        <v>1157</v>
      </c>
      <c r="B846" t="s">
        <v>2577</v>
      </c>
      <c r="C846" t="s">
        <v>2578</v>
      </c>
      <c r="D846">
        <v>19.7</v>
      </c>
      <c r="E846">
        <v>6.57</v>
      </c>
      <c r="F846" t="s">
        <v>200</v>
      </c>
      <c r="G846" t="s">
        <v>397</v>
      </c>
      <c r="H846" t="s">
        <v>88</v>
      </c>
      <c r="I846" t="s">
        <v>1854</v>
      </c>
      <c r="M846">
        <v>20</v>
      </c>
      <c r="N846" t="s">
        <v>1801</v>
      </c>
      <c r="O846" t="s">
        <v>1855</v>
      </c>
      <c r="P846" t="s">
        <v>506</v>
      </c>
      <c r="Q846" t="s">
        <v>2420</v>
      </c>
      <c r="R846" t="s">
        <v>506</v>
      </c>
      <c r="S846" t="s">
        <v>2421</v>
      </c>
      <c r="T846" t="s">
        <v>2550</v>
      </c>
      <c r="U846" t="s">
        <v>1859</v>
      </c>
    </row>
    <row r="847" spans="1:21" x14ac:dyDescent="0.35">
      <c r="A847">
        <v>1158</v>
      </c>
      <c r="B847" t="s">
        <v>2579</v>
      </c>
      <c r="C847" t="s">
        <v>2580</v>
      </c>
      <c r="D847">
        <v>20</v>
      </c>
      <c r="E847">
        <v>6.7</v>
      </c>
      <c r="F847" t="s">
        <v>200</v>
      </c>
      <c r="G847" t="s">
        <v>397</v>
      </c>
      <c r="H847" t="s">
        <v>88</v>
      </c>
      <c r="I847" t="s">
        <v>1854</v>
      </c>
      <c r="M847">
        <v>20</v>
      </c>
      <c r="N847" t="s">
        <v>1801</v>
      </c>
      <c r="O847" t="s">
        <v>1855</v>
      </c>
      <c r="P847" t="s">
        <v>506</v>
      </c>
      <c r="Q847" t="s">
        <v>2420</v>
      </c>
      <c r="R847" t="s">
        <v>506</v>
      </c>
      <c r="S847" t="s">
        <v>2421</v>
      </c>
      <c r="T847" t="s">
        <v>2581</v>
      </c>
      <c r="U847" t="s">
        <v>1859</v>
      </c>
    </row>
    <row r="848" spans="1:21" x14ac:dyDescent="0.35">
      <c r="A848">
        <v>1159</v>
      </c>
      <c r="B848" t="s">
        <v>2582</v>
      </c>
      <c r="C848" t="s">
        <v>2583</v>
      </c>
      <c r="D848">
        <v>17.7</v>
      </c>
      <c r="E848">
        <v>5.9</v>
      </c>
      <c r="F848" t="s">
        <v>200</v>
      </c>
      <c r="G848" t="s">
        <v>397</v>
      </c>
      <c r="H848" t="s">
        <v>88</v>
      </c>
      <c r="I848" t="s">
        <v>1854</v>
      </c>
      <c r="M848">
        <v>20</v>
      </c>
      <c r="N848" t="s">
        <v>1801</v>
      </c>
      <c r="O848" t="s">
        <v>1855</v>
      </c>
      <c r="P848" t="s">
        <v>506</v>
      </c>
      <c r="Q848" t="s">
        <v>2420</v>
      </c>
      <c r="R848" t="s">
        <v>506</v>
      </c>
      <c r="S848" t="s">
        <v>2421</v>
      </c>
      <c r="T848" t="s">
        <v>2550</v>
      </c>
      <c r="U848" t="s">
        <v>1859</v>
      </c>
    </row>
    <row r="849" spans="1:21" x14ac:dyDescent="0.35">
      <c r="A849">
        <v>1160</v>
      </c>
      <c r="B849" t="s">
        <v>2584</v>
      </c>
      <c r="C849" t="s">
        <v>2585</v>
      </c>
      <c r="D849">
        <v>14.5</v>
      </c>
      <c r="E849">
        <v>4.83</v>
      </c>
      <c r="F849" t="s">
        <v>200</v>
      </c>
      <c r="G849" t="s">
        <v>397</v>
      </c>
      <c r="H849" t="s">
        <v>88</v>
      </c>
      <c r="I849" t="s">
        <v>1854</v>
      </c>
      <c r="M849">
        <v>20</v>
      </c>
      <c r="N849" t="s">
        <v>1801</v>
      </c>
      <c r="O849" t="s">
        <v>1855</v>
      </c>
      <c r="P849" t="s">
        <v>506</v>
      </c>
      <c r="Q849" t="s">
        <v>2420</v>
      </c>
      <c r="R849" t="s">
        <v>506</v>
      </c>
      <c r="S849" t="s">
        <v>2421</v>
      </c>
      <c r="T849" t="s">
        <v>2550</v>
      </c>
      <c r="U849" t="s">
        <v>1859</v>
      </c>
    </row>
    <row r="850" spans="1:21" x14ac:dyDescent="0.35">
      <c r="A850">
        <v>1161</v>
      </c>
      <c r="B850" t="s">
        <v>2586</v>
      </c>
      <c r="C850" t="s">
        <v>2587</v>
      </c>
      <c r="D850">
        <v>18.2</v>
      </c>
      <c r="E850">
        <v>6.07</v>
      </c>
      <c r="F850" t="s">
        <v>200</v>
      </c>
      <c r="G850" t="s">
        <v>397</v>
      </c>
      <c r="H850" t="s">
        <v>88</v>
      </c>
      <c r="I850" t="s">
        <v>1854</v>
      </c>
      <c r="M850">
        <v>20</v>
      </c>
      <c r="N850" t="s">
        <v>1801</v>
      </c>
      <c r="O850" t="s">
        <v>1855</v>
      </c>
      <c r="P850" t="s">
        <v>506</v>
      </c>
      <c r="Q850" t="s">
        <v>2420</v>
      </c>
      <c r="R850" t="s">
        <v>506</v>
      </c>
      <c r="S850" t="s">
        <v>2421</v>
      </c>
      <c r="T850" t="s">
        <v>2550</v>
      </c>
      <c r="U850" t="s">
        <v>1859</v>
      </c>
    </row>
    <row r="851" spans="1:21" x14ac:dyDescent="0.35">
      <c r="A851">
        <v>1162</v>
      </c>
      <c r="B851" t="s">
        <v>2588</v>
      </c>
      <c r="C851" t="s">
        <v>2589</v>
      </c>
      <c r="D851">
        <v>16.8</v>
      </c>
      <c r="E851">
        <v>5.6</v>
      </c>
      <c r="F851" t="s">
        <v>200</v>
      </c>
      <c r="G851" t="s">
        <v>397</v>
      </c>
      <c r="H851" t="s">
        <v>88</v>
      </c>
      <c r="I851" t="s">
        <v>1854</v>
      </c>
      <c r="M851">
        <v>20</v>
      </c>
      <c r="N851" t="s">
        <v>1801</v>
      </c>
      <c r="O851" t="s">
        <v>1855</v>
      </c>
      <c r="P851" t="s">
        <v>506</v>
      </c>
      <c r="Q851" t="s">
        <v>2420</v>
      </c>
      <c r="R851" t="s">
        <v>506</v>
      </c>
      <c r="S851" t="s">
        <v>2421</v>
      </c>
      <c r="T851" t="s">
        <v>2550</v>
      </c>
      <c r="U851" t="s">
        <v>1859</v>
      </c>
    </row>
    <row r="852" spans="1:21" x14ac:dyDescent="0.35">
      <c r="A852">
        <v>1163</v>
      </c>
      <c r="B852" t="s">
        <v>2590</v>
      </c>
      <c r="C852" t="s">
        <v>2591</v>
      </c>
      <c r="D852">
        <v>17.2</v>
      </c>
      <c r="E852">
        <v>5.73</v>
      </c>
      <c r="F852" t="s">
        <v>200</v>
      </c>
      <c r="G852" t="s">
        <v>397</v>
      </c>
      <c r="H852" t="s">
        <v>88</v>
      </c>
      <c r="I852" t="s">
        <v>1854</v>
      </c>
      <c r="M852">
        <v>20</v>
      </c>
      <c r="N852" t="s">
        <v>1801</v>
      </c>
      <c r="O852" t="s">
        <v>1855</v>
      </c>
      <c r="P852" t="s">
        <v>506</v>
      </c>
      <c r="Q852" t="s">
        <v>2420</v>
      </c>
      <c r="R852" t="s">
        <v>506</v>
      </c>
      <c r="S852" t="s">
        <v>2421</v>
      </c>
      <c r="T852" t="s">
        <v>2550</v>
      </c>
      <c r="U852" t="s">
        <v>1859</v>
      </c>
    </row>
    <row r="853" spans="1:21" x14ac:dyDescent="0.35">
      <c r="A853">
        <v>1164</v>
      </c>
      <c r="B853" t="s">
        <v>2592</v>
      </c>
      <c r="C853" t="s">
        <v>2593</v>
      </c>
      <c r="D853">
        <v>17.899999999999999</v>
      </c>
      <c r="E853">
        <v>5.97</v>
      </c>
      <c r="F853" t="s">
        <v>200</v>
      </c>
      <c r="G853" t="s">
        <v>397</v>
      </c>
      <c r="H853" t="s">
        <v>88</v>
      </c>
      <c r="I853" t="s">
        <v>1854</v>
      </c>
      <c r="M853">
        <v>20</v>
      </c>
      <c r="N853" t="s">
        <v>1801</v>
      </c>
      <c r="O853" t="s">
        <v>1855</v>
      </c>
      <c r="P853" t="s">
        <v>506</v>
      </c>
      <c r="Q853" t="s">
        <v>2420</v>
      </c>
      <c r="R853" t="s">
        <v>506</v>
      </c>
      <c r="S853" t="s">
        <v>2421</v>
      </c>
      <c r="T853" t="s">
        <v>2550</v>
      </c>
      <c r="U853" t="s">
        <v>1859</v>
      </c>
    </row>
    <row r="854" spans="1:21" x14ac:dyDescent="0.35">
      <c r="A854">
        <v>1165</v>
      </c>
      <c r="B854" t="s">
        <v>2594</v>
      </c>
      <c r="C854" t="s">
        <v>2595</v>
      </c>
      <c r="D854">
        <v>17.100000000000001</v>
      </c>
      <c r="E854">
        <v>5.7</v>
      </c>
      <c r="F854" t="s">
        <v>200</v>
      </c>
      <c r="G854" t="s">
        <v>397</v>
      </c>
      <c r="H854" t="s">
        <v>88</v>
      </c>
      <c r="I854" t="s">
        <v>1854</v>
      </c>
      <c r="M854">
        <v>20</v>
      </c>
      <c r="N854" t="s">
        <v>1801</v>
      </c>
      <c r="O854" t="s">
        <v>1855</v>
      </c>
      <c r="P854" t="s">
        <v>506</v>
      </c>
      <c r="Q854" t="s">
        <v>2420</v>
      </c>
      <c r="R854" t="s">
        <v>506</v>
      </c>
      <c r="S854" t="s">
        <v>2421</v>
      </c>
      <c r="T854" t="s">
        <v>2550</v>
      </c>
      <c r="U854" t="s">
        <v>1859</v>
      </c>
    </row>
    <row r="855" spans="1:21" x14ac:dyDescent="0.35">
      <c r="A855">
        <v>1166</v>
      </c>
      <c r="B855" t="s">
        <v>2596</v>
      </c>
      <c r="C855" t="s">
        <v>2597</v>
      </c>
      <c r="D855">
        <v>15.8</v>
      </c>
      <c r="E855">
        <v>5.27</v>
      </c>
      <c r="F855" t="s">
        <v>200</v>
      </c>
      <c r="G855" t="s">
        <v>397</v>
      </c>
      <c r="H855" t="s">
        <v>88</v>
      </c>
      <c r="I855" t="s">
        <v>1854</v>
      </c>
      <c r="M855">
        <v>20</v>
      </c>
      <c r="N855" t="s">
        <v>1801</v>
      </c>
      <c r="O855" t="s">
        <v>1855</v>
      </c>
      <c r="P855" t="s">
        <v>506</v>
      </c>
      <c r="Q855" t="s">
        <v>2420</v>
      </c>
      <c r="R855" t="s">
        <v>506</v>
      </c>
      <c r="S855" t="s">
        <v>2421</v>
      </c>
      <c r="T855" t="s">
        <v>2550</v>
      </c>
      <c r="U855" t="s">
        <v>1859</v>
      </c>
    </row>
    <row r="856" spans="1:21" x14ac:dyDescent="0.35">
      <c r="A856">
        <v>1167</v>
      </c>
      <c r="B856" t="s">
        <v>2598</v>
      </c>
      <c r="C856" t="s">
        <v>2599</v>
      </c>
      <c r="D856">
        <v>17.5</v>
      </c>
      <c r="E856">
        <v>5.83</v>
      </c>
      <c r="F856" t="s">
        <v>200</v>
      </c>
      <c r="G856" t="s">
        <v>397</v>
      </c>
      <c r="H856" t="s">
        <v>88</v>
      </c>
      <c r="I856" t="s">
        <v>1854</v>
      </c>
      <c r="M856">
        <v>20</v>
      </c>
      <c r="N856" t="s">
        <v>1801</v>
      </c>
      <c r="O856" t="s">
        <v>1855</v>
      </c>
      <c r="P856" t="s">
        <v>506</v>
      </c>
      <c r="Q856" t="s">
        <v>2420</v>
      </c>
      <c r="R856" t="s">
        <v>506</v>
      </c>
      <c r="S856" t="s">
        <v>2421</v>
      </c>
      <c r="T856" t="s">
        <v>2550</v>
      </c>
      <c r="U856" t="s">
        <v>1859</v>
      </c>
    </row>
    <row r="857" spans="1:21" x14ac:dyDescent="0.35">
      <c r="A857">
        <v>1168</v>
      </c>
      <c r="B857" t="s">
        <v>2600</v>
      </c>
      <c r="C857" t="s">
        <v>2601</v>
      </c>
      <c r="D857">
        <v>18</v>
      </c>
      <c r="E857">
        <v>6</v>
      </c>
      <c r="F857" t="s">
        <v>200</v>
      </c>
      <c r="G857" t="s">
        <v>397</v>
      </c>
      <c r="H857" t="s">
        <v>88</v>
      </c>
      <c r="I857" t="s">
        <v>1854</v>
      </c>
      <c r="M857">
        <v>20</v>
      </c>
      <c r="N857" t="s">
        <v>1801</v>
      </c>
      <c r="O857" t="s">
        <v>1855</v>
      </c>
      <c r="P857" t="s">
        <v>506</v>
      </c>
      <c r="Q857" t="s">
        <v>2420</v>
      </c>
      <c r="R857" t="s">
        <v>506</v>
      </c>
      <c r="S857" t="s">
        <v>2421</v>
      </c>
      <c r="T857" t="s">
        <v>2550</v>
      </c>
      <c r="U857" t="s">
        <v>1859</v>
      </c>
    </row>
    <row r="858" spans="1:21" x14ac:dyDescent="0.35">
      <c r="A858">
        <v>1169</v>
      </c>
      <c r="B858" t="s">
        <v>2602</v>
      </c>
      <c r="C858" t="s">
        <v>2603</v>
      </c>
      <c r="D858">
        <v>18.5</v>
      </c>
      <c r="E858">
        <v>6.17</v>
      </c>
      <c r="F858" t="s">
        <v>200</v>
      </c>
      <c r="G858" t="s">
        <v>397</v>
      </c>
      <c r="H858" t="s">
        <v>88</v>
      </c>
      <c r="I858" t="s">
        <v>1854</v>
      </c>
      <c r="M858">
        <v>20</v>
      </c>
      <c r="N858" t="s">
        <v>1801</v>
      </c>
      <c r="O858" t="s">
        <v>1855</v>
      </c>
      <c r="P858" t="s">
        <v>506</v>
      </c>
      <c r="Q858" t="s">
        <v>2420</v>
      </c>
      <c r="R858" t="s">
        <v>506</v>
      </c>
      <c r="S858" t="s">
        <v>2421</v>
      </c>
      <c r="T858" t="s">
        <v>2550</v>
      </c>
      <c r="U858" t="s">
        <v>1859</v>
      </c>
    </row>
    <row r="859" spans="1:21" x14ac:dyDescent="0.35">
      <c r="A859">
        <v>1170</v>
      </c>
      <c r="B859" t="s">
        <v>2604</v>
      </c>
      <c r="C859" t="s">
        <v>2605</v>
      </c>
      <c r="D859">
        <v>14.1</v>
      </c>
      <c r="E859">
        <v>4.7</v>
      </c>
      <c r="F859" t="s">
        <v>200</v>
      </c>
      <c r="G859" t="s">
        <v>397</v>
      </c>
      <c r="H859" t="s">
        <v>88</v>
      </c>
      <c r="I859" t="s">
        <v>1854</v>
      </c>
      <c r="M859">
        <v>20</v>
      </c>
      <c r="N859" t="s">
        <v>1801</v>
      </c>
      <c r="O859" t="s">
        <v>1855</v>
      </c>
      <c r="P859" t="s">
        <v>506</v>
      </c>
      <c r="Q859" t="s">
        <v>2420</v>
      </c>
      <c r="R859" t="s">
        <v>506</v>
      </c>
      <c r="S859" t="s">
        <v>2421</v>
      </c>
      <c r="T859" t="s">
        <v>2550</v>
      </c>
      <c r="U859" t="s">
        <v>1859</v>
      </c>
    </row>
    <row r="860" spans="1:21" x14ac:dyDescent="0.35">
      <c r="A860">
        <v>1171</v>
      </c>
      <c r="B860" t="s">
        <v>2606</v>
      </c>
      <c r="C860" t="s">
        <v>2607</v>
      </c>
      <c r="D860">
        <v>16.100000000000001</v>
      </c>
      <c r="E860">
        <v>5.37</v>
      </c>
      <c r="F860" t="s">
        <v>200</v>
      </c>
      <c r="G860" t="s">
        <v>397</v>
      </c>
      <c r="H860" t="s">
        <v>88</v>
      </c>
      <c r="I860" t="s">
        <v>1854</v>
      </c>
      <c r="M860">
        <v>20</v>
      </c>
      <c r="N860" t="s">
        <v>1801</v>
      </c>
      <c r="O860" t="s">
        <v>1855</v>
      </c>
      <c r="P860" t="s">
        <v>506</v>
      </c>
      <c r="Q860" t="s">
        <v>2420</v>
      </c>
      <c r="R860" t="s">
        <v>506</v>
      </c>
      <c r="S860" t="s">
        <v>2421</v>
      </c>
      <c r="T860" t="s">
        <v>2550</v>
      </c>
      <c r="U860" t="s">
        <v>1859</v>
      </c>
    </row>
    <row r="861" spans="1:21" x14ac:dyDescent="0.35">
      <c r="A861">
        <v>1172</v>
      </c>
      <c r="B861" t="s">
        <v>2608</v>
      </c>
      <c r="C861" t="s">
        <v>2609</v>
      </c>
      <c r="D861">
        <v>16.899999999999999</v>
      </c>
      <c r="E861">
        <v>5.63</v>
      </c>
      <c r="F861" t="s">
        <v>200</v>
      </c>
      <c r="G861" t="s">
        <v>397</v>
      </c>
      <c r="H861" t="s">
        <v>88</v>
      </c>
      <c r="I861" t="s">
        <v>1854</v>
      </c>
      <c r="M861">
        <v>20</v>
      </c>
      <c r="N861" t="s">
        <v>1801</v>
      </c>
      <c r="O861" t="s">
        <v>1855</v>
      </c>
      <c r="P861" t="s">
        <v>506</v>
      </c>
      <c r="Q861" t="s">
        <v>2420</v>
      </c>
      <c r="R861" t="s">
        <v>506</v>
      </c>
      <c r="S861" t="s">
        <v>2421</v>
      </c>
      <c r="T861" t="s">
        <v>2550</v>
      </c>
      <c r="U861" t="s">
        <v>1859</v>
      </c>
    </row>
    <row r="862" spans="1:21" x14ac:dyDescent="0.35">
      <c r="A862">
        <v>1173</v>
      </c>
      <c r="B862" t="s">
        <v>2610</v>
      </c>
      <c r="C862" t="s">
        <v>2611</v>
      </c>
      <c r="D862">
        <v>17.3</v>
      </c>
      <c r="E862">
        <v>5.77</v>
      </c>
      <c r="F862" t="s">
        <v>200</v>
      </c>
      <c r="G862" t="s">
        <v>397</v>
      </c>
      <c r="H862" t="s">
        <v>88</v>
      </c>
      <c r="I862" t="s">
        <v>1854</v>
      </c>
      <c r="M862">
        <v>20</v>
      </c>
      <c r="N862" t="s">
        <v>1801</v>
      </c>
      <c r="O862" t="s">
        <v>1855</v>
      </c>
      <c r="P862" t="s">
        <v>506</v>
      </c>
      <c r="Q862" t="s">
        <v>2420</v>
      </c>
      <c r="R862" t="s">
        <v>506</v>
      </c>
      <c r="S862" t="s">
        <v>2421</v>
      </c>
      <c r="T862" t="s">
        <v>2550</v>
      </c>
      <c r="U862" t="s">
        <v>1859</v>
      </c>
    </row>
    <row r="863" spans="1:21" x14ac:dyDescent="0.35">
      <c r="A863">
        <v>1174</v>
      </c>
      <c r="B863" t="s">
        <v>2612</v>
      </c>
      <c r="C863" t="s">
        <v>2613</v>
      </c>
      <c r="D863">
        <v>18.5</v>
      </c>
      <c r="E863">
        <v>6.17</v>
      </c>
      <c r="F863" t="s">
        <v>200</v>
      </c>
      <c r="G863" t="s">
        <v>397</v>
      </c>
      <c r="H863" t="s">
        <v>88</v>
      </c>
      <c r="I863" t="s">
        <v>1854</v>
      </c>
      <c r="M863">
        <v>20</v>
      </c>
      <c r="N863" t="s">
        <v>1801</v>
      </c>
      <c r="O863" t="s">
        <v>1855</v>
      </c>
      <c r="P863" t="s">
        <v>506</v>
      </c>
      <c r="Q863" t="s">
        <v>2420</v>
      </c>
      <c r="R863" t="s">
        <v>506</v>
      </c>
      <c r="S863" t="s">
        <v>2421</v>
      </c>
      <c r="T863" t="s">
        <v>2550</v>
      </c>
      <c r="U863" t="s">
        <v>1859</v>
      </c>
    </row>
    <row r="864" spans="1:21" x14ac:dyDescent="0.35">
      <c r="A864">
        <v>1175</v>
      </c>
      <c r="B864" t="s">
        <v>2614</v>
      </c>
      <c r="C864" t="s">
        <v>2615</v>
      </c>
      <c r="D864">
        <v>19.399999999999999</v>
      </c>
      <c r="E864">
        <v>6.47</v>
      </c>
      <c r="F864" t="s">
        <v>200</v>
      </c>
      <c r="G864" t="s">
        <v>397</v>
      </c>
      <c r="H864" t="s">
        <v>88</v>
      </c>
      <c r="I864" t="s">
        <v>1854</v>
      </c>
      <c r="M864">
        <v>20</v>
      </c>
      <c r="N864" t="s">
        <v>1801</v>
      </c>
      <c r="O864" t="s">
        <v>1855</v>
      </c>
      <c r="P864" t="s">
        <v>506</v>
      </c>
      <c r="Q864" t="s">
        <v>2420</v>
      </c>
      <c r="R864" t="s">
        <v>506</v>
      </c>
      <c r="S864" t="s">
        <v>2421</v>
      </c>
      <c r="T864" t="s">
        <v>2550</v>
      </c>
      <c r="U864" t="s">
        <v>1859</v>
      </c>
    </row>
    <row r="865" spans="1:21" x14ac:dyDescent="0.35">
      <c r="A865">
        <v>1176</v>
      </c>
      <c r="B865" t="s">
        <v>2616</v>
      </c>
      <c r="C865" t="s">
        <v>2617</v>
      </c>
      <c r="D865">
        <v>18.100000000000001</v>
      </c>
      <c r="E865">
        <v>6.03</v>
      </c>
      <c r="F865" t="s">
        <v>200</v>
      </c>
      <c r="G865" t="s">
        <v>397</v>
      </c>
      <c r="H865" t="s">
        <v>88</v>
      </c>
      <c r="I865" t="s">
        <v>1854</v>
      </c>
      <c r="M865">
        <v>20</v>
      </c>
      <c r="N865" t="s">
        <v>1801</v>
      </c>
      <c r="O865" t="s">
        <v>1855</v>
      </c>
      <c r="P865" t="s">
        <v>506</v>
      </c>
      <c r="Q865" t="s">
        <v>2420</v>
      </c>
      <c r="R865" t="s">
        <v>506</v>
      </c>
      <c r="S865" t="s">
        <v>2421</v>
      </c>
      <c r="T865" t="s">
        <v>2550</v>
      </c>
      <c r="U865" t="s">
        <v>1859</v>
      </c>
    </row>
    <row r="866" spans="1:21" x14ac:dyDescent="0.35">
      <c r="A866">
        <v>1177</v>
      </c>
      <c r="B866" t="s">
        <v>2618</v>
      </c>
      <c r="C866" t="s">
        <v>2619</v>
      </c>
      <c r="D866">
        <v>17.3</v>
      </c>
      <c r="E866">
        <v>5.77</v>
      </c>
      <c r="F866" t="s">
        <v>200</v>
      </c>
      <c r="G866" t="s">
        <v>397</v>
      </c>
      <c r="H866" t="s">
        <v>88</v>
      </c>
      <c r="I866" t="s">
        <v>1854</v>
      </c>
      <c r="M866">
        <v>20</v>
      </c>
      <c r="N866" t="s">
        <v>1801</v>
      </c>
      <c r="O866" t="s">
        <v>1855</v>
      </c>
      <c r="P866" t="s">
        <v>506</v>
      </c>
      <c r="Q866" t="s">
        <v>2420</v>
      </c>
      <c r="R866" t="s">
        <v>506</v>
      </c>
      <c r="S866" t="s">
        <v>2421</v>
      </c>
      <c r="T866" t="s">
        <v>2550</v>
      </c>
      <c r="U866" t="s">
        <v>1859</v>
      </c>
    </row>
    <row r="867" spans="1:21" x14ac:dyDescent="0.35">
      <c r="A867">
        <v>1178</v>
      </c>
      <c r="B867" t="s">
        <v>2620</v>
      </c>
      <c r="C867" t="s">
        <v>2621</v>
      </c>
      <c r="D867">
        <v>15</v>
      </c>
      <c r="E867">
        <v>5</v>
      </c>
      <c r="F867" t="s">
        <v>200</v>
      </c>
      <c r="G867" t="s">
        <v>397</v>
      </c>
      <c r="H867" t="s">
        <v>88</v>
      </c>
      <c r="I867" t="s">
        <v>1854</v>
      </c>
      <c r="M867">
        <v>20</v>
      </c>
      <c r="N867" t="s">
        <v>1801</v>
      </c>
      <c r="O867" t="s">
        <v>1855</v>
      </c>
      <c r="P867" t="s">
        <v>506</v>
      </c>
      <c r="Q867" t="s">
        <v>2420</v>
      </c>
      <c r="R867" t="s">
        <v>506</v>
      </c>
      <c r="S867" t="s">
        <v>2421</v>
      </c>
      <c r="T867" t="s">
        <v>2550</v>
      </c>
      <c r="U867" t="s">
        <v>1859</v>
      </c>
    </row>
    <row r="868" spans="1:21" x14ac:dyDescent="0.35">
      <c r="A868">
        <v>1179</v>
      </c>
      <c r="B868" t="s">
        <v>2622</v>
      </c>
      <c r="C868" t="s">
        <v>2623</v>
      </c>
      <c r="D868">
        <v>16.600000000000001</v>
      </c>
      <c r="E868">
        <v>5.53</v>
      </c>
      <c r="F868" t="s">
        <v>200</v>
      </c>
      <c r="G868" t="s">
        <v>397</v>
      </c>
      <c r="H868" t="s">
        <v>88</v>
      </c>
      <c r="I868" t="s">
        <v>1854</v>
      </c>
      <c r="M868">
        <v>20</v>
      </c>
      <c r="N868" t="s">
        <v>1801</v>
      </c>
      <c r="O868" t="s">
        <v>1855</v>
      </c>
      <c r="P868" t="s">
        <v>506</v>
      </c>
      <c r="Q868" t="s">
        <v>2420</v>
      </c>
      <c r="R868" t="s">
        <v>506</v>
      </c>
      <c r="S868" t="s">
        <v>2421</v>
      </c>
      <c r="T868" t="s">
        <v>2550</v>
      </c>
      <c r="U868" t="s">
        <v>1859</v>
      </c>
    </row>
    <row r="869" spans="1:21" x14ac:dyDescent="0.35">
      <c r="A869">
        <v>1180</v>
      </c>
      <c r="B869" t="s">
        <v>2624</v>
      </c>
      <c r="C869" t="s">
        <v>2625</v>
      </c>
      <c r="D869">
        <v>16.8</v>
      </c>
      <c r="E869">
        <v>5.6</v>
      </c>
      <c r="F869" t="s">
        <v>200</v>
      </c>
      <c r="G869" t="s">
        <v>397</v>
      </c>
      <c r="H869" t="s">
        <v>88</v>
      </c>
      <c r="I869" t="s">
        <v>1854</v>
      </c>
      <c r="M869">
        <v>20</v>
      </c>
      <c r="N869" t="s">
        <v>1801</v>
      </c>
      <c r="O869" t="s">
        <v>1855</v>
      </c>
      <c r="P869" t="s">
        <v>506</v>
      </c>
      <c r="Q869" t="s">
        <v>2420</v>
      </c>
      <c r="R869" t="s">
        <v>506</v>
      </c>
      <c r="S869" t="s">
        <v>2421</v>
      </c>
      <c r="T869" t="s">
        <v>2550</v>
      </c>
      <c r="U869" t="s">
        <v>1859</v>
      </c>
    </row>
    <row r="870" spans="1:21" x14ac:dyDescent="0.35">
      <c r="A870">
        <v>1181</v>
      </c>
      <c r="B870" t="s">
        <v>2626</v>
      </c>
      <c r="C870" t="s">
        <v>2627</v>
      </c>
      <c r="D870">
        <v>18.2</v>
      </c>
      <c r="E870">
        <v>6.07</v>
      </c>
      <c r="F870" t="s">
        <v>200</v>
      </c>
      <c r="G870" t="s">
        <v>397</v>
      </c>
      <c r="H870" t="s">
        <v>88</v>
      </c>
      <c r="I870" t="s">
        <v>1854</v>
      </c>
      <c r="M870">
        <v>20</v>
      </c>
      <c r="N870" t="s">
        <v>1801</v>
      </c>
      <c r="O870" t="s">
        <v>1855</v>
      </c>
      <c r="P870" t="s">
        <v>506</v>
      </c>
      <c r="Q870" t="s">
        <v>2420</v>
      </c>
      <c r="R870" t="s">
        <v>506</v>
      </c>
      <c r="S870" t="s">
        <v>2421</v>
      </c>
      <c r="T870" t="s">
        <v>2550</v>
      </c>
      <c r="U870" t="s">
        <v>1859</v>
      </c>
    </row>
    <row r="871" spans="1:21" x14ac:dyDescent="0.35">
      <c r="A871">
        <v>1182</v>
      </c>
      <c r="B871" t="s">
        <v>2628</v>
      </c>
      <c r="C871" t="s">
        <v>2629</v>
      </c>
      <c r="D871">
        <v>17.5</v>
      </c>
      <c r="E871">
        <v>5.83</v>
      </c>
      <c r="F871" t="s">
        <v>200</v>
      </c>
      <c r="G871" t="s">
        <v>397</v>
      </c>
      <c r="H871" t="s">
        <v>88</v>
      </c>
      <c r="I871" t="s">
        <v>1854</v>
      </c>
      <c r="M871">
        <v>20</v>
      </c>
      <c r="N871" t="s">
        <v>1801</v>
      </c>
      <c r="O871" t="s">
        <v>1855</v>
      </c>
      <c r="P871" t="s">
        <v>506</v>
      </c>
      <c r="Q871" t="s">
        <v>2420</v>
      </c>
      <c r="R871" t="s">
        <v>506</v>
      </c>
      <c r="S871" t="s">
        <v>2421</v>
      </c>
      <c r="T871" t="s">
        <v>2550</v>
      </c>
      <c r="U871" t="s">
        <v>1859</v>
      </c>
    </row>
    <row r="872" spans="1:21" x14ac:dyDescent="0.35">
      <c r="A872">
        <v>1183</v>
      </c>
      <c r="B872" t="s">
        <v>2630</v>
      </c>
      <c r="C872" t="s">
        <v>2631</v>
      </c>
      <c r="D872">
        <v>19.2</v>
      </c>
      <c r="E872">
        <v>6.4</v>
      </c>
      <c r="F872" t="s">
        <v>200</v>
      </c>
      <c r="G872" t="s">
        <v>397</v>
      </c>
      <c r="H872" t="s">
        <v>88</v>
      </c>
      <c r="I872" t="s">
        <v>1854</v>
      </c>
      <c r="M872">
        <v>20</v>
      </c>
      <c r="N872" t="s">
        <v>1801</v>
      </c>
      <c r="O872" t="s">
        <v>1855</v>
      </c>
      <c r="P872" t="s">
        <v>506</v>
      </c>
      <c r="Q872" t="s">
        <v>2420</v>
      </c>
      <c r="R872" t="s">
        <v>506</v>
      </c>
      <c r="S872" t="s">
        <v>2421</v>
      </c>
      <c r="T872" t="s">
        <v>2550</v>
      </c>
      <c r="U872" t="s">
        <v>1859</v>
      </c>
    </row>
    <row r="873" spans="1:21" x14ac:dyDescent="0.35">
      <c r="A873">
        <v>1184</v>
      </c>
      <c r="B873" t="s">
        <v>2632</v>
      </c>
      <c r="C873" t="s">
        <v>2633</v>
      </c>
      <c r="D873">
        <v>19.100000000000001</v>
      </c>
      <c r="E873">
        <v>6.37</v>
      </c>
      <c r="F873" t="s">
        <v>200</v>
      </c>
      <c r="G873" t="s">
        <v>397</v>
      </c>
      <c r="H873" t="s">
        <v>88</v>
      </c>
      <c r="I873" t="s">
        <v>1854</v>
      </c>
      <c r="M873">
        <v>20</v>
      </c>
      <c r="N873" t="s">
        <v>1801</v>
      </c>
      <c r="O873" t="s">
        <v>1855</v>
      </c>
      <c r="P873" t="s">
        <v>506</v>
      </c>
      <c r="Q873" t="s">
        <v>2420</v>
      </c>
      <c r="R873" t="s">
        <v>506</v>
      </c>
      <c r="S873" t="s">
        <v>2421</v>
      </c>
      <c r="T873" t="s">
        <v>2550</v>
      </c>
      <c r="U873" t="s">
        <v>1859</v>
      </c>
    </row>
    <row r="874" spans="1:21" x14ac:dyDescent="0.35">
      <c r="A874">
        <v>1185</v>
      </c>
      <c r="B874" t="s">
        <v>2634</v>
      </c>
      <c r="C874" t="s">
        <v>2635</v>
      </c>
      <c r="D874">
        <v>17.100000000000001</v>
      </c>
      <c r="E874">
        <v>5.7</v>
      </c>
      <c r="F874" t="s">
        <v>200</v>
      </c>
      <c r="G874" t="s">
        <v>397</v>
      </c>
      <c r="H874" t="s">
        <v>88</v>
      </c>
      <c r="I874" t="s">
        <v>1854</v>
      </c>
      <c r="M874">
        <v>20</v>
      </c>
      <c r="N874" t="s">
        <v>1801</v>
      </c>
      <c r="O874" t="s">
        <v>1855</v>
      </c>
      <c r="P874" t="s">
        <v>506</v>
      </c>
      <c r="Q874" t="s">
        <v>2420</v>
      </c>
      <c r="R874" t="s">
        <v>506</v>
      </c>
      <c r="S874" t="s">
        <v>2421</v>
      </c>
      <c r="T874" t="s">
        <v>2550</v>
      </c>
      <c r="U874" t="s">
        <v>1859</v>
      </c>
    </row>
    <row r="875" spans="1:21" x14ac:dyDescent="0.35">
      <c r="A875">
        <v>1186</v>
      </c>
      <c r="B875" t="s">
        <v>2636</v>
      </c>
      <c r="C875" t="s">
        <v>2637</v>
      </c>
      <c r="D875">
        <v>17.8</v>
      </c>
      <c r="E875">
        <v>5.93</v>
      </c>
      <c r="F875" t="s">
        <v>200</v>
      </c>
      <c r="G875" t="s">
        <v>397</v>
      </c>
      <c r="H875" t="s">
        <v>88</v>
      </c>
      <c r="I875" t="s">
        <v>1854</v>
      </c>
      <c r="M875">
        <v>20</v>
      </c>
      <c r="N875" t="s">
        <v>1801</v>
      </c>
      <c r="O875" t="s">
        <v>1855</v>
      </c>
      <c r="P875" t="s">
        <v>506</v>
      </c>
      <c r="Q875" t="s">
        <v>2420</v>
      </c>
      <c r="R875" t="s">
        <v>506</v>
      </c>
      <c r="S875" t="s">
        <v>2421</v>
      </c>
      <c r="T875" t="s">
        <v>2550</v>
      </c>
      <c r="U875" t="s">
        <v>1859</v>
      </c>
    </row>
    <row r="876" spans="1:21" x14ac:dyDescent="0.35">
      <c r="A876">
        <v>1187</v>
      </c>
      <c r="B876" t="s">
        <v>2638</v>
      </c>
      <c r="C876" t="s">
        <v>2639</v>
      </c>
      <c r="D876">
        <v>18.5</v>
      </c>
      <c r="E876">
        <v>6.17</v>
      </c>
      <c r="F876" t="s">
        <v>200</v>
      </c>
      <c r="G876" t="s">
        <v>397</v>
      </c>
      <c r="H876" t="s">
        <v>88</v>
      </c>
      <c r="I876" t="s">
        <v>1854</v>
      </c>
      <c r="M876">
        <v>20</v>
      </c>
      <c r="N876" t="s">
        <v>1801</v>
      </c>
      <c r="O876" t="s">
        <v>1855</v>
      </c>
      <c r="P876" t="s">
        <v>506</v>
      </c>
      <c r="Q876" t="s">
        <v>2420</v>
      </c>
      <c r="R876" t="s">
        <v>506</v>
      </c>
      <c r="S876" t="s">
        <v>2421</v>
      </c>
      <c r="T876" t="s">
        <v>2550</v>
      </c>
      <c r="U876" t="s">
        <v>1859</v>
      </c>
    </row>
    <row r="877" spans="1:21" x14ac:dyDescent="0.35">
      <c r="A877">
        <v>1188</v>
      </c>
      <c r="B877" t="s">
        <v>2640</v>
      </c>
      <c r="C877" t="s">
        <v>2641</v>
      </c>
      <c r="D877">
        <v>20</v>
      </c>
      <c r="E877">
        <v>6.67</v>
      </c>
      <c r="F877" t="s">
        <v>200</v>
      </c>
      <c r="G877" t="s">
        <v>397</v>
      </c>
      <c r="H877" t="s">
        <v>88</v>
      </c>
      <c r="I877" t="s">
        <v>1854</v>
      </c>
      <c r="M877">
        <v>20</v>
      </c>
      <c r="N877" t="s">
        <v>1801</v>
      </c>
      <c r="O877" t="s">
        <v>1855</v>
      </c>
      <c r="P877" t="s">
        <v>506</v>
      </c>
      <c r="Q877" t="s">
        <v>2420</v>
      </c>
      <c r="R877" t="s">
        <v>506</v>
      </c>
      <c r="S877" t="s">
        <v>2421</v>
      </c>
      <c r="T877" t="s">
        <v>2642</v>
      </c>
      <c r="U877" t="s">
        <v>1859</v>
      </c>
    </row>
    <row r="878" spans="1:21" x14ac:dyDescent="0.35">
      <c r="A878">
        <v>1189</v>
      </c>
      <c r="B878" t="s">
        <v>2643</v>
      </c>
      <c r="C878" t="s">
        <v>2644</v>
      </c>
      <c r="D878">
        <v>18</v>
      </c>
      <c r="E878">
        <v>6</v>
      </c>
      <c r="F878" t="s">
        <v>200</v>
      </c>
      <c r="G878" t="s">
        <v>397</v>
      </c>
      <c r="H878" t="s">
        <v>88</v>
      </c>
      <c r="I878" t="s">
        <v>1854</v>
      </c>
      <c r="M878">
        <v>20</v>
      </c>
      <c r="N878" t="s">
        <v>1801</v>
      </c>
      <c r="O878" t="s">
        <v>1855</v>
      </c>
      <c r="P878" t="s">
        <v>506</v>
      </c>
      <c r="Q878" t="s">
        <v>2420</v>
      </c>
      <c r="R878" t="s">
        <v>506</v>
      </c>
      <c r="S878" t="s">
        <v>2421</v>
      </c>
      <c r="T878" t="s">
        <v>2645</v>
      </c>
      <c r="U878" t="s">
        <v>1859</v>
      </c>
    </row>
    <row r="879" spans="1:21" x14ac:dyDescent="0.35">
      <c r="A879">
        <v>1190</v>
      </c>
      <c r="B879" t="s">
        <v>2646</v>
      </c>
      <c r="C879" t="s">
        <v>2647</v>
      </c>
      <c r="D879">
        <v>14</v>
      </c>
      <c r="E879">
        <v>4.67</v>
      </c>
      <c r="F879" t="s">
        <v>200</v>
      </c>
      <c r="G879" t="s">
        <v>397</v>
      </c>
      <c r="H879" t="s">
        <v>88</v>
      </c>
      <c r="I879" t="s">
        <v>1854</v>
      </c>
      <c r="M879">
        <v>20</v>
      </c>
      <c r="N879" t="s">
        <v>1801</v>
      </c>
      <c r="O879" t="s">
        <v>1855</v>
      </c>
      <c r="P879" t="s">
        <v>506</v>
      </c>
      <c r="Q879" t="s">
        <v>2420</v>
      </c>
      <c r="R879" t="s">
        <v>506</v>
      </c>
      <c r="S879" t="s">
        <v>2421</v>
      </c>
      <c r="T879" t="s">
        <v>2648</v>
      </c>
      <c r="U879" t="s">
        <v>1859</v>
      </c>
    </row>
    <row r="880" spans="1:21" hidden="1" x14ac:dyDescent="0.35">
      <c r="A880">
        <v>598</v>
      </c>
      <c r="B880" t="s">
        <v>2649</v>
      </c>
      <c r="C880" t="s">
        <v>2650</v>
      </c>
      <c r="D880">
        <v>2</v>
      </c>
      <c r="E880">
        <v>0.7</v>
      </c>
      <c r="F880" t="s">
        <v>200</v>
      </c>
      <c r="G880" t="s">
        <v>397</v>
      </c>
      <c r="H880" t="s">
        <v>88</v>
      </c>
      <c r="I880" t="s">
        <v>1800</v>
      </c>
      <c r="N880" t="s">
        <v>1882</v>
      </c>
      <c r="O880" t="s">
        <v>1883</v>
      </c>
      <c r="P880" t="s">
        <v>504</v>
      </c>
      <c r="Q880" t="s">
        <v>2522</v>
      </c>
      <c r="R880" t="s">
        <v>506</v>
      </c>
      <c r="S880" t="s">
        <v>2651</v>
      </c>
      <c r="T880" t="s">
        <v>2652</v>
      </c>
      <c r="U880" t="s">
        <v>1859</v>
      </c>
    </row>
    <row r="881" spans="1:21" hidden="1" x14ac:dyDescent="0.35">
      <c r="A881">
        <v>612</v>
      </c>
      <c r="B881" t="s">
        <v>2653</v>
      </c>
      <c r="C881" t="s">
        <v>2654</v>
      </c>
      <c r="D881">
        <v>15</v>
      </c>
      <c r="E881">
        <v>5</v>
      </c>
      <c r="F881" t="s">
        <v>95</v>
      </c>
      <c r="G881" t="s">
        <v>88</v>
      </c>
      <c r="H881" t="s">
        <v>88</v>
      </c>
      <c r="I881" t="s">
        <v>1800</v>
      </c>
      <c r="N881" t="s">
        <v>1801</v>
      </c>
      <c r="O881" t="s">
        <v>2268</v>
      </c>
      <c r="P881" t="s">
        <v>502</v>
      </c>
      <c r="Q881" t="s">
        <v>2545</v>
      </c>
      <c r="R881" t="s">
        <v>2064</v>
      </c>
      <c r="T881" t="s">
        <v>2200</v>
      </c>
      <c r="U881" t="s">
        <v>310</v>
      </c>
    </row>
    <row r="882" spans="1:21" hidden="1" x14ac:dyDescent="0.35">
      <c r="A882">
        <v>588</v>
      </c>
      <c r="B882" t="s">
        <v>2655</v>
      </c>
      <c r="C882" t="s">
        <v>2656</v>
      </c>
      <c r="D882">
        <v>5</v>
      </c>
      <c r="E882">
        <v>1.7</v>
      </c>
      <c r="F882" t="s">
        <v>95</v>
      </c>
      <c r="G882" t="s">
        <v>88</v>
      </c>
      <c r="H882" t="s">
        <v>88</v>
      </c>
      <c r="I882" t="s">
        <v>1800</v>
      </c>
      <c r="N882" t="s">
        <v>1801</v>
      </c>
      <c r="O882" t="s">
        <v>1802</v>
      </c>
      <c r="P882" t="s">
        <v>500</v>
      </c>
      <c r="Q882" t="s">
        <v>2407</v>
      </c>
      <c r="R882" t="s">
        <v>2064</v>
      </c>
      <c r="U882" t="s">
        <v>310</v>
      </c>
    </row>
    <row r="883" spans="1:21" hidden="1" x14ac:dyDescent="0.35">
      <c r="A883">
        <v>609</v>
      </c>
      <c r="B883" t="s">
        <v>2657</v>
      </c>
      <c r="C883" t="s">
        <v>2658</v>
      </c>
      <c r="D883">
        <v>10</v>
      </c>
      <c r="E883">
        <v>3.3</v>
      </c>
      <c r="F883" t="s">
        <v>200</v>
      </c>
      <c r="G883" t="s">
        <v>88</v>
      </c>
      <c r="H883" t="s">
        <v>88</v>
      </c>
      <c r="I883" t="s">
        <v>1800</v>
      </c>
      <c r="N883" t="s">
        <v>1801</v>
      </c>
      <c r="O883" t="s">
        <v>1802</v>
      </c>
      <c r="P883" t="s">
        <v>502</v>
      </c>
      <c r="Q883" t="s">
        <v>2545</v>
      </c>
      <c r="R883" t="s">
        <v>2064</v>
      </c>
      <c r="S883" t="s">
        <v>2659</v>
      </c>
      <c r="U883" t="s">
        <v>310</v>
      </c>
    </row>
    <row r="884" spans="1:21" hidden="1" x14ac:dyDescent="0.35">
      <c r="A884">
        <v>613</v>
      </c>
      <c r="B884" t="s">
        <v>2660</v>
      </c>
      <c r="C884" t="s">
        <v>2661</v>
      </c>
      <c r="D884">
        <v>20</v>
      </c>
      <c r="E884">
        <v>6.67</v>
      </c>
      <c r="F884" t="s">
        <v>95</v>
      </c>
      <c r="G884" t="s">
        <v>88</v>
      </c>
      <c r="H884" t="s">
        <v>88</v>
      </c>
      <c r="I884" t="s">
        <v>1800</v>
      </c>
      <c r="N884" t="s">
        <v>1801</v>
      </c>
      <c r="O884" t="s">
        <v>2268</v>
      </c>
      <c r="P884" t="s">
        <v>502</v>
      </c>
      <c r="Q884" t="s">
        <v>2545</v>
      </c>
      <c r="R884" t="s">
        <v>2064</v>
      </c>
      <c r="T884" t="s">
        <v>2200</v>
      </c>
      <c r="U884" t="s">
        <v>310</v>
      </c>
    </row>
    <row r="885" spans="1:21" hidden="1" x14ac:dyDescent="0.35">
      <c r="A885">
        <v>614</v>
      </c>
      <c r="B885" t="s">
        <v>2662</v>
      </c>
      <c r="C885" t="s">
        <v>2663</v>
      </c>
      <c r="D885">
        <v>20</v>
      </c>
      <c r="E885">
        <v>6.67</v>
      </c>
      <c r="F885" t="s">
        <v>200</v>
      </c>
      <c r="G885" t="s">
        <v>88</v>
      </c>
      <c r="H885" t="s">
        <v>88</v>
      </c>
      <c r="I885" t="s">
        <v>1800</v>
      </c>
      <c r="N885" t="s">
        <v>1801</v>
      </c>
      <c r="O885" t="s">
        <v>2268</v>
      </c>
      <c r="P885" t="s">
        <v>502</v>
      </c>
      <c r="Q885" t="s">
        <v>2545</v>
      </c>
      <c r="R885" t="s">
        <v>2064</v>
      </c>
      <c r="T885" t="s">
        <v>2200</v>
      </c>
      <c r="U885" t="s">
        <v>310</v>
      </c>
    </row>
    <row r="886" spans="1:21" hidden="1" x14ac:dyDescent="0.35">
      <c r="A886">
        <v>601</v>
      </c>
      <c r="B886" t="s">
        <v>2664</v>
      </c>
      <c r="C886" t="s">
        <v>2665</v>
      </c>
      <c r="D886">
        <v>13</v>
      </c>
      <c r="E886">
        <v>4.3</v>
      </c>
      <c r="F886" t="s">
        <v>95</v>
      </c>
      <c r="G886" t="s">
        <v>88</v>
      </c>
      <c r="H886" t="s">
        <v>88</v>
      </c>
      <c r="I886" t="s">
        <v>1800</v>
      </c>
      <c r="N886" t="s">
        <v>1801</v>
      </c>
      <c r="O886" t="s">
        <v>1802</v>
      </c>
      <c r="P886" t="s">
        <v>502</v>
      </c>
      <c r="Q886" t="s">
        <v>2666</v>
      </c>
      <c r="R886" t="s">
        <v>2071</v>
      </c>
      <c r="S886" t="s">
        <v>2667</v>
      </c>
      <c r="U886" t="s">
        <v>310</v>
      </c>
    </row>
    <row r="887" spans="1:21" hidden="1" x14ac:dyDescent="0.35">
      <c r="A887">
        <v>602</v>
      </c>
      <c r="B887" t="s">
        <v>2668</v>
      </c>
      <c r="C887" t="s">
        <v>2669</v>
      </c>
      <c r="D887">
        <v>11</v>
      </c>
      <c r="E887">
        <v>3.7</v>
      </c>
      <c r="F887" t="s">
        <v>95</v>
      </c>
      <c r="G887" t="s">
        <v>88</v>
      </c>
      <c r="H887" t="s">
        <v>88</v>
      </c>
      <c r="I887" t="s">
        <v>1800</v>
      </c>
      <c r="N887" t="s">
        <v>1801</v>
      </c>
      <c r="O887" t="s">
        <v>1802</v>
      </c>
      <c r="P887" t="s">
        <v>502</v>
      </c>
      <c r="Q887" t="s">
        <v>2666</v>
      </c>
      <c r="R887" t="s">
        <v>2071</v>
      </c>
      <c r="S887" t="s">
        <v>2667</v>
      </c>
      <c r="U887" t="s">
        <v>310</v>
      </c>
    </row>
    <row r="888" spans="1:21" hidden="1" x14ac:dyDescent="0.35">
      <c r="A888">
        <v>615</v>
      </c>
      <c r="B888" t="s">
        <v>2670</v>
      </c>
      <c r="C888" t="s">
        <v>2671</v>
      </c>
      <c r="D888">
        <v>13</v>
      </c>
      <c r="E888">
        <v>4.33</v>
      </c>
      <c r="F888" t="s">
        <v>200</v>
      </c>
      <c r="G888" t="s">
        <v>88</v>
      </c>
      <c r="H888" t="s">
        <v>88</v>
      </c>
      <c r="I888" t="s">
        <v>1800</v>
      </c>
      <c r="N888" t="s">
        <v>1801</v>
      </c>
      <c r="O888" t="s">
        <v>2268</v>
      </c>
      <c r="P888" t="s">
        <v>502</v>
      </c>
      <c r="Q888" t="s">
        <v>2545</v>
      </c>
      <c r="R888" t="s">
        <v>2064</v>
      </c>
      <c r="T888" t="s">
        <v>2200</v>
      </c>
      <c r="U888" t="s">
        <v>310</v>
      </c>
    </row>
    <row r="889" spans="1:21" hidden="1" x14ac:dyDescent="0.35">
      <c r="A889">
        <v>616</v>
      </c>
      <c r="B889" t="s">
        <v>2672</v>
      </c>
      <c r="C889" t="s">
        <v>2673</v>
      </c>
      <c r="D889">
        <v>11</v>
      </c>
      <c r="E889">
        <v>3.67</v>
      </c>
      <c r="F889" t="s">
        <v>200</v>
      </c>
      <c r="G889" t="s">
        <v>88</v>
      </c>
      <c r="H889" t="s">
        <v>88</v>
      </c>
      <c r="I889" t="s">
        <v>1800</v>
      </c>
      <c r="N889" t="s">
        <v>1801</v>
      </c>
      <c r="O889" t="s">
        <v>2268</v>
      </c>
      <c r="P889" t="s">
        <v>502</v>
      </c>
      <c r="Q889" t="s">
        <v>2545</v>
      </c>
      <c r="R889" t="s">
        <v>2064</v>
      </c>
      <c r="T889" t="s">
        <v>2200</v>
      </c>
      <c r="U889" t="s">
        <v>310</v>
      </c>
    </row>
    <row r="890" spans="1:21" hidden="1" x14ac:dyDescent="0.35">
      <c r="A890">
        <v>617</v>
      </c>
      <c r="B890" t="s">
        <v>2674</v>
      </c>
      <c r="C890" t="s">
        <v>2675</v>
      </c>
      <c r="D890">
        <v>15</v>
      </c>
      <c r="E890">
        <v>5</v>
      </c>
      <c r="F890" t="s">
        <v>200</v>
      </c>
      <c r="G890" t="s">
        <v>88</v>
      </c>
      <c r="H890" t="s">
        <v>88</v>
      </c>
      <c r="I890" t="s">
        <v>1800</v>
      </c>
      <c r="N890" t="s">
        <v>1801</v>
      </c>
      <c r="O890" t="s">
        <v>1802</v>
      </c>
      <c r="P890" t="s">
        <v>502</v>
      </c>
      <c r="Q890" t="s">
        <v>2545</v>
      </c>
      <c r="R890" t="s">
        <v>2064</v>
      </c>
      <c r="U890" t="s">
        <v>310</v>
      </c>
    </row>
    <row r="891" spans="1:21" hidden="1" x14ac:dyDescent="0.35">
      <c r="A891">
        <v>610</v>
      </c>
      <c r="B891" t="s">
        <v>2676</v>
      </c>
      <c r="C891" t="s">
        <v>2677</v>
      </c>
      <c r="D891">
        <v>7</v>
      </c>
      <c r="E891">
        <v>2.2999999999999998</v>
      </c>
      <c r="F891" t="s">
        <v>95</v>
      </c>
      <c r="G891" t="s">
        <v>88</v>
      </c>
      <c r="H891" t="s">
        <v>88</v>
      </c>
      <c r="I891" t="s">
        <v>1800</v>
      </c>
      <c r="N891" t="s">
        <v>1801</v>
      </c>
      <c r="O891" t="s">
        <v>1802</v>
      </c>
      <c r="P891" t="s">
        <v>502</v>
      </c>
      <c r="Q891" t="s">
        <v>2545</v>
      </c>
      <c r="R891" t="s">
        <v>2064</v>
      </c>
      <c r="S891" t="s">
        <v>1832</v>
      </c>
      <c r="U891" t="s">
        <v>310</v>
      </c>
    </row>
    <row r="892" spans="1:21" hidden="1" x14ac:dyDescent="0.35">
      <c r="A892">
        <v>611</v>
      </c>
      <c r="B892" t="s">
        <v>2678</v>
      </c>
      <c r="C892" t="s">
        <v>2679</v>
      </c>
      <c r="D892">
        <v>7</v>
      </c>
      <c r="E892">
        <v>2.2999999999999998</v>
      </c>
      <c r="F892" t="s">
        <v>95</v>
      </c>
      <c r="G892" t="s">
        <v>88</v>
      </c>
      <c r="H892" t="s">
        <v>88</v>
      </c>
      <c r="I892" t="s">
        <v>1800</v>
      </c>
      <c r="N892" t="s">
        <v>1801</v>
      </c>
      <c r="O892" t="s">
        <v>1802</v>
      </c>
      <c r="P892" t="s">
        <v>502</v>
      </c>
      <c r="Q892" t="s">
        <v>2545</v>
      </c>
      <c r="R892" t="s">
        <v>2064</v>
      </c>
      <c r="S892" t="s">
        <v>1832</v>
      </c>
      <c r="U892" t="s">
        <v>310</v>
      </c>
    </row>
    <row r="893" spans="1:21" hidden="1" x14ac:dyDescent="0.35">
      <c r="A893">
        <v>605</v>
      </c>
      <c r="B893" t="s">
        <v>2680</v>
      </c>
      <c r="C893" t="s">
        <v>2681</v>
      </c>
      <c r="D893">
        <v>15</v>
      </c>
      <c r="E893">
        <v>5</v>
      </c>
      <c r="F893" t="s">
        <v>95</v>
      </c>
      <c r="G893" t="s">
        <v>88</v>
      </c>
      <c r="H893" t="s">
        <v>88</v>
      </c>
      <c r="I893" t="s">
        <v>1800</v>
      </c>
      <c r="N893" t="s">
        <v>1801</v>
      </c>
      <c r="O893" t="s">
        <v>1802</v>
      </c>
      <c r="P893" t="s">
        <v>502</v>
      </c>
      <c r="Q893" t="s">
        <v>2666</v>
      </c>
      <c r="R893" t="s">
        <v>2071</v>
      </c>
      <c r="S893" t="s">
        <v>2143</v>
      </c>
      <c r="U893" t="s">
        <v>310</v>
      </c>
    </row>
    <row r="894" spans="1:21" hidden="1" x14ac:dyDescent="0.35">
      <c r="A894">
        <v>606</v>
      </c>
      <c r="B894" t="s">
        <v>2682</v>
      </c>
      <c r="C894" t="s">
        <v>2683</v>
      </c>
      <c r="D894">
        <v>10</v>
      </c>
      <c r="E894">
        <v>3.3</v>
      </c>
      <c r="F894" t="s">
        <v>88</v>
      </c>
      <c r="G894" t="s">
        <v>88</v>
      </c>
      <c r="H894" t="s">
        <v>88</v>
      </c>
      <c r="I894" t="s">
        <v>1800</v>
      </c>
      <c r="N894" t="s">
        <v>1801</v>
      </c>
      <c r="O894" t="s">
        <v>1802</v>
      </c>
      <c r="P894" t="s">
        <v>502</v>
      </c>
      <c r="Q894" t="s">
        <v>2666</v>
      </c>
      <c r="R894" t="s">
        <v>2684</v>
      </c>
      <c r="S894" t="s">
        <v>2685</v>
      </c>
      <c r="T894" t="s">
        <v>2686</v>
      </c>
      <c r="U894" t="s">
        <v>310</v>
      </c>
    </row>
    <row r="895" spans="1:21" hidden="1" x14ac:dyDescent="0.35">
      <c r="A895">
        <v>603</v>
      </c>
      <c r="B895" t="s">
        <v>2687</v>
      </c>
      <c r="C895" t="s">
        <v>2665</v>
      </c>
      <c r="D895">
        <v>13</v>
      </c>
      <c r="E895">
        <v>4.3</v>
      </c>
      <c r="F895" t="s">
        <v>200</v>
      </c>
      <c r="G895" t="s">
        <v>88</v>
      </c>
      <c r="H895" t="s">
        <v>88</v>
      </c>
      <c r="I895" t="s">
        <v>1800</v>
      </c>
      <c r="N895" t="s">
        <v>1801</v>
      </c>
      <c r="O895" t="s">
        <v>1802</v>
      </c>
      <c r="P895" t="s">
        <v>502</v>
      </c>
      <c r="Q895" t="s">
        <v>2666</v>
      </c>
      <c r="R895" t="s">
        <v>2071</v>
      </c>
      <c r="S895" t="s">
        <v>2667</v>
      </c>
      <c r="T895" t="s">
        <v>2686</v>
      </c>
      <c r="U895" t="s">
        <v>310</v>
      </c>
    </row>
    <row r="896" spans="1:21" hidden="1" x14ac:dyDescent="0.35">
      <c r="A896">
        <v>604</v>
      </c>
      <c r="B896" t="s">
        <v>2688</v>
      </c>
      <c r="C896" t="s">
        <v>2689</v>
      </c>
      <c r="D896">
        <v>11</v>
      </c>
      <c r="E896">
        <v>3.7</v>
      </c>
      <c r="F896" t="s">
        <v>200</v>
      </c>
      <c r="G896" t="s">
        <v>88</v>
      </c>
      <c r="H896" t="s">
        <v>88</v>
      </c>
      <c r="I896" t="s">
        <v>1800</v>
      </c>
      <c r="N896" t="s">
        <v>1801</v>
      </c>
      <c r="O896" t="s">
        <v>1802</v>
      </c>
      <c r="P896" t="s">
        <v>502</v>
      </c>
      <c r="Q896" t="s">
        <v>2666</v>
      </c>
      <c r="R896" t="s">
        <v>2071</v>
      </c>
      <c r="S896" t="s">
        <v>2667</v>
      </c>
      <c r="T896" t="s">
        <v>2686</v>
      </c>
      <c r="U896" t="s">
        <v>310</v>
      </c>
    </row>
    <row r="897" spans="1:21" hidden="1" x14ac:dyDescent="0.35">
      <c r="A897">
        <v>607</v>
      </c>
      <c r="B897" t="s">
        <v>2690</v>
      </c>
      <c r="C897" t="s">
        <v>2691</v>
      </c>
      <c r="D897">
        <v>10</v>
      </c>
      <c r="E897">
        <v>3.3</v>
      </c>
      <c r="F897" t="s">
        <v>200</v>
      </c>
      <c r="G897" t="s">
        <v>88</v>
      </c>
      <c r="H897" t="s">
        <v>88</v>
      </c>
      <c r="I897" t="s">
        <v>1800</v>
      </c>
      <c r="N897" t="s">
        <v>1801</v>
      </c>
      <c r="O897" t="s">
        <v>1802</v>
      </c>
      <c r="P897" t="s">
        <v>502</v>
      </c>
      <c r="Q897" t="s">
        <v>2666</v>
      </c>
      <c r="R897" t="s">
        <v>2684</v>
      </c>
      <c r="S897" t="s">
        <v>2692</v>
      </c>
      <c r="T897" t="s">
        <v>2693</v>
      </c>
      <c r="U897" t="s">
        <v>310</v>
      </c>
    </row>
  </sheetData>
  <autoFilter ref="A5:U897" xr:uid="{00000000-0009-0000-0000-00001A000000}">
    <filterColumn colId="8">
      <filters>
        <filter val="evaluated years"/>
      </filters>
    </filterColumn>
    <filterColumn colId="12">
      <customFilters>
        <customFilter operator="notEqual" val=" "/>
      </customFilters>
    </filterColumn>
  </autoFilter>
  <pageMargins left="0.75" right="0.75" top="1" bottom="1" header="0.5" footer="0.5"/>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6" filterMode="1"/>
  <dimension ref="A1:Y522"/>
  <sheetViews>
    <sheetView workbookViewId="0"/>
  </sheetViews>
  <sheetFormatPr defaultColWidth="11.453125" defaultRowHeight="12.5" x14ac:dyDescent="0.25"/>
  <cols>
    <col min="1" max="1" width="9.453125" style="7" customWidth="1"/>
    <col min="2" max="2" width="28.1796875" style="7" customWidth="1"/>
    <col min="3" max="3" width="11.1796875" style="7" customWidth="1"/>
    <col min="4" max="4" width="12.453125" style="7" customWidth="1"/>
    <col min="5" max="5" width="103.453125" style="7" customWidth="1"/>
    <col min="6" max="6" width="11.453125" style="7"/>
    <col min="7" max="7" width="19" style="7" customWidth="1"/>
    <col min="8" max="8" width="12.7265625" style="8" customWidth="1"/>
    <col min="9" max="17" width="11.453125" style="7"/>
    <col min="18" max="18" width="19.453125" style="7" customWidth="1"/>
    <col min="19" max="20" width="11.453125" style="7"/>
    <col min="21" max="22" width="11.453125" style="8"/>
    <col min="23" max="23" width="57" style="7" customWidth="1"/>
    <col min="24" max="24" width="49.7265625" style="7" customWidth="1"/>
    <col min="25" max="255" width="11.453125" style="7"/>
    <col min="256" max="256" width="9.26953125" style="7" customWidth="1"/>
    <col min="257" max="257" width="9.453125" style="7" customWidth="1"/>
    <col min="258" max="258" width="28.1796875" style="7" customWidth="1"/>
    <col min="259" max="259" width="11.1796875" style="7" customWidth="1"/>
    <col min="260" max="260" width="12.453125" style="7" customWidth="1"/>
    <col min="261" max="261" width="103.453125" style="7" customWidth="1"/>
    <col min="262" max="262" width="11.453125" style="7"/>
    <col min="263" max="263" width="19" style="7" customWidth="1"/>
    <col min="264" max="264" width="12.7265625" style="7" customWidth="1"/>
    <col min="265" max="273" width="11.453125" style="7"/>
    <col min="274" max="274" width="19.453125" style="7" customWidth="1"/>
    <col min="275" max="278" width="11.453125" style="7"/>
    <col min="279" max="279" width="57" style="7" customWidth="1"/>
    <col min="280" max="280" width="49.7265625" style="7" customWidth="1"/>
    <col min="281" max="511" width="11.453125" style="7"/>
    <col min="512" max="512" width="9.26953125" style="7" customWidth="1"/>
    <col min="513" max="513" width="9.453125" style="7" customWidth="1"/>
    <col min="514" max="514" width="28.1796875" style="7" customWidth="1"/>
    <col min="515" max="515" width="11.1796875" style="7" customWidth="1"/>
    <col min="516" max="516" width="12.453125" style="7" customWidth="1"/>
    <col min="517" max="517" width="103.453125" style="7" customWidth="1"/>
    <col min="518" max="518" width="11.453125" style="7"/>
    <col min="519" max="519" width="19" style="7" customWidth="1"/>
    <col min="520" max="520" width="12.7265625" style="7" customWidth="1"/>
    <col min="521" max="529" width="11.453125" style="7"/>
    <col min="530" max="530" width="19.453125" style="7" customWidth="1"/>
    <col min="531" max="534" width="11.453125" style="7"/>
    <col min="535" max="535" width="57" style="7" customWidth="1"/>
    <col min="536" max="536" width="49.7265625" style="7" customWidth="1"/>
    <col min="537" max="767" width="11.453125" style="7"/>
    <col min="768" max="768" width="9.26953125" style="7" customWidth="1"/>
    <col min="769" max="769" width="9.453125" style="7" customWidth="1"/>
    <col min="770" max="770" width="28.1796875" style="7" customWidth="1"/>
    <col min="771" max="771" width="11.1796875" style="7" customWidth="1"/>
    <col min="772" max="772" width="12.453125" style="7" customWidth="1"/>
    <col min="773" max="773" width="103.453125" style="7" customWidth="1"/>
    <col min="774" max="774" width="11.453125" style="7"/>
    <col min="775" max="775" width="19" style="7" customWidth="1"/>
    <col min="776" max="776" width="12.7265625" style="7" customWidth="1"/>
    <col min="777" max="785" width="11.453125" style="7"/>
    <col min="786" max="786" width="19.453125" style="7" customWidth="1"/>
    <col min="787" max="790" width="11.453125" style="7"/>
    <col min="791" max="791" width="57" style="7" customWidth="1"/>
    <col min="792" max="792" width="49.7265625" style="7" customWidth="1"/>
    <col min="793" max="1023" width="11.453125" style="7"/>
    <col min="1024" max="1024" width="9.26953125" style="7" customWidth="1"/>
    <col min="1025" max="1025" width="9.453125" style="7" customWidth="1"/>
    <col min="1026" max="1026" width="28.1796875" style="7" customWidth="1"/>
    <col min="1027" max="1027" width="11.1796875" style="7" customWidth="1"/>
    <col min="1028" max="1028" width="12.453125" style="7" customWidth="1"/>
    <col min="1029" max="1029" width="103.453125" style="7" customWidth="1"/>
    <col min="1030" max="1030" width="11.453125" style="7"/>
    <col min="1031" max="1031" width="19" style="7" customWidth="1"/>
    <col min="1032" max="1032" width="12.7265625" style="7" customWidth="1"/>
    <col min="1033" max="1041" width="11.453125" style="7"/>
    <col min="1042" max="1042" width="19.453125" style="7" customWidth="1"/>
    <col min="1043" max="1046" width="11.453125" style="7"/>
    <col min="1047" max="1047" width="57" style="7" customWidth="1"/>
    <col min="1048" max="1048" width="49.7265625" style="7" customWidth="1"/>
    <col min="1049" max="1279" width="11.453125" style="7"/>
    <col min="1280" max="1280" width="9.26953125" style="7" customWidth="1"/>
    <col min="1281" max="1281" width="9.453125" style="7" customWidth="1"/>
    <col min="1282" max="1282" width="28.1796875" style="7" customWidth="1"/>
    <col min="1283" max="1283" width="11.1796875" style="7" customWidth="1"/>
    <col min="1284" max="1284" width="12.453125" style="7" customWidth="1"/>
    <col min="1285" max="1285" width="103.453125" style="7" customWidth="1"/>
    <col min="1286" max="1286" width="11.453125" style="7"/>
    <col min="1287" max="1287" width="19" style="7" customWidth="1"/>
    <col min="1288" max="1288" width="12.7265625" style="7" customWidth="1"/>
    <col min="1289" max="1297" width="11.453125" style="7"/>
    <col min="1298" max="1298" width="19.453125" style="7" customWidth="1"/>
    <col min="1299" max="1302" width="11.453125" style="7"/>
    <col min="1303" max="1303" width="57" style="7" customWidth="1"/>
    <col min="1304" max="1304" width="49.7265625" style="7" customWidth="1"/>
    <col min="1305" max="1535" width="11.453125" style="7"/>
    <col min="1536" max="1536" width="9.26953125" style="7" customWidth="1"/>
    <col min="1537" max="1537" width="9.453125" style="7" customWidth="1"/>
    <col min="1538" max="1538" width="28.1796875" style="7" customWidth="1"/>
    <col min="1539" max="1539" width="11.1796875" style="7" customWidth="1"/>
    <col min="1540" max="1540" width="12.453125" style="7" customWidth="1"/>
    <col min="1541" max="1541" width="103.453125" style="7" customWidth="1"/>
    <col min="1542" max="1542" width="11.453125" style="7"/>
    <col min="1543" max="1543" width="19" style="7" customWidth="1"/>
    <col min="1544" max="1544" width="12.7265625" style="7" customWidth="1"/>
    <col min="1545" max="1553" width="11.453125" style="7"/>
    <col min="1554" max="1554" width="19.453125" style="7" customWidth="1"/>
    <col min="1555" max="1558" width="11.453125" style="7"/>
    <col min="1559" max="1559" width="57" style="7" customWidth="1"/>
    <col min="1560" max="1560" width="49.7265625" style="7" customWidth="1"/>
    <col min="1561" max="1791" width="11.453125" style="7"/>
    <col min="1792" max="1792" width="9.26953125" style="7" customWidth="1"/>
    <col min="1793" max="1793" width="9.453125" style="7" customWidth="1"/>
    <col min="1794" max="1794" width="28.1796875" style="7" customWidth="1"/>
    <col min="1795" max="1795" width="11.1796875" style="7" customWidth="1"/>
    <col min="1796" max="1796" width="12.453125" style="7" customWidth="1"/>
    <col min="1797" max="1797" width="103.453125" style="7" customWidth="1"/>
    <col min="1798" max="1798" width="11.453125" style="7"/>
    <col min="1799" max="1799" width="19" style="7" customWidth="1"/>
    <col min="1800" max="1800" width="12.7265625" style="7" customWidth="1"/>
    <col min="1801" max="1809" width="11.453125" style="7"/>
    <col min="1810" max="1810" width="19.453125" style="7" customWidth="1"/>
    <col min="1811" max="1814" width="11.453125" style="7"/>
    <col min="1815" max="1815" width="57" style="7" customWidth="1"/>
    <col min="1816" max="1816" width="49.7265625" style="7" customWidth="1"/>
    <col min="1817" max="2047" width="11.453125" style="7"/>
    <col min="2048" max="2048" width="9.26953125" style="7" customWidth="1"/>
    <col min="2049" max="2049" width="9.453125" style="7" customWidth="1"/>
    <col min="2050" max="2050" width="28.1796875" style="7" customWidth="1"/>
    <col min="2051" max="2051" width="11.1796875" style="7" customWidth="1"/>
    <col min="2052" max="2052" width="12.453125" style="7" customWidth="1"/>
    <col min="2053" max="2053" width="103.453125" style="7" customWidth="1"/>
    <col min="2054" max="2054" width="11.453125" style="7"/>
    <col min="2055" max="2055" width="19" style="7" customWidth="1"/>
    <col min="2056" max="2056" width="12.7265625" style="7" customWidth="1"/>
    <col min="2057" max="2065" width="11.453125" style="7"/>
    <col min="2066" max="2066" width="19.453125" style="7" customWidth="1"/>
    <col min="2067" max="2070" width="11.453125" style="7"/>
    <col min="2071" max="2071" width="57" style="7" customWidth="1"/>
    <col min="2072" max="2072" width="49.7265625" style="7" customWidth="1"/>
    <col min="2073" max="2303" width="11.453125" style="7"/>
    <col min="2304" max="2304" width="9.26953125" style="7" customWidth="1"/>
    <col min="2305" max="2305" width="9.453125" style="7" customWidth="1"/>
    <col min="2306" max="2306" width="28.1796875" style="7" customWidth="1"/>
    <col min="2307" max="2307" width="11.1796875" style="7" customWidth="1"/>
    <col min="2308" max="2308" width="12.453125" style="7" customWidth="1"/>
    <col min="2309" max="2309" width="103.453125" style="7" customWidth="1"/>
    <col min="2310" max="2310" width="11.453125" style="7"/>
    <col min="2311" max="2311" width="19" style="7" customWidth="1"/>
    <col min="2312" max="2312" width="12.7265625" style="7" customWidth="1"/>
    <col min="2313" max="2321" width="11.453125" style="7"/>
    <col min="2322" max="2322" width="19.453125" style="7" customWidth="1"/>
    <col min="2323" max="2326" width="11.453125" style="7"/>
    <col min="2327" max="2327" width="57" style="7" customWidth="1"/>
    <col min="2328" max="2328" width="49.7265625" style="7" customWidth="1"/>
    <col min="2329" max="2559" width="11.453125" style="7"/>
    <col min="2560" max="2560" width="9.26953125" style="7" customWidth="1"/>
    <col min="2561" max="2561" width="9.453125" style="7" customWidth="1"/>
    <col min="2562" max="2562" width="28.1796875" style="7" customWidth="1"/>
    <col min="2563" max="2563" width="11.1796875" style="7" customWidth="1"/>
    <col min="2564" max="2564" width="12.453125" style="7" customWidth="1"/>
    <col min="2565" max="2565" width="103.453125" style="7" customWidth="1"/>
    <col min="2566" max="2566" width="11.453125" style="7"/>
    <col min="2567" max="2567" width="19" style="7" customWidth="1"/>
    <col min="2568" max="2568" width="12.7265625" style="7" customWidth="1"/>
    <col min="2569" max="2577" width="11.453125" style="7"/>
    <col min="2578" max="2578" width="19.453125" style="7" customWidth="1"/>
    <col min="2579" max="2582" width="11.453125" style="7"/>
    <col min="2583" max="2583" width="57" style="7" customWidth="1"/>
    <col min="2584" max="2584" width="49.7265625" style="7" customWidth="1"/>
    <col min="2585" max="2815" width="11.453125" style="7"/>
    <col min="2816" max="2816" width="9.26953125" style="7" customWidth="1"/>
    <col min="2817" max="2817" width="9.453125" style="7" customWidth="1"/>
    <col min="2818" max="2818" width="28.1796875" style="7" customWidth="1"/>
    <col min="2819" max="2819" width="11.1796875" style="7" customWidth="1"/>
    <col min="2820" max="2820" width="12.453125" style="7" customWidth="1"/>
    <col min="2821" max="2821" width="103.453125" style="7" customWidth="1"/>
    <col min="2822" max="2822" width="11.453125" style="7"/>
    <col min="2823" max="2823" width="19" style="7" customWidth="1"/>
    <col min="2824" max="2824" width="12.7265625" style="7" customWidth="1"/>
    <col min="2825" max="2833" width="11.453125" style="7"/>
    <col min="2834" max="2834" width="19.453125" style="7" customWidth="1"/>
    <col min="2835" max="2838" width="11.453125" style="7"/>
    <col min="2839" max="2839" width="57" style="7" customWidth="1"/>
    <col min="2840" max="2840" width="49.7265625" style="7" customWidth="1"/>
    <col min="2841" max="3071" width="11.453125" style="7"/>
    <col min="3072" max="3072" width="9.26953125" style="7" customWidth="1"/>
    <col min="3073" max="3073" width="9.453125" style="7" customWidth="1"/>
    <col min="3074" max="3074" width="28.1796875" style="7" customWidth="1"/>
    <col min="3075" max="3075" width="11.1796875" style="7" customWidth="1"/>
    <col min="3076" max="3076" width="12.453125" style="7" customWidth="1"/>
    <col min="3077" max="3077" width="103.453125" style="7" customWidth="1"/>
    <col min="3078" max="3078" width="11.453125" style="7"/>
    <col min="3079" max="3079" width="19" style="7" customWidth="1"/>
    <col min="3080" max="3080" width="12.7265625" style="7" customWidth="1"/>
    <col min="3081" max="3089" width="11.453125" style="7"/>
    <col min="3090" max="3090" width="19.453125" style="7" customWidth="1"/>
    <col min="3091" max="3094" width="11.453125" style="7"/>
    <col min="3095" max="3095" width="57" style="7" customWidth="1"/>
    <col min="3096" max="3096" width="49.7265625" style="7" customWidth="1"/>
    <col min="3097" max="3327" width="11.453125" style="7"/>
    <col min="3328" max="3328" width="9.26953125" style="7" customWidth="1"/>
    <col min="3329" max="3329" width="9.453125" style="7" customWidth="1"/>
    <col min="3330" max="3330" width="28.1796875" style="7" customWidth="1"/>
    <col min="3331" max="3331" width="11.1796875" style="7" customWidth="1"/>
    <col min="3332" max="3332" width="12.453125" style="7" customWidth="1"/>
    <col min="3333" max="3333" width="103.453125" style="7" customWidth="1"/>
    <col min="3334" max="3334" width="11.453125" style="7"/>
    <col min="3335" max="3335" width="19" style="7" customWidth="1"/>
    <col min="3336" max="3336" width="12.7265625" style="7" customWidth="1"/>
    <col min="3337" max="3345" width="11.453125" style="7"/>
    <col min="3346" max="3346" width="19.453125" style="7" customWidth="1"/>
    <col min="3347" max="3350" width="11.453125" style="7"/>
    <col min="3351" max="3351" width="57" style="7" customWidth="1"/>
    <col min="3352" max="3352" width="49.7265625" style="7" customWidth="1"/>
    <col min="3353" max="3583" width="11.453125" style="7"/>
    <col min="3584" max="3584" width="9.26953125" style="7" customWidth="1"/>
    <col min="3585" max="3585" width="9.453125" style="7" customWidth="1"/>
    <col min="3586" max="3586" width="28.1796875" style="7" customWidth="1"/>
    <col min="3587" max="3587" width="11.1796875" style="7" customWidth="1"/>
    <col min="3588" max="3588" width="12.453125" style="7" customWidth="1"/>
    <col min="3589" max="3589" width="103.453125" style="7" customWidth="1"/>
    <col min="3590" max="3590" width="11.453125" style="7"/>
    <col min="3591" max="3591" width="19" style="7" customWidth="1"/>
    <col min="3592" max="3592" width="12.7265625" style="7" customWidth="1"/>
    <col min="3593" max="3601" width="11.453125" style="7"/>
    <col min="3602" max="3602" width="19.453125" style="7" customWidth="1"/>
    <col min="3603" max="3606" width="11.453125" style="7"/>
    <col min="3607" max="3607" width="57" style="7" customWidth="1"/>
    <col min="3608" max="3608" width="49.7265625" style="7" customWidth="1"/>
    <col min="3609" max="3839" width="11.453125" style="7"/>
    <col min="3840" max="3840" width="9.26953125" style="7" customWidth="1"/>
    <col min="3841" max="3841" width="9.453125" style="7" customWidth="1"/>
    <col min="3842" max="3842" width="28.1796875" style="7" customWidth="1"/>
    <col min="3843" max="3843" width="11.1796875" style="7" customWidth="1"/>
    <col min="3844" max="3844" width="12.453125" style="7" customWidth="1"/>
    <col min="3845" max="3845" width="103.453125" style="7" customWidth="1"/>
    <col min="3846" max="3846" width="11.453125" style="7"/>
    <col min="3847" max="3847" width="19" style="7" customWidth="1"/>
    <col min="3848" max="3848" width="12.7265625" style="7" customWidth="1"/>
    <col min="3849" max="3857" width="11.453125" style="7"/>
    <col min="3858" max="3858" width="19.453125" style="7" customWidth="1"/>
    <col min="3859" max="3862" width="11.453125" style="7"/>
    <col min="3863" max="3863" width="57" style="7" customWidth="1"/>
    <col min="3864" max="3864" width="49.7265625" style="7" customWidth="1"/>
    <col min="3865" max="4095" width="11.453125" style="7"/>
    <col min="4096" max="4096" width="9.26953125" style="7" customWidth="1"/>
    <col min="4097" max="4097" width="9.453125" style="7" customWidth="1"/>
    <col min="4098" max="4098" width="28.1796875" style="7" customWidth="1"/>
    <col min="4099" max="4099" width="11.1796875" style="7" customWidth="1"/>
    <col min="4100" max="4100" width="12.453125" style="7" customWidth="1"/>
    <col min="4101" max="4101" width="103.453125" style="7" customWidth="1"/>
    <col min="4102" max="4102" width="11.453125" style="7"/>
    <col min="4103" max="4103" width="19" style="7" customWidth="1"/>
    <col min="4104" max="4104" width="12.7265625" style="7" customWidth="1"/>
    <col min="4105" max="4113" width="11.453125" style="7"/>
    <col min="4114" max="4114" width="19.453125" style="7" customWidth="1"/>
    <col min="4115" max="4118" width="11.453125" style="7"/>
    <col min="4119" max="4119" width="57" style="7" customWidth="1"/>
    <col min="4120" max="4120" width="49.7265625" style="7" customWidth="1"/>
    <col min="4121" max="4351" width="11.453125" style="7"/>
    <col min="4352" max="4352" width="9.26953125" style="7" customWidth="1"/>
    <col min="4353" max="4353" width="9.453125" style="7" customWidth="1"/>
    <col min="4354" max="4354" width="28.1796875" style="7" customWidth="1"/>
    <col min="4355" max="4355" width="11.1796875" style="7" customWidth="1"/>
    <col min="4356" max="4356" width="12.453125" style="7" customWidth="1"/>
    <col min="4357" max="4357" width="103.453125" style="7" customWidth="1"/>
    <col min="4358" max="4358" width="11.453125" style="7"/>
    <col min="4359" max="4359" width="19" style="7" customWidth="1"/>
    <col min="4360" max="4360" width="12.7265625" style="7" customWidth="1"/>
    <col min="4361" max="4369" width="11.453125" style="7"/>
    <col min="4370" max="4370" width="19.453125" style="7" customWidth="1"/>
    <col min="4371" max="4374" width="11.453125" style="7"/>
    <col min="4375" max="4375" width="57" style="7" customWidth="1"/>
    <col min="4376" max="4376" width="49.7265625" style="7" customWidth="1"/>
    <col min="4377" max="4607" width="11.453125" style="7"/>
    <col min="4608" max="4608" width="9.26953125" style="7" customWidth="1"/>
    <col min="4609" max="4609" width="9.453125" style="7" customWidth="1"/>
    <col min="4610" max="4610" width="28.1796875" style="7" customWidth="1"/>
    <col min="4611" max="4611" width="11.1796875" style="7" customWidth="1"/>
    <col min="4612" max="4612" width="12.453125" style="7" customWidth="1"/>
    <col min="4613" max="4613" width="103.453125" style="7" customWidth="1"/>
    <col min="4614" max="4614" width="11.453125" style="7"/>
    <col min="4615" max="4615" width="19" style="7" customWidth="1"/>
    <col min="4616" max="4616" width="12.7265625" style="7" customWidth="1"/>
    <col min="4617" max="4625" width="11.453125" style="7"/>
    <col min="4626" max="4626" width="19.453125" style="7" customWidth="1"/>
    <col min="4627" max="4630" width="11.453125" style="7"/>
    <col min="4631" max="4631" width="57" style="7" customWidth="1"/>
    <col min="4632" max="4632" width="49.7265625" style="7" customWidth="1"/>
    <col min="4633" max="4863" width="11.453125" style="7"/>
    <col min="4864" max="4864" width="9.26953125" style="7" customWidth="1"/>
    <col min="4865" max="4865" width="9.453125" style="7" customWidth="1"/>
    <col min="4866" max="4866" width="28.1796875" style="7" customWidth="1"/>
    <col min="4867" max="4867" width="11.1796875" style="7" customWidth="1"/>
    <col min="4868" max="4868" width="12.453125" style="7" customWidth="1"/>
    <col min="4869" max="4869" width="103.453125" style="7" customWidth="1"/>
    <col min="4870" max="4870" width="11.453125" style="7"/>
    <col min="4871" max="4871" width="19" style="7" customWidth="1"/>
    <col min="4872" max="4872" width="12.7265625" style="7" customWidth="1"/>
    <col min="4873" max="4881" width="11.453125" style="7"/>
    <col min="4882" max="4882" width="19.453125" style="7" customWidth="1"/>
    <col min="4883" max="4886" width="11.453125" style="7"/>
    <col min="4887" max="4887" width="57" style="7" customWidth="1"/>
    <col min="4888" max="4888" width="49.7265625" style="7" customWidth="1"/>
    <col min="4889" max="5119" width="11.453125" style="7"/>
    <col min="5120" max="5120" width="9.26953125" style="7" customWidth="1"/>
    <col min="5121" max="5121" width="9.453125" style="7" customWidth="1"/>
    <col min="5122" max="5122" width="28.1796875" style="7" customWidth="1"/>
    <col min="5123" max="5123" width="11.1796875" style="7" customWidth="1"/>
    <col min="5124" max="5124" width="12.453125" style="7" customWidth="1"/>
    <col min="5125" max="5125" width="103.453125" style="7" customWidth="1"/>
    <col min="5126" max="5126" width="11.453125" style="7"/>
    <col min="5127" max="5127" width="19" style="7" customWidth="1"/>
    <col min="5128" max="5128" width="12.7265625" style="7" customWidth="1"/>
    <col min="5129" max="5137" width="11.453125" style="7"/>
    <col min="5138" max="5138" width="19.453125" style="7" customWidth="1"/>
    <col min="5139" max="5142" width="11.453125" style="7"/>
    <col min="5143" max="5143" width="57" style="7" customWidth="1"/>
    <col min="5144" max="5144" width="49.7265625" style="7" customWidth="1"/>
    <col min="5145" max="5375" width="11.453125" style="7"/>
    <col min="5376" max="5376" width="9.26953125" style="7" customWidth="1"/>
    <col min="5377" max="5377" width="9.453125" style="7" customWidth="1"/>
    <col min="5378" max="5378" width="28.1796875" style="7" customWidth="1"/>
    <col min="5379" max="5379" width="11.1796875" style="7" customWidth="1"/>
    <col min="5380" max="5380" width="12.453125" style="7" customWidth="1"/>
    <col min="5381" max="5381" width="103.453125" style="7" customWidth="1"/>
    <col min="5382" max="5382" width="11.453125" style="7"/>
    <col min="5383" max="5383" width="19" style="7" customWidth="1"/>
    <col min="5384" max="5384" width="12.7265625" style="7" customWidth="1"/>
    <col min="5385" max="5393" width="11.453125" style="7"/>
    <col min="5394" max="5394" width="19.453125" style="7" customWidth="1"/>
    <col min="5395" max="5398" width="11.453125" style="7"/>
    <col min="5399" max="5399" width="57" style="7" customWidth="1"/>
    <col min="5400" max="5400" width="49.7265625" style="7" customWidth="1"/>
    <col min="5401" max="5631" width="11.453125" style="7"/>
    <col min="5632" max="5632" width="9.26953125" style="7" customWidth="1"/>
    <col min="5633" max="5633" width="9.453125" style="7" customWidth="1"/>
    <col min="5634" max="5634" width="28.1796875" style="7" customWidth="1"/>
    <col min="5635" max="5635" width="11.1796875" style="7" customWidth="1"/>
    <col min="5636" max="5636" width="12.453125" style="7" customWidth="1"/>
    <col min="5637" max="5637" width="103.453125" style="7" customWidth="1"/>
    <col min="5638" max="5638" width="11.453125" style="7"/>
    <col min="5639" max="5639" width="19" style="7" customWidth="1"/>
    <col min="5640" max="5640" width="12.7265625" style="7" customWidth="1"/>
    <col min="5641" max="5649" width="11.453125" style="7"/>
    <col min="5650" max="5650" width="19.453125" style="7" customWidth="1"/>
    <col min="5651" max="5654" width="11.453125" style="7"/>
    <col min="5655" max="5655" width="57" style="7" customWidth="1"/>
    <col min="5656" max="5656" width="49.7265625" style="7" customWidth="1"/>
    <col min="5657" max="5887" width="11.453125" style="7"/>
    <col min="5888" max="5888" width="9.26953125" style="7" customWidth="1"/>
    <col min="5889" max="5889" width="9.453125" style="7" customWidth="1"/>
    <col min="5890" max="5890" width="28.1796875" style="7" customWidth="1"/>
    <col min="5891" max="5891" width="11.1796875" style="7" customWidth="1"/>
    <col min="5892" max="5892" width="12.453125" style="7" customWidth="1"/>
    <col min="5893" max="5893" width="103.453125" style="7" customWidth="1"/>
    <col min="5894" max="5894" width="11.453125" style="7"/>
    <col min="5895" max="5895" width="19" style="7" customWidth="1"/>
    <col min="5896" max="5896" width="12.7265625" style="7" customWidth="1"/>
    <col min="5897" max="5905" width="11.453125" style="7"/>
    <col min="5906" max="5906" width="19.453125" style="7" customWidth="1"/>
    <col min="5907" max="5910" width="11.453125" style="7"/>
    <col min="5911" max="5911" width="57" style="7" customWidth="1"/>
    <col min="5912" max="5912" width="49.7265625" style="7" customWidth="1"/>
    <col min="5913" max="6143" width="11.453125" style="7"/>
    <col min="6144" max="6144" width="9.26953125" style="7" customWidth="1"/>
    <col min="6145" max="6145" width="9.453125" style="7" customWidth="1"/>
    <col min="6146" max="6146" width="28.1796875" style="7" customWidth="1"/>
    <col min="6147" max="6147" width="11.1796875" style="7" customWidth="1"/>
    <col min="6148" max="6148" width="12.453125" style="7" customWidth="1"/>
    <col min="6149" max="6149" width="103.453125" style="7" customWidth="1"/>
    <col min="6150" max="6150" width="11.453125" style="7"/>
    <col min="6151" max="6151" width="19" style="7" customWidth="1"/>
    <col min="6152" max="6152" width="12.7265625" style="7" customWidth="1"/>
    <col min="6153" max="6161" width="11.453125" style="7"/>
    <col min="6162" max="6162" width="19.453125" style="7" customWidth="1"/>
    <col min="6163" max="6166" width="11.453125" style="7"/>
    <col min="6167" max="6167" width="57" style="7" customWidth="1"/>
    <col min="6168" max="6168" width="49.7265625" style="7" customWidth="1"/>
    <col min="6169" max="6399" width="11.453125" style="7"/>
    <col min="6400" max="6400" width="9.26953125" style="7" customWidth="1"/>
    <col min="6401" max="6401" width="9.453125" style="7" customWidth="1"/>
    <col min="6402" max="6402" width="28.1796875" style="7" customWidth="1"/>
    <col min="6403" max="6403" width="11.1796875" style="7" customWidth="1"/>
    <col min="6404" max="6404" width="12.453125" style="7" customWidth="1"/>
    <col min="6405" max="6405" width="103.453125" style="7" customWidth="1"/>
    <col min="6406" max="6406" width="11.453125" style="7"/>
    <col min="6407" max="6407" width="19" style="7" customWidth="1"/>
    <col min="6408" max="6408" width="12.7265625" style="7" customWidth="1"/>
    <col min="6409" max="6417" width="11.453125" style="7"/>
    <col min="6418" max="6418" width="19.453125" style="7" customWidth="1"/>
    <col min="6419" max="6422" width="11.453125" style="7"/>
    <col min="6423" max="6423" width="57" style="7" customWidth="1"/>
    <col min="6424" max="6424" width="49.7265625" style="7" customWidth="1"/>
    <col min="6425" max="6655" width="11.453125" style="7"/>
    <col min="6656" max="6656" width="9.26953125" style="7" customWidth="1"/>
    <col min="6657" max="6657" width="9.453125" style="7" customWidth="1"/>
    <col min="6658" max="6658" width="28.1796875" style="7" customWidth="1"/>
    <col min="6659" max="6659" width="11.1796875" style="7" customWidth="1"/>
    <col min="6660" max="6660" width="12.453125" style="7" customWidth="1"/>
    <col min="6661" max="6661" width="103.453125" style="7" customWidth="1"/>
    <col min="6662" max="6662" width="11.453125" style="7"/>
    <col min="6663" max="6663" width="19" style="7" customWidth="1"/>
    <col min="6664" max="6664" width="12.7265625" style="7" customWidth="1"/>
    <col min="6665" max="6673" width="11.453125" style="7"/>
    <col min="6674" max="6674" width="19.453125" style="7" customWidth="1"/>
    <col min="6675" max="6678" width="11.453125" style="7"/>
    <col min="6679" max="6679" width="57" style="7" customWidth="1"/>
    <col min="6680" max="6680" width="49.7265625" style="7" customWidth="1"/>
    <col min="6681" max="6911" width="11.453125" style="7"/>
    <col min="6912" max="6912" width="9.26953125" style="7" customWidth="1"/>
    <col min="6913" max="6913" width="9.453125" style="7" customWidth="1"/>
    <col min="6914" max="6914" width="28.1796875" style="7" customWidth="1"/>
    <col min="6915" max="6915" width="11.1796875" style="7" customWidth="1"/>
    <col min="6916" max="6916" width="12.453125" style="7" customWidth="1"/>
    <col min="6917" max="6917" width="103.453125" style="7" customWidth="1"/>
    <col min="6918" max="6918" width="11.453125" style="7"/>
    <col min="6919" max="6919" width="19" style="7" customWidth="1"/>
    <col min="6920" max="6920" width="12.7265625" style="7" customWidth="1"/>
    <col min="6921" max="6929" width="11.453125" style="7"/>
    <col min="6930" max="6930" width="19.453125" style="7" customWidth="1"/>
    <col min="6931" max="6934" width="11.453125" style="7"/>
    <col min="6935" max="6935" width="57" style="7" customWidth="1"/>
    <col min="6936" max="6936" width="49.7265625" style="7" customWidth="1"/>
    <col min="6937" max="7167" width="11.453125" style="7"/>
    <col min="7168" max="7168" width="9.26953125" style="7" customWidth="1"/>
    <col min="7169" max="7169" width="9.453125" style="7" customWidth="1"/>
    <col min="7170" max="7170" width="28.1796875" style="7" customWidth="1"/>
    <col min="7171" max="7171" width="11.1796875" style="7" customWidth="1"/>
    <col min="7172" max="7172" width="12.453125" style="7" customWidth="1"/>
    <col min="7173" max="7173" width="103.453125" style="7" customWidth="1"/>
    <col min="7174" max="7174" width="11.453125" style="7"/>
    <col min="7175" max="7175" width="19" style="7" customWidth="1"/>
    <col min="7176" max="7176" width="12.7265625" style="7" customWidth="1"/>
    <col min="7177" max="7185" width="11.453125" style="7"/>
    <col min="7186" max="7186" width="19.453125" style="7" customWidth="1"/>
    <col min="7187" max="7190" width="11.453125" style="7"/>
    <col min="7191" max="7191" width="57" style="7" customWidth="1"/>
    <col min="7192" max="7192" width="49.7265625" style="7" customWidth="1"/>
    <col min="7193" max="7423" width="11.453125" style="7"/>
    <col min="7424" max="7424" width="9.26953125" style="7" customWidth="1"/>
    <col min="7425" max="7425" width="9.453125" style="7" customWidth="1"/>
    <col min="7426" max="7426" width="28.1796875" style="7" customWidth="1"/>
    <col min="7427" max="7427" width="11.1796875" style="7" customWidth="1"/>
    <col min="7428" max="7428" width="12.453125" style="7" customWidth="1"/>
    <col min="7429" max="7429" width="103.453125" style="7" customWidth="1"/>
    <col min="7430" max="7430" width="11.453125" style="7"/>
    <col min="7431" max="7431" width="19" style="7" customWidth="1"/>
    <col min="7432" max="7432" width="12.7265625" style="7" customWidth="1"/>
    <col min="7433" max="7441" width="11.453125" style="7"/>
    <col min="7442" max="7442" width="19.453125" style="7" customWidth="1"/>
    <col min="7443" max="7446" width="11.453125" style="7"/>
    <col min="7447" max="7447" width="57" style="7" customWidth="1"/>
    <col min="7448" max="7448" width="49.7265625" style="7" customWidth="1"/>
    <col min="7449" max="7679" width="11.453125" style="7"/>
    <col min="7680" max="7680" width="9.26953125" style="7" customWidth="1"/>
    <col min="7681" max="7681" width="9.453125" style="7" customWidth="1"/>
    <col min="7682" max="7682" width="28.1796875" style="7" customWidth="1"/>
    <col min="7683" max="7683" width="11.1796875" style="7" customWidth="1"/>
    <col min="7684" max="7684" width="12.453125" style="7" customWidth="1"/>
    <col min="7685" max="7685" width="103.453125" style="7" customWidth="1"/>
    <col min="7686" max="7686" width="11.453125" style="7"/>
    <col min="7687" max="7687" width="19" style="7" customWidth="1"/>
    <col min="7688" max="7688" width="12.7265625" style="7" customWidth="1"/>
    <col min="7689" max="7697" width="11.453125" style="7"/>
    <col min="7698" max="7698" width="19.453125" style="7" customWidth="1"/>
    <col min="7699" max="7702" width="11.453125" style="7"/>
    <col min="7703" max="7703" width="57" style="7" customWidth="1"/>
    <col min="7704" max="7704" width="49.7265625" style="7" customWidth="1"/>
    <col min="7705" max="7935" width="11.453125" style="7"/>
    <col min="7936" max="7936" width="9.26953125" style="7" customWidth="1"/>
    <col min="7937" max="7937" width="9.453125" style="7" customWidth="1"/>
    <col min="7938" max="7938" width="28.1796875" style="7" customWidth="1"/>
    <col min="7939" max="7939" width="11.1796875" style="7" customWidth="1"/>
    <col min="7940" max="7940" width="12.453125" style="7" customWidth="1"/>
    <col min="7941" max="7941" width="103.453125" style="7" customWidth="1"/>
    <col min="7942" max="7942" width="11.453125" style="7"/>
    <col min="7943" max="7943" width="19" style="7" customWidth="1"/>
    <col min="7944" max="7944" width="12.7265625" style="7" customWidth="1"/>
    <col min="7945" max="7953" width="11.453125" style="7"/>
    <col min="7954" max="7954" width="19.453125" style="7" customWidth="1"/>
    <col min="7955" max="7958" width="11.453125" style="7"/>
    <col min="7959" max="7959" width="57" style="7" customWidth="1"/>
    <col min="7960" max="7960" width="49.7265625" style="7" customWidth="1"/>
    <col min="7961" max="8191" width="11.453125" style="7"/>
    <col min="8192" max="8192" width="9.26953125" style="7" customWidth="1"/>
    <col min="8193" max="8193" width="9.453125" style="7" customWidth="1"/>
    <col min="8194" max="8194" width="28.1796875" style="7" customWidth="1"/>
    <col min="8195" max="8195" width="11.1796875" style="7" customWidth="1"/>
    <col min="8196" max="8196" width="12.453125" style="7" customWidth="1"/>
    <col min="8197" max="8197" width="103.453125" style="7" customWidth="1"/>
    <col min="8198" max="8198" width="11.453125" style="7"/>
    <col min="8199" max="8199" width="19" style="7" customWidth="1"/>
    <col min="8200" max="8200" width="12.7265625" style="7" customWidth="1"/>
    <col min="8201" max="8209" width="11.453125" style="7"/>
    <col min="8210" max="8210" width="19.453125" style="7" customWidth="1"/>
    <col min="8211" max="8214" width="11.453125" style="7"/>
    <col min="8215" max="8215" width="57" style="7" customWidth="1"/>
    <col min="8216" max="8216" width="49.7265625" style="7" customWidth="1"/>
    <col min="8217" max="8447" width="11.453125" style="7"/>
    <col min="8448" max="8448" width="9.26953125" style="7" customWidth="1"/>
    <col min="8449" max="8449" width="9.453125" style="7" customWidth="1"/>
    <col min="8450" max="8450" width="28.1796875" style="7" customWidth="1"/>
    <col min="8451" max="8451" width="11.1796875" style="7" customWidth="1"/>
    <col min="8452" max="8452" width="12.453125" style="7" customWidth="1"/>
    <col min="8453" max="8453" width="103.453125" style="7" customWidth="1"/>
    <col min="8454" max="8454" width="11.453125" style="7"/>
    <col min="8455" max="8455" width="19" style="7" customWidth="1"/>
    <col min="8456" max="8456" width="12.7265625" style="7" customWidth="1"/>
    <col min="8457" max="8465" width="11.453125" style="7"/>
    <col min="8466" max="8466" width="19.453125" style="7" customWidth="1"/>
    <col min="8467" max="8470" width="11.453125" style="7"/>
    <col min="8471" max="8471" width="57" style="7" customWidth="1"/>
    <col min="8472" max="8472" width="49.7265625" style="7" customWidth="1"/>
    <col min="8473" max="8703" width="11.453125" style="7"/>
    <col min="8704" max="8704" width="9.26953125" style="7" customWidth="1"/>
    <col min="8705" max="8705" width="9.453125" style="7" customWidth="1"/>
    <col min="8706" max="8706" width="28.1796875" style="7" customWidth="1"/>
    <col min="8707" max="8707" width="11.1796875" style="7" customWidth="1"/>
    <col min="8708" max="8708" width="12.453125" style="7" customWidth="1"/>
    <col min="8709" max="8709" width="103.453125" style="7" customWidth="1"/>
    <col min="8710" max="8710" width="11.453125" style="7"/>
    <col min="8711" max="8711" width="19" style="7" customWidth="1"/>
    <col min="8712" max="8712" width="12.7265625" style="7" customWidth="1"/>
    <col min="8713" max="8721" width="11.453125" style="7"/>
    <col min="8722" max="8722" width="19.453125" style="7" customWidth="1"/>
    <col min="8723" max="8726" width="11.453125" style="7"/>
    <col min="8727" max="8727" width="57" style="7" customWidth="1"/>
    <col min="8728" max="8728" width="49.7265625" style="7" customWidth="1"/>
    <col min="8729" max="8959" width="11.453125" style="7"/>
    <col min="8960" max="8960" width="9.26953125" style="7" customWidth="1"/>
    <col min="8961" max="8961" width="9.453125" style="7" customWidth="1"/>
    <col min="8962" max="8962" width="28.1796875" style="7" customWidth="1"/>
    <col min="8963" max="8963" width="11.1796875" style="7" customWidth="1"/>
    <col min="8964" max="8964" width="12.453125" style="7" customWidth="1"/>
    <col min="8965" max="8965" width="103.453125" style="7" customWidth="1"/>
    <col min="8966" max="8966" width="11.453125" style="7"/>
    <col min="8967" max="8967" width="19" style="7" customWidth="1"/>
    <col min="8968" max="8968" width="12.7265625" style="7" customWidth="1"/>
    <col min="8969" max="8977" width="11.453125" style="7"/>
    <col min="8978" max="8978" width="19.453125" style="7" customWidth="1"/>
    <col min="8979" max="8982" width="11.453125" style="7"/>
    <col min="8983" max="8983" width="57" style="7" customWidth="1"/>
    <col min="8984" max="8984" width="49.7265625" style="7" customWidth="1"/>
    <col min="8985" max="9215" width="11.453125" style="7"/>
    <col min="9216" max="9216" width="9.26953125" style="7" customWidth="1"/>
    <col min="9217" max="9217" width="9.453125" style="7" customWidth="1"/>
    <col min="9218" max="9218" width="28.1796875" style="7" customWidth="1"/>
    <col min="9219" max="9219" width="11.1796875" style="7" customWidth="1"/>
    <col min="9220" max="9220" width="12.453125" style="7" customWidth="1"/>
    <col min="9221" max="9221" width="103.453125" style="7" customWidth="1"/>
    <col min="9222" max="9222" width="11.453125" style="7"/>
    <col min="9223" max="9223" width="19" style="7" customWidth="1"/>
    <col min="9224" max="9224" width="12.7265625" style="7" customWidth="1"/>
    <col min="9225" max="9233" width="11.453125" style="7"/>
    <col min="9234" max="9234" width="19.453125" style="7" customWidth="1"/>
    <col min="9235" max="9238" width="11.453125" style="7"/>
    <col min="9239" max="9239" width="57" style="7" customWidth="1"/>
    <col min="9240" max="9240" width="49.7265625" style="7" customWidth="1"/>
    <col min="9241" max="9471" width="11.453125" style="7"/>
    <col min="9472" max="9472" width="9.26953125" style="7" customWidth="1"/>
    <col min="9473" max="9473" width="9.453125" style="7" customWidth="1"/>
    <col min="9474" max="9474" width="28.1796875" style="7" customWidth="1"/>
    <col min="9475" max="9475" width="11.1796875" style="7" customWidth="1"/>
    <col min="9476" max="9476" width="12.453125" style="7" customWidth="1"/>
    <col min="9477" max="9477" width="103.453125" style="7" customWidth="1"/>
    <col min="9478" max="9478" width="11.453125" style="7"/>
    <col min="9479" max="9479" width="19" style="7" customWidth="1"/>
    <col min="9480" max="9480" width="12.7265625" style="7" customWidth="1"/>
    <col min="9481" max="9489" width="11.453125" style="7"/>
    <col min="9490" max="9490" width="19.453125" style="7" customWidth="1"/>
    <col min="9491" max="9494" width="11.453125" style="7"/>
    <col min="9495" max="9495" width="57" style="7" customWidth="1"/>
    <col min="9496" max="9496" width="49.7265625" style="7" customWidth="1"/>
    <col min="9497" max="9727" width="11.453125" style="7"/>
    <col min="9728" max="9728" width="9.26953125" style="7" customWidth="1"/>
    <col min="9729" max="9729" width="9.453125" style="7" customWidth="1"/>
    <col min="9730" max="9730" width="28.1796875" style="7" customWidth="1"/>
    <col min="9731" max="9731" width="11.1796875" style="7" customWidth="1"/>
    <col min="9732" max="9732" width="12.453125" style="7" customWidth="1"/>
    <col min="9733" max="9733" width="103.453125" style="7" customWidth="1"/>
    <col min="9734" max="9734" width="11.453125" style="7"/>
    <col min="9735" max="9735" width="19" style="7" customWidth="1"/>
    <col min="9736" max="9736" width="12.7265625" style="7" customWidth="1"/>
    <col min="9737" max="9745" width="11.453125" style="7"/>
    <col min="9746" max="9746" width="19.453125" style="7" customWidth="1"/>
    <col min="9747" max="9750" width="11.453125" style="7"/>
    <col min="9751" max="9751" width="57" style="7" customWidth="1"/>
    <col min="9752" max="9752" width="49.7265625" style="7" customWidth="1"/>
    <col min="9753" max="9983" width="11.453125" style="7"/>
    <col min="9984" max="9984" width="9.26953125" style="7" customWidth="1"/>
    <col min="9985" max="9985" width="9.453125" style="7" customWidth="1"/>
    <col min="9986" max="9986" width="28.1796875" style="7" customWidth="1"/>
    <col min="9987" max="9987" width="11.1796875" style="7" customWidth="1"/>
    <col min="9988" max="9988" width="12.453125" style="7" customWidth="1"/>
    <col min="9989" max="9989" width="103.453125" style="7" customWidth="1"/>
    <col min="9990" max="9990" width="11.453125" style="7"/>
    <col min="9991" max="9991" width="19" style="7" customWidth="1"/>
    <col min="9992" max="9992" width="12.7265625" style="7" customWidth="1"/>
    <col min="9993" max="10001" width="11.453125" style="7"/>
    <col min="10002" max="10002" width="19.453125" style="7" customWidth="1"/>
    <col min="10003" max="10006" width="11.453125" style="7"/>
    <col min="10007" max="10007" width="57" style="7" customWidth="1"/>
    <col min="10008" max="10008" width="49.7265625" style="7" customWidth="1"/>
    <col min="10009" max="10239" width="11.453125" style="7"/>
    <col min="10240" max="10240" width="9.26953125" style="7" customWidth="1"/>
    <col min="10241" max="10241" width="9.453125" style="7" customWidth="1"/>
    <col min="10242" max="10242" width="28.1796875" style="7" customWidth="1"/>
    <col min="10243" max="10243" width="11.1796875" style="7" customWidth="1"/>
    <col min="10244" max="10244" width="12.453125" style="7" customWidth="1"/>
    <col min="10245" max="10245" width="103.453125" style="7" customWidth="1"/>
    <col min="10246" max="10246" width="11.453125" style="7"/>
    <col min="10247" max="10247" width="19" style="7" customWidth="1"/>
    <col min="10248" max="10248" width="12.7265625" style="7" customWidth="1"/>
    <col min="10249" max="10257" width="11.453125" style="7"/>
    <col min="10258" max="10258" width="19.453125" style="7" customWidth="1"/>
    <col min="10259" max="10262" width="11.453125" style="7"/>
    <col min="10263" max="10263" width="57" style="7" customWidth="1"/>
    <col min="10264" max="10264" width="49.7265625" style="7" customWidth="1"/>
    <col min="10265" max="10495" width="11.453125" style="7"/>
    <col min="10496" max="10496" width="9.26953125" style="7" customWidth="1"/>
    <col min="10497" max="10497" width="9.453125" style="7" customWidth="1"/>
    <col min="10498" max="10498" width="28.1796875" style="7" customWidth="1"/>
    <col min="10499" max="10499" width="11.1796875" style="7" customWidth="1"/>
    <col min="10500" max="10500" width="12.453125" style="7" customWidth="1"/>
    <col min="10501" max="10501" width="103.453125" style="7" customWidth="1"/>
    <col min="10502" max="10502" width="11.453125" style="7"/>
    <col min="10503" max="10503" width="19" style="7" customWidth="1"/>
    <col min="10504" max="10504" width="12.7265625" style="7" customWidth="1"/>
    <col min="10505" max="10513" width="11.453125" style="7"/>
    <col min="10514" max="10514" width="19.453125" style="7" customWidth="1"/>
    <col min="10515" max="10518" width="11.453125" style="7"/>
    <col min="10519" max="10519" width="57" style="7" customWidth="1"/>
    <col min="10520" max="10520" width="49.7265625" style="7" customWidth="1"/>
    <col min="10521" max="10751" width="11.453125" style="7"/>
    <col min="10752" max="10752" width="9.26953125" style="7" customWidth="1"/>
    <col min="10753" max="10753" width="9.453125" style="7" customWidth="1"/>
    <col min="10754" max="10754" width="28.1796875" style="7" customWidth="1"/>
    <col min="10755" max="10755" width="11.1796875" style="7" customWidth="1"/>
    <col min="10756" max="10756" width="12.453125" style="7" customWidth="1"/>
    <col min="10757" max="10757" width="103.453125" style="7" customWidth="1"/>
    <col min="10758" max="10758" width="11.453125" style="7"/>
    <col min="10759" max="10759" width="19" style="7" customWidth="1"/>
    <col min="10760" max="10760" width="12.7265625" style="7" customWidth="1"/>
    <col min="10761" max="10769" width="11.453125" style="7"/>
    <col min="10770" max="10770" width="19.453125" style="7" customWidth="1"/>
    <col min="10771" max="10774" width="11.453125" style="7"/>
    <col min="10775" max="10775" width="57" style="7" customWidth="1"/>
    <col min="10776" max="10776" width="49.7265625" style="7" customWidth="1"/>
    <col min="10777" max="11007" width="11.453125" style="7"/>
    <col min="11008" max="11008" width="9.26953125" style="7" customWidth="1"/>
    <col min="11009" max="11009" width="9.453125" style="7" customWidth="1"/>
    <col min="11010" max="11010" width="28.1796875" style="7" customWidth="1"/>
    <col min="11011" max="11011" width="11.1796875" style="7" customWidth="1"/>
    <col min="11012" max="11012" width="12.453125" style="7" customWidth="1"/>
    <col min="11013" max="11013" width="103.453125" style="7" customWidth="1"/>
    <col min="11014" max="11014" width="11.453125" style="7"/>
    <col min="11015" max="11015" width="19" style="7" customWidth="1"/>
    <col min="11016" max="11016" width="12.7265625" style="7" customWidth="1"/>
    <col min="11017" max="11025" width="11.453125" style="7"/>
    <col min="11026" max="11026" width="19.453125" style="7" customWidth="1"/>
    <col min="11027" max="11030" width="11.453125" style="7"/>
    <col min="11031" max="11031" width="57" style="7" customWidth="1"/>
    <col min="11032" max="11032" width="49.7265625" style="7" customWidth="1"/>
    <col min="11033" max="11263" width="11.453125" style="7"/>
    <col min="11264" max="11264" width="9.26953125" style="7" customWidth="1"/>
    <col min="11265" max="11265" width="9.453125" style="7" customWidth="1"/>
    <col min="11266" max="11266" width="28.1796875" style="7" customWidth="1"/>
    <col min="11267" max="11267" width="11.1796875" style="7" customWidth="1"/>
    <col min="11268" max="11268" width="12.453125" style="7" customWidth="1"/>
    <col min="11269" max="11269" width="103.453125" style="7" customWidth="1"/>
    <col min="11270" max="11270" width="11.453125" style="7"/>
    <col min="11271" max="11271" width="19" style="7" customWidth="1"/>
    <col min="11272" max="11272" width="12.7265625" style="7" customWidth="1"/>
    <col min="11273" max="11281" width="11.453125" style="7"/>
    <col min="11282" max="11282" width="19.453125" style="7" customWidth="1"/>
    <col min="11283" max="11286" width="11.453125" style="7"/>
    <col min="11287" max="11287" width="57" style="7" customWidth="1"/>
    <col min="11288" max="11288" width="49.7265625" style="7" customWidth="1"/>
    <col min="11289" max="11519" width="11.453125" style="7"/>
    <col min="11520" max="11520" width="9.26953125" style="7" customWidth="1"/>
    <col min="11521" max="11521" width="9.453125" style="7" customWidth="1"/>
    <col min="11522" max="11522" width="28.1796875" style="7" customWidth="1"/>
    <col min="11523" max="11523" width="11.1796875" style="7" customWidth="1"/>
    <col min="11524" max="11524" width="12.453125" style="7" customWidth="1"/>
    <col min="11525" max="11525" width="103.453125" style="7" customWidth="1"/>
    <col min="11526" max="11526" width="11.453125" style="7"/>
    <col min="11527" max="11527" width="19" style="7" customWidth="1"/>
    <col min="11528" max="11528" width="12.7265625" style="7" customWidth="1"/>
    <col min="11529" max="11537" width="11.453125" style="7"/>
    <col min="11538" max="11538" width="19.453125" style="7" customWidth="1"/>
    <col min="11539" max="11542" width="11.453125" style="7"/>
    <col min="11543" max="11543" width="57" style="7" customWidth="1"/>
    <col min="11544" max="11544" width="49.7265625" style="7" customWidth="1"/>
    <col min="11545" max="11775" width="11.453125" style="7"/>
    <col min="11776" max="11776" width="9.26953125" style="7" customWidth="1"/>
    <col min="11777" max="11777" width="9.453125" style="7" customWidth="1"/>
    <col min="11778" max="11778" width="28.1796875" style="7" customWidth="1"/>
    <col min="11779" max="11779" width="11.1796875" style="7" customWidth="1"/>
    <col min="11780" max="11780" width="12.453125" style="7" customWidth="1"/>
    <col min="11781" max="11781" width="103.453125" style="7" customWidth="1"/>
    <col min="11782" max="11782" width="11.453125" style="7"/>
    <col min="11783" max="11783" width="19" style="7" customWidth="1"/>
    <col min="11784" max="11784" width="12.7265625" style="7" customWidth="1"/>
    <col min="11785" max="11793" width="11.453125" style="7"/>
    <col min="11794" max="11794" width="19.453125" style="7" customWidth="1"/>
    <col min="11795" max="11798" width="11.453125" style="7"/>
    <col min="11799" max="11799" width="57" style="7" customWidth="1"/>
    <col min="11800" max="11800" width="49.7265625" style="7" customWidth="1"/>
    <col min="11801" max="12031" width="11.453125" style="7"/>
    <col min="12032" max="12032" width="9.26953125" style="7" customWidth="1"/>
    <col min="12033" max="12033" width="9.453125" style="7" customWidth="1"/>
    <col min="12034" max="12034" width="28.1796875" style="7" customWidth="1"/>
    <col min="12035" max="12035" width="11.1796875" style="7" customWidth="1"/>
    <col min="12036" max="12036" width="12.453125" style="7" customWidth="1"/>
    <col min="12037" max="12037" width="103.453125" style="7" customWidth="1"/>
    <col min="12038" max="12038" width="11.453125" style="7"/>
    <col min="12039" max="12039" width="19" style="7" customWidth="1"/>
    <col min="12040" max="12040" width="12.7265625" style="7" customWidth="1"/>
    <col min="12041" max="12049" width="11.453125" style="7"/>
    <col min="12050" max="12050" width="19.453125" style="7" customWidth="1"/>
    <col min="12051" max="12054" width="11.453125" style="7"/>
    <col min="12055" max="12055" width="57" style="7" customWidth="1"/>
    <col min="12056" max="12056" width="49.7265625" style="7" customWidth="1"/>
    <col min="12057" max="12287" width="11.453125" style="7"/>
    <col min="12288" max="12288" width="9.26953125" style="7" customWidth="1"/>
    <col min="12289" max="12289" width="9.453125" style="7" customWidth="1"/>
    <col min="12290" max="12290" width="28.1796875" style="7" customWidth="1"/>
    <col min="12291" max="12291" width="11.1796875" style="7" customWidth="1"/>
    <col min="12292" max="12292" width="12.453125" style="7" customWidth="1"/>
    <col min="12293" max="12293" width="103.453125" style="7" customWidth="1"/>
    <col min="12294" max="12294" width="11.453125" style="7"/>
    <col min="12295" max="12295" width="19" style="7" customWidth="1"/>
    <col min="12296" max="12296" width="12.7265625" style="7" customWidth="1"/>
    <col min="12297" max="12305" width="11.453125" style="7"/>
    <col min="12306" max="12306" width="19.453125" style="7" customWidth="1"/>
    <col min="12307" max="12310" width="11.453125" style="7"/>
    <col min="12311" max="12311" width="57" style="7" customWidth="1"/>
    <col min="12312" max="12312" width="49.7265625" style="7" customWidth="1"/>
    <col min="12313" max="12543" width="11.453125" style="7"/>
    <col min="12544" max="12544" width="9.26953125" style="7" customWidth="1"/>
    <col min="12545" max="12545" width="9.453125" style="7" customWidth="1"/>
    <col min="12546" max="12546" width="28.1796875" style="7" customWidth="1"/>
    <col min="12547" max="12547" width="11.1796875" style="7" customWidth="1"/>
    <col min="12548" max="12548" width="12.453125" style="7" customWidth="1"/>
    <col min="12549" max="12549" width="103.453125" style="7" customWidth="1"/>
    <col min="12550" max="12550" width="11.453125" style="7"/>
    <col min="12551" max="12551" width="19" style="7" customWidth="1"/>
    <col min="12552" max="12552" width="12.7265625" style="7" customWidth="1"/>
    <col min="12553" max="12561" width="11.453125" style="7"/>
    <col min="12562" max="12562" width="19.453125" style="7" customWidth="1"/>
    <col min="12563" max="12566" width="11.453125" style="7"/>
    <col min="12567" max="12567" width="57" style="7" customWidth="1"/>
    <col min="12568" max="12568" width="49.7265625" style="7" customWidth="1"/>
    <col min="12569" max="12799" width="11.453125" style="7"/>
    <col min="12800" max="12800" width="9.26953125" style="7" customWidth="1"/>
    <col min="12801" max="12801" width="9.453125" style="7" customWidth="1"/>
    <col min="12802" max="12802" width="28.1796875" style="7" customWidth="1"/>
    <col min="12803" max="12803" width="11.1796875" style="7" customWidth="1"/>
    <col min="12804" max="12804" width="12.453125" style="7" customWidth="1"/>
    <col min="12805" max="12805" width="103.453125" style="7" customWidth="1"/>
    <col min="12806" max="12806" width="11.453125" style="7"/>
    <col min="12807" max="12807" width="19" style="7" customWidth="1"/>
    <col min="12808" max="12808" width="12.7265625" style="7" customWidth="1"/>
    <col min="12809" max="12817" width="11.453125" style="7"/>
    <col min="12818" max="12818" width="19.453125" style="7" customWidth="1"/>
    <col min="12819" max="12822" width="11.453125" style="7"/>
    <col min="12823" max="12823" width="57" style="7" customWidth="1"/>
    <col min="12824" max="12824" width="49.7265625" style="7" customWidth="1"/>
    <col min="12825" max="13055" width="11.453125" style="7"/>
    <col min="13056" max="13056" width="9.26953125" style="7" customWidth="1"/>
    <col min="13057" max="13057" width="9.453125" style="7" customWidth="1"/>
    <col min="13058" max="13058" width="28.1796875" style="7" customWidth="1"/>
    <col min="13059" max="13059" width="11.1796875" style="7" customWidth="1"/>
    <col min="13060" max="13060" width="12.453125" style="7" customWidth="1"/>
    <col min="13061" max="13061" width="103.453125" style="7" customWidth="1"/>
    <col min="13062" max="13062" width="11.453125" style="7"/>
    <col min="13063" max="13063" width="19" style="7" customWidth="1"/>
    <col min="13064" max="13064" width="12.7265625" style="7" customWidth="1"/>
    <col min="13065" max="13073" width="11.453125" style="7"/>
    <col min="13074" max="13074" width="19.453125" style="7" customWidth="1"/>
    <col min="13075" max="13078" width="11.453125" style="7"/>
    <col min="13079" max="13079" width="57" style="7" customWidth="1"/>
    <col min="13080" max="13080" width="49.7265625" style="7" customWidth="1"/>
    <col min="13081" max="13311" width="11.453125" style="7"/>
    <col min="13312" max="13312" width="9.26953125" style="7" customWidth="1"/>
    <col min="13313" max="13313" width="9.453125" style="7" customWidth="1"/>
    <col min="13314" max="13314" width="28.1796875" style="7" customWidth="1"/>
    <col min="13315" max="13315" width="11.1796875" style="7" customWidth="1"/>
    <col min="13316" max="13316" width="12.453125" style="7" customWidth="1"/>
    <col min="13317" max="13317" width="103.453125" style="7" customWidth="1"/>
    <col min="13318" max="13318" width="11.453125" style="7"/>
    <col min="13319" max="13319" width="19" style="7" customWidth="1"/>
    <col min="13320" max="13320" width="12.7265625" style="7" customWidth="1"/>
    <col min="13321" max="13329" width="11.453125" style="7"/>
    <col min="13330" max="13330" width="19.453125" style="7" customWidth="1"/>
    <col min="13331" max="13334" width="11.453125" style="7"/>
    <col min="13335" max="13335" width="57" style="7" customWidth="1"/>
    <col min="13336" max="13336" width="49.7265625" style="7" customWidth="1"/>
    <col min="13337" max="13567" width="11.453125" style="7"/>
    <col min="13568" max="13568" width="9.26953125" style="7" customWidth="1"/>
    <col min="13569" max="13569" width="9.453125" style="7" customWidth="1"/>
    <col min="13570" max="13570" width="28.1796875" style="7" customWidth="1"/>
    <col min="13571" max="13571" width="11.1796875" style="7" customWidth="1"/>
    <col min="13572" max="13572" width="12.453125" style="7" customWidth="1"/>
    <col min="13573" max="13573" width="103.453125" style="7" customWidth="1"/>
    <col min="13574" max="13574" width="11.453125" style="7"/>
    <col min="13575" max="13575" width="19" style="7" customWidth="1"/>
    <col min="13576" max="13576" width="12.7265625" style="7" customWidth="1"/>
    <col min="13577" max="13585" width="11.453125" style="7"/>
    <col min="13586" max="13586" width="19.453125" style="7" customWidth="1"/>
    <col min="13587" max="13590" width="11.453125" style="7"/>
    <col min="13591" max="13591" width="57" style="7" customWidth="1"/>
    <col min="13592" max="13592" width="49.7265625" style="7" customWidth="1"/>
    <col min="13593" max="13823" width="11.453125" style="7"/>
    <col min="13824" max="13824" width="9.26953125" style="7" customWidth="1"/>
    <col min="13825" max="13825" width="9.453125" style="7" customWidth="1"/>
    <col min="13826" max="13826" width="28.1796875" style="7" customWidth="1"/>
    <col min="13827" max="13827" width="11.1796875" style="7" customWidth="1"/>
    <col min="13828" max="13828" width="12.453125" style="7" customWidth="1"/>
    <col min="13829" max="13829" width="103.453125" style="7" customWidth="1"/>
    <col min="13830" max="13830" width="11.453125" style="7"/>
    <col min="13831" max="13831" width="19" style="7" customWidth="1"/>
    <col min="13832" max="13832" width="12.7265625" style="7" customWidth="1"/>
    <col min="13833" max="13841" width="11.453125" style="7"/>
    <col min="13842" max="13842" width="19.453125" style="7" customWidth="1"/>
    <col min="13843" max="13846" width="11.453125" style="7"/>
    <col min="13847" max="13847" width="57" style="7" customWidth="1"/>
    <col min="13848" max="13848" width="49.7265625" style="7" customWidth="1"/>
    <col min="13849" max="14079" width="11.453125" style="7"/>
    <col min="14080" max="14080" width="9.26953125" style="7" customWidth="1"/>
    <col min="14081" max="14081" width="9.453125" style="7" customWidth="1"/>
    <col min="14082" max="14082" width="28.1796875" style="7" customWidth="1"/>
    <col min="14083" max="14083" width="11.1796875" style="7" customWidth="1"/>
    <col min="14084" max="14084" width="12.453125" style="7" customWidth="1"/>
    <col min="14085" max="14085" width="103.453125" style="7" customWidth="1"/>
    <col min="14086" max="14086" width="11.453125" style="7"/>
    <col min="14087" max="14087" width="19" style="7" customWidth="1"/>
    <col min="14088" max="14088" width="12.7265625" style="7" customWidth="1"/>
    <col min="14089" max="14097" width="11.453125" style="7"/>
    <col min="14098" max="14098" width="19.453125" style="7" customWidth="1"/>
    <col min="14099" max="14102" width="11.453125" style="7"/>
    <col min="14103" max="14103" width="57" style="7" customWidth="1"/>
    <col min="14104" max="14104" width="49.7265625" style="7" customWidth="1"/>
    <col min="14105" max="14335" width="11.453125" style="7"/>
    <col min="14336" max="14336" width="9.26953125" style="7" customWidth="1"/>
    <col min="14337" max="14337" width="9.453125" style="7" customWidth="1"/>
    <col min="14338" max="14338" width="28.1796875" style="7" customWidth="1"/>
    <col min="14339" max="14339" width="11.1796875" style="7" customWidth="1"/>
    <col min="14340" max="14340" width="12.453125" style="7" customWidth="1"/>
    <col min="14341" max="14341" width="103.453125" style="7" customWidth="1"/>
    <col min="14342" max="14342" width="11.453125" style="7"/>
    <col min="14343" max="14343" width="19" style="7" customWidth="1"/>
    <col min="14344" max="14344" width="12.7265625" style="7" customWidth="1"/>
    <col min="14345" max="14353" width="11.453125" style="7"/>
    <col min="14354" max="14354" width="19.453125" style="7" customWidth="1"/>
    <col min="14355" max="14358" width="11.453125" style="7"/>
    <col min="14359" max="14359" width="57" style="7" customWidth="1"/>
    <col min="14360" max="14360" width="49.7265625" style="7" customWidth="1"/>
    <col min="14361" max="14591" width="11.453125" style="7"/>
    <col min="14592" max="14592" width="9.26953125" style="7" customWidth="1"/>
    <col min="14593" max="14593" width="9.453125" style="7" customWidth="1"/>
    <col min="14594" max="14594" width="28.1796875" style="7" customWidth="1"/>
    <col min="14595" max="14595" width="11.1796875" style="7" customWidth="1"/>
    <col min="14596" max="14596" width="12.453125" style="7" customWidth="1"/>
    <col min="14597" max="14597" width="103.453125" style="7" customWidth="1"/>
    <col min="14598" max="14598" width="11.453125" style="7"/>
    <col min="14599" max="14599" width="19" style="7" customWidth="1"/>
    <col min="14600" max="14600" width="12.7265625" style="7" customWidth="1"/>
    <col min="14601" max="14609" width="11.453125" style="7"/>
    <col min="14610" max="14610" width="19.453125" style="7" customWidth="1"/>
    <col min="14611" max="14614" width="11.453125" style="7"/>
    <col min="14615" max="14615" width="57" style="7" customWidth="1"/>
    <col min="14616" max="14616" width="49.7265625" style="7" customWidth="1"/>
    <col min="14617" max="14847" width="11.453125" style="7"/>
    <col min="14848" max="14848" width="9.26953125" style="7" customWidth="1"/>
    <col min="14849" max="14849" width="9.453125" style="7" customWidth="1"/>
    <col min="14850" max="14850" width="28.1796875" style="7" customWidth="1"/>
    <col min="14851" max="14851" width="11.1796875" style="7" customWidth="1"/>
    <col min="14852" max="14852" width="12.453125" style="7" customWidth="1"/>
    <col min="14853" max="14853" width="103.453125" style="7" customWidth="1"/>
    <col min="14854" max="14854" width="11.453125" style="7"/>
    <col min="14855" max="14855" width="19" style="7" customWidth="1"/>
    <col min="14856" max="14856" width="12.7265625" style="7" customWidth="1"/>
    <col min="14857" max="14865" width="11.453125" style="7"/>
    <col min="14866" max="14866" width="19.453125" style="7" customWidth="1"/>
    <col min="14867" max="14870" width="11.453125" style="7"/>
    <col min="14871" max="14871" width="57" style="7" customWidth="1"/>
    <col min="14872" max="14872" width="49.7265625" style="7" customWidth="1"/>
    <col min="14873" max="15103" width="11.453125" style="7"/>
    <col min="15104" max="15104" width="9.26953125" style="7" customWidth="1"/>
    <col min="15105" max="15105" width="9.453125" style="7" customWidth="1"/>
    <col min="15106" max="15106" width="28.1796875" style="7" customWidth="1"/>
    <col min="15107" max="15107" width="11.1796875" style="7" customWidth="1"/>
    <col min="15108" max="15108" width="12.453125" style="7" customWidth="1"/>
    <col min="15109" max="15109" width="103.453125" style="7" customWidth="1"/>
    <col min="15110" max="15110" width="11.453125" style="7"/>
    <col min="15111" max="15111" width="19" style="7" customWidth="1"/>
    <col min="15112" max="15112" width="12.7265625" style="7" customWidth="1"/>
    <col min="15113" max="15121" width="11.453125" style="7"/>
    <col min="15122" max="15122" width="19.453125" style="7" customWidth="1"/>
    <col min="15123" max="15126" width="11.453125" style="7"/>
    <col min="15127" max="15127" width="57" style="7" customWidth="1"/>
    <col min="15128" max="15128" width="49.7265625" style="7" customWidth="1"/>
    <col min="15129" max="15359" width="11.453125" style="7"/>
    <col min="15360" max="15360" width="9.26953125" style="7" customWidth="1"/>
    <col min="15361" max="15361" width="9.453125" style="7" customWidth="1"/>
    <col min="15362" max="15362" width="28.1796875" style="7" customWidth="1"/>
    <col min="15363" max="15363" width="11.1796875" style="7" customWidth="1"/>
    <col min="15364" max="15364" width="12.453125" style="7" customWidth="1"/>
    <col min="15365" max="15365" width="103.453125" style="7" customWidth="1"/>
    <col min="15366" max="15366" width="11.453125" style="7"/>
    <col min="15367" max="15367" width="19" style="7" customWidth="1"/>
    <col min="15368" max="15368" width="12.7265625" style="7" customWidth="1"/>
    <col min="15369" max="15377" width="11.453125" style="7"/>
    <col min="15378" max="15378" width="19.453125" style="7" customWidth="1"/>
    <col min="15379" max="15382" width="11.453125" style="7"/>
    <col min="15383" max="15383" width="57" style="7" customWidth="1"/>
    <col min="15384" max="15384" width="49.7265625" style="7" customWidth="1"/>
    <col min="15385" max="15615" width="11.453125" style="7"/>
    <col min="15616" max="15616" width="9.26953125" style="7" customWidth="1"/>
    <col min="15617" max="15617" width="9.453125" style="7" customWidth="1"/>
    <col min="15618" max="15618" width="28.1796875" style="7" customWidth="1"/>
    <col min="15619" max="15619" width="11.1796875" style="7" customWidth="1"/>
    <col min="15620" max="15620" width="12.453125" style="7" customWidth="1"/>
    <col min="15621" max="15621" width="103.453125" style="7" customWidth="1"/>
    <col min="15622" max="15622" width="11.453125" style="7"/>
    <col min="15623" max="15623" width="19" style="7" customWidth="1"/>
    <col min="15624" max="15624" width="12.7265625" style="7" customWidth="1"/>
    <col min="15625" max="15633" width="11.453125" style="7"/>
    <col min="15634" max="15634" width="19.453125" style="7" customWidth="1"/>
    <col min="15635" max="15638" width="11.453125" style="7"/>
    <col min="15639" max="15639" width="57" style="7" customWidth="1"/>
    <col min="15640" max="15640" width="49.7265625" style="7" customWidth="1"/>
    <col min="15641" max="15871" width="11.453125" style="7"/>
    <col min="15872" max="15872" width="9.26953125" style="7" customWidth="1"/>
    <col min="15873" max="15873" width="9.453125" style="7" customWidth="1"/>
    <col min="15874" max="15874" width="28.1796875" style="7" customWidth="1"/>
    <col min="15875" max="15875" width="11.1796875" style="7" customWidth="1"/>
    <col min="15876" max="15876" width="12.453125" style="7" customWidth="1"/>
    <col min="15877" max="15877" width="103.453125" style="7" customWidth="1"/>
    <col min="15878" max="15878" width="11.453125" style="7"/>
    <col min="15879" max="15879" width="19" style="7" customWidth="1"/>
    <col min="15880" max="15880" width="12.7265625" style="7" customWidth="1"/>
    <col min="15881" max="15889" width="11.453125" style="7"/>
    <col min="15890" max="15890" width="19.453125" style="7" customWidth="1"/>
    <col min="15891" max="15894" width="11.453125" style="7"/>
    <col min="15895" max="15895" width="57" style="7" customWidth="1"/>
    <col min="15896" max="15896" width="49.7265625" style="7" customWidth="1"/>
    <col min="15897" max="16127" width="11.453125" style="7"/>
    <col min="16128" max="16128" width="9.26953125" style="7" customWidth="1"/>
    <col min="16129" max="16129" width="9.453125" style="7" customWidth="1"/>
    <col min="16130" max="16130" width="28.1796875" style="7" customWidth="1"/>
    <col min="16131" max="16131" width="11.1796875" style="7" customWidth="1"/>
    <col min="16132" max="16132" width="12.453125" style="7" customWidth="1"/>
    <col min="16133" max="16133" width="103.453125" style="7" customWidth="1"/>
    <col min="16134" max="16134" width="11.453125" style="7"/>
    <col min="16135" max="16135" width="19" style="7" customWidth="1"/>
    <col min="16136" max="16136" width="12.7265625" style="7" customWidth="1"/>
    <col min="16137" max="16145" width="11.453125" style="7"/>
    <col min="16146" max="16146" width="19.453125" style="7" customWidth="1"/>
    <col min="16147" max="16150" width="11.453125" style="7"/>
    <col min="16151" max="16151" width="57" style="7" customWidth="1"/>
    <col min="16152" max="16152" width="49.7265625" style="7" customWidth="1"/>
    <col min="16153" max="16384" width="11.453125" style="7"/>
  </cols>
  <sheetData>
    <row r="1" spans="1:25" ht="16" thickBot="1" x14ac:dyDescent="0.4">
      <c r="A1" s="5" t="s">
        <v>2694</v>
      </c>
      <c r="B1" s="6"/>
      <c r="C1" s="6"/>
    </row>
    <row r="2" spans="1:25" x14ac:dyDescent="0.25">
      <c r="A2" s="547" t="s">
        <v>2695</v>
      </c>
      <c r="B2" s="547"/>
      <c r="C2" s="547"/>
      <c r="D2" s="547"/>
      <c r="E2" s="9" t="s">
        <v>2696</v>
      </c>
    </row>
    <row r="3" spans="1:25" x14ac:dyDescent="0.25">
      <c r="A3" s="547"/>
      <c r="B3" s="547"/>
      <c r="C3" s="547"/>
      <c r="D3" s="547"/>
      <c r="E3" s="386" t="s">
        <v>2697</v>
      </c>
    </row>
    <row r="4" spans="1:25" x14ac:dyDescent="0.25">
      <c r="A4" s="10">
        <v>42142</v>
      </c>
      <c r="E4" s="7" t="s">
        <v>2698</v>
      </c>
    </row>
    <row r="5" spans="1:25" ht="15.75" customHeight="1" x14ac:dyDescent="0.3">
      <c r="A5" s="11" t="s">
        <v>465</v>
      </c>
      <c r="B5" s="11" t="s">
        <v>2699</v>
      </c>
      <c r="C5" s="11" t="s">
        <v>2700</v>
      </c>
      <c r="D5" s="11" t="s">
        <v>2701</v>
      </c>
      <c r="E5" s="11" t="s">
        <v>2702</v>
      </c>
      <c r="F5" s="11" t="s">
        <v>368</v>
      </c>
      <c r="G5" s="11" t="s">
        <v>1795</v>
      </c>
      <c r="H5" s="12" t="s">
        <v>2703</v>
      </c>
      <c r="I5" s="38" t="s">
        <v>1756</v>
      </c>
      <c r="J5" s="11" t="s">
        <v>478</v>
      </c>
      <c r="K5" s="11" t="s">
        <v>1796</v>
      </c>
      <c r="L5" s="11" t="s">
        <v>303</v>
      </c>
      <c r="M5" s="11" t="s">
        <v>305</v>
      </c>
      <c r="N5" s="11" t="s">
        <v>254</v>
      </c>
      <c r="O5" s="11" t="s">
        <v>80</v>
      </c>
      <c r="P5" s="11" t="s">
        <v>2704</v>
      </c>
      <c r="Q5" s="11" t="s">
        <v>369</v>
      </c>
      <c r="R5" s="38" t="s">
        <v>2705</v>
      </c>
      <c r="S5" s="11" t="s">
        <v>2706</v>
      </c>
      <c r="T5" s="11" t="s">
        <v>2707</v>
      </c>
      <c r="U5" s="12" t="s">
        <v>2708</v>
      </c>
      <c r="V5" s="12" t="s">
        <v>2709</v>
      </c>
      <c r="W5" s="11" t="s">
        <v>2710</v>
      </c>
      <c r="X5" s="11" t="s">
        <v>2711</v>
      </c>
      <c r="Y5" s="11" t="s">
        <v>1797</v>
      </c>
    </row>
    <row r="6" spans="1:25" ht="14.5" hidden="1" x14ac:dyDescent="0.35">
      <c r="A6">
        <v>1</v>
      </c>
      <c r="B6" t="s">
        <v>2712</v>
      </c>
      <c r="C6" s="13">
        <v>41275</v>
      </c>
      <c r="D6" s="13">
        <v>42369</v>
      </c>
      <c r="E6" t="s">
        <v>2713</v>
      </c>
      <c r="F6" t="s">
        <v>1801</v>
      </c>
      <c r="G6" t="s">
        <v>2714</v>
      </c>
      <c r="H6" s="14"/>
      <c r="I6" t="s">
        <v>95</v>
      </c>
      <c r="J6" t="s">
        <v>491</v>
      </c>
      <c r="K6" t="s">
        <v>2199</v>
      </c>
      <c r="L6"/>
      <c r="M6"/>
      <c r="N6" t="s">
        <v>88</v>
      </c>
      <c r="O6" t="s">
        <v>88</v>
      </c>
      <c r="P6" t="s">
        <v>308</v>
      </c>
      <c r="Q6" s="15"/>
      <c r="R6" t="s">
        <v>258</v>
      </c>
      <c r="S6" t="s">
        <v>88</v>
      </c>
      <c r="T6" t="s">
        <v>88</v>
      </c>
      <c r="U6">
        <v>0.53</v>
      </c>
      <c r="V6">
        <v>0.53</v>
      </c>
      <c r="W6" s="16"/>
      <c r="X6" t="s">
        <v>2715</v>
      </c>
      <c r="Y6" s="15"/>
    </row>
    <row r="7" spans="1:25" ht="14.5" hidden="1" x14ac:dyDescent="0.35">
      <c r="A7">
        <v>2</v>
      </c>
      <c r="B7" t="s">
        <v>2716</v>
      </c>
      <c r="C7" s="13">
        <v>41275</v>
      </c>
      <c r="D7" s="13">
        <v>42369</v>
      </c>
      <c r="E7" t="s">
        <v>2713</v>
      </c>
      <c r="F7" t="s">
        <v>1801</v>
      </c>
      <c r="G7" t="s">
        <v>2714</v>
      </c>
      <c r="H7" s="14"/>
      <c r="I7" t="s">
        <v>95</v>
      </c>
      <c r="J7" t="s">
        <v>491</v>
      </c>
      <c r="K7" t="s">
        <v>2199</v>
      </c>
      <c r="L7"/>
      <c r="M7"/>
      <c r="N7" t="s">
        <v>88</v>
      </c>
      <c r="O7" t="s">
        <v>88</v>
      </c>
      <c r="P7" t="s">
        <v>308</v>
      </c>
      <c r="Q7" s="15"/>
      <c r="R7" t="s">
        <v>1739</v>
      </c>
      <c r="S7" t="s">
        <v>88</v>
      </c>
      <c r="T7" t="s">
        <v>88</v>
      </c>
      <c r="U7">
        <v>0.53</v>
      </c>
      <c r="V7">
        <v>0.53</v>
      </c>
      <c r="W7" s="16"/>
      <c r="X7" t="s">
        <v>2715</v>
      </c>
      <c r="Y7" s="15"/>
    </row>
    <row r="8" spans="1:25" ht="14.5" hidden="1" x14ac:dyDescent="0.35">
      <c r="A8">
        <v>3</v>
      </c>
      <c r="B8" t="s">
        <v>2717</v>
      </c>
      <c r="C8" s="13">
        <v>41275</v>
      </c>
      <c r="D8" s="13">
        <v>42369</v>
      </c>
      <c r="E8" t="s">
        <v>2713</v>
      </c>
      <c r="F8" t="s">
        <v>1801</v>
      </c>
      <c r="G8" t="s">
        <v>2714</v>
      </c>
      <c r="H8" s="14"/>
      <c r="I8" t="s">
        <v>95</v>
      </c>
      <c r="J8" t="s">
        <v>491</v>
      </c>
      <c r="K8" t="s">
        <v>2199</v>
      </c>
      <c r="L8"/>
      <c r="M8"/>
      <c r="N8" t="s">
        <v>88</v>
      </c>
      <c r="O8" t="s">
        <v>88</v>
      </c>
      <c r="P8" t="s">
        <v>2718</v>
      </c>
      <c r="Q8" s="15"/>
      <c r="R8" t="s">
        <v>1741</v>
      </c>
      <c r="S8" t="s">
        <v>88</v>
      </c>
      <c r="T8" t="s">
        <v>88</v>
      </c>
      <c r="U8">
        <v>0.8</v>
      </c>
      <c r="V8">
        <v>0.8</v>
      </c>
      <c r="W8" s="16"/>
      <c r="X8" t="s">
        <v>2715</v>
      </c>
      <c r="Y8" s="15"/>
    </row>
    <row r="9" spans="1:25" ht="14.5" hidden="1" x14ac:dyDescent="0.35">
      <c r="A9">
        <v>4</v>
      </c>
      <c r="B9" t="s">
        <v>2719</v>
      </c>
      <c r="C9" s="13">
        <v>42370</v>
      </c>
      <c r="D9"/>
      <c r="E9" t="s">
        <v>2720</v>
      </c>
      <c r="F9" t="s">
        <v>2252</v>
      </c>
      <c r="G9" t="s">
        <v>2721</v>
      </c>
      <c r="H9" s="14"/>
      <c r="I9" t="s">
        <v>2722</v>
      </c>
      <c r="J9" t="s">
        <v>491</v>
      </c>
      <c r="K9" t="s">
        <v>88</v>
      </c>
      <c r="L9"/>
      <c r="M9"/>
      <c r="N9" t="s">
        <v>88</v>
      </c>
      <c r="O9" t="s">
        <v>88</v>
      </c>
      <c r="P9" t="s">
        <v>308</v>
      </c>
      <c r="Q9" s="15"/>
      <c r="R9" t="s">
        <v>251</v>
      </c>
      <c r="S9" t="s">
        <v>88</v>
      </c>
      <c r="T9" t="s">
        <v>88</v>
      </c>
      <c r="U9">
        <v>0.6</v>
      </c>
      <c r="V9">
        <v>0.6</v>
      </c>
      <c r="W9" s="15"/>
      <c r="X9" t="s">
        <v>2715</v>
      </c>
      <c r="Y9" s="15"/>
    </row>
    <row r="10" spans="1:25" ht="14.5" hidden="1" x14ac:dyDescent="0.35">
      <c r="A10">
        <v>5</v>
      </c>
      <c r="B10" t="s">
        <v>2723</v>
      </c>
      <c r="C10" s="13">
        <v>41275</v>
      </c>
      <c r="D10" s="13">
        <v>42369</v>
      </c>
      <c r="E10" t="s">
        <v>2724</v>
      </c>
      <c r="F10" t="s">
        <v>1801</v>
      </c>
      <c r="G10" t="s">
        <v>2714</v>
      </c>
      <c r="H10" s="14"/>
      <c r="I10" t="s">
        <v>95</v>
      </c>
      <c r="J10" t="s">
        <v>491</v>
      </c>
      <c r="K10" t="s">
        <v>2199</v>
      </c>
      <c r="L10" t="s">
        <v>2222</v>
      </c>
      <c r="M10" t="s">
        <v>2283</v>
      </c>
      <c r="N10" t="s">
        <v>88</v>
      </c>
      <c r="O10" t="s">
        <v>88</v>
      </c>
      <c r="P10" t="s">
        <v>308</v>
      </c>
      <c r="Q10" s="15"/>
      <c r="R10" t="s">
        <v>258</v>
      </c>
      <c r="S10" t="s">
        <v>88</v>
      </c>
      <c r="T10" t="s">
        <v>88</v>
      </c>
      <c r="U10">
        <v>0.7</v>
      </c>
      <c r="V10">
        <v>0.7</v>
      </c>
      <c r="W10" s="15"/>
      <c r="X10" t="s">
        <v>2715</v>
      </c>
      <c r="Y10" s="15"/>
    </row>
    <row r="11" spans="1:25" ht="14.5" hidden="1" x14ac:dyDescent="0.35">
      <c r="A11">
        <v>6</v>
      </c>
      <c r="B11" t="s">
        <v>2725</v>
      </c>
      <c r="C11" s="13">
        <v>41275</v>
      </c>
      <c r="D11" s="13">
        <v>42369</v>
      </c>
      <c r="E11" t="s">
        <v>2724</v>
      </c>
      <c r="F11" t="s">
        <v>1801</v>
      </c>
      <c r="G11" t="s">
        <v>2714</v>
      </c>
      <c r="H11" s="14"/>
      <c r="I11" t="s">
        <v>95</v>
      </c>
      <c r="J11" t="s">
        <v>491</v>
      </c>
      <c r="K11" t="s">
        <v>2199</v>
      </c>
      <c r="L11" t="s">
        <v>2222</v>
      </c>
      <c r="M11" t="s">
        <v>2283</v>
      </c>
      <c r="N11" t="s">
        <v>88</v>
      </c>
      <c r="O11" t="s">
        <v>88</v>
      </c>
      <c r="P11" t="s">
        <v>308</v>
      </c>
      <c r="Q11" s="15"/>
      <c r="R11" t="s">
        <v>1739</v>
      </c>
      <c r="S11" t="s">
        <v>88</v>
      </c>
      <c r="T11" t="s">
        <v>88</v>
      </c>
      <c r="U11">
        <v>0.7</v>
      </c>
      <c r="V11">
        <v>0.7</v>
      </c>
      <c r="W11" s="15"/>
      <c r="X11" t="s">
        <v>2715</v>
      </c>
      <c r="Y11" s="15"/>
    </row>
    <row r="12" spans="1:25" ht="14.5" hidden="1" x14ac:dyDescent="0.35">
      <c r="A12">
        <v>7</v>
      </c>
      <c r="B12" t="s">
        <v>2726</v>
      </c>
      <c r="C12" s="13">
        <v>41275</v>
      </c>
      <c r="D12" s="13">
        <v>42369</v>
      </c>
      <c r="E12" t="s">
        <v>2727</v>
      </c>
      <c r="F12" t="s">
        <v>1801</v>
      </c>
      <c r="G12" t="s">
        <v>2714</v>
      </c>
      <c r="H12" s="14"/>
      <c r="I12" t="s">
        <v>95</v>
      </c>
      <c r="J12" t="s">
        <v>491</v>
      </c>
      <c r="K12" t="s">
        <v>2199</v>
      </c>
      <c r="L12" t="s">
        <v>2222</v>
      </c>
      <c r="M12" t="s">
        <v>2283</v>
      </c>
      <c r="N12" t="s">
        <v>88</v>
      </c>
      <c r="O12" t="s">
        <v>88</v>
      </c>
      <c r="P12" t="s">
        <v>2718</v>
      </c>
      <c r="Q12" s="15"/>
      <c r="R12" t="s">
        <v>1741</v>
      </c>
      <c r="S12" t="s">
        <v>88</v>
      </c>
      <c r="T12" t="s">
        <v>88</v>
      </c>
      <c r="U12">
        <v>0.89</v>
      </c>
      <c r="V12">
        <v>0.89</v>
      </c>
      <c r="W12" s="15"/>
      <c r="X12" t="s">
        <v>2715</v>
      </c>
      <c r="Y12" s="15"/>
    </row>
    <row r="13" spans="1:25" ht="14.5" hidden="1" x14ac:dyDescent="0.35">
      <c r="A13">
        <v>8</v>
      </c>
      <c r="B13" t="s">
        <v>2728</v>
      </c>
      <c r="C13" s="13">
        <v>42370</v>
      </c>
      <c r="D13"/>
      <c r="E13" t="s">
        <v>2729</v>
      </c>
      <c r="F13" t="s">
        <v>2252</v>
      </c>
      <c r="G13" t="s">
        <v>2721</v>
      </c>
      <c r="I13" t="s">
        <v>2722</v>
      </c>
      <c r="J13" t="s">
        <v>491</v>
      </c>
      <c r="K13" t="s">
        <v>88</v>
      </c>
      <c r="L13"/>
      <c r="M13"/>
      <c r="N13" t="s">
        <v>88</v>
      </c>
      <c r="O13" t="s">
        <v>88</v>
      </c>
      <c r="P13" t="s">
        <v>308</v>
      </c>
      <c r="R13" t="s">
        <v>88</v>
      </c>
      <c r="S13" t="s">
        <v>88</v>
      </c>
      <c r="T13" t="s">
        <v>88</v>
      </c>
      <c r="U13">
        <v>0.65</v>
      </c>
      <c r="V13">
        <v>0.65</v>
      </c>
      <c r="X13" t="s">
        <v>2730</v>
      </c>
    </row>
    <row r="14" spans="1:25" ht="14.5" hidden="1" x14ac:dyDescent="0.35">
      <c r="A14">
        <v>9</v>
      </c>
      <c r="B14" t="s">
        <v>2731</v>
      </c>
      <c r="C14" s="13">
        <v>42370</v>
      </c>
      <c r="D14"/>
      <c r="E14" t="s">
        <v>2732</v>
      </c>
      <c r="F14" t="s">
        <v>2252</v>
      </c>
      <c r="G14" t="s">
        <v>2721</v>
      </c>
      <c r="I14" t="s">
        <v>2722</v>
      </c>
      <c r="J14" t="s">
        <v>491</v>
      </c>
      <c r="K14" t="s">
        <v>88</v>
      </c>
      <c r="L14"/>
      <c r="M14"/>
      <c r="N14" t="s">
        <v>88</v>
      </c>
      <c r="O14" t="s">
        <v>88</v>
      </c>
      <c r="P14" t="s">
        <v>308</v>
      </c>
      <c r="R14" t="s">
        <v>88</v>
      </c>
      <c r="S14" t="s">
        <v>88</v>
      </c>
      <c r="T14" t="s">
        <v>88</v>
      </c>
      <c r="U14">
        <v>0.65</v>
      </c>
      <c r="V14">
        <v>0.65</v>
      </c>
      <c r="X14" t="s">
        <v>2730</v>
      </c>
    </row>
    <row r="15" spans="1:25" ht="14.5" hidden="1" x14ac:dyDescent="0.35">
      <c r="A15">
        <v>10</v>
      </c>
      <c r="B15" t="s">
        <v>2733</v>
      </c>
      <c r="C15" s="13">
        <v>42370</v>
      </c>
      <c r="D15"/>
      <c r="E15" t="s">
        <v>2734</v>
      </c>
      <c r="F15" t="s">
        <v>2252</v>
      </c>
      <c r="G15" t="s">
        <v>2721</v>
      </c>
      <c r="H15" s="17"/>
      <c r="I15" t="s">
        <v>2722</v>
      </c>
      <c r="J15" t="s">
        <v>491</v>
      </c>
      <c r="K15" t="s">
        <v>88</v>
      </c>
      <c r="L15"/>
      <c r="M15"/>
      <c r="N15" t="s">
        <v>88</v>
      </c>
      <c r="O15" t="s">
        <v>88</v>
      </c>
      <c r="P15" t="s">
        <v>308</v>
      </c>
      <c r="R15" t="s">
        <v>251</v>
      </c>
      <c r="S15" t="s">
        <v>88</v>
      </c>
      <c r="T15" t="s">
        <v>88</v>
      </c>
      <c r="U15">
        <v>0.65</v>
      </c>
      <c r="V15">
        <v>0.65</v>
      </c>
      <c r="X15" t="s">
        <v>2730</v>
      </c>
    </row>
    <row r="16" spans="1:25" ht="14.5" hidden="1" x14ac:dyDescent="0.35">
      <c r="A16">
        <v>11</v>
      </c>
      <c r="B16" t="s">
        <v>2735</v>
      </c>
      <c r="C16" s="13">
        <v>42370</v>
      </c>
      <c r="D16"/>
      <c r="E16" t="s">
        <v>2736</v>
      </c>
      <c r="F16" t="s">
        <v>2252</v>
      </c>
      <c r="G16" t="s">
        <v>2721</v>
      </c>
      <c r="H16" s="17"/>
      <c r="I16" t="s">
        <v>2722</v>
      </c>
      <c r="J16" t="s">
        <v>491</v>
      </c>
      <c r="K16" t="s">
        <v>88</v>
      </c>
      <c r="L16"/>
      <c r="M16"/>
      <c r="N16" t="s">
        <v>88</v>
      </c>
      <c r="O16" t="s">
        <v>88</v>
      </c>
      <c r="P16" t="s">
        <v>308</v>
      </c>
      <c r="R16" t="s">
        <v>88</v>
      </c>
      <c r="S16" t="s">
        <v>88</v>
      </c>
      <c r="T16" t="s">
        <v>88</v>
      </c>
      <c r="U16">
        <v>0.6</v>
      </c>
      <c r="V16">
        <v>0.6</v>
      </c>
      <c r="X16"/>
    </row>
    <row r="17" spans="1:25" ht="14.15" customHeight="1" x14ac:dyDescent="0.35">
      <c r="A17">
        <v>12</v>
      </c>
      <c r="B17" s="41" t="s">
        <v>2737</v>
      </c>
      <c r="C17" s="13">
        <v>42370</v>
      </c>
      <c r="D17"/>
      <c r="E17" t="s">
        <v>2738</v>
      </c>
      <c r="F17" t="s">
        <v>2252</v>
      </c>
      <c r="G17" t="s">
        <v>2721</v>
      </c>
      <c r="H17" s="14"/>
      <c r="I17" t="s">
        <v>2722</v>
      </c>
      <c r="J17" t="s">
        <v>491</v>
      </c>
      <c r="K17" t="s">
        <v>88</v>
      </c>
      <c r="L17"/>
      <c r="M17"/>
      <c r="N17" t="s">
        <v>88</v>
      </c>
      <c r="O17" t="s">
        <v>88</v>
      </c>
      <c r="P17" t="s">
        <v>308</v>
      </c>
      <c r="Q17" s="15"/>
      <c r="R17" t="s">
        <v>251</v>
      </c>
      <c r="S17" t="s">
        <v>88</v>
      </c>
      <c r="T17" t="s">
        <v>88</v>
      </c>
      <c r="U17">
        <v>0.6</v>
      </c>
      <c r="V17">
        <v>0.6</v>
      </c>
      <c r="W17" s="16"/>
      <c r="X17" t="s">
        <v>2730</v>
      </c>
      <c r="Y17" s="15"/>
    </row>
    <row r="18" spans="1:25" ht="14.15" customHeight="1" x14ac:dyDescent="0.35">
      <c r="A18">
        <v>13</v>
      </c>
      <c r="B18" s="41" t="s">
        <v>2739</v>
      </c>
      <c r="C18" s="13">
        <v>42370</v>
      </c>
      <c r="D18"/>
      <c r="E18" t="s">
        <v>2740</v>
      </c>
      <c r="F18" t="s">
        <v>2252</v>
      </c>
      <c r="G18" t="s">
        <v>2721</v>
      </c>
      <c r="I18" t="s">
        <v>200</v>
      </c>
      <c r="J18" t="s">
        <v>491</v>
      </c>
      <c r="K18" t="s">
        <v>88</v>
      </c>
      <c r="L18"/>
      <c r="M18"/>
      <c r="N18" t="s">
        <v>88</v>
      </c>
      <c r="O18" t="s">
        <v>88</v>
      </c>
      <c r="P18" t="s">
        <v>308</v>
      </c>
      <c r="R18" t="s">
        <v>251</v>
      </c>
      <c r="S18" t="s">
        <v>88</v>
      </c>
      <c r="T18" t="s">
        <v>88</v>
      </c>
      <c r="U18">
        <v>0.6</v>
      </c>
      <c r="V18">
        <v>0.6</v>
      </c>
      <c r="W18" s="18"/>
      <c r="X18"/>
    </row>
    <row r="19" spans="1:25" ht="14.15" customHeight="1" x14ac:dyDescent="0.35">
      <c r="A19">
        <v>14</v>
      </c>
      <c r="B19" t="s">
        <v>2741</v>
      </c>
      <c r="C19" s="13">
        <v>41275</v>
      </c>
      <c r="D19"/>
      <c r="E19" t="s">
        <v>2742</v>
      </c>
      <c r="F19" t="s">
        <v>1801</v>
      </c>
      <c r="G19" t="s">
        <v>2714</v>
      </c>
      <c r="H19" s="17"/>
      <c r="I19" t="s">
        <v>95</v>
      </c>
      <c r="J19" t="s">
        <v>491</v>
      </c>
      <c r="K19"/>
      <c r="L19" t="s">
        <v>1991</v>
      </c>
      <c r="M19"/>
      <c r="N19" t="s">
        <v>88</v>
      </c>
      <c r="O19" t="s">
        <v>88</v>
      </c>
      <c r="P19" t="s">
        <v>308</v>
      </c>
      <c r="R19" t="s">
        <v>258</v>
      </c>
      <c r="S19" t="s">
        <v>88</v>
      </c>
      <c r="T19" t="s">
        <v>88</v>
      </c>
      <c r="U19">
        <v>0.6</v>
      </c>
      <c r="V19">
        <v>0.6</v>
      </c>
      <c r="W19" s="19"/>
      <c r="X19" t="s">
        <v>2715</v>
      </c>
    </row>
    <row r="20" spans="1:25" ht="14.5" x14ac:dyDescent="0.35">
      <c r="A20">
        <v>15</v>
      </c>
      <c r="B20" t="s">
        <v>2743</v>
      </c>
      <c r="C20" s="13">
        <v>41275</v>
      </c>
      <c r="D20"/>
      <c r="E20" t="s">
        <v>2742</v>
      </c>
      <c r="F20" t="s">
        <v>1801</v>
      </c>
      <c r="G20" t="s">
        <v>2714</v>
      </c>
      <c r="H20" s="14"/>
      <c r="I20" t="s">
        <v>95</v>
      </c>
      <c r="J20" t="s">
        <v>491</v>
      </c>
      <c r="K20"/>
      <c r="L20" t="s">
        <v>1991</v>
      </c>
      <c r="M20"/>
      <c r="N20" t="s">
        <v>88</v>
      </c>
      <c r="O20" t="s">
        <v>88</v>
      </c>
      <c r="P20" t="s">
        <v>2718</v>
      </c>
      <c r="Q20" s="15"/>
      <c r="R20" t="s">
        <v>1741</v>
      </c>
      <c r="S20" t="s">
        <v>88</v>
      </c>
      <c r="T20" t="s">
        <v>88</v>
      </c>
      <c r="U20">
        <v>0.89</v>
      </c>
      <c r="V20">
        <v>0.89</v>
      </c>
      <c r="W20" s="15"/>
      <c r="X20" t="s">
        <v>2715</v>
      </c>
      <c r="Y20" s="15"/>
    </row>
    <row r="21" spans="1:25" ht="14.5" hidden="1" x14ac:dyDescent="0.35">
      <c r="A21">
        <v>16</v>
      </c>
      <c r="B21" t="s">
        <v>2744</v>
      </c>
      <c r="C21" s="13">
        <v>41275</v>
      </c>
      <c r="D21"/>
      <c r="E21" t="s">
        <v>2299</v>
      </c>
      <c r="F21" t="s">
        <v>1801</v>
      </c>
      <c r="G21" t="s">
        <v>2714</v>
      </c>
      <c r="H21" s="14"/>
      <c r="I21" t="s">
        <v>95</v>
      </c>
      <c r="J21" t="s">
        <v>491</v>
      </c>
      <c r="K21"/>
      <c r="L21" t="s">
        <v>1991</v>
      </c>
      <c r="M21" t="s">
        <v>2300</v>
      </c>
      <c r="N21" t="s">
        <v>88</v>
      </c>
      <c r="O21" t="s">
        <v>88</v>
      </c>
      <c r="P21" t="s">
        <v>308</v>
      </c>
      <c r="Q21" s="15"/>
      <c r="R21" t="s">
        <v>258</v>
      </c>
      <c r="S21" t="s">
        <v>88</v>
      </c>
      <c r="T21" t="s">
        <v>88</v>
      </c>
      <c r="U21">
        <v>0.6</v>
      </c>
      <c r="V21">
        <v>0.6</v>
      </c>
      <c r="W21" s="15"/>
      <c r="X21" t="s">
        <v>2715</v>
      </c>
      <c r="Y21" s="15"/>
    </row>
    <row r="22" spans="1:25" ht="14.5" hidden="1" x14ac:dyDescent="0.35">
      <c r="A22">
        <v>17</v>
      </c>
      <c r="B22" t="s">
        <v>2745</v>
      </c>
      <c r="C22" s="13">
        <v>41275</v>
      </c>
      <c r="D22"/>
      <c r="E22" t="s">
        <v>2746</v>
      </c>
      <c r="F22" t="s">
        <v>1801</v>
      </c>
      <c r="G22" t="s">
        <v>2714</v>
      </c>
      <c r="H22" s="17"/>
      <c r="I22" t="s">
        <v>95</v>
      </c>
      <c r="J22" t="s">
        <v>491</v>
      </c>
      <c r="K22" t="s">
        <v>2199</v>
      </c>
      <c r="L22" t="s">
        <v>1972</v>
      </c>
      <c r="M22" t="s">
        <v>1973</v>
      </c>
      <c r="N22" t="s">
        <v>88</v>
      </c>
      <c r="O22" t="s">
        <v>88</v>
      </c>
      <c r="P22" t="s">
        <v>308</v>
      </c>
      <c r="R22" t="s">
        <v>1753</v>
      </c>
      <c r="S22" t="s">
        <v>88</v>
      </c>
      <c r="T22" t="s">
        <v>88</v>
      </c>
      <c r="U22">
        <v>0.54</v>
      </c>
      <c r="V22">
        <v>0.54</v>
      </c>
      <c r="X22" t="s">
        <v>2747</v>
      </c>
    </row>
    <row r="23" spans="1:25" ht="14.5" hidden="1" x14ac:dyDescent="0.35">
      <c r="A23">
        <v>18</v>
      </c>
      <c r="B23" t="s">
        <v>2748</v>
      </c>
      <c r="C23" s="13">
        <v>41275</v>
      </c>
      <c r="D23" s="13">
        <v>42369</v>
      </c>
      <c r="E23" t="s">
        <v>2746</v>
      </c>
      <c r="F23" t="s">
        <v>1801</v>
      </c>
      <c r="G23" t="s">
        <v>2714</v>
      </c>
      <c r="H23" s="17"/>
      <c r="I23" t="s">
        <v>200</v>
      </c>
      <c r="J23" t="s">
        <v>491</v>
      </c>
      <c r="K23" t="s">
        <v>2199</v>
      </c>
      <c r="L23" t="s">
        <v>1972</v>
      </c>
      <c r="M23" t="s">
        <v>1973</v>
      </c>
      <c r="N23" t="s">
        <v>88</v>
      </c>
      <c r="O23" t="s">
        <v>88</v>
      </c>
      <c r="P23" t="s">
        <v>308</v>
      </c>
      <c r="R23" t="s">
        <v>1753</v>
      </c>
      <c r="S23" t="s">
        <v>88</v>
      </c>
      <c r="T23" t="s">
        <v>88</v>
      </c>
      <c r="U23">
        <v>0.54</v>
      </c>
      <c r="V23">
        <v>0.54</v>
      </c>
      <c r="X23" t="s">
        <v>2747</v>
      </c>
    </row>
    <row r="24" spans="1:25" ht="14.5" hidden="1" x14ac:dyDescent="0.35">
      <c r="A24">
        <v>19</v>
      </c>
      <c r="B24" t="s">
        <v>2748</v>
      </c>
      <c r="C24" s="13">
        <v>42370</v>
      </c>
      <c r="D24"/>
      <c r="E24" t="s">
        <v>2749</v>
      </c>
      <c r="F24" t="s">
        <v>2252</v>
      </c>
      <c r="G24" t="s">
        <v>2721</v>
      </c>
      <c r="H24" s="17"/>
      <c r="I24" t="s">
        <v>200</v>
      </c>
      <c r="J24" t="s">
        <v>491</v>
      </c>
      <c r="K24" t="s">
        <v>88</v>
      </c>
      <c r="L24" t="s">
        <v>1972</v>
      </c>
      <c r="M24" t="s">
        <v>1973</v>
      </c>
      <c r="N24" t="s">
        <v>88</v>
      </c>
      <c r="O24" t="s">
        <v>88</v>
      </c>
      <c r="P24" t="s">
        <v>308</v>
      </c>
      <c r="R24" t="s">
        <v>1753</v>
      </c>
      <c r="S24" t="s">
        <v>88</v>
      </c>
      <c r="T24" t="s">
        <v>88</v>
      </c>
      <c r="U24">
        <v>0.9</v>
      </c>
      <c r="V24">
        <v>0.9</v>
      </c>
      <c r="X24"/>
    </row>
    <row r="25" spans="1:25" ht="14.5" hidden="1" x14ac:dyDescent="0.35">
      <c r="A25">
        <v>20</v>
      </c>
      <c r="B25" t="s">
        <v>2750</v>
      </c>
      <c r="C25" s="13">
        <v>42370</v>
      </c>
      <c r="D25" s="13">
        <v>42369</v>
      </c>
      <c r="E25" t="s">
        <v>2751</v>
      </c>
      <c r="F25" t="s">
        <v>2415</v>
      </c>
      <c r="G25" t="s">
        <v>2752</v>
      </c>
      <c r="H25" s="17"/>
      <c r="I25" t="s">
        <v>200</v>
      </c>
      <c r="J25" t="s">
        <v>491</v>
      </c>
      <c r="K25" t="s">
        <v>88</v>
      </c>
      <c r="L25" t="s">
        <v>1972</v>
      </c>
      <c r="M25" t="s">
        <v>1973</v>
      </c>
      <c r="N25" t="s">
        <v>88</v>
      </c>
      <c r="O25" t="s">
        <v>88</v>
      </c>
      <c r="P25" t="s">
        <v>308</v>
      </c>
      <c r="R25" t="s">
        <v>1753</v>
      </c>
      <c r="S25" t="s">
        <v>88</v>
      </c>
      <c r="T25" t="s">
        <v>88</v>
      </c>
      <c r="U25">
        <v>0.9</v>
      </c>
      <c r="V25">
        <v>0.9</v>
      </c>
      <c r="X25"/>
    </row>
    <row r="26" spans="1:25" ht="14.5" hidden="1" x14ac:dyDescent="0.35">
      <c r="A26">
        <v>21</v>
      </c>
      <c r="B26" t="s">
        <v>2753</v>
      </c>
      <c r="C26" s="13">
        <v>42370</v>
      </c>
      <c r="D26" s="13">
        <v>42369</v>
      </c>
      <c r="E26" t="s">
        <v>2754</v>
      </c>
      <c r="F26" t="s">
        <v>2415</v>
      </c>
      <c r="G26" t="s">
        <v>2752</v>
      </c>
      <c r="H26" s="17"/>
      <c r="I26" t="s">
        <v>200</v>
      </c>
      <c r="J26" t="s">
        <v>491</v>
      </c>
      <c r="K26" t="s">
        <v>88</v>
      </c>
      <c r="L26" t="s">
        <v>1972</v>
      </c>
      <c r="M26" t="s">
        <v>1973</v>
      </c>
      <c r="N26" t="s">
        <v>88</v>
      </c>
      <c r="O26" t="s">
        <v>88</v>
      </c>
      <c r="P26" t="s">
        <v>308</v>
      </c>
      <c r="R26" t="s">
        <v>1753</v>
      </c>
      <c r="S26" t="s">
        <v>88</v>
      </c>
      <c r="T26" t="s">
        <v>88</v>
      </c>
      <c r="U26">
        <v>0.54</v>
      </c>
      <c r="V26">
        <v>0.54</v>
      </c>
      <c r="X26"/>
    </row>
    <row r="27" spans="1:25" ht="14.15" hidden="1" customHeight="1" x14ac:dyDescent="0.35">
      <c r="A27">
        <v>22</v>
      </c>
      <c r="B27" t="s">
        <v>2755</v>
      </c>
      <c r="C27" s="13">
        <v>41275</v>
      </c>
      <c r="D27"/>
      <c r="E27" t="s">
        <v>2756</v>
      </c>
      <c r="F27" t="s">
        <v>1801</v>
      </c>
      <c r="G27" t="s">
        <v>2714</v>
      </c>
      <c r="H27" s="14"/>
      <c r="I27" t="s">
        <v>95</v>
      </c>
      <c r="J27" t="s">
        <v>504</v>
      </c>
      <c r="K27" t="s">
        <v>1907</v>
      </c>
      <c r="L27" t="s">
        <v>2052</v>
      </c>
      <c r="M27" t="s">
        <v>2757</v>
      </c>
      <c r="N27" t="s">
        <v>88</v>
      </c>
      <c r="O27" t="s">
        <v>171</v>
      </c>
      <c r="P27" t="s">
        <v>308</v>
      </c>
      <c r="Q27" s="15"/>
      <c r="R27" t="s">
        <v>251</v>
      </c>
      <c r="S27" t="s">
        <v>88</v>
      </c>
      <c r="T27" t="s">
        <v>88</v>
      </c>
      <c r="U27">
        <v>0.73</v>
      </c>
      <c r="V27">
        <v>0.73</v>
      </c>
      <c r="W27" s="16"/>
      <c r="X27" t="s">
        <v>2758</v>
      </c>
      <c r="Y27" s="15"/>
    </row>
    <row r="28" spans="1:25" ht="14.5" hidden="1" x14ac:dyDescent="0.35">
      <c r="A28">
        <v>23</v>
      </c>
      <c r="B28" t="s">
        <v>2759</v>
      </c>
      <c r="C28" s="13">
        <v>41275</v>
      </c>
      <c r="D28" s="13">
        <v>42369</v>
      </c>
      <c r="E28" t="s">
        <v>2760</v>
      </c>
      <c r="F28" t="s">
        <v>1801</v>
      </c>
      <c r="G28" t="s">
        <v>2714</v>
      </c>
      <c r="H28" s="14"/>
      <c r="I28" t="s">
        <v>95</v>
      </c>
      <c r="J28" t="s">
        <v>504</v>
      </c>
      <c r="K28" t="s">
        <v>2522</v>
      </c>
      <c r="L28"/>
      <c r="M28"/>
      <c r="N28" t="s">
        <v>88</v>
      </c>
      <c r="O28" t="s">
        <v>171</v>
      </c>
      <c r="P28" t="s">
        <v>308</v>
      </c>
      <c r="Q28" s="15"/>
      <c r="R28" t="s">
        <v>251</v>
      </c>
      <c r="S28" t="s">
        <v>88</v>
      </c>
      <c r="T28" t="s">
        <v>88</v>
      </c>
      <c r="U28">
        <v>0.8</v>
      </c>
      <c r="V28">
        <v>0.82</v>
      </c>
      <c r="W28" s="15"/>
      <c r="X28" t="s">
        <v>2758</v>
      </c>
      <c r="Y28" s="15"/>
    </row>
    <row r="29" spans="1:25" ht="14.5" hidden="1" x14ac:dyDescent="0.35">
      <c r="A29">
        <v>24</v>
      </c>
      <c r="B29" t="s">
        <v>2761</v>
      </c>
      <c r="C29" s="13">
        <v>41275</v>
      </c>
      <c r="D29" s="13">
        <v>42369</v>
      </c>
      <c r="E29" t="s">
        <v>2762</v>
      </c>
      <c r="F29" t="s">
        <v>1801</v>
      </c>
      <c r="G29" t="s">
        <v>2714</v>
      </c>
      <c r="H29" s="17"/>
      <c r="I29" t="s">
        <v>95</v>
      </c>
      <c r="J29" t="s">
        <v>504</v>
      </c>
      <c r="K29" t="s">
        <v>2522</v>
      </c>
      <c r="L29"/>
      <c r="M29"/>
      <c r="N29" t="s">
        <v>88</v>
      </c>
      <c r="O29" t="s">
        <v>171</v>
      </c>
      <c r="P29" t="s">
        <v>308</v>
      </c>
      <c r="R29" t="s">
        <v>1739</v>
      </c>
      <c r="S29" t="s">
        <v>88</v>
      </c>
      <c r="T29" t="s">
        <v>88</v>
      </c>
      <c r="U29">
        <v>0.8</v>
      </c>
      <c r="V29">
        <v>0.82</v>
      </c>
      <c r="X29" t="s">
        <v>2758</v>
      </c>
    </row>
    <row r="30" spans="1:25" ht="14.5" hidden="1" x14ac:dyDescent="0.35">
      <c r="A30">
        <v>25</v>
      </c>
      <c r="B30" t="s">
        <v>2763</v>
      </c>
      <c r="C30" s="13">
        <v>41275</v>
      </c>
      <c r="D30"/>
      <c r="E30" t="s">
        <v>2764</v>
      </c>
      <c r="F30" t="s">
        <v>1801</v>
      </c>
      <c r="G30" t="s">
        <v>2714</v>
      </c>
      <c r="H30" s="17"/>
      <c r="I30" t="s">
        <v>95</v>
      </c>
      <c r="J30" t="s">
        <v>488</v>
      </c>
      <c r="K30" t="s">
        <v>2048</v>
      </c>
      <c r="L30" t="s">
        <v>1831</v>
      </c>
      <c r="M30"/>
      <c r="N30" t="s">
        <v>88</v>
      </c>
      <c r="O30" t="s">
        <v>171</v>
      </c>
      <c r="P30" t="s">
        <v>308</v>
      </c>
      <c r="R30" t="s">
        <v>1739</v>
      </c>
      <c r="S30" t="s">
        <v>88</v>
      </c>
      <c r="T30" t="s">
        <v>88</v>
      </c>
      <c r="U30">
        <v>0.57999999999999996</v>
      </c>
      <c r="V30">
        <v>0.57999999999999996</v>
      </c>
      <c r="X30" t="s">
        <v>2758</v>
      </c>
    </row>
    <row r="31" spans="1:25" ht="14.5" hidden="1" x14ac:dyDescent="0.35">
      <c r="A31">
        <v>26</v>
      </c>
      <c r="B31" t="s">
        <v>2765</v>
      </c>
      <c r="C31" s="13">
        <v>42370</v>
      </c>
      <c r="D31"/>
      <c r="E31" t="s">
        <v>2766</v>
      </c>
      <c r="F31" t="s">
        <v>2252</v>
      </c>
      <c r="G31" t="s">
        <v>2721</v>
      </c>
      <c r="H31" s="17"/>
      <c r="I31" t="s">
        <v>95</v>
      </c>
      <c r="J31" t="s">
        <v>488</v>
      </c>
      <c r="K31"/>
      <c r="L31"/>
      <c r="M31"/>
      <c r="N31" t="s">
        <v>88</v>
      </c>
      <c r="O31" t="s">
        <v>171</v>
      </c>
      <c r="P31" t="s">
        <v>308</v>
      </c>
      <c r="R31" t="s">
        <v>1753</v>
      </c>
      <c r="S31" t="s">
        <v>88</v>
      </c>
      <c r="T31" t="s">
        <v>88</v>
      </c>
      <c r="U31">
        <v>0.75</v>
      </c>
      <c r="V31">
        <v>0.75</v>
      </c>
      <c r="X31" t="s">
        <v>2767</v>
      </c>
    </row>
    <row r="32" spans="1:25" ht="14.15" hidden="1" customHeight="1" x14ac:dyDescent="0.35">
      <c r="A32">
        <v>27</v>
      </c>
      <c r="B32" t="s">
        <v>2765</v>
      </c>
      <c r="C32" s="13">
        <v>41275</v>
      </c>
      <c r="D32" s="13">
        <v>42369</v>
      </c>
      <c r="E32" t="s">
        <v>2768</v>
      </c>
      <c r="F32" t="s">
        <v>1801</v>
      </c>
      <c r="G32" t="s">
        <v>2714</v>
      </c>
      <c r="H32" s="17"/>
      <c r="I32" t="s">
        <v>95</v>
      </c>
      <c r="J32" t="s">
        <v>488</v>
      </c>
      <c r="K32" t="s">
        <v>2048</v>
      </c>
      <c r="L32" t="s">
        <v>2052</v>
      </c>
      <c r="M32"/>
      <c r="N32" t="s">
        <v>88</v>
      </c>
      <c r="O32" t="s">
        <v>171</v>
      </c>
      <c r="P32" t="s">
        <v>308</v>
      </c>
      <c r="R32" t="s">
        <v>1753</v>
      </c>
      <c r="S32" t="s">
        <v>88</v>
      </c>
      <c r="T32" t="s">
        <v>88</v>
      </c>
      <c r="U32">
        <v>0.85</v>
      </c>
      <c r="V32">
        <v>0.85</v>
      </c>
      <c r="W32" s="19"/>
      <c r="X32" t="s">
        <v>2758</v>
      </c>
    </row>
    <row r="33" spans="1:25" ht="14.5" hidden="1" x14ac:dyDescent="0.35">
      <c r="A33">
        <v>28</v>
      </c>
      <c r="B33" t="s">
        <v>2769</v>
      </c>
      <c r="C33" s="13">
        <v>42370</v>
      </c>
      <c r="D33"/>
      <c r="E33" t="s">
        <v>2770</v>
      </c>
      <c r="F33" t="s">
        <v>2252</v>
      </c>
      <c r="G33" t="s">
        <v>2721</v>
      </c>
      <c r="H33" s="17"/>
      <c r="I33" t="s">
        <v>200</v>
      </c>
      <c r="J33" t="s">
        <v>488</v>
      </c>
      <c r="K33"/>
      <c r="L33"/>
      <c r="M33"/>
      <c r="N33" t="s">
        <v>88</v>
      </c>
      <c r="O33" t="s">
        <v>171</v>
      </c>
      <c r="P33" t="s">
        <v>308</v>
      </c>
      <c r="R33" t="s">
        <v>1753</v>
      </c>
      <c r="S33" t="s">
        <v>88</v>
      </c>
      <c r="T33" t="s">
        <v>88</v>
      </c>
      <c r="U33">
        <v>0.75</v>
      </c>
      <c r="V33">
        <v>0.75</v>
      </c>
      <c r="X33"/>
    </row>
    <row r="34" spans="1:25" ht="14.5" hidden="1" x14ac:dyDescent="0.35">
      <c r="A34">
        <v>29</v>
      </c>
      <c r="B34" t="s">
        <v>2771</v>
      </c>
      <c r="C34" s="13">
        <v>41275</v>
      </c>
      <c r="D34"/>
      <c r="E34" t="s">
        <v>2772</v>
      </c>
      <c r="F34" t="s">
        <v>1801</v>
      </c>
      <c r="G34" t="s">
        <v>2714</v>
      </c>
      <c r="H34" s="17"/>
      <c r="I34" t="s">
        <v>200</v>
      </c>
      <c r="J34" t="s">
        <v>488</v>
      </c>
      <c r="K34" t="s">
        <v>2048</v>
      </c>
      <c r="L34"/>
      <c r="M34"/>
      <c r="N34" t="s">
        <v>88</v>
      </c>
      <c r="O34" t="s">
        <v>171</v>
      </c>
      <c r="P34" t="s">
        <v>308</v>
      </c>
      <c r="R34" t="s">
        <v>258</v>
      </c>
      <c r="S34" t="s">
        <v>88</v>
      </c>
      <c r="T34" t="s">
        <v>88</v>
      </c>
      <c r="U34">
        <v>0.36</v>
      </c>
      <c r="V34">
        <v>0.36</v>
      </c>
      <c r="X34" t="s">
        <v>2773</v>
      </c>
    </row>
    <row r="35" spans="1:25" ht="14.5" hidden="1" x14ac:dyDescent="0.35">
      <c r="A35">
        <v>30</v>
      </c>
      <c r="B35" t="s">
        <v>2774</v>
      </c>
      <c r="C35" s="13">
        <v>41275</v>
      </c>
      <c r="D35"/>
      <c r="E35" t="s">
        <v>2170</v>
      </c>
      <c r="F35" t="s">
        <v>1801</v>
      </c>
      <c r="G35" t="s">
        <v>2714</v>
      </c>
      <c r="H35" s="17"/>
      <c r="I35" t="s">
        <v>200</v>
      </c>
      <c r="J35" t="s">
        <v>488</v>
      </c>
      <c r="K35" t="s">
        <v>2044</v>
      </c>
      <c r="L35" t="s">
        <v>2045</v>
      </c>
      <c r="M35" t="s">
        <v>2171</v>
      </c>
      <c r="N35" t="s">
        <v>88</v>
      </c>
      <c r="O35" t="s">
        <v>171</v>
      </c>
      <c r="P35" t="s">
        <v>308</v>
      </c>
      <c r="R35" t="s">
        <v>1748</v>
      </c>
      <c r="S35" t="s">
        <v>88</v>
      </c>
      <c r="T35" t="s">
        <v>88</v>
      </c>
      <c r="U35">
        <v>0.78</v>
      </c>
      <c r="V35">
        <v>0.78</v>
      </c>
      <c r="X35" t="s">
        <v>2773</v>
      </c>
    </row>
    <row r="36" spans="1:25" ht="14.5" hidden="1" x14ac:dyDescent="0.35">
      <c r="A36">
        <v>31</v>
      </c>
      <c r="B36" t="s">
        <v>2775</v>
      </c>
      <c r="C36" s="13">
        <v>41275</v>
      </c>
      <c r="D36"/>
      <c r="E36" t="s">
        <v>2776</v>
      </c>
      <c r="F36" t="s">
        <v>1801</v>
      </c>
      <c r="G36" t="s">
        <v>2714</v>
      </c>
      <c r="H36" s="17"/>
      <c r="I36" t="s">
        <v>200</v>
      </c>
      <c r="J36" t="s">
        <v>504</v>
      </c>
      <c r="K36" t="s">
        <v>1907</v>
      </c>
      <c r="L36" t="s">
        <v>2052</v>
      </c>
      <c r="M36"/>
      <c r="N36" t="s">
        <v>88</v>
      </c>
      <c r="O36" t="s">
        <v>171</v>
      </c>
      <c r="P36" t="s">
        <v>308</v>
      </c>
      <c r="R36" t="s">
        <v>1748</v>
      </c>
      <c r="S36" t="s">
        <v>88</v>
      </c>
      <c r="T36" t="s">
        <v>88</v>
      </c>
      <c r="U36">
        <v>0.78</v>
      </c>
      <c r="V36">
        <v>0.78</v>
      </c>
      <c r="X36" t="s">
        <v>2773</v>
      </c>
    </row>
    <row r="37" spans="1:25" ht="14.5" hidden="1" x14ac:dyDescent="0.35">
      <c r="A37">
        <v>32</v>
      </c>
      <c r="B37" t="s">
        <v>2777</v>
      </c>
      <c r="C37" s="13">
        <v>41275</v>
      </c>
      <c r="D37"/>
      <c r="E37" t="s">
        <v>2778</v>
      </c>
      <c r="F37" t="s">
        <v>1801</v>
      </c>
      <c r="G37" t="s">
        <v>2714</v>
      </c>
      <c r="H37" s="17"/>
      <c r="I37" t="s">
        <v>200</v>
      </c>
      <c r="J37" t="s">
        <v>481</v>
      </c>
      <c r="K37" t="s">
        <v>1872</v>
      </c>
      <c r="L37" t="s">
        <v>1873</v>
      </c>
      <c r="M37"/>
      <c r="N37" t="s">
        <v>397</v>
      </c>
      <c r="O37" t="s">
        <v>171</v>
      </c>
      <c r="P37" t="s">
        <v>308</v>
      </c>
      <c r="R37" t="s">
        <v>258</v>
      </c>
      <c r="S37" t="s">
        <v>88</v>
      </c>
      <c r="T37" t="s">
        <v>88</v>
      </c>
      <c r="U37">
        <v>0.28000000000000003</v>
      </c>
      <c r="V37">
        <v>0.28000000000000003</v>
      </c>
      <c r="X37" t="s">
        <v>2773</v>
      </c>
    </row>
    <row r="38" spans="1:25" ht="14.5" hidden="1" x14ac:dyDescent="0.35">
      <c r="A38">
        <v>33</v>
      </c>
      <c r="B38" t="s">
        <v>2779</v>
      </c>
      <c r="C38" s="13">
        <v>41275</v>
      </c>
      <c r="D38" s="13">
        <v>42369</v>
      </c>
      <c r="E38" t="s">
        <v>2780</v>
      </c>
      <c r="F38" t="s">
        <v>1801</v>
      </c>
      <c r="G38" t="s">
        <v>2714</v>
      </c>
      <c r="H38" s="17"/>
      <c r="I38" t="s">
        <v>200</v>
      </c>
      <c r="J38" t="s">
        <v>488</v>
      </c>
      <c r="K38" t="s">
        <v>2048</v>
      </c>
      <c r="L38" t="s">
        <v>2052</v>
      </c>
      <c r="M38" t="s">
        <v>2757</v>
      </c>
      <c r="N38" t="s">
        <v>397</v>
      </c>
      <c r="O38" t="s">
        <v>171</v>
      </c>
      <c r="P38" t="s">
        <v>308</v>
      </c>
      <c r="R38" t="s">
        <v>258</v>
      </c>
      <c r="S38" t="s">
        <v>88</v>
      </c>
      <c r="T38" t="s">
        <v>88</v>
      </c>
      <c r="U38">
        <v>0.55000000000000004</v>
      </c>
      <c r="V38">
        <v>0.55000000000000004</v>
      </c>
      <c r="X38" t="s">
        <v>2773</v>
      </c>
    </row>
    <row r="39" spans="1:25" ht="14.5" hidden="1" x14ac:dyDescent="0.35">
      <c r="A39">
        <v>34</v>
      </c>
      <c r="B39" t="s">
        <v>2781</v>
      </c>
      <c r="C39" s="13">
        <v>41275</v>
      </c>
      <c r="D39" s="13">
        <v>42369</v>
      </c>
      <c r="E39" t="s">
        <v>2782</v>
      </c>
      <c r="F39" t="s">
        <v>1801</v>
      </c>
      <c r="G39" t="s">
        <v>2714</v>
      </c>
      <c r="H39" s="17"/>
      <c r="I39" t="s">
        <v>200</v>
      </c>
      <c r="J39" t="s">
        <v>488</v>
      </c>
      <c r="K39" t="s">
        <v>2048</v>
      </c>
      <c r="L39" t="s">
        <v>2052</v>
      </c>
      <c r="M39" t="s">
        <v>2757</v>
      </c>
      <c r="N39" t="s">
        <v>397</v>
      </c>
      <c r="O39" t="s">
        <v>171</v>
      </c>
      <c r="P39" t="s">
        <v>308</v>
      </c>
      <c r="R39" t="s">
        <v>258</v>
      </c>
      <c r="S39" t="s">
        <v>88</v>
      </c>
      <c r="T39" t="s">
        <v>88</v>
      </c>
      <c r="U39">
        <v>0.8</v>
      </c>
      <c r="V39">
        <v>0.8</v>
      </c>
      <c r="X39" t="s">
        <v>2783</v>
      </c>
    </row>
    <row r="40" spans="1:25" ht="14.5" hidden="1" x14ac:dyDescent="0.35">
      <c r="A40">
        <v>35</v>
      </c>
      <c r="B40" t="s">
        <v>2784</v>
      </c>
      <c r="C40" s="13">
        <v>41275</v>
      </c>
      <c r="D40" s="13">
        <v>42369</v>
      </c>
      <c r="E40" t="s">
        <v>2785</v>
      </c>
      <c r="F40" t="s">
        <v>1801</v>
      </c>
      <c r="G40" t="s">
        <v>2714</v>
      </c>
      <c r="H40" s="17"/>
      <c r="I40" t="s">
        <v>200</v>
      </c>
      <c r="J40" t="s">
        <v>488</v>
      </c>
      <c r="K40" t="s">
        <v>2055</v>
      </c>
      <c r="L40" t="s">
        <v>2056</v>
      </c>
      <c r="M40" t="s">
        <v>2757</v>
      </c>
      <c r="N40" t="s">
        <v>397</v>
      </c>
      <c r="O40" t="s">
        <v>171</v>
      </c>
      <c r="P40" t="s">
        <v>308</v>
      </c>
      <c r="R40" t="s">
        <v>258</v>
      </c>
      <c r="S40" t="s">
        <v>88</v>
      </c>
      <c r="T40" t="s">
        <v>88</v>
      </c>
      <c r="U40">
        <v>0.55000000000000004</v>
      </c>
      <c r="V40">
        <v>0.55000000000000004</v>
      </c>
      <c r="X40" t="s">
        <v>2773</v>
      </c>
    </row>
    <row r="41" spans="1:25" ht="27.65" hidden="1" customHeight="1" x14ac:dyDescent="0.35">
      <c r="A41">
        <v>36</v>
      </c>
      <c r="B41" t="s">
        <v>2786</v>
      </c>
      <c r="C41" s="13">
        <v>41275</v>
      </c>
      <c r="D41"/>
      <c r="E41" t="s">
        <v>2787</v>
      </c>
      <c r="F41" t="s">
        <v>1801</v>
      </c>
      <c r="G41" t="s">
        <v>2714</v>
      </c>
      <c r="H41" s="17"/>
      <c r="I41" t="s">
        <v>263</v>
      </c>
      <c r="J41" t="s">
        <v>492</v>
      </c>
      <c r="K41" t="s">
        <v>1822</v>
      </c>
      <c r="L41" t="s">
        <v>2788</v>
      </c>
      <c r="M41" t="s">
        <v>2789</v>
      </c>
      <c r="N41" t="s">
        <v>88</v>
      </c>
      <c r="O41" t="s">
        <v>171</v>
      </c>
      <c r="P41" t="s">
        <v>308</v>
      </c>
      <c r="R41" t="s">
        <v>1739</v>
      </c>
      <c r="S41" t="s">
        <v>88</v>
      </c>
      <c r="T41" t="s">
        <v>88</v>
      </c>
      <c r="U41">
        <v>0.45</v>
      </c>
      <c r="V41">
        <v>0.45</v>
      </c>
      <c r="X41" t="s">
        <v>2790</v>
      </c>
    </row>
    <row r="42" spans="1:25" ht="14.5" hidden="1" x14ac:dyDescent="0.35">
      <c r="A42">
        <v>37</v>
      </c>
      <c r="B42" t="s">
        <v>2791</v>
      </c>
      <c r="C42" s="13">
        <v>41275</v>
      </c>
      <c r="D42" s="13">
        <v>42369</v>
      </c>
      <c r="E42" t="s">
        <v>2792</v>
      </c>
      <c r="F42" t="s">
        <v>1801</v>
      </c>
      <c r="G42" t="s">
        <v>2714</v>
      </c>
      <c r="H42" s="20"/>
      <c r="I42" t="s">
        <v>263</v>
      </c>
      <c r="J42" t="s">
        <v>492</v>
      </c>
      <c r="K42"/>
      <c r="L42"/>
      <c r="M42" t="s">
        <v>2667</v>
      </c>
      <c r="N42" t="s">
        <v>88</v>
      </c>
      <c r="O42" t="s">
        <v>171</v>
      </c>
      <c r="P42" t="s">
        <v>308</v>
      </c>
      <c r="Q42" s="15"/>
      <c r="R42" t="s">
        <v>1739</v>
      </c>
      <c r="S42" t="s">
        <v>88</v>
      </c>
      <c r="T42" t="s">
        <v>88</v>
      </c>
      <c r="U42">
        <v>0.71</v>
      </c>
      <c r="V42">
        <v>0.71</v>
      </c>
      <c r="W42" s="21"/>
      <c r="X42" t="s">
        <v>2793</v>
      </c>
      <c r="Y42" s="15"/>
    </row>
    <row r="43" spans="1:25" ht="13.4" hidden="1" customHeight="1" x14ac:dyDescent="0.35">
      <c r="A43">
        <v>38</v>
      </c>
      <c r="B43" t="s">
        <v>2794</v>
      </c>
      <c r="C43" s="13">
        <v>42370</v>
      </c>
      <c r="D43"/>
      <c r="E43" t="s">
        <v>2795</v>
      </c>
      <c r="F43" t="s">
        <v>2252</v>
      </c>
      <c r="G43" t="s">
        <v>2721</v>
      </c>
      <c r="H43" s="20"/>
      <c r="I43" t="s">
        <v>263</v>
      </c>
      <c r="J43" t="s">
        <v>492</v>
      </c>
      <c r="K43"/>
      <c r="L43"/>
      <c r="M43" t="s">
        <v>2667</v>
      </c>
      <c r="N43" t="s">
        <v>88</v>
      </c>
      <c r="O43" t="s">
        <v>171</v>
      </c>
      <c r="P43" t="s">
        <v>308</v>
      </c>
      <c r="Q43" s="15"/>
      <c r="R43" t="s">
        <v>251</v>
      </c>
      <c r="S43" t="s">
        <v>88</v>
      </c>
      <c r="T43" t="s">
        <v>88</v>
      </c>
      <c r="U43">
        <v>0.6</v>
      </c>
      <c r="V43">
        <v>0.6</v>
      </c>
      <c r="W43" s="21"/>
      <c r="X43" t="s">
        <v>2796</v>
      </c>
      <c r="Y43" s="15"/>
    </row>
    <row r="44" spans="1:25" ht="14.5" hidden="1" x14ac:dyDescent="0.35">
      <c r="A44">
        <v>39</v>
      </c>
      <c r="B44" t="s">
        <v>2797</v>
      </c>
      <c r="C44" s="13">
        <v>42370</v>
      </c>
      <c r="D44"/>
      <c r="E44" t="s">
        <v>2798</v>
      </c>
      <c r="F44" t="s">
        <v>2252</v>
      </c>
      <c r="G44" t="s">
        <v>2721</v>
      </c>
      <c r="H44" s="17"/>
      <c r="I44" t="s">
        <v>263</v>
      </c>
      <c r="J44" t="s">
        <v>492</v>
      </c>
      <c r="K44"/>
      <c r="L44"/>
      <c r="M44" t="s">
        <v>2667</v>
      </c>
      <c r="N44" t="s">
        <v>88</v>
      </c>
      <c r="O44" t="s">
        <v>171</v>
      </c>
      <c r="P44" t="s">
        <v>308</v>
      </c>
      <c r="R44" t="s">
        <v>1737</v>
      </c>
      <c r="S44" t="s">
        <v>88</v>
      </c>
      <c r="T44" t="s">
        <v>88</v>
      </c>
      <c r="U44">
        <v>0.6</v>
      </c>
      <c r="V44">
        <v>0.6</v>
      </c>
      <c r="X44"/>
    </row>
    <row r="45" spans="1:25" ht="14.5" hidden="1" x14ac:dyDescent="0.35">
      <c r="A45">
        <v>40</v>
      </c>
      <c r="B45" t="s">
        <v>2799</v>
      </c>
      <c r="C45" s="13">
        <v>41275</v>
      </c>
      <c r="D45"/>
      <c r="E45" t="s">
        <v>2800</v>
      </c>
      <c r="F45" t="s">
        <v>1801</v>
      </c>
      <c r="G45" t="s">
        <v>2714</v>
      </c>
      <c r="H45" s="17"/>
      <c r="I45" t="s">
        <v>95</v>
      </c>
      <c r="J45" t="s">
        <v>496</v>
      </c>
      <c r="K45" t="s">
        <v>2478</v>
      </c>
      <c r="L45" t="s">
        <v>2139</v>
      </c>
      <c r="M45" t="s">
        <v>2140</v>
      </c>
      <c r="N45" t="s">
        <v>88</v>
      </c>
      <c r="O45" t="s">
        <v>171</v>
      </c>
      <c r="P45" t="s">
        <v>308</v>
      </c>
      <c r="R45" t="s">
        <v>258</v>
      </c>
      <c r="S45" t="s">
        <v>88</v>
      </c>
      <c r="T45" t="s">
        <v>88</v>
      </c>
      <c r="U45">
        <v>0.68</v>
      </c>
      <c r="V45">
        <v>0.68</v>
      </c>
      <c r="X45" t="s">
        <v>2801</v>
      </c>
    </row>
    <row r="46" spans="1:25" ht="14.5" hidden="1" x14ac:dyDescent="0.35">
      <c r="A46">
        <v>41</v>
      </c>
      <c r="B46" t="s">
        <v>2802</v>
      </c>
      <c r="C46" s="13">
        <v>41275</v>
      </c>
      <c r="D46"/>
      <c r="E46" t="s">
        <v>2803</v>
      </c>
      <c r="F46" t="s">
        <v>1801</v>
      </c>
      <c r="G46" t="s">
        <v>2714</v>
      </c>
      <c r="H46" s="17"/>
      <c r="I46" t="s">
        <v>263</v>
      </c>
      <c r="J46" t="s">
        <v>496</v>
      </c>
      <c r="K46" t="s">
        <v>2478</v>
      </c>
      <c r="L46" t="s">
        <v>2139</v>
      </c>
      <c r="M46" t="s">
        <v>2140</v>
      </c>
      <c r="N46" t="s">
        <v>88</v>
      </c>
      <c r="O46" t="s">
        <v>171</v>
      </c>
      <c r="P46" t="s">
        <v>308</v>
      </c>
      <c r="R46" t="s">
        <v>1739</v>
      </c>
      <c r="S46" t="s">
        <v>88</v>
      </c>
      <c r="T46" t="s">
        <v>88</v>
      </c>
      <c r="U46">
        <v>0.52</v>
      </c>
      <c r="V46">
        <v>0.52</v>
      </c>
      <c r="X46" t="s">
        <v>2793</v>
      </c>
    </row>
    <row r="47" spans="1:25" ht="14.5" hidden="1" x14ac:dyDescent="0.35">
      <c r="A47">
        <v>42</v>
      </c>
      <c r="B47" t="s">
        <v>2804</v>
      </c>
      <c r="C47" s="13">
        <v>41275</v>
      </c>
      <c r="D47"/>
      <c r="E47" t="s">
        <v>2805</v>
      </c>
      <c r="F47" t="s">
        <v>1801</v>
      </c>
      <c r="G47" t="s">
        <v>2714</v>
      </c>
      <c r="H47" s="17"/>
      <c r="I47" t="s">
        <v>2722</v>
      </c>
      <c r="K47"/>
      <c r="L47"/>
      <c r="M47"/>
      <c r="N47" t="s">
        <v>88</v>
      </c>
      <c r="O47" t="s">
        <v>88</v>
      </c>
      <c r="P47" t="s">
        <v>308</v>
      </c>
      <c r="R47" t="s">
        <v>1739</v>
      </c>
      <c r="S47" t="s">
        <v>88</v>
      </c>
      <c r="T47" t="s">
        <v>88</v>
      </c>
      <c r="U47">
        <v>0.6</v>
      </c>
      <c r="V47">
        <v>0.5</v>
      </c>
      <c r="X47" t="s">
        <v>2793</v>
      </c>
    </row>
    <row r="48" spans="1:25" ht="14.5" hidden="1" x14ac:dyDescent="0.35">
      <c r="A48">
        <v>43</v>
      </c>
      <c r="B48" t="s">
        <v>2806</v>
      </c>
      <c r="C48" s="13">
        <v>41275</v>
      </c>
      <c r="D48" s="13">
        <v>42369</v>
      </c>
      <c r="E48" t="s">
        <v>2807</v>
      </c>
      <c r="F48" t="s">
        <v>1801</v>
      </c>
      <c r="G48" t="s">
        <v>2714</v>
      </c>
      <c r="H48" s="17"/>
      <c r="I48" t="s">
        <v>2722</v>
      </c>
      <c r="K48"/>
      <c r="L48"/>
      <c r="M48"/>
      <c r="N48" t="s">
        <v>88</v>
      </c>
      <c r="O48" t="s">
        <v>88</v>
      </c>
      <c r="P48" t="s">
        <v>308</v>
      </c>
      <c r="R48" t="s">
        <v>1737</v>
      </c>
      <c r="S48" t="s">
        <v>88</v>
      </c>
      <c r="T48" t="s">
        <v>88</v>
      </c>
      <c r="U48">
        <v>0.7</v>
      </c>
      <c r="V48">
        <v>0.7</v>
      </c>
      <c r="X48" t="s">
        <v>2793</v>
      </c>
    </row>
    <row r="49" spans="1:25" ht="14.5" hidden="1" x14ac:dyDescent="0.35">
      <c r="A49">
        <v>44</v>
      </c>
      <c r="B49" t="s">
        <v>2808</v>
      </c>
      <c r="C49" s="13">
        <v>41275</v>
      </c>
      <c r="D49"/>
      <c r="E49" t="s">
        <v>2809</v>
      </c>
      <c r="F49" t="s">
        <v>1801</v>
      </c>
      <c r="G49" t="s">
        <v>2714</v>
      </c>
      <c r="H49" s="17"/>
      <c r="I49" t="s">
        <v>259</v>
      </c>
      <c r="K49"/>
      <c r="L49" t="s">
        <v>1873</v>
      </c>
      <c r="M49" t="s">
        <v>2810</v>
      </c>
      <c r="N49" t="s">
        <v>2811</v>
      </c>
      <c r="O49" t="s">
        <v>88</v>
      </c>
      <c r="P49" t="s">
        <v>308</v>
      </c>
      <c r="R49" t="s">
        <v>258</v>
      </c>
      <c r="S49" t="s">
        <v>88</v>
      </c>
      <c r="T49" t="s">
        <v>88</v>
      </c>
      <c r="U49">
        <v>0.63</v>
      </c>
      <c r="V49">
        <v>0.63</v>
      </c>
      <c r="X49" t="s">
        <v>2793</v>
      </c>
    </row>
    <row r="50" spans="1:25" ht="14.5" hidden="1" x14ac:dyDescent="0.35">
      <c r="A50">
        <v>45</v>
      </c>
      <c r="B50" t="s">
        <v>2812</v>
      </c>
      <c r="C50" s="13">
        <v>41275</v>
      </c>
      <c r="D50"/>
      <c r="E50" t="s">
        <v>2809</v>
      </c>
      <c r="F50" t="s">
        <v>1801</v>
      </c>
      <c r="G50" t="s">
        <v>2714</v>
      </c>
      <c r="H50" s="17"/>
      <c r="I50" t="s">
        <v>259</v>
      </c>
      <c r="K50"/>
      <c r="L50" t="s">
        <v>1873</v>
      </c>
      <c r="M50" t="s">
        <v>2810</v>
      </c>
      <c r="N50" t="s">
        <v>2811</v>
      </c>
      <c r="O50" t="s">
        <v>88</v>
      </c>
      <c r="P50" t="s">
        <v>308</v>
      </c>
      <c r="R50" t="s">
        <v>1739</v>
      </c>
      <c r="S50" t="s">
        <v>88</v>
      </c>
      <c r="T50" t="s">
        <v>88</v>
      </c>
      <c r="U50">
        <v>0.63</v>
      </c>
      <c r="V50">
        <v>0.63</v>
      </c>
      <c r="X50" t="s">
        <v>2793</v>
      </c>
    </row>
    <row r="51" spans="1:25" ht="14.5" hidden="1" x14ac:dyDescent="0.35">
      <c r="A51">
        <v>46</v>
      </c>
      <c r="B51" t="s">
        <v>2813</v>
      </c>
      <c r="C51" s="13">
        <v>41275</v>
      </c>
      <c r="D51"/>
      <c r="E51" t="s">
        <v>2814</v>
      </c>
      <c r="F51" t="s">
        <v>1801</v>
      </c>
      <c r="G51" t="s">
        <v>2714</v>
      </c>
      <c r="H51" s="17"/>
      <c r="I51" t="s">
        <v>259</v>
      </c>
      <c r="K51"/>
      <c r="L51" t="s">
        <v>1873</v>
      </c>
      <c r="M51" t="s">
        <v>2815</v>
      </c>
      <c r="N51" t="s">
        <v>2811</v>
      </c>
      <c r="O51" t="s">
        <v>88</v>
      </c>
      <c r="P51" t="s">
        <v>308</v>
      </c>
      <c r="R51" t="s">
        <v>258</v>
      </c>
      <c r="S51" t="s">
        <v>88</v>
      </c>
      <c r="T51" t="s">
        <v>88</v>
      </c>
      <c r="U51">
        <v>0.46</v>
      </c>
      <c r="V51">
        <v>0.46</v>
      </c>
      <c r="X51" t="s">
        <v>2793</v>
      </c>
    </row>
    <row r="52" spans="1:25" ht="14.5" hidden="1" x14ac:dyDescent="0.35">
      <c r="A52">
        <v>47</v>
      </c>
      <c r="B52" t="s">
        <v>2816</v>
      </c>
      <c r="C52" s="13">
        <v>41275</v>
      </c>
      <c r="D52"/>
      <c r="E52" t="s">
        <v>2814</v>
      </c>
      <c r="F52" t="s">
        <v>1801</v>
      </c>
      <c r="G52" t="s">
        <v>2714</v>
      </c>
      <c r="H52" s="17"/>
      <c r="I52" t="s">
        <v>259</v>
      </c>
      <c r="K52"/>
      <c r="L52" t="s">
        <v>1873</v>
      </c>
      <c r="M52" t="s">
        <v>2815</v>
      </c>
      <c r="N52" t="s">
        <v>2811</v>
      </c>
      <c r="O52" t="s">
        <v>88</v>
      </c>
      <c r="P52" t="s">
        <v>308</v>
      </c>
      <c r="R52" t="s">
        <v>1739</v>
      </c>
      <c r="S52" t="s">
        <v>88</v>
      </c>
      <c r="T52" t="s">
        <v>88</v>
      </c>
      <c r="U52">
        <v>0.46</v>
      </c>
      <c r="V52">
        <v>0.46</v>
      </c>
      <c r="X52" t="s">
        <v>2793</v>
      </c>
    </row>
    <row r="53" spans="1:25" ht="14.5" hidden="1" x14ac:dyDescent="0.35">
      <c r="A53">
        <v>48</v>
      </c>
      <c r="B53" t="s">
        <v>2817</v>
      </c>
      <c r="C53" s="13">
        <v>41275</v>
      </c>
      <c r="D53" s="13">
        <v>42369</v>
      </c>
      <c r="E53" t="s">
        <v>2818</v>
      </c>
      <c r="F53" t="s">
        <v>1801</v>
      </c>
      <c r="G53" t="s">
        <v>2714</v>
      </c>
      <c r="H53" s="17"/>
      <c r="I53" t="s">
        <v>259</v>
      </c>
      <c r="K53" t="s">
        <v>1907</v>
      </c>
      <c r="L53"/>
      <c r="M53"/>
      <c r="N53" t="s">
        <v>88</v>
      </c>
      <c r="O53" t="s">
        <v>88</v>
      </c>
      <c r="P53" t="s">
        <v>308</v>
      </c>
      <c r="R53" t="s">
        <v>88</v>
      </c>
      <c r="S53" t="s">
        <v>88</v>
      </c>
      <c r="T53" t="s">
        <v>88</v>
      </c>
      <c r="U53">
        <v>0.63</v>
      </c>
      <c r="V53">
        <v>0.63</v>
      </c>
      <c r="X53" t="s">
        <v>2793</v>
      </c>
    </row>
    <row r="54" spans="1:25" ht="14.5" hidden="1" x14ac:dyDescent="0.35">
      <c r="A54">
        <v>49</v>
      </c>
      <c r="B54" t="s">
        <v>2819</v>
      </c>
      <c r="C54" s="13">
        <v>41275</v>
      </c>
      <c r="D54"/>
      <c r="E54" t="s">
        <v>2820</v>
      </c>
      <c r="F54" t="s">
        <v>1801</v>
      </c>
      <c r="G54" t="s">
        <v>2714</v>
      </c>
      <c r="H54" s="17"/>
      <c r="I54" t="s">
        <v>259</v>
      </c>
      <c r="K54"/>
      <c r="L54"/>
      <c r="M54"/>
      <c r="N54" t="s">
        <v>88</v>
      </c>
      <c r="O54" t="s">
        <v>88</v>
      </c>
      <c r="P54" t="s">
        <v>308</v>
      </c>
      <c r="R54" t="s">
        <v>1739</v>
      </c>
      <c r="S54" t="s">
        <v>88</v>
      </c>
      <c r="T54" t="s">
        <v>88</v>
      </c>
      <c r="U54">
        <v>0.7</v>
      </c>
      <c r="V54">
        <v>0.7</v>
      </c>
      <c r="X54" t="s">
        <v>2793</v>
      </c>
    </row>
    <row r="55" spans="1:25" ht="14.5" hidden="1" x14ac:dyDescent="0.35">
      <c r="A55">
        <v>50</v>
      </c>
      <c r="B55" t="s">
        <v>2821</v>
      </c>
      <c r="C55" s="13">
        <v>41275</v>
      </c>
      <c r="D55"/>
      <c r="E55" t="s">
        <v>2822</v>
      </c>
      <c r="F55" t="s">
        <v>1801</v>
      </c>
      <c r="G55" t="s">
        <v>2714</v>
      </c>
      <c r="H55" s="20"/>
      <c r="I55" t="s">
        <v>200</v>
      </c>
      <c r="J55" s="15"/>
      <c r="K55" t="s">
        <v>2666</v>
      </c>
      <c r="L55" t="s">
        <v>2684</v>
      </c>
      <c r="M55" t="s">
        <v>2692</v>
      </c>
      <c r="N55" t="s">
        <v>88</v>
      </c>
      <c r="O55" t="s">
        <v>171</v>
      </c>
      <c r="P55" t="s">
        <v>308</v>
      </c>
      <c r="Q55" s="15"/>
      <c r="R55" t="s">
        <v>1741</v>
      </c>
      <c r="S55" t="s">
        <v>88</v>
      </c>
      <c r="T55" t="s">
        <v>88</v>
      </c>
      <c r="U55">
        <v>0.7</v>
      </c>
      <c r="V55">
        <v>0.7</v>
      </c>
      <c r="W55" s="15"/>
      <c r="X55" t="s">
        <v>2823</v>
      </c>
      <c r="Y55" s="15"/>
    </row>
    <row r="56" spans="1:25" ht="14.5" hidden="1" x14ac:dyDescent="0.35">
      <c r="A56">
        <v>51</v>
      </c>
      <c r="B56" t="s">
        <v>2824</v>
      </c>
      <c r="C56" s="13">
        <v>41275</v>
      </c>
      <c r="D56"/>
      <c r="E56" t="s">
        <v>2825</v>
      </c>
      <c r="F56" t="s">
        <v>1801</v>
      </c>
      <c r="G56" t="s">
        <v>2714</v>
      </c>
      <c r="H56" s="17"/>
      <c r="I56" t="s">
        <v>200</v>
      </c>
      <c r="K56" t="s">
        <v>2666</v>
      </c>
      <c r="L56" t="s">
        <v>2684</v>
      </c>
      <c r="M56" t="s">
        <v>2685</v>
      </c>
      <c r="N56" t="s">
        <v>88</v>
      </c>
      <c r="O56" t="s">
        <v>171</v>
      </c>
      <c r="P56" t="s">
        <v>308</v>
      </c>
      <c r="R56" t="s">
        <v>1741</v>
      </c>
      <c r="S56" t="s">
        <v>88</v>
      </c>
      <c r="T56" t="s">
        <v>88</v>
      </c>
      <c r="U56">
        <v>0.59</v>
      </c>
      <c r="V56">
        <v>0.59</v>
      </c>
      <c r="X56" t="s">
        <v>2823</v>
      </c>
    </row>
    <row r="57" spans="1:25" ht="14.5" hidden="1" x14ac:dyDescent="0.35">
      <c r="A57">
        <v>52</v>
      </c>
      <c r="B57" t="s">
        <v>2824</v>
      </c>
      <c r="C57" s="13">
        <v>41275</v>
      </c>
      <c r="D57"/>
      <c r="E57" t="s">
        <v>2825</v>
      </c>
      <c r="F57" t="s">
        <v>1801</v>
      </c>
      <c r="G57" t="s">
        <v>2714</v>
      </c>
      <c r="H57" s="17"/>
      <c r="I57" t="s">
        <v>200</v>
      </c>
      <c r="K57" t="s">
        <v>2666</v>
      </c>
      <c r="L57" t="s">
        <v>2684</v>
      </c>
      <c r="M57" t="s">
        <v>2685</v>
      </c>
      <c r="N57" t="s">
        <v>395</v>
      </c>
      <c r="O57" t="s">
        <v>171</v>
      </c>
      <c r="P57" t="s">
        <v>308</v>
      </c>
      <c r="R57" t="s">
        <v>1741</v>
      </c>
      <c r="S57" t="s">
        <v>88</v>
      </c>
      <c r="T57" t="s">
        <v>88</v>
      </c>
      <c r="U57">
        <v>0.65</v>
      </c>
      <c r="V57">
        <v>0.65</v>
      </c>
      <c r="X57" t="s">
        <v>2823</v>
      </c>
    </row>
    <row r="58" spans="1:25" ht="14.5" hidden="1" x14ac:dyDescent="0.35">
      <c r="A58">
        <v>53</v>
      </c>
      <c r="B58" t="s">
        <v>2826</v>
      </c>
      <c r="C58" s="13">
        <v>41275</v>
      </c>
      <c r="D58"/>
      <c r="E58" t="s">
        <v>2827</v>
      </c>
      <c r="F58" t="s">
        <v>1801</v>
      </c>
      <c r="G58" t="s">
        <v>2714</v>
      </c>
      <c r="H58" s="17"/>
      <c r="I58" t="s">
        <v>200</v>
      </c>
      <c r="K58" t="s">
        <v>2545</v>
      </c>
      <c r="L58" t="s">
        <v>2064</v>
      </c>
      <c r="M58" t="s">
        <v>2828</v>
      </c>
      <c r="N58" t="s">
        <v>88</v>
      </c>
      <c r="O58" t="s">
        <v>88</v>
      </c>
      <c r="P58" t="s">
        <v>308</v>
      </c>
      <c r="R58" t="s">
        <v>258</v>
      </c>
      <c r="S58" t="s">
        <v>88</v>
      </c>
      <c r="T58" t="s">
        <v>88</v>
      </c>
      <c r="U58">
        <v>0.23</v>
      </c>
      <c r="V58">
        <v>0.23</v>
      </c>
      <c r="X58" t="s">
        <v>2823</v>
      </c>
    </row>
    <row r="59" spans="1:25" ht="14.5" hidden="1" x14ac:dyDescent="0.35">
      <c r="A59">
        <v>54</v>
      </c>
      <c r="B59" t="s">
        <v>2829</v>
      </c>
      <c r="C59" s="13">
        <v>41275</v>
      </c>
      <c r="D59"/>
      <c r="E59" t="s">
        <v>2830</v>
      </c>
      <c r="F59" t="s">
        <v>1801</v>
      </c>
      <c r="G59" t="s">
        <v>2714</v>
      </c>
      <c r="H59" s="17"/>
      <c r="I59" t="s">
        <v>200</v>
      </c>
      <c r="J59" s="7" t="s">
        <v>300</v>
      </c>
      <c r="K59" t="s">
        <v>1835</v>
      </c>
      <c r="L59" t="s">
        <v>1836</v>
      </c>
      <c r="M59" t="s">
        <v>1837</v>
      </c>
      <c r="N59" t="s">
        <v>88</v>
      </c>
      <c r="O59" t="s">
        <v>88</v>
      </c>
      <c r="P59" t="s">
        <v>308</v>
      </c>
      <c r="R59" t="s">
        <v>258</v>
      </c>
      <c r="S59" t="s">
        <v>88</v>
      </c>
      <c r="T59" t="s">
        <v>88</v>
      </c>
      <c r="U59">
        <v>0.31</v>
      </c>
      <c r="V59">
        <v>0.31</v>
      </c>
      <c r="X59" t="s">
        <v>2831</v>
      </c>
      <c r="Y59" s="18"/>
    </row>
    <row r="60" spans="1:25" ht="14.5" hidden="1" x14ac:dyDescent="0.35">
      <c r="A60">
        <v>55</v>
      </c>
      <c r="B60" t="s">
        <v>2832</v>
      </c>
      <c r="C60" s="13">
        <v>41275</v>
      </c>
      <c r="D60" s="13">
        <v>42369</v>
      </c>
      <c r="E60" t="s">
        <v>2833</v>
      </c>
      <c r="F60" t="s">
        <v>1801</v>
      </c>
      <c r="G60" t="s">
        <v>2714</v>
      </c>
      <c r="H60" s="20"/>
      <c r="I60" t="s">
        <v>200</v>
      </c>
      <c r="J60" s="15" t="s">
        <v>491</v>
      </c>
      <c r="K60" t="s">
        <v>302</v>
      </c>
      <c r="L60" t="s">
        <v>1843</v>
      </c>
      <c r="M60" t="s">
        <v>2834</v>
      </c>
      <c r="N60" t="s">
        <v>88</v>
      </c>
      <c r="O60" t="s">
        <v>88</v>
      </c>
      <c r="P60" t="s">
        <v>308</v>
      </c>
      <c r="Q60" s="15"/>
      <c r="R60" t="s">
        <v>1750</v>
      </c>
      <c r="S60" t="s">
        <v>88</v>
      </c>
      <c r="T60" t="s">
        <v>88</v>
      </c>
      <c r="U60">
        <v>0.53</v>
      </c>
      <c r="V60">
        <v>0.53</v>
      </c>
      <c r="W60" s="15"/>
      <c r="X60" t="s">
        <v>2831</v>
      </c>
      <c r="Y60" s="15"/>
    </row>
    <row r="61" spans="1:25" ht="14.5" hidden="1" x14ac:dyDescent="0.35">
      <c r="A61">
        <v>56</v>
      </c>
      <c r="B61" t="s">
        <v>2832</v>
      </c>
      <c r="C61" s="13">
        <v>42370</v>
      </c>
      <c r="D61"/>
      <c r="E61" t="s">
        <v>2833</v>
      </c>
      <c r="F61" t="s">
        <v>2252</v>
      </c>
      <c r="G61" t="s">
        <v>2721</v>
      </c>
      <c r="H61" s="20"/>
      <c r="I61" t="s">
        <v>200</v>
      </c>
      <c r="J61" s="15"/>
      <c r="K61" t="s">
        <v>302</v>
      </c>
      <c r="L61" t="s">
        <v>1843</v>
      </c>
      <c r="M61" t="s">
        <v>2834</v>
      </c>
      <c r="N61" t="s">
        <v>88</v>
      </c>
      <c r="O61" t="s">
        <v>88</v>
      </c>
      <c r="P61" t="s">
        <v>308</v>
      </c>
      <c r="Q61" s="15"/>
      <c r="R61" t="s">
        <v>1748</v>
      </c>
      <c r="S61" t="s">
        <v>88</v>
      </c>
      <c r="T61" t="s">
        <v>88</v>
      </c>
      <c r="U61">
        <v>0.8</v>
      </c>
      <c r="V61">
        <v>0.8</v>
      </c>
      <c r="W61" s="15"/>
      <c r="X61" t="s">
        <v>2835</v>
      </c>
      <c r="Y61" s="15"/>
    </row>
    <row r="62" spans="1:25" ht="14.5" hidden="1" x14ac:dyDescent="0.35">
      <c r="A62">
        <v>57</v>
      </c>
      <c r="B62" t="s">
        <v>2836</v>
      </c>
      <c r="C62" s="13">
        <v>41275</v>
      </c>
      <c r="D62" s="13">
        <v>42369</v>
      </c>
      <c r="E62" t="s">
        <v>2837</v>
      </c>
      <c r="F62" t="s">
        <v>1801</v>
      </c>
      <c r="G62" t="s">
        <v>2714</v>
      </c>
      <c r="H62" s="20"/>
      <c r="I62" t="s">
        <v>200</v>
      </c>
      <c r="J62" s="15"/>
      <c r="K62" t="s">
        <v>302</v>
      </c>
      <c r="L62" t="s">
        <v>1843</v>
      </c>
      <c r="M62" t="s">
        <v>1844</v>
      </c>
      <c r="N62" t="s">
        <v>88</v>
      </c>
      <c r="O62" t="s">
        <v>88</v>
      </c>
      <c r="P62" t="s">
        <v>308</v>
      </c>
      <c r="Q62" s="15"/>
      <c r="R62" t="s">
        <v>1750</v>
      </c>
      <c r="S62" t="s">
        <v>88</v>
      </c>
      <c r="T62" t="s">
        <v>88</v>
      </c>
      <c r="U62">
        <v>0.7</v>
      </c>
      <c r="V62">
        <v>0.7</v>
      </c>
      <c r="W62" s="15"/>
      <c r="X62" t="s">
        <v>2831</v>
      </c>
      <c r="Y62" s="15"/>
    </row>
    <row r="63" spans="1:25" ht="14.5" hidden="1" x14ac:dyDescent="0.35">
      <c r="A63">
        <v>58</v>
      </c>
      <c r="B63" t="s">
        <v>2836</v>
      </c>
      <c r="C63" s="13">
        <v>42370</v>
      </c>
      <c r="D63"/>
      <c r="E63" t="s">
        <v>2837</v>
      </c>
      <c r="F63" t="s">
        <v>2252</v>
      </c>
      <c r="G63" t="s">
        <v>2721</v>
      </c>
      <c r="H63" s="20"/>
      <c r="I63" t="s">
        <v>200</v>
      </c>
      <c r="J63" s="15"/>
      <c r="K63" t="s">
        <v>302</v>
      </c>
      <c r="L63" t="s">
        <v>1843</v>
      </c>
      <c r="M63" t="s">
        <v>1844</v>
      </c>
      <c r="N63" t="s">
        <v>88</v>
      </c>
      <c r="O63" t="s">
        <v>88</v>
      </c>
      <c r="P63" t="s">
        <v>308</v>
      </c>
      <c r="Q63" s="15"/>
      <c r="R63" t="s">
        <v>1748</v>
      </c>
      <c r="S63" t="s">
        <v>88</v>
      </c>
      <c r="T63" t="s">
        <v>88</v>
      </c>
      <c r="U63">
        <v>0.95</v>
      </c>
      <c r="V63">
        <v>0.8</v>
      </c>
      <c r="W63" s="15"/>
      <c r="X63" t="s">
        <v>2835</v>
      </c>
      <c r="Y63" s="15"/>
    </row>
    <row r="64" spans="1:25" ht="14.5" hidden="1" x14ac:dyDescent="0.35">
      <c r="A64">
        <v>59</v>
      </c>
      <c r="B64" t="s">
        <v>2838</v>
      </c>
      <c r="C64" s="13">
        <v>41275</v>
      </c>
      <c r="D64"/>
      <c r="E64" t="s">
        <v>2839</v>
      </c>
      <c r="F64" t="s">
        <v>1801</v>
      </c>
      <c r="G64" t="s">
        <v>2714</v>
      </c>
      <c r="H64" s="20"/>
      <c r="I64" t="s">
        <v>95</v>
      </c>
      <c r="J64" s="15"/>
      <c r="K64" t="s">
        <v>2001</v>
      </c>
      <c r="L64" t="s">
        <v>1843</v>
      </c>
      <c r="M64" t="s">
        <v>2015</v>
      </c>
      <c r="N64" t="s">
        <v>88</v>
      </c>
      <c r="O64" t="s">
        <v>88</v>
      </c>
      <c r="P64" t="s">
        <v>308</v>
      </c>
      <c r="Q64" s="15"/>
      <c r="R64" t="s">
        <v>88</v>
      </c>
      <c r="S64" t="s">
        <v>88</v>
      </c>
      <c r="T64" t="s">
        <v>88</v>
      </c>
      <c r="U64">
        <v>0.19</v>
      </c>
      <c r="V64">
        <v>0.19</v>
      </c>
      <c r="W64" s="15"/>
      <c r="X64" t="s">
        <v>2840</v>
      </c>
      <c r="Y64" s="15"/>
    </row>
    <row r="65" spans="1:25" ht="14.5" hidden="1" x14ac:dyDescent="0.35">
      <c r="A65">
        <v>60</v>
      </c>
      <c r="B65" t="s">
        <v>2841</v>
      </c>
      <c r="C65" s="13">
        <v>41275</v>
      </c>
      <c r="D65"/>
      <c r="E65" t="s">
        <v>2842</v>
      </c>
      <c r="F65" t="s">
        <v>1801</v>
      </c>
      <c r="G65" t="s">
        <v>2714</v>
      </c>
      <c r="H65" s="20"/>
      <c r="I65" t="s">
        <v>95</v>
      </c>
      <c r="J65" s="15"/>
      <c r="K65" t="s">
        <v>1949</v>
      </c>
      <c r="L65" t="s">
        <v>1843</v>
      </c>
      <c r="M65" t="s">
        <v>2037</v>
      </c>
      <c r="N65" t="s">
        <v>88</v>
      </c>
      <c r="O65" t="s">
        <v>88</v>
      </c>
      <c r="P65" t="s">
        <v>308</v>
      </c>
      <c r="Q65" s="15"/>
      <c r="R65" t="s">
        <v>258</v>
      </c>
      <c r="S65" t="s">
        <v>88</v>
      </c>
      <c r="T65" t="s">
        <v>88</v>
      </c>
      <c r="U65">
        <v>0.4</v>
      </c>
      <c r="V65">
        <v>0.4</v>
      </c>
      <c r="W65" s="15"/>
      <c r="X65" t="s">
        <v>2840</v>
      </c>
      <c r="Y65" s="15"/>
    </row>
    <row r="66" spans="1:25" ht="14.5" hidden="1" x14ac:dyDescent="0.35">
      <c r="A66">
        <v>61</v>
      </c>
      <c r="B66" t="s">
        <v>2843</v>
      </c>
      <c r="C66" s="13">
        <v>41275</v>
      </c>
      <c r="D66"/>
      <c r="E66" t="s">
        <v>2844</v>
      </c>
      <c r="F66" t="s">
        <v>1801</v>
      </c>
      <c r="G66" t="s">
        <v>2714</v>
      </c>
      <c r="H66" s="20"/>
      <c r="I66" t="s">
        <v>200</v>
      </c>
      <c r="J66" s="15"/>
      <c r="K66"/>
      <c r="L66"/>
      <c r="M66"/>
      <c r="N66" t="s">
        <v>88</v>
      </c>
      <c r="O66" t="s">
        <v>88</v>
      </c>
      <c r="P66" t="s">
        <v>308</v>
      </c>
      <c r="Q66" s="15"/>
      <c r="R66" t="s">
        <v>88</v>
      </c>
      <c r="S66" t="s">
        <v>88</v>
      </c>
      <c r="T66" t="s">
        <v>88</v>
      </c>
      <c r="U66">
        <v>0.55000000000000004</v>
      </c>
      <c r="V66">
        <v>0.55000000000000004</v>
      </c>
      <c r="W66" s="15"/>
      <c r="X66" t="s">
        <v>2845</v>
      </c>
      <c r="Y66" s="15"/>
    </row>
    <row r="67" spans="1:25" ht="14.5" hidden="1" x14ac:dyDescent="0.35">
      <c r="A67">
        <v>62</v>
      </c>
      <c r="B67" t="s">
        <v>2846</v>
      </c>
      <c r="C67" s="13">
        <v>41275</v>
      </c>
      <c r="D67"/>
      <c r="E67" t="s">
        <v>2847</v>
      </c>
      <c r="F67" t="s">
        <v>1801</v>
      </c>
      <c r="G67" t="s">
        <v>2714</v>
      </c>
      <c r="H67" s="20"/>
      <c r="I67" t="s">
        <v>200</v>
      </c>
      <c r="J67" s="15"/>
      <c r="K67"/>
      <c r="L67"/>
      <c r="M67"/>
      <c r="N67" t="s">
        <v>88</v>
      </c>
      <c r="O67" t="s">
        <v>88</v>
      </c>
      <c r="P67" t="s">
        <v>2718</v>
      </c>
      <c r="Q67" s="15"/>
      <c r="R67" t="s">
        <v>1741</v>
      </c>
      <c r="S67" t="s">
        <v>88</v>
      </c>
      <c r="T67" t="s">
        <v>88</v>
      </c>
      <c r="U67">
        <v>0.85</v>
      </c>
      <c r="V67">
        <v>0.85</v>
      </c>
      <c r="W67" s="15"/>
      <c r="X67" t="s">
        <v>2845</v>
      </c>
      <c r="Y67" s="15"/>
    </row>
    <row r="68" spans="1:25" ht="14.5" hidden="1" x14ac:dyDescent="0.35">
      <c r="A68">
        <v>63</v>
      </c>
      <c r="B68" t="s">
        <v>179</v>
      </c>
      <c r="C68" s="13">
        <v>41275</v>
      </c>
      <c r="D68"/>
      <c r="E68" t="s">
        <v>2848</v>
      </c>
      <c r="F68" t="s">
        <v>1801</v>
      </c>
      <c r="G68" t="s">
        <v>2714</v>
      </c>
      <c r="I68" t="s">
        <v>95</v>
      </c>
      <c r="K68"/>
      <c r="L68"/>
      <c r="M68"/>
      <c r="N68" t="s">
        <v>88</v>
      </c>
      <c r="O68" t="s">
        <v>88</v>
      </c>
      <c r="P68" t="s">
        <v>308</v>
      </c>
      <c r="R68" t="s">
        <v>88</v>
      </c>
      <c r="S68" t="s">
        <v>88</v>
      </c>
      <c r="T68" t="s">
        <v>88</v>
      </c>
      <c r="U68">
        <v>0.6</v>
      </c>
      <c r="V68">
        <v>0.6</v>
      </c>
      <c r="X68" t="s">
        <v>2845</v>
      </c>
    </row>
    <row r="69" spans="1:25" ht="14.5" hidden="1" x14ac:dyDescent="0.35">
      <c r="A69">
        <v>64</v>
      </c>
      <c r="B69" t="s">
        <v>185</v>
      </c>
      <c r="C69" s="13">
        <v>41275</v>
      </c>
      <c r="D69"/>
      <c r="E69" t="s">
        <v>2848</v>
      </c>
      <c r="F69" t="s">
        <v>1801</v>
      </c>
      <c r="G69" t="s">
        <v>2714</v>
      </c>
      <c r="I69" t="s">
        <v>263</v>
      </c>
      <c r="K69"/>
      <c r="L69"/>
      <c r="M69"/>
      <c r="N69" t="s">
        <v>88</v>
      </c>
      <c r="O69" t="s">
        <v>88</v>
      </c>
      <c r="P69" t="s">
        <v>308</v>
      </c>
      <c r="R69" t="s">
        <v>88</v>
      </c>
      <c r="S69" t="s">
        <v>88</v>
      </c>
      <c r="T69" t="s">
        <v>88</v>
      </c>
      <c r="U69">
        <v>0.6</v>
      </c>
      <c r="V69">
        <v>0.6</v>
      </c>
      <c r="X69" t="s">
        <v>2845</v>
      </c>
    </row>
    <row r="70" spans="1:25" ht="14.5" hidden="1" x14ac:dyDescent="0.35">
      <c r="A70">
        <v>65</v>
      </c>
      <c r="B70" t="s">
        <v>190</v>
      </c>
      <c r="C70" s="13">
        <v>41275</v>
      </c>
      <c r="D70"/>
      <c r="E70" t="s">
        <v>2848</v>
      </c>
      <c r="F70" t="s">
        <v>1801</v>
      </c>
      <c r="G70" t="s">
        <v>2714</v>
      </c>
      <c r="I70" t="s">
        <v>259</v>
      </c>
      <c r="K70"/>
      <c r="L70"/>
      <c r="M70"/>
      <c r="N70" t="s">
        <v>88</v>
      </c>
      <c r="O70" t="s">
        <v>88</v>
      </c>
      <c r="P70" t="s">
        <v>308</v>
      </c>
      <c r="R70" t="s">
        <v>88</v>
      </c>
      <c r="S70" t="s">
        <v>88</v>
      </c>
      <c r="T70" t="s">
        <v>88</v>
      </c>
      <c r="U70">
        <v>0.6</v>
      </c>
      <c r="V70">
        <v>0.6</v>
      </c>
      <c r="X70" t="s">
        <v>2845</v>
      </c>
    </row>
    <row r="71" spans="1:25" ht="14.5" hidden="1" x14ac:dyDescent="0.35">
      <c r="A71">
        <v>66</v>
      </c>
      <c r="B71" t="s">
        <v>2849</v>
      </c>
      <c r="C71" s="13">
        <v>41275</v>
      </c>
      <c r="D71"/>
      <c r="E71" t="s">
        <v>2850</v>
      </c>
      <c r="F71" t="s">
        <v>1801</v>
      </c>
      <c r="G71" t="s">
        <v>2714</v>
      </c>
      <c r="I71" t="s">
        <v>95</v>
      </c>
      <c r="K71"/>
      <c r="L71"/>
      <c r="M71"/>
      <c r="N71" t="s">
        <v>88</v>
      </c>
      <c r="O71" t="s">
        <v>88</v>
      </c>
      <c r="P71" t="s">
        <v>2718</v>
      </c>
      <c r="R71" t="s">
        <v>1741</v>
      </c>
      <c r="S71" t="s">
        <v>88</v>
      </c>
      <c r="T71" t="s">
        <v>88</v>
      </c>
      <c r="U71">
        <v>0.85</v>
      </c>
      <c r="V71">
        <v>0.85</v>
      </c>
      <c r="X71" t="s">
        <v>2845</v>
      </c>
    </row>
    <row r="72" spans="1:25" ht="14.5" hidden="1" x14ac:dyDescent="0.35">
      <c r="A72">
        <v>67</v>
      </c>
      <c r="B72" t="s">
        <v>2851</v>
      </c>
      <c r="C72" s="13">
        <v>41275</v>
      </c>
      <c r="D72"/>
      <c r="E72" t="s">
        <v>2850</v>
      </c>
      <c r="F72" t="s">
        <v>1801</v>
      </c>
      <c r="G72" t="s">
        <v>2714</v>
      </c>
      <c r="I72" t="s">
        <v>263</v>
      </c>
      <c r="K72"/>
      <c r="L72"/>
      <c r="M72"/>
      <c r="N72" t="s">
        <v>88</v>
      </c>
      <c r="O72" t="s">
        <v>88</v>
      </c>
      <c r="P72" t="s">
        <v>2718</v>
      </c>
      <c r="R72" t="s">
        <v>1741</v>
      </c>
      <c r="S72" t="s">
        <v>88</v>
      </c>
      <c r="T72" t="s">
        <v>88</v>
      </c>
      <c r="U72">
        <v>0.85</v>
      </c>
      <c r="V72">
        <v>0.85</v>
      </c>
      <c r="X72" t="s">
        <v>2845</v>
      </c>
    </row>
    <row r="73" spans="1:25" ht="14.5" hidden="1" x14ac:dyDescent="0.35">
      <c r="A73">
        <v>68</v>
      </c>
      <c r="B73" t="s">
        <v>2852</v>
      </c>
      <c r="C73" s="13">
        <v>41275</v>
      </c>
      <c r="D73"/>
      <c r="E73" t="s">
        <v>2850</v>
      </c>
      <c r="F73" t="s">
        <v>1801</v>
      </c>
      <c r="G73" t="s">
        <v>2714</v>
      </c>
      <c r="I73" t="s">
        <v>259</v>
      </c>
      <c r="K73"/>
      <c r="L73"/>
      <c r="M73"/>
      <c r="N73" t="s">
        <v>88</v>
      </c>
      <c r="O73" t="s">
        <v>88</v>
      </c>
      <c r="P73" t="s">
        <v>2718</v>
      </c>
      <c r="R73" t="s">
        <v>1741</v>
      </c>
      <c r="S73" t="s">
        <v>88</v>
      </c>
      <c r="T73" t="s">
        <v>88</v>
      </c>
      <c r="U73">
        <v>0.85</v>
      </c>
      <c r="V73">
        <v>0.85</v>
      </c>
      <c r="X73" t="s">
        <v>2845</v>
      </c>
    </row>
    <row r="74" spans="1:25" ht="14.5" hidden="1" x14ac:dyDescent="0.35">
      <c r="A74">
        <v>69</v>
      </c>
      <c r="B74" t="s">
        <v>2853</v>
      </c>
      <c r="C74" s="13">
        <v>41275</v>
      </c>
      <c r="D74"/>
      <c r="E74" t="s">
        <v>2854</v>
      </c>
      <c r="F74" t="s">
        <v>1801</v>
      </c>
      <c r="G74" t="s">
        <v>2714</v>
      </c>
      <c r="I74" t="s">
        <v>88</v>
      </c>
      <c r="K74"/>
      <c r="L74"/>
      <c r="M74"/>
      <c r="N74" t="s">
        <v>88</v>
      </c>
      <c r="O74" t="s">
        <v>88</v>
      </c>
      <c r="P74" t="s">
        <v>308</v>
      </c>
      <c r="R74" t="s">
        <v>88</v>
      </c>
      <c r="S74" t="s">
        <v>88</v>
      </c>
      <c r="T74" t="s">
        <v>88</v>
      </c>
      <c r="U74">
        <v>0.85</v>
      </c>
      <c r="V74">
        <v>0.85</v>
      </c>
      <c r="X74"/>
    </row>
    <row r="75" spans="1:25" ht="14.5" hidden="1" x14ac:dyDescent="0.35">
      <c r="A75">
        <v>70</v>
      </c>
      <c r="B75" t="s">
        <v>2855</v>
      </c>
      <c r="C75" s="13">
        <v>42370</v>
      </c>
      <c r="D75"/>
      <c r="E75" t="s">
        <v>2856</v>
      </c>
      <c r="F75" t="s">
        <v>2252</v>
      </c>
      <c r="G75" t="s">
        <v>2721</v>
      </c>
      <c r="I75" t="s">
        <v>200</v>
      </c>
      <c r="K75"/>
      <c r="L75"/>
      <c r="M75"/>
      <c r="N75" t="s">
        <v>88</v>
      </c>
      <c r="O75" t="s">
        <v>88</v>
      </c>
      <c r="P75" t="s">
        <v>308</v>
      </c>
      <c r="R75" t="s">
        <v>88</v>
      </c>
      <c r="S75" t="s">
        <v>88</v>
      </c>
      <c r="T75" t="s">
        <v>88</v>
      </c>
      <c r="U75">
        <v>0.7</v>
      </c>
      <c r="V75">
        <v>0.7</v>
      </c>
      <c r="X75" t="s">
        <v>2857</v>
      </c>
    </row>
    <row r="76" spans="1:25" ht="14.5" hidden="1" x14ac:dyDescent="0.35">
      <c r="A76">
        <v>71</v>
      </c>
      <c r="B76" t="s">
        <v>2855</v>
      </c>
      <c r="C76" s="13">
        <v>41275</v>
      </c>
      <c r="D76" s="13">
        <v>42369</v>
      </c>
      <c r="E76" t="s">
        <v>2856</v>
      </c>
      <c r="F76" t="s">
        <v>1801</v>
      </c>
      <c r="G76" t="s">
        <v>2714</v>
      </c>
      <c r="I76" t="s">
        <v>200</v>
      </c>
      <c r="K76"/>
      <c r="L76"/>
      <c r="M76"/>
      <c r="N76" t="s">
        <v>88</v>
      </c>
      <c r="O76" t="s">
        <v>88</v>
      </c>
      <c r="P76" t="s">
        <v>308</v>
      </c>
      <c r="R76" t="s">
        <v>88</v>
      </c>
      <c r="S76" t="s">
        <v>88</v>
      </c>
      <c r="T76" t="s">
        <v>88</v>
      </c>
      <c r="U76">
        <v>0.85</v>
      </c>
      <c r="V76">
        <v>0.85</v>
      </c>
      <c r="X76"/>
    </row>
    <row r="77" spans="1:25" ht="14.5" hidden="1" x14ac:dyDescent="0.35">
      <c r="A77">
        <v>72</v>
      </c>
      <c r="B77" t="s">
        <v>2858</v>
      </c>
      <c r="C77" s="13">
        <v>41275</v>
      </c>
      <c r="D77"/>
      <c r="E77" t="s">
        <v>2859</v>
      </c>
      <c r="F77" t="s">
        <v>1801</v>
      </c>
      <c r="G77" t="s">
        <v>2714</v>
      </c>
      <c r="I77" t="s">
        <v>2722</v>
      </c>
      <c r="K77"/>
      <c r="L77"/>
      <c r="M77"/>
      <c r="N77" t="s">
        <v>88</v>
      </c>
      <c r="O77" t="s">
        <v>88</v>
      </c>
      <c r="P77" t="s">
        <v>308</v>
      </c>
      <c r="R77" t="s">
        <v>1739</v>
      </c>
      <c r="S77" t="s">
        <v>88</v>
      </c>
      <c r="T77" t="s">
        <v>88</v>
      </c>
      <c r="U77">
        <v>0.5</v>
      </c>
      <c r="V77">
        <v>0.5</v>
      </c>
      <c r="X77"/>
    </row>
    <row r="78" spans="1:25" ht="14.5" hidden="1" x14ac:dyDescent="0.35">
      <c r="A78">
        <v>73</v>
      </c>
      <c r="B78" t="s">
        <v>2860</v>
      </c>
      <c r="C78" s="13">
        <v>41275</v>
      </c>
      <c r="D78"/>
      <c r="E78" t="s">
        <v>2861</v>
      </c>
      <c r="F78" t="s">
        <v>1801</v>
      </c>
      <c r="G78" t="s">
        <v>2714</v>
      </c>
      <c r="I78" t="s">
        <v>2722</v>
      </c>
      <c r="K78"/>
      <c r="L78"/>
      <c r="M78"/>
      <c r="N78" t="s">
        <v>88</v>
      </c>
      <c r="O78" t="s">
        <v>88</v>
      </c>
      <c r="P78" t="s">
        <v>308</v>
      </c>
      <c r="R78" t="s">
        <v>1739</v>
      </c>
      <c r="S78" t="s">
        <v>88</v>
      </c>
      <c r="T78" t="s">
        <v>88</v>
      </c>
      <c r="U78">
        <v>0.6</v>
      </c>
      <c r="V78">
        <v>0.6</v>
      </c>
      <c r="X78"/>
    </row>
    <row r="79" spans="1:25" ht="14.5" hidden="1" x14ac:dyDescent="0.35">
      <c r="A79">
        <v>74</v>
      </c>
      <c r="B79" t="s">
        <v>2862</v>
      </c>
      <c r="C79" s="13">
        <v>41275</v>
      </c>
      <c r="D79"/>
      <c r="E79" t="s">
        <v>2863</v>
      </c>
      <c r="F79" t="s">
        <v>1801</v>
      </c>
      <c r="G79" t="s">
        <v>2714</v>
      </c>
      <c r="I79" t="s">
        <v>88</v>
      </c>
      <c r="K79"/>
      <c r="L79"/>
      <c r="M79"/>
      <c r="N79" t="s">
        <v>88</v>
      </c>
      <c r="O79" t="s">
        <v>88</v>
      </c>
      <c r="P79" t="s">
        <v>308</v>
      </c>
      <c r="R79" t="s">
        <v>88</v>
      </c>
      <c r="S79" t="s">
        <v>88</v>
      </c>
      <c r="T79" t="s">
        <v>88</v>
      </c>
      <c r="U79">
        <v>0.7</v>
      </c>
      <c r="V79">
        <v>0.7</v>
      </c>
      <c r="X79"/>
    </row>
    <row r="80" spans="1:25" ht="14.5" hidden="1" x14ac:dyDescent="0.35">
      <c r="A80">
        <v>75</v>
      </c>
      <c r="B80" t="s">
        <v>2864</v>
      </c>
      <c r="C80" s="13">
        <v>41275</v>
      </c>
      <c r="D80"/>
      <c r="E80" t="s">
        <v>2865</v>
      </c>
      <c r="F80" t="s">
        <v>2415</v>
      </c>
      <c r="G80" t="s">
        <v>2866</v>
      </c>
      <c r="I80" t="s">
        <v>88</v>
      </c>
      <c r="K80" t="s">
        <v>1856</v>
      </c>
      <c r="L80" t="s">
        <v>1856</v>
      </c>
      <c r="M80" t="s">
        <v>1868</v>
      </c>
      <c r="N80" t="s">
        <v>88</v>
      </c>
      <c r="O80" t="s">
        <v>88</v>
      </c>
      <c r="P80" t="s">
        <v>308</v>
      </c>
      <c r="R80" t="s">
        <v>88</v>
      </c>
      <c r="S80" t="s">
        <v>88</v>
      </c>
      <c r="T80" t="s">
        <v>88</v>
      </c>
      <c r="U80">
        <v>0.1</v>
      </c>
      <c r="V80">
        <v>0.1</v>
      </c>
      <c r="X80" t="s">
        <v>2867</v>
      </c>
    </row>
    <row r="81" spans="1:24" ht="14.5" x14ac:dyDescent="0.35">
      <c r="A81">
        <v>76</v>
      </c>
      <c r="B81" t="s">
        <v>2868</v>
      </c>
      <c r="C81" s="13">
        <v>42370</v>
      </c>
      <c r="D81"/>
      <c r="E81" t="s">
        <v>2869</v>
      </c>
      <c r="F81" t="s">
        <v>2252</v>
      </c>
      <c r="G81" t="s">
        <v>2721</v>
      </c>
      <c r="I81" t="s">
        <v>2722</v>
      </c>
      <c r="N81" t="s">
        <v>88</v>
      </c>
      <c r="O81" t="s">
        <v>88</v>
      </c>
      <c r="P81" t="s">
        <v>308</v>
      </c>
      <c r="R81" t="s">
        <v>1737</v>
      </c>
      <c r="S81" t="s">
        <v>88</v>
      </c>
      <c r="T81" t="s">
        <v>88</v>
      </c>
      <c r="U81">
        <v>0.55000000000000004</v>
      </c>
      <c r="V81">
        <v>0.55000000000000004</v>
      </c>
      <c r="X81"/>
    </row>
    <row r="82" spans="1:24" ht="14.5" hidden="1" x14ac:dyDescent="0.35">
      <c r="A82">
        <v>77</v>
      </c>
      <c r="B82" t="s">
        <v>2870</v>
      </c>
      <c r="C82" s="13">
        <v>42370</v>
      </c>
      <c r="D82"/>
      <c r="E82" t="s">
        <v>2871</v>
      </c>
      <c r="F82" t="s">
        <v>2252</v>
      </c>
      <c r="G82" t="s">
        <v>2721</v>
      </c>
      <c r="I82" t="s">
        <v>2722</v>
      </c>
      <c r="N82" t="s">
        <v>88</v>
      </c>
      <c r="O82" t="s">
        <v>88</v>
      </c>
      <c r="P82" t="s">
        <v>308</v>
      </c>
      <c r="R82" t="s">
        <v>1737</v>
      </c>
      <c r="S82" t="s">
        <v>88</v>
      </c>
      <c r="T82" t="s">
        <v>88</v>
      </c>
      <c r="U82">
        <v>0.5</v>
      </c>
      <c r="V82">
        <v>0.5</v>
      </c>
      <c r="X82" t="s">
        <v>2872</v>
      </c>
    </row>
    <row r="83" spans="1:24" ht="14.5" hidden="1" x14ac:dyDescent="0.35">
      <c r="A83">
        <v>78</v>
      </c>
      <c r="B83" t="s">
        <v>2873</v>
      </c>
      <c r="C83" s="13">
        <v>42370</v>
      </c>
      <c r="D83"/>
      <c r="E83" t="s">
        <v>2874</v>
      </c>
      <c r="F83" t="s">
        <v>2252</v>
      </c>
      <c r="G83" t="s">
        <v>2721</v>
      </c>
      <c r="I83" t="s">
        <v>259</v>
      </c>
      <c r="N83" t="s">
        <v>88</v>
      </c>
      <c r="O83" t="s">
        <v>88</v>
      </c>
      <c r="P83" t="s">
        <v>308</v>
      </c>
      <c r="R83" t="s">
        <v>251</v>
      </c>
      <c r="S83" t="s">
        <v>88</v>
      </c>
      <c r="T83" t="s">
        <v>88</v>
      </c>
      <c r="U83">
        <v>0.4</v>
      </c>
      <c r="V83">
        <v>0.4</v>
      </c>
      <c r="X83" t="s">
        <v>2796</v>
      </c>
    </row>
    <row r="84" spans="1:24" ht="14.5" hidden="1" x14ac:dyDescent="0.35">
      <c r="A84">
        <v>79</v>
      </c>
      <c r="B84" t="s">
        <v>2875</v>
      </c>
      <c r="C84" s="13">
        <v>42005</v>
      </c>
      <c r="D84"/>
      <c r="E84" t="s">
        <v>2876</v>
      </c>
      <c r="F84" t="s">
        <v>2415</v>
      </c>
      <c r="G84" t="s">
        <v>2752</v>
      </c>
      <c r="I84" t="s">
        <v>95</v>
      </c>
      <c r="N84" t="s">
        <v>1764</v>
      </c>
      <c r="O84" t="s">
        <v>88</v>
      </c>
      <c r="P84" t="s">
        <v>308</v>
      </c>
      <c r="R84" t="s">
        <v>88</v>
      </c>
      <c r="S84" t="s">
        <v>88</v>
      </c>
      <c r="T84" t="s">
        <v>88</v>
      </c>
      <c r="U84">
        <v>0.85</v>
      </c>
      <c r="V84">
        <v>0.85</v>
      </c>
      <c r="X84" t="s">
        <v>2877</v>
      </c>
    </row>
    <row r="85" spans="1:24" ht="14.5" hidden="1" x14ac:dyDescent="0.35">
      <c r="A85">
        <v>80</v>
      </c>
      <c r="B85" t="s">
        <v>2875</v>
      </c>
      <c r="C85" s="13">
        <v>42005</v>
      </c>
      <c r="D85"/>
      <c r="E85" t="s">
        <v>2876</v>
      </c>
      <c r="F85" t="s">
        <v>2415</v>
      </c>
      <c r="G85" t="s">
        <v>2752</v>
      </c>
      <c r="I85" t="s">
        <v>95</v>
      </c>
      <c r="N85" t="s">
        <v>1762</v>
      </c>
      <c r="O85" t="s">
        <v>88</v>
      </c>
      <c r="P85" t="s">
        <v>308</v>
      </c>
      <c r="R85" t="s">
        <v>88</v>
      </c>
      <c r="S85" t="s">
        <v>88</v>
      </c>
      <c r="T85" t="s">
        <v>88</v>
      </c>
      <c r="U85">
        <v>0.85</v>
      </c>
      <c r="V85">
        <v>0.85</v>
      </c>
      <c r="X85" t="s">
        <v>2877</v>
      </c>
    </row>
    <row r="86" spans="1:24" ht="14.5" hidden="1" x14ac:dyDescent="0.35">
      <c r="A86">
        <v>81</v>
      </c>
      <c r="B86" t="s">
        <v>2875</v>
      </c>
      <c r="C86" s="13">
        <v>42005</v>
      </c>
      <c r="D86"/>
      <c r="E86" t="s">
        <v>2876</v>
      </c>
      <c r="F86" t="s">
        <v>2415</v>
      </c>
      <c r="G86" t="s">
        <v>2752</v>
      </c>
      <c r="I86" t="s">
        <v>95</v>
      </c>
      <c r="N86" t="s">
        <v>1284</v>
      </c>
      <c r="O86" t="s">
        <v>88</v>
      </c>
      <c r="P86" t="s">
        <v>308</v>
      </c>
      <c r="R86" t="s">
        <v>88</v>
      </c>
      <c r="S86" t="s">
        <v>88</v>
      </c>
      <c r="T86" t="s">
        <v>88</v>
      </c>
      <c r="U86">
        <v>0.85</v>
      </c>
      <c r="V86">
        <v>0.85</v>
      </c>
      <c r="X86" t="s">
        <v>2877</v>
      </c>
    </row>
    <row r="87" spans="1:24" ht="14.5" hidden="1" x14ac:dyDescent="0.35">
      <c r="A87">
        <v>82</v>
      </c>
      <c r="B87" t="s">
        <v>2875</v>
      </c>
      <c r="C87" s="13">
        <v>42005</v>
      </c>
      <c r="D87"/>
      <c r="E87" t="s">
        <v>2876</v>
      </c>
      <c r="F87" t="s">
        <v>2415</v>
      </c>
      <c r="G87" t="s">
        <v>2752</v>
      </c>
      <c r="I87" t="s">
        <v>95</v>
      </c>
      <c r="N87" t="s">
        <v>1763</v>
      </c>
      <c r="O87" t="s">
        <v>88</v>
      </c>
      <c r="P87" t="s">
        <v>308</v>
      </c>
      <c r="R87" t="s">
        <v>88</v>
      </c>
      <c r="S87" t="s">
        <v>88</v>
      </c>
      <c r="T87" t="s">
        <v>88</v>
      </c>
      <c r="U87">
        <v>0.85</v>
      </c>
      <c r="V87">
        <v>0.85</v>
      </c>
      <c r="X87" t="s">
        <v>2877</v>
      </c>
    </row>
    <row r="88" spans="1:24" ht="14.5" hidden="1" x14ac:dyDescent="0.35">
      <c r="A88">
        <v>83</v>
      </c>
      <c r="B88" t="s">
        <v>2878</v>
      </c>
      <c r="C88" s="13">
        <v>42005</v>
      </c>
      <c r="D88"/>
      <c r="E88" t="s">
        <v>2879</v>
      </c>
      <c r="F88" t="s">
        <v>2415</v>
      </c>
      <c r="G88" t="s">
        <v>2752</v>
      </c>
      <c r="I88" t="s">
        <v>88</v>
      </c>
      <c r="N88" t="s">
        <v>88</v>
      </c>
      <c r="O88" t="s">
        <v>88</v>
      </c>
      <c r="P88" t="s">
        <v>308</v>
      </c>
      <c r="R88" t="s">
        <v>88</v>
      </c>
      <c r="S88" t="s">
        <v>88</v>
      </c>
      <c r="T88" t="s">
        <v>88</v>
      </c>
      <c r="U88">
        <v>0.85</v>
      </c>
      <c r="V88">
        <v>0.85</v>
      </c>
      <c r="X88" t="s">
        <v>2877</v>
      </c>
    </row>
    <row r="500" spans="1:25" ht="13" x14ac:dyDescent="0.3">
      <c r="A500" s="11" t="s">
        <v>2880</v>
      </c>
    </row>
    <row r="501" spans="1:25" ht="14.15" customHeight="1" x14ac:dyDescent="0.3">
      <c r="A501" s="8">
        <v>1</v>
      </c>
      <c r="B501" s="7" t="s">
        <v>2712</v>
      </c>
      <c r="C501" s="22" t="s">
        <v>2881</v>
      </c>
      <c r="D501" s="23" t="s">
        <v>2882</v>
      </c>
      <c r="E501" s="7" t="s">
        <v>2713</v>
      </c>
      <c r="F501" s="7" t="s">
        <v>1801</v>
      </c>
      <c r="G501" s="7" t="s">
        <v>2714</v>
      </c>
      <c r="H501" s="8" t="s">
        <v>2883</v>
      </c>
      <c r="I501" s="7" t="s">
        <v>95</v>
      </c>
      <c r="J501" s="7" t="s">
        <v>491</v>
      </c>
      <c r="K501" s="7" t="s">
        <v>2199</v>
      </c>
      <c r="N501" s="7" t="s">
        <v>88</v>
      </c>
      <c r="O501" s="7" t="s">
        <v>88</v>
      </c>
      <c r="P501" s="7" t="s">
        <v>308</v>
      </c>
      <c r="Q501" s="7" t="s">
        <v>88</v>
      </c>
      <c r="R501" s="7" t="s">
        <v>258</v>
      </c>
      <c r="S501" s="7" t="s">
        <v>88</v>
      </c>
      <c r="T501" s="7" t="s">
        <v>88</v>
      </c>
      <c r="U501" s="8" t="s">
        <v>2884</v>
      </c>
      <c r="V501" s="24" t="s">
        <v>2884</v>
      </c>
      <c r="W501" s="387" t="s">
        <v>2885</v>
      </c>
      <c r="X501" s="7" t="s">
        <v>2715</v>
      </c>
      <c r="Y501" s="7" t="s">
        <v>310</v>
      </c>
    </row>
    <row r="502" spans="1:25" ht="14.15" customHeight="1" x14ac:dyDescent="0.3">
      <c r="A502" s="8">
        <v>2</v>
      </c>
      <c r="B502" s="7" t="s">
        <v>2716</v>
      </c>
      <c r="C502" s="22" t="s">
        <v>2881</v>
      </c>
      <c r="D502" s="25" t="s">
        <v>2882</v>
      </c>
      <c r="E502" s="7" t="s">
        <v>2713</v>
      </c>
      <c r="F502" s="7" t="s">
        <v>1801</v>
      </c>
      <c r="G502" s="7" t="s">
        <v>2714</v>
      </c>
      <c r="H502" s="8" t="s">
        <v>2883</v>
      </c>
      <c r="I502" s="7" t="s">
        <v>95</v>
      </c>
      <c r="J502" s="7" t="s">
        <v>491</v>
      </c>
      <c r="K502" s="7" t="s">
        <v>2199</v>
      </c>
      <c r="N502" s="7" t="s">
        <v>88</v>
      </c>
      <c r="O502" s="7" t="s">
        <v>88</v>
      </c>
      <c r="P502" s="7" t="s">
        <v>308</v>
      </c>
      <c r="Q502" s="7" t="s">
        <v>88</v>
      </c>
      <c r="R502" s="7" t="s">
        <v>1739</v>
      </c>
      <c r="S502" s="7" t="s">
        <v>88</v>
      </c>
      <c r="T502" s="7" t="s">
        <v>88</v>
      </c>
      <c r="U502" s="8" t="s">
        <v>2884</v>
      </c>
      <c r="V502" s="24" t="s">
        <v>2884</v>
      </c>
      <c r="W502" s="26" t="s">
        <v>2885</v>
      </c>
      <c r="X502" s="7" t="s">
        <v>2715</v>
      </c>
      <c r="Y502" s="7" t="s">
        <v>310</v>
      </c>
    </row>
    <row r="503" spans="1:25" x14ac:dyDescent="0.25">
      <c r="A503" s="8">
        <v>3</v>
      </c>
      <c r="B503" s="7" t="s">
        <v>2717</v>
      </c>
      <c r="C503" s="22" t="s">
        <v>2881</v>
      </c>
      <c r="D503" s="25" t="s">
        <v>2882</v>
      </c>
      <c r="E503" s="7" t="s">
        <v>2713</v>
      </c>
      <c r="F503" s="7" t="s">
        <v>1801</v>
      </c>
      <c r="G503" s="7" t="s">
        <v>2714</v>
      </c>
      <c r="H503" s="8" t="s">
        <v>2883</v>
      </c>
      <c r="I503" s="7" t="s">
        <v>95</v>
      </c>
      <c r="J503" s="7" t="s">
        <v>491</v>
      </c>
      <c r="K503" s="7" t="s">
        <v>2199</v>
      </c>
      <c r="N503" s="7" t="s">
        <v>88</v>
      </c>
      <c r="O503" s="7" t="s">
        <v>88</v>
      </c>
      <c r="P503" s="7" t="s">
        <v>2718</v>
      </c>
      <c r="Q503" s="7" t="s">
        <v>88</v>
      </c>
      <c r="R503" s="7" t="s">
        <v>1741</v>
      </c>
      <c r="S503" s="7" t="s">
        <v>88</v>
      </c>
      <c r="T503" s="7" t="s">
        <v>88</v>
      </c>
      <c r="U503" s="8" t="s">
        <v>2886</v>
      </c>
      <c r="V503" s="24" t="s">
        <v>2886</v>
      </c>
      <c r="W503" s="7" t="s">
        <v>2887</v>
      </c>
      <c r="X503" s="7" t="s">
        <v>2715</v>
      </c>
      <c r="Y503" s="7" t="s">
        <v>310</v>
      </c>
    </row>
    <row r="504" spans="1:25" x14ac:dyDescent="0.25">
      <c r="A504" s="8">
        <v>5</v>
      </c>
      <c r="B504" s="7" t="s">
        <v>2723</v>
      </c>
      <c r="C504" s="22" t="s">
        <v>2881</v>
      </c>
      <c r="D504" s="25" t="s">
        <v>2882</v>
      </c>
      <c r="E504" s="7" t="s">
        <v>2724</v>
      </c>
      <c r="F504" s="7" t="s">
        <v>1801</v>
      </c>
      <c r="G504" s="7" t="s">
        <v>2714</v>
      </c>
      <c r="H504" s="8" t="s">
        <v>2883</v>
      </c>
      <c r="I504" s="7" t="s">
        <v>95</v>
      </c>
      <c r="J504" s="7" t="s">
        <v>491</v>
      </c>
      <c r="K504" s="7" t="s">
        <v>2199</v>
      </c>
      <c r="L504" s="7" t="s">
        <v>2222</v>
      </c>
      <c r="M504" s="7" t="s">
        <v>2283</v>
      </c>
      <c r="N504" s="7" t="s">
        <v>88</v>
      </c>
      <c r="O504" s="7" t="s">
        <v>88</v>
      </c>
      <c r="P504" s="7" t="s">
        <v>308</v>
      </c>
      <c r="Q504" s="7" t="s">
        <v>88</v>
      </c>
      <c r="R504" s="7" t="s">
        <v>258</v>
      </c>
      <c r="S504" s="7" t="s">
        <v>88</v>
      </c>
      <c r="T504" s="7" t="s">
        <v>88</v>
      </c>
      <c r="U504" s="8" t="s">
        <v>2888</v>
      </c>
      <c r="V504" s="27" t="s">
        <v>2888</v>
      </c>
      <c r="W504" s="7" t="s">
        <v>2889</v>
      </c>
      <c r="X504" s="7" t="s">
        <v>2715</v>
      </c>
      <c r="Y504" s="7" t="s">
        <v>310</v>
      </c>
    </row>
    <row r="505" spans="1:25" x14ac:dyDescent="0.25">
      <c r="A505" s="8">
        <v>6</v>
      </c>
      <c r="B505" s="7" t="s">
        <v>2725</v>
      </c>
      <c r="C505" s="22" t="s">
        <v>2881</v>
      </c>
      <c r="D505" s="25" t="s">
        <v>2882</v>
      </c>
      <c r="E505" s="7" t="s">
        <v>2724</v>
      </c>
      <c r="F505" s="7" t="s">
        <v>1801</v>
      </c>
      <c r="G505" s="7" t="s">
        <v>2714</v>
      </c>
      <c r="H505" s="8" t="s">
        <v>2883</v>
      </c>
      <c r="I505" s="7" t="s">
        <v>95</v>
      </c>
      <c r="J505" s="7" t="s">
        <v>491</v>
      </c>
      <c r="K505" s="7" t="s">
        <v>2199</v>
      </c>
      <c r="L505" s="7" t="s">
        <v>2222</v>
      </c>
      <c r="M505" s="7" t="s">
        <v>2283</v>
      </c>
      <c r="N505" s="7" t="s">
        <v>88</v>
      </c>
      <c r="O505" s="7" t="s">
        <v>88</v>
      </c>
      <c r="P505" s="7" t="s">
        <v>308</v>
      </c>
      <c r="Q505" s="7" t="s">
        <v>88</v>
      </c>
      <c r="R505" s="7" t="s">
        <v>1739</v>
      </c>
      <c r="S505" s="7" t="s">
        <v>88</v>
      </c>
      <c r="T505" s="7" t="s">
        <v>88</v>
      </c>
      <c r="U505" s="8" t="s">
        <v>2888</v>
      </c>
      <c r="V505" s="24" t="s">
        <v>2888</v>
      </c>
      <c r="W505" s="7" t="s">
        <v>2889</v>
      </c>
      <c r="X505" s="7" t="s">
        <v>2715</v>
      </c>
      <c r="Y505" s="7" t="s">
        <v>310</v>
      </c>
    </row>
    <row r="506" spans="1:25" ht="13" x14ac:dyDescent="0.3">
      <c r="A506" s="8">
        <v>7</v>
      </c>
      <c r="B506" s="15" t="s">
        <v>2890</v>
      </c>
      <c r="C506" s="28" t="s">
        <v>2891</v>
      </c>
      <c r="D506" s="29" t="s">
        <v>2892</v>
      </c>
      <c r="E506" s="15" t="s">
        <v>2893</v>
      </c>
      <c r="F506" s="15" t="s">
        <v>2415</v>
      </c>
      <c r="G506" s="15" t="s">
        <v>2752</v>
      </c>
      <c r="H506" s="14" t="s">
        <v>2883</v>
      </c>
      <c r="I506" s="15" t="s">
        <v>2722</v>
      </c>
      <c r="J506" s="15" t="s">
        <v>491</v>
      </c>
      <c r="K506" s="15" t="s">
        <v>88</v>
      </c>
      <c r="L506" s="15"/>
      <c r="M506" s="15"/>
      <c r="N506" s="15" t="s">
        <v>88</v>
      </c>
      <c r="O506" s="15" t="s">
        <v>88</v>
      </c>
      <c r="P506" s="15" t="s">
        <v>308</v>
      </c>
      <c r="Q506" s="15" t="s">
        <v>88</v>
      </c>
      <c r="R506" s="15" t="s">
        <v>88</v>
      </c>
      <c r="S506" s="15" t="s">
        <v>88</v>
      </c>
      <c r="T506" s="15" t="s">
        <v>88</v>
      </c>
      <c r="U506" s="20" t="s">
        <v>2888</v>
      </c>
      <c r="V506" s="30" t="s">
        <v>2888</v>
      </c>
      <c r="W506" s="15" t="s">
        <v>2889</v>
      </c>
      <c r="X506" s="15"/>
      <c r="Y506" s="15" t="s">
        <v>2894</v>
      </c>
    </row>
    <row r="507" spans="1:25" x14ac:dyDescent="0.25">
      <c r="A507" s="8">
        <v>8</v>
      </c>
      <c r="B507" s="7" t="s">
        <v>2726</v>
      </c>
      <c r="C507" s="22" t="s">
        <v>2881</v>
      </c>
      <c r="D507" s="25" t="s">
        <v>2892</v>
      </c>
      <c r="E507" s="7" t="s">
        <v>2727</v>
      </c>
      <c r="F507" s="7" t="s">
        <v>1801</v>
      </c>
      <c r="G507" s="7" t="s">
        <v>2714</v>
      </c>
      <c r="H507" s="8" t="s">
        <v>2883</v>
      </c>
      <c r="I507" s="7" t="s">
        <v>95</v>
      </c>
      <c r="J507" s="7" t="s">
        <v>491</v>
      </c>
      <c r="K507" s="7" t="s">
        <v>2199</v>
      </c>
      <c r="L507" s="7" t="s">
        <v>2222</v>
      </c>
      <c r="M507" s="7" t="s">
        <v>2283</v>
      </c>
      <c r="N507" s="7" t="s">
        <v>88</v>
      </c>
      <c r="O507" s="7" t="s">
        <v>88</v>
      </c>
      <c r="P507" s="7" t="s">
        <v>2718</v>
      </c>
      <c r="Q507" s="7" t="s">
        <v>88</v>
      </c>
      <c r="R507" s="7" t="s">
        <v>1741</v>
      </c>
      <c r="S507" s="7" t="s">
        <v>88</v>
      </c>
      <c r="T507" s="7" t="s">
        <v>88</v>
      </c>
      <c r="U507" s="8" t="s">
        <v>2895</v>
      </c>
      <c r="V507" s="27" t="s">
        <v>2895</v>
      </c>
      <c r="W507" s="7" t="s">
        <v>2896</v>
      </c>
      <c r="X507" s="7" t="s">
        <v>2715</v>
      </c>
      <c r="Y507" s="7" t="s">
        <v>310</v>
      </c>
    </row>
    <row r="508" spans="1:25" ht="13.4" customHeight="1" x14ac:dyDescent="0.25">
      <c r="A508" s="8">
        <v>19</v>
      </c>
      <c r="B508" s="7" t="s">
        <v>2748</v>
      </c>
      <c r="C508" s="22" t="s">
        <v>2881</v>
      </c>
      <c r="D508" s="31" t="s">
        <v>2882</v>
      </c>
      <c r="E508" s="7" t="s">
        <v>2746</v>
      </c>
      <c r="F508" s="7" t="s">
        <v>1801</v>
      </c>
      <c r="G508" s="7" t="s">
        <v>2714</v>
      </c>
      <c r="H508" s="8" t="s">
        <v>2883</v>
      </c>
      <c r="I508" s="7" t="s">
        <v>200</v>
      </c>
      <c r="J508" s="7" t="s">
        <v>491</v>
      </c>
      <c r="K508" s="7" t="s">
        <v>2199</v>
      </c>
      <c r="L508" s="7" t="s">
        <v>1972</v>
      </c>
      <c r="M508" s="7" t="s">
        <v>1973</v>
      </c>
      <c r="N508" s="7" t="s">
        <v>88</v>
      </c>
      <c r="O508" s="7" t="s">
        <v>88</v>
      </c>
      <c r="P508" s="7" t="s">
        <v>308</v>
      </c>
      <c r="Q508" s="7" t="s">
        <v>88</v>
      </c>
      <c r="R508" s="7" t="s">
        <v>1753</v>
      </c>
      <c r="S508" s="7" t="s">
        <v>88</v>
      </c>
      <c r="T508" s="7" t="s">
        <v>88</v>
      </c>
      <c r="U508" s="8" t="s">
        <v>2897</v>
      </c>
      <c r="V508" s="24" t="s">
        <v>2897</v>
      </c>
      <c r="X508" s="7" t="s">
        <v>2747</v>
      </c>
      <c r="Y508" s="7" t="s">
        <v>310</v>
      </c>
    </row>
    <row r="509" spans="1:25" ht="13.4" customHeight="1" x14ac:dyDescent="0.25">
      <c r="A509" s="20">
        <v>20</v>
      </c>
      <c r="B509" s="15" t="s">
        <v>2750</v>
      </c>
      <c r="C509" s="28" t="s">
        <v>2891</v>
      </c>
      <c r="D509" s="32" t="s">
        <v>2892</v>
      </c>
      <c r="E509" s="15" t="s">
        <v>2751</v>
      </c>
      <c r="F509" s="15" t="s">
        <v>2415</v>
      </c>
      <c r="G509" s="15" t="s">
        <v>2752</v>
      </c>
      <c r="H509" s="14" t="s">
        <v>2883</v>
      </c>
      <c r="I509" s="15" t="s">
        <v>200</v>
      </c>
      <c r="J509" s="15" t="s">
        <v>491</v>
      </c>
      <c r="K509" s="15" t="s">
        <v>88</v>
      </c>
      <c r="L509" s="15" t="s">
        <v>1972</v>
      </c>
      <c r="M509" s="15" t="s">
        <v>1973</v>
      </c>
      <c r="N509" s="15" t="s">
        <v>88</v>
      </c>
      <c r="O509" s="15" t="s">
        <v>88</v>
      </c>
      <c r="P509" s="15" t="s">
        <v>308</v>
      </c>
      <c r="Q509" s="15" t="s">
        <v>88</v>
      </c>
      <c r="R509" s="15" t="s">
        <v>1753</v>
      </c>
      <c r="S509" s="15" t="s">
        <v>88</v>
      </c>
      <c r="T509" s="15" t="s">
        <v>88</v>
      </c>
      <c r="U509" s="20">
        <v>0.9</v>
      </c>
      <c r="V509" s="20">
        <v>0.9</v>
      </c>
      <c r="W509" s="15" t="s">
        <v>2898</v>
      </c>
      <c r="X509" s="15"/>
      <c r="Y509" s="15" t="s">
        <v>2894</v>
      </c>
    </row>
    <row r="510" spans="1:25" ht="13.4" customHeight="1" x14ac:dyDescent="0.25">
      <c r="A510" s="20">
        <v>21</v>
      </c>
      <c r="B510" s="15" t="s">
        <v>2753</v>
      </c>
      <c r="C510" s="28" t="s">
        <v>2891</v>
      </c>
      <c r="D510" s="32" t="s">
        <v>2892</v>
      </c>
      <c r="E510" s="15" t="s">
        <v>2754</v>
      </c>
      <c r="F510" s="15" t="s">
        <v>2415</v>
      </c>
      <c r="G510" s="15" t="s">
        <v>2752</v>
      </c>
      <c r="H510" s="14" t="s">
        <v>2883</v>
      </c>
      <c r="I510" s="15" t="s">
        <v>200</v>
      </c>
      <c r="J510" s="15" t="s">
        <v>491</v>
      </c>
      <c r="K510" s="15" t="s">
        <v>88</v>
      </c>
      <c r="L510" s="15" t="s">
        <v>1972</v>
      </c>
      <c r="M510" s="15" t="s">
        <v>1973</v>
      </c>
      <c r="N510" s="15" t="s">
        <v>88</v>
      </c>
      <c r="O510" s="15" t="s">
        <v>88</v>
      </c>
      <c r="P510" s="15" t="s">
        <v>308</v>
      </c>
      <c r="Q510" s="15" t="s">
        <v>88</v>
      </c>
      <c r="R510" s="15" t="s">
        <v>1753</v>
      </c>
      <c r="S510" s="15" t="s">
        <v>88</v>
      </c>
      <c r="T510" s="15" t="s">
        <v>88</v>
      </c>
      <c r="U510" s="20">
        <v>0.54</v>
      </c>
      <c r="V510" s="20">
        <v>0.54</v>
      </c>
      <c r="W510" s="15"/>
      <c r="X510" s="15"/>
      <c r="Y510" s="15" t="s">
        <v>2894</v>
      </c>
    </row>
    <row r="511" spans="1:25" x14ac:dyDescent="0.25">
      <c r="A511" s="8">
        <v>24</v>
      </c>
      <c r="B511" s="7" t="s">
        <v>2759</v>
      </c>
      <c r="C511" s="22" t="s">
        <v>2881</v>
      </c>
      <c r="D511" s="25" t="s">
        <v>2892</v>
      </c>
      <c r="E511" s="7" t="s">
        <v>2762</v>
      </c>
      <c r="F511" s="7" t="s">
        <v>1801</v>
      </c>
      <c r="G511" s="7" t="s">
        <v>2714</v>
      </c>
      <c r="H511" s="8" t="s">
        <v>2883</v>
      </c>
      <c r="I511" s="7" t="s">
        <v>95</v>
      </c>
      <c r="J511" s="7" t="s">
        <v>504</v>
      </c>
      <c r="K511" s="7" t="s">
        <v>2522</v>
      </c>
      <c r="N511" s="7" t="s">
        <v>88</v>
      </c>
      <c r="O511" s="7" t="s">
        <v>171</v>
      </c>
      <c r="P511" s="7" t="s">
        <v>308</v>
      </c>
      <c r="Q511" s="7" t="s">
        <v>88</v>
      </c>
      <c r="R511" s="33" t="s">
        <v>2899</v>
      </c>
      <c r="S511" s="7" t="s">
        <v>88</v>
      </c>
      <c r="T511" s="7" t="s">
        <v>88</v>
      </c>
      <c r="U511" s="8" t="s">
        <v>2886</v>
      </c>
      <c r="V511" s="8" t="s">
        <v>2900</v>
      </c>
      <c r="W511" s="33" t="s">
        <v>2901</v>
      </c>
      <c r="X511" s="7" t="s">
        <v>2758</v>
      </c>
      <c r="Y511" s="7" t="s">
        <v>310</v>
      </c>
    </row>
    <row r="512" spans="1:25" ht="13.4" customHeight="1" x14ac:dyDescent="0.25">
      <c r="A512" s="8">
        <v>25</v>
      </c>
      <c r="B512" s="7" t="s">
        <v>2761</v>
      </c>
      <c r="C512" s="22" t="s">
        <v>2881</v>
      </c>
      <c r="D512" s="25" t="s">
        <v>2892</v>
      </c>
      <c r="E512" s="7" t="s">
        <v>2762</v>
      </c>
      <c r="F512" s="7" t="s">
        <v>1801</v>
      </c>
      <c r="G512" s="7" t="s">
        <v>2714</v>
      </c>
      <c r="H512" s="17">
        <v>41532</v>
      </c>
      <c r="I512" s="7" t="s">
        <v>95</v>
      </c>
      <c r="J512" s="7" t="s">
        <v>504</v>
      </c>
      <c r="K512" s="7" t="s">
        <v>2522</v>
      </c>
      <c r="N512" s="7" t="s">
        <v>88</v>
      </c>
      <c r="O512" s="7" t="s">
        <v>171</v>
      </c>
      <c r="P512" s="7" t="s">
        <v>308</v>
      </c>
      <c r="Q512" s="7" t="s">
        <v>88</v>
      </c>
      <c r="R512" s="7" t="s">
        <v>1739</v>
      </c>
      <c r="S512" s="7" t="s">
        <v>88</v>
      </c>
      <c r="T512" s="7" t="s">
        <v>88</v>
      </c>
      <c r="U512" s="8" t="s">
        <v>2886</v>
      </c>
      <c r="V512" s="8" t="s">
        <v>2900</v>
      </c>
      <c r="W512" s="33" t="s">
        <v>2902</v>
      </c>
      <c r="X512" s="7" t="s">
        <v>2758</v>
      </c>
      <c r="Y512" s="7" t="s">
        <v>310</v>
      </c>
    </row>
    <row r="513" spans="1:25" ht="13.4" customHeight="1" x14ac:dyDescent="0.25">
      <c r="A513" s="8">
        <v>27</v>
      </c>
      <c r="B513" s="7" t="s">
        <v>2765</v>
      </c>
      <c r="C513" s="22" t="s">
        <v>2881</v>
      </c>
      <c r="D513" s="25" t="s">
        <v>2892</v>
      </c>
      <c r="E513" s="7" t="s">
        <v>2768</v>
      </c>
      <c r="F513" s="7" t="s">
        <v>1801</v>
      </c>
      <c r="G513" s="7" t="s">
        <v>2714</v>
      </c>
      <c r="H513" s="8" t="s">
        <v>2883</v>
      </c>
      <c r="I513" s="7" t="s">
        <v>95</v>
      </c>
      <c r="J513" s="7" t="s">
        <v>488</v>
      </c>
      <c r="K513" s="7" t="s">
        <v>2048</v>
      </c>
      <c r="L513" s="7" t="s">
        <v>2052</v>
      </c>
      <c r="N513" s="7" t="s">
        <v>88</v>
      </c>
      <c r="O513" s="7" t="s">
        <v>171</v>
      </c>
      <c r="P513" s="7" t="s">
        <v>308</v>
      </c>
      <c r="Q513" s="7" t="s">
        <v>88</v>
      </c>
      <c r="R513" s="7" t="s">
        <v>1753</v>
      </c>
      <c r="S513" s="7" t="s">
        <v>88</v>
      </c>
      <c r="T513" s="7" t="s">
        <v>88</v>
      </c>
      <c r="U513" s="8" t="s">
        <v>2903</v>
      </c>
      <c r="V513" s="27" t="s">
        <v>2903</v>
      </c>
      <c r="X513" s="7" t="s">
        <v>2758</v>
      </c>
      <c r="Y513" s="7" t="s">
        <v>310</v>
      </c>
    </row>
    <row r="514" spans="1:25" ht="13.4" customHeight="1" x14ac:dyDescent="0.3">
      <c r="A514" s="8">
        <v>34</v>
      </c>
      <c r="B514" s="7" t="s">
        <v>2779</v>
      </c>
      <c r="C514" s="22" t="s">
        <v>2881</v>
      </c>
      <c r="D514" s="25" t="s">
        <v>2892</v>
      </c>
      <c r="E514" s="7" t="s">
        <v>2780</v>
      </c>
      <c r="F514" s="7" t="s">
        <v>1801</v>
      </c>
      <c r="G514" s="7" t="s">
        <v>2714</v>
      </c>
      <c r="H514" s="8" t="s">
        <v>2883</v>
      </c>
      <c r="I514" s="7" t="s">
        <v>200</v>
      </c>
      <c r="J514" s="7" t="s">
        <v>488</v>
      </c>
      <c r="K514" s="7" t="s">
        <v>2048</v>
      </c>
      <c r="L514" s="7" t="s">
        <v>2052</v>
      </c>
      <c r="M514" s="7" t="s">
        <v>2757</v>
      </c>
      <c r="N514" s="7" t="s">
        <v>397</v>
      </c>
      <c r="O514" s="7" t="s">
        <v>171</v>
      </c>
      <c r="P514" s="7" t="s">
        <v>308</v>
      </c>
      <c r="Q514" s="7" t="s">
        <v>88</v>
      </c>
      <c r="R514" s="7" t="s">
        <v>258</v>
      </c>
      <c r="S514" s="7" t="s">
        <v>88</v>
      </c>
      <c r="T514" s="7" t="s">
        <v>88</v>
      </c>
      <c r="U514" s="8" t="s">
        <v>2904</v>
      </c>
      <c r="V514" s="27" t="s">
        <v>2904</v>
      </c>
      <c r="W514" s="34" t="s">
        <v>2905</v>
      </c>
      <c r="X514" s="7" t="s">
        <v>2773</v>
      </c>
      <c r="Y514" s="7" t="s">
        <v>310</v>
      </c>
    </row>
    <row r="515" spans="1:25" ht="13.4" customHeight="1" x14ac:dyDescent="0.3">
      <c r="A515" s="8">
        <v>35</v>
      </c>
      <c r="B515" s="7" t="s">
        <v>2781</v>
      </c>
      <c r="C515" s="22" t="s">
        <v>2881</v>
      </c>
      <c r="D515" s="25" t="s">
        <v>2892</v>
      </c>
      <c r="E515" s="35" t="s">
        <v>2782</v>
      </c>
      <c r="F515" s="7" t="s">
        <v>1801</v>
      </c>
      <c r="G515" s="7" t="s">
        <v>2714</v>
      </c>
      <c r="H515" s="8" t="s">
        <v>2883</v>
      </c>
      <c r="I515" s="7" t="s">
        <v>200</v>
      </c>
      <c r="J515" s="7" t="s">
        <v>488</v>
      </c>
      <c r="K515" s="7" t="s">
        <v>2048</v>
      </c>
      <c r="L515" s="7" t="s">
        <v>2052</v>
      </c>
      <c r="M515" s="7" t="s">
        <v>2757</v>
      </c>
      <c r="N515" s="7" t="s">
        <v>397</v>
      </c>
      <c r="O515" s="7" t="s">
        <v>171</v>
      </c>
      <c r="P515" s="7" t="s">
        <v>308</v>
      </c>
      <c r="Q515" s="7" t="s">
        <v>88</v>
      </c>
      <c r="R515" s="7" t="s">
        <v>258</v>
      </c>
      <c r="S515" s="7" t="s">
        <v>88</v>
      </c>
      <c r="T515" s="7" t="s">
        <v>88</v>
      </c>
      <c r="U515" s="8" t="s">
        <v>2886</v>
      </c>
      <c r="V515" s="24" t="s">
        <v>2886</v>
      </c>
      <c r="W515" s="34" t="s">
        <v>2905</v>
      </c>
      <c r="X515" s="7" t="s">
        <v>2783</v>
      </c>
      <c r="Y515" s="7" t="s">
        <v>310</v>
      </c>
    </row>
    <row r="516" spans="1:25" ht="13.4" customHeight="1" x14ac:dyDescent="0.3">
      <c r="A516" s="8">
        <v>36</v>
      </c>
      <c r="B516" s="7" t="s">
        <v>2784</v>
      </c>
      <c r="C516" s="22" t="s">
        <v>2881</v>
      </c>
      <c r="D516" s="25" t="s">
        <v>2892</v>
      </c>
      <c r="E516" s="35" t="s">
        <v>2785</v>
      </c>
      <c r="F516" s="7" t="s">
        <v>1801</v>
      </c>
      <c r="G516" s="7" t="s">
        <v>2714</v>
      </c>
      <c r="H516" s="8" t="s">
        <v>2883</v>
      </c>
      <c r="I516" s="7" t="s">
        <v>200</v>
      </c>
      <c r="J516" s="7" t="s">
        <v>488</v>
      </c>
      <c r="K516" s="7" t="s">
        <v>2055</v>
      </c>
      <c r="L516" s="7" t="s">
        <v>2056</v>
      </c>
      <c r="M516" s="7" t="s">
        <v>2757</v>
      </c>
      <c r="N516" s="7" t="s">
        <v>397</v>
      </c>
      <c r="O516" s="7" t="s">
        <v>171</v>
      </c>
      <c r="P516" s="7" t="s">
        <v>308</v>
      </c>
      <c r="Q516" s="7" t="s">
        <v>88</v>
      </c>
      <c r="R516" s="7" t="s">
        <v>258</v>
      </c>
      <c r="S516" s="7" t="s">
        <v>88</v>
      </c>
      <c r="T516" s="7" t="s">
        <v>88</v>
      </c>
      <c r="U516" s="8" t="s">
        <v>2904</v>
      </c>
      <c r="V516" s="24" t="s">
        <v>2904</v>
      </c>
      <c r="W516" s="34" t="s">
        <v>2905</v>
      </c>
      <c r="X516" s="7" t="s">
        <v>2773</v>
      </c>
      <c r="Y516" s="7" t="s">
        <v>310</v>
      </c>
    </row>
    <row r="517" spans="1:25" ht="13.4" customHeight="1" x14ac:dyDescent="0.25">
      <c r="A517" s="8">
        <v>38</v>
      </c>
      <c r="B517" s="7" t="s">
        <v>2791</v>
      </c>
      <c r="C517" s="22" t="s">
        <v>2881</v>
      </c>
      <c r="D517" s="25" t="s">
        <v>2892</v>
      </c>
      <c r="E517" s="7" t="s">
        <v>2792</v>
      </c>
      <c r="F517" s="7" t="s">
        <v>1801</v>
      </c>
      <c r="G517" s="7" t="s">
        <v>2714</v>
      </c>
      <c r="H517" s="8" t="s">
        <v>2883</v>
      </c>
      <c r="I517" s="7" t="s">
        <v>263</v>
      </c>
      <c r="J517" s="7" t="s">
        <v>492</v>
      </c>
      <c r="M517" s="7" t="s">
        <v>2667</v>
      </c>
      <c r="N517" s="7" t="s">
        <v>88</v>
      </c>
      <c r="O517" s="7" t="s">
        <v>171</v>
      </c>
      <c r="P517" s="7" t="s">
        <v>308</v>
      </c>
      <c r="Q517" s="7" t="s">
        <v>88</v>
      </c>
      <c r="R517" s="7" t="s">
        <v>1739</v>
      </c>
      <c r="S517" s="7" t="s">
        <v>88</v>
      </c>
      <c r="T517" s="7" t="s">
        <v>88</v>
      </c>
      <c r="U517" s="8" t="s">
        <v>2906</v>
      </c>
      <c r="V517" s="36" t="s">
        <v>2906</v>
      </c>
      <c r="X517" s="7" t="s">
        <v>2793</v>
      </c>
      <c r="Y517" s="7" t="s">
        <v>310</v>
      </c>
    </row>
    <row r="518" spans="1:25" ht="13.4" customHeight="1" x14ac:dyDescent="0.3">
      <c r="A518" s="8">
        <v>44</v>
      </c>
      <c r="B518" s="7" t="s">
        <v>2806</v>
      </c>
      <c r="C518" s="22" t="s">
        <v>2881</v>
      </c>
      <c r="D518" s="25" t="s">
        <v>2892</v>
      </c>
      <c r="E518" s="7" t="s">
        <v>2807</v>
      </c>
      <c r="F518" s="7" t="s">
        <v>1801</v>
      </c>
      <c r="G518" s="7" t="s">
        <v>2714</v>
      </c>
      <c r="H518" s="8" t="s">
        <v>2883</v>
      </c>
      <c r="I518" s="7" t="s">
        <v>2722</v>
      </c>
      <c r="N518" s="7" t="s">
        <v>88</v>
      </c>
      <c r="O518" s="7" t="s">
        <v>88</v>
      </c>
      <c r="P518" s="7" t="s">
        <v>308</v>
      </c>
      <c r="Q518" s="7" t="s">
        <v>88</v>
      </c>
      <c r="R518" s="7" t="s">
        <v>1737</v>
      </c>
      <c r="S518" s="7" t="s">
        <v>88</v>
      </c>
      <c r="T518" s="7" t="s">
        <v>88</v>
      </c>
      <c r="U518" s="8" t="s">
        <v>2888</v>
      </c>
      <c r="V518" s="36" t="s">
        <v>2888</v>
      </c>
      <c r="W518" s="37" t="s">
        <v>2907</v>
      </c>
      <c r="X518" s="7" t="s">
        <v>2793</v>
      </c>
      <c r="Y518" s="7" t="s">
        <v>310</v>
      </c>
    </row>
    <row r="519" spans="1:25" ht="13.4" customHeight="1" x14ac:dyDescent="0.3">
      <c r="A519" s="8">
        <v>49</v>
      </c>
      <c r="B519" s="7" t="s">
        <v>2817</v>
      </c>
      <c r="C519" s="22" t="s">
        <v>2881</v>
      </c>
      <c r="D519" s="25" t="s">
        <v>2892</v>
      </c>
      <c r="E519" s="7" t="s">
        <v>2818</v>
      </c>
      <c r="F519" s="7" t="s">
        <v>1801</v>
      </c>
      <c r="G519" s="7" t="s">
        <v>2714</v>
      </c>
      <c r="H519" s="8" t="s">
        <v>2883</v>
      </c>
      <c r="I519" s="7" t="s">
        <v>259</v>
      </c>
      <c r="J519" s="7" t="s">
        <v>504</v>
      </c>
      <c r="K519" s="7" t="s">
        <v>1907</v>
      </c>
      <c r="N519" s="7" t="s">
        <v>88</v>
      </c>
      <c r="O519" s="7" t="s">
        <v>88</v>
      </c>
      <c r="P519" s="7" t="s">
        <v>308</v>
      </c>
      <c r="Q519" s="7" t="s">
        <v>88</v>
      </c>
      <c r="R519" s="7" t="s">
        <v>88</v>
      </c>
      <c r="S519" s="7" t="s">
        <v>88</v>
      </c>
      <c r="T519" s="7" t="s">
        <v>88</v>
      </c>
      <c r="U519" s="8" t="s">
        <v>2908</v>
      </c>
      <c r="V519" s="24" t="s">
        <v>2908</v>
      </c>
      <c r="W519" s="37" t="s">
        <v>2909</v>
      </c>
      <c r="X519" s="7" t="s">
        <v>2793</v>
      </c>
      <c r="Y519" s="7" t="s">
        <v>310</v>
      </c>
    </row>
    <row r="520" spans="1:25" ht="13.4" customHeight="1" x14ac:dyDescent="0.25">
      <c r="A520" s="8">
        <v>56</v>
      </c>
      <c r="B520" s="7" t="s">
        <v>2832</v>
      </c>
      <c r="C520" s="22" t="s">
        <v>2881</v>
      </c>
      <c r="D520" s="31" t="s">
        <v>2882</v>
      </c>
      <c r="E520" s="7" t="s">
        <v>2833</v>
      </c>
      <c r="F520" s="7" t="s">
        <v>1801</v>
      </c>
      <c r="G520" s="7" t="s">
        <v>2714</v>
      </c>
      <c r="H520" s="8" t="s">
        <v>2883</v>
      </c>
      <c r="I520" s="7" t="s">
        <v>200</v>
      </c>
      <c r="J520" s="7" t="s">
        <v>300</v>
      </c>
      <c r="K520" s="7" t="s">
        <v>302</v>
      </c>
      <c r="L520" s="7" t="s">
        <v>1843</v>
      </c>
      <c r="M520" s="7" t="s">
        <v>2834</v>
      </c>
      <c r="N520" s="7" t="s">
        <v>88</v>
      </c>
      <c r="O520" s="7" t="s">
        <v>88</v>
      </c>
      <c r="P520" s="7" t="s">
        <v>308</v>
      </c>
      <c r="Q520" s="7" t="s">
        <v>88</v>
      </c>
      <c r="R520" s="7" t="s">
        <v>1750</v>
      </c>
      <c r="S520" s="7" t="s">
        <v>88</v>
      </c>
      <c r="T520" s="7" t="s">
        <v>88</v>
      </c>
      <c r="U520" s="8" t="s">
        <v>2884</v>
      </c>
      <c r="V520" s="27" t="s">
        <v>2884</v>
      </c>
      <c r="X520" s="7" t="s">
        <v>2831</v>
      </c>
      <c r="Y520" s="7" t="s">
        <v>310</v>
      </c>
    </row>
    <row r="521" spans="1:25" ht="13.4" customHeight="1" x14ac:dyDescent="0.25">
      <c r="A521" s="8">
        <v>57</v>
      </c>
      <c r="B521" s="7" t="s">
        <v>2836</v>
      </c>
      <c r="C521" s="22" t="s">
        <v>2881</v>
      </c>
      <c r="D521" s="31" t="s">
        <v>2882</v>
      </c>
      <c r="E521" s="7" t="s">
        <v>2837</v>
      </c>
      <c r="F521" s="7" t="s">
        <v>1801</v>
      </c>
      <c r="G521" s="7" t="s">
        <v>2714</v>
      </c>
      <c r="H521" s="8" t="s">
        <v>2883</v>
      </c>
      <c r="I521" s="7" t="s">
        <v>200</v>
      </c>
      <c r="J521" s="7" t="s">
        <v>300</v>
      </c>
      <c r="K521" s="7" t="s">
        <v>302</v>
      </c>
      <c r="L521" s="7" t="s">
        <v>1843</v>
      </c>
      <c r="M521" s="7" t="s">
        <v>1844</v>
      </c>
      <c r="N521" s="7" t="s">
        <v>88</v>
      </c>
      <c r="O521" s="7" t="s">
        <v>88</v>
      </c>
      <c r="P521" s="7" t="s">
        <v>308</v>
      </c>
      <c r="Q521" s="7" t="s">
        <v>88</v>
      </c>
      <c r="R521" s="7" t="s">
        <v>1750</v>
      </c>
      <c r="S521" s="7" t="s">
        <v>88</v>
      </c>
      <c r="T521" s="7" t="s">
        <v>88</v>
      </c>
      <c r="U521" s="8" t="s">
        <v>2888</v>
      </c>
      <c r="V521" s="27" t="s">
        <v>2888</v>
      </c>
      <c r="X521" s="7" t="s">
        <v>2831</v>
      </c>
      <c r="Y521" s="7" t="s">
        <v>310</v>
      </c>
    </row>
    <row r="522" spans="1:25" x14ac:dyDescent="0.25">
      <c r="A522" s="8">
        <v>71</v>
      </c>
      <c r="B522" s="7" t="s">
        <v>2855</v>
      </c>
      <c r="C522" s="22" t="s">
        <v>2881</v>
      </c>
      <c r="D522" s="25" t="s">
        <v>2892</v>
      </c>
      <c r="E522" s="7" t="s">
        <v>2856</v>
      </c>
      <c r="F522" s="7" t="s">
        <v>1801</v>
      </c>
      <c r="G522" s="7" t="s">
        <v>2714</v>
      </c>
      <c r="H522" s="8" t="s">
        <v>2883</v>
      </c>
      <c r="I522" s="7" t="s">
        <v>200</v>
      </c>
      <c r="N522" s="7" t="s">
        <v>88</v>
      </c>
      <c r="O522" s="7" t="s">
        <v>88</v>
      </c>
      <c r="P522" s="7" t="s">
        <v>308</v>
      </c>
      <c r="Q522" s="7" t="s">
        <v>88</v>
      </c>
      <c r="R522" s="7" t="s">
        <v>88</v>
      </c>
      <c r="S522" s="7" t="s">
        <v>88</v>
      </c>
      <c r="T522" s="7" t="s">
        <v>88</v>
      </c>
      <c r="U522" s="8" t="s">
        <v>2903</v>
      </c>
      <c r="V522" s="8" t="s">
        <v>2903</v>
      </c>
      <c r="Y522" s="7" t="s">
        <v>310</v>
      </c>
    </row>
  </sheetData>
  <sheetProtection selectLockedCells="1" selectUnlockedCells="1"/>
  <autoFilter ref="A5:Y88" xr:uid="{00000000-0009-0000-0000-00001B000000}">
    <filterColumn colId="1">
      <filters>
        <filter val="NonRes-sAll-mLtg-ci"/>
        <filter val="NonRes-sAll-mLtgCtrl"/>
        <filter val="NonRes-sAll-mLtgCtrl-htr"/>
        <filter val="NonRes-sAll-MLtgLED-Deemed"/>
        <filter val="Res-sAll-MLtgLED-Deemed"/>
      </filters>
    </filterColumn>
    <filterColumn colId="3">
      <filters blank="1"/>
    </filterColumn>
  </autoFilter>
  <mergeCells count="1">
    <mergeCell ref="A2:D3"/>
  </mergeCells>
  <conditionalFormatting sqref="V13:V40 V43:V62 V6:V10 V501:V522">
    <cfRule type="expression" dxfId="1" priority="2" stopIfTrue="1">
      <formula>($U6&lt;&gt;$V6)</formula>
    </cfRule>
  </conditionalFormatting>
  <conditionalFormatting sqref="V63:V68">
    <cfRule type="expression" dxfId="0" priority="1" stopIfTrue="1">
      <formula>($U63&lt;&gt;$V63)</formula>
    </cfRule>
  </conditionalFormatting>
  <pageMargins left="0.78749999999999998" right="0.78749999999999998" top="1.0527777777777778" bottom="1.0527777777777778" header="0.78749999999999998" footer="0.78749999999999998"/>
  <pageSetup orientation="portrait" useFirstPageNumber="1" horizontalDpi="300" verticalDpi="300" r:id="rId1"/>
  <headerFooter alignWithMargins="0">
    <oddHeader>&amp;C&amp;"Times New Roman,Regular"&amp;12&amp;A</oddHeader>
    <oddFooter>&amp;C&amp;"Times New Roman,Regular"&amp;12Page &amp;P</odd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6"/>
  <dimension ref="A1:F38"/>
  <sheetViews>
    <sheetView workbookViewId="0"/>
  </sheetViews>
  <sheetFormatPr defaultColWidth="8.81640625" defaultRowHeight="14.5" x14ac:dyDescent="0.35"/>
  <cols>
    <col min="2" max="2" width="9.81640625" customWidth="1"/>
  </cols>
  <sheetData>
    <row r="1" spans="1:6" x14ac:dyDescent="0.35">
      <c r="A1" t="s">
        <v>2910</v>
      </c>
    </row>
    <row r="2" spans="1:6" x14ac:dyDescent="0.35">
      <c r="A2" t="s">
        <v>2911</v>
      </c>
    </row>
    <row r="3" spans="1:6" x14ac:dyDescent="0.35">
      <c r="A3" t="s">
        <v>1786</v>
      </c>
    </row>
    <row r="5" spans="1:6" x14ac:dyDescent="0.35">
      <c r="A5" t="s">
        <v>465</v>
      </c>
      <c r="B5" t="s">
        <v>291</v>
      </c>
      <c r="C5" t="s">
        <v>2912</v>
      </c>
      <c r="D5" t="s">
        <v>154</v>
      </c>
      <c r="E5" t="s">
        <v>467</v>
      </c>
      <c r="F5" t="s">
        <v>1797</v>
      </c>
    </row>
    <row r="6" spans="1:6" x14ac:dyDescent="0.35">
      <c r="A6">
        <v>1</v>
      </c>
      <c r="B6" t="s">
        <v>2913</v>
      </c>
      <c r="C6" t="s">
        <v>2914</v>
      </c>
      <c r="D6" t="s">
        <v>200</v>
      </c>
      <c r="F6" t="s">
        <v>310</v>
      </c>
    </row>
    <row r="7" spans="1:6" x14ac:dyDescent="0.35">
      <c r="A7">
        <v>2</v>
      </c>
      <c r="B7" t="s">
        <v>2915</v>
      </c>
      <c r="C7" t="s">
        <v>2916</v>
      </c>
      <c r="D7" t="s">
        <v>200</v>
      </c>
      <c r="F7" t="s">
        <v>310</v>
      </c>
    </row>
    <row r="8" spans="1:6" x14ac:dyDescent="0.35">
      <c r="A8">
        <v>3</v>
      </c>
      <c r="B8" t="s">
        <v>2917</v>
      </c>
      <c r="C8" t="s">
        <v>2918</v>
      </c>
      <c r="D8" t="s">
        <v>200</v>
      </c>
      <c r="F8" t="s">
        <v>310</v>
      </c>
    </row>
    <row r="9" spans="1:6" x14ac:dyDescent="0.35">
      <c r="A9">
        <v>4</v>
      </c>
      <c r="B9" t="s">
        <v>2919</v>
      </c>
      <c r="C9" t="s">
        <v>2920</v>
      </c>
      <c r="D9" t="s">
        <v>200</v>
      </c>
      <c r="F9" t="s">
        <v>310</v>
      </c>
    </row>
    <row r="10" spans="1:6" x14ac:dyDescent="0.35">
      <c r="A10">
        <v>5</v>
      </c>
      <c r="B10" t="s">
        <v>2921</v>
      </c>
      <c r="C10" t="s">
        <v>2922</v>
      </c>
      <c r="D10" t="s">
        <v>200</v>
      </c>
      <c r="F10" t="s">
        <v>310</v>
      </c>
    </row>
    <row r="11" spans="1:6" x14ac:dyDescent="0.35">
      <c r="A11">
        <v>6</v>
      </c>
      <c r="B11" t="s">
        <v>2923</v>
      </c>
      <c r="C11" t="s">
        <v>2924</v>
      </c>
      <c r="D11" t="s">
        <v>200</v>
      </c>
      <c r="E11" t="s">
        <v>2925</v>
      </c>
      <c r="F11" t="s">
        <v>310</v>
      </c>
    </row>
    <row r="12" spans="1:6" x14ac:dyDescent="0.35">
      <c r="A12">
        <v>7</v>
      </c>
      <c r="B12" t="s">
        <v>2926</v>
      </c>
      <c r="C12" t="s">
        <v>2927</v>
      </c>
      <c r="D12" t="s">
        <v>200</v>
      </c>
      <c r="E12" t="s">
        <v>2925</v>
      </c>
      <c r="F12" t="s">
        <v>310</v>
      </c>
    </row>
    <row r="13" spans="1:6" x14ac:dyDescent="0.35">
      <c r="A13">
        <v>9</v>
      </c>
      <c r="B13" t="s">
        <v>2928</v>
      </c>
      <c r="C13" t="s">
        <v>2929</v>
      </c>
      <c r="D13" t="s">
        <v>200</v>
      </c>
      <c r="F13" t="s">
        <v>2484</v>
      </c>
    </row>
    <row r="14" spans="1:6" x14ac:dyDescent="0.35">
      <c r="A14">
        <v>10</v>
      </c>
      <c r="B14" t="s">
        <v>293</v>
      </c>
      <c r="C14" t="s">
        <v>2930</v>
      </c>
      <c r="D14" t="s">
        <v>200</v>
      </c>
      <c r="F14" t="s">
        <v>310</v>
      </c>
    </row>
    <row r="15" spans="1:6" x14ac:dyDescent="0.35">
      <c r="A15">
        <v>20</v>
      </c>
      <c r="B15" t="s">
        <v>2931</v>
      </c>
      <c r="C15" t="s">
        <v>2932</v>
      </c>
      <c r="D15" t="s">
        <v>95</v>
      </c>
      <c r="F15" t="s">
        <v>2484</v>
      </c>
    </row>
    <row r="16" spans="1:6" x14ac:dyDescent="0.35">
      <c r="A16">
        <v>21</v>
      </c>
      <c r="B16" t="s">
        <v>2933</v>
      </c>
      <c r="C16" t="s">
        <v>2934</v>
      </c>
      <c r="D16" t="s">
        <v>95</v>
      </c>
      <c r="F16" t="s">
        <v>310</v>
      </c>
    </row>
    <row r="17" spans="1:6" x14ac:dyDescent="0.35">
      <c r="A17">
        <v>22</v>
      </c>
      <c r="B17" t="s">
        <v>2935</v>
      </c>
      <c r="C17" t="s">
        <v>2936</v>
      </c>
      <c r="D17" t="s">
        <v>95</v>
      </c>
      <c r="F17" t="s">
        <v>310</v>
      </c>
    </row>
    <row r="18" spans="1:6" x14ac:dyDescent="0.35">
      <c r="A18">
        <v>23</v>
      </c>
      <c r="B18" t="s">
        <v>2937</v>
      </c>
      <c r="C18" t="s">
        <v>2938</v>
      </c>
      <c r="D18" t="s">
        <v>95</v>
      </c>
      <c r="F18" t="s">
        <v>310</v>
      </c>
    </row>
    <row r="19" spans="1:6" x14ac:dyDescent="0.35">
      <c r="A19">
        <v>24</v>
      </c>
      <c r="B19" t="s">
        <v>2939</v>
      </c>
      <c r="C19" t="s">
        <v>2940</v>
      </c>
      <c r="D19" t="s">
        <v>95</v>
      </c>
      <c r="F19" t="s">
        <v>310</v>
      </c>
    </row>
    <row r="20" spans="1:6" x14ac:dyDescent="0.35">
      <c r="A20">
        <v>25</v>
      </c>
      <c r="B20" t="s">
        <v>2941</v>
      </c>
      <c r="C20" t="s">
        <v>2942</v>
      </c>
      <c r="D20" t="s">
        <v>95</v>
      </c>
      <c r="F20" t="s">
        <v>310</v>
      </c>
    </row>
    <row r="21" spans="1:6" x14ac:dyDescent="0.35">
      <c r="A21">
        <v>26</v>
      </c>
      <c r="B21" t="s">
        <v>2943</v>
      </c>
      <c r="C21" t="s">
        <v>2944</v>
      </c>
      <c r="D21" t="s">
        <v>95</v>
      </c>
      <c r="F21" t="s">
        <v>310</v>
      </c>
    </row>
    <row r="22" spans="1:6" x14ac:dyDescent="0.35">
      <c r="A22">
        <v>27</v>
      </c>
      <c r="B22" t="s">
        <v>2945</v>
      </c>
      <c r="C22" t="s">
        <v>2946</v>
      </c>
      <c r="D22" t="s">
        <v>95</v>
      </c>
      <c r="F22" t="s">
        <v>310</v>
      </c>
    </row>
    <row r="23" spans="1:6" x14ac:dyDescent="0.35">
      <c r="A23">
        <v>28</v>
      </c>
      <c r="B23" t="s">
        <v>2947</v>
      </c>
      <c r="C23" t="s">
        <v>2948</v>
      </c>
      <c r="D23" t="s">
        <v>95</v>
      </c>
      <c r="F23" t="s">
        <v>310</v>
      </c>
    </row>
    <row r="24" spans="1:6" x14ac:dyDescent="0.35">
      <c r="A24">
        <v>29</v>
      </c>
      <c r="B24" t="s">
        <v>2949</v>
      </c>
      <c r="C24" t="s">
        <v>2950</v>
      </c>
      <c r="D24" t="s">
        <v>95</v>
      </c>
      <c r="F24" t="s">
        <v>310</v>
      </c>
    </row>
    <row r="25" spans="1:6" x14ac:dyDescent="0.35">
      <c r="A25">
        <v>31</v>
      </c>
      <c r="B25" t="s">
        <v>2951</v>
      </c>
      <c r="C25" t="s">
        <v>2952</v>
      </c>
      <c r="D25" t="s">
        <v>95</v>
      </c>
      <c r="F25" t="s">
        <v>310</v>
      </c>
    </row>
    <row r="26" spans="1:6" x14ac:dyDescent="0.35">
      <c r="A26">
        <v>32</v>
      </c>
      <c r="B26" t="s">
        <v>2953</v>
      </c>
      <c r="C26" t="s">
        <v>2954</v>
      </c>
      <c r="D26" t="s">
        <v>95</v>
      </c>
      <c r="F26" t="s">
        <v>310</v>
      </c>
    </row>
    <row r="27" spans="1:6" x14ac:dyDescent="0.35">
      <c r="A27">
        <v>33</v>
      </c>
      <c r="B27" t="s">
        <v>2955</v>
      </c>
      <c r="C27" t="s">
        <v>2956</v>
      </c>
      <c r="D27" t="s">
        <v>95</v>
      </c>
      <c r="F27" t="s">
        <v>310</v>
      </c>
    </row>
    <row r="28" spans="1:6" x14ac:dyDescent="0.35">
      <c r="A28">
        <v>34</v>
      </c>
      <c r="B28" t="s">
        <v>2957</v>
      </c>
      <c r="C28" t="s">
        <v>2958</v>
      </c>
      <c r="D28" t="s">
        <v>95</v>
      </c>
      <c r="F28" t="s">
        <v>310</v>
      </c>
    </row>
    <row r="29" spans="1:6" x14ac:dyDescent="0.35">
      <c r="A29">
        <v>35</v>
      </c>
      <c r="B29" t="s">
        <v>2959</v>
      </c>
      <c r="C29" t="s">
        <v>2960</v>
      </c>
      <c r="D29" t="s">
        <v>95</v>
      </c>
      <c r="F29" t="s">
        <v>310</v>
      </c>
    </row>
    <row r="30" spans="1:6" x14ac:dyDescent="0.35">
      <c r="A30">
        <v>36</v>
      </c>
      <c r="B30" t="s">
        <v>2961</v>
      </c>
      <c r="C30" t="s">
        <v>2962</v>
      </c>
      <c r="D30" t="s">
        <v>95</v>
      </c>
      <c r="F30" t="s">
        <v>310</v>
      </c>
    </row>
    <row r="31" spans="1:6" x14ac:dyDescent="0.35">
      <c r="A31">
        <v>37</v>
      </c>
      <c r="B31" t="s">
        <v>2963</v>
      </c>
      <c r="C31" t="s">
        <v>2922</v>
      </c>
      <c r="D31" t="s">
        <v>95</v>
      </c>
      <c r="F31" t="s">
        <v>310</v>
      </c>
    </row>
    <row r="32" spans="1:6" x14ac:dyDescent="0.35">
      <c r="A32">
        <v>40</v>
      </c>
      <c r="B32" t="s">
        <v>2964</v>
      </c>
      <c r="C32" t="s">
        <v>2965</v>
      </c>
      <c r="D32" t="s">
        <v>95</v>
      </c>
      <c r="F32" t="s">
        <v>310</v>
      </c>
    </row>
    <row r="33" spans="1:6" x14ac:dyDescent="0.35">
      <c r="A33">
        <v>50</v>
      </c>
      <c r="B33" t="s">
        <v>2966</v>
      </c>
      <c r="C33" t="s">
        <v>2967</v>
      </c>
      <c r="D33" t="s">
        <v>259</v>
      </c>
      <c r="E33" t="s">
        <v>2968</v>
      </c>
      <c r="F33" t="s">
        <v>310</v>
      </c>
    </row>
    <row r="34" spans="1:6" x14ac:dyDescent="0.35">
      <c r="A34">
        <v>51</v>
      </c>
      <c r="B34" t="s">
        <v>2969</v>
      </c>
      <c r="C34" t="s">
        <v>2970</v>
      </c>
      <c r="D34" t="s">
        <v>259</v>
      </c>
      <c r="E34" t="s">
        <v>2968</v>
      </c>
      <c r="F34" t="s">
        <v>310</v>
      </c>
    </row>
    <row r="35" spans="1:6" x14ac:dyDescent="0.35">
      <c r="A35">
        <v>96</v>
      </c>
      <c r="B35" t="s">
        <v>2971</v>
      </c>
      <c r="C35" t="s">
        <v>2972</v>
      </c>
      <c r="D35" t="s">
        <v>1981</v>
      </c>
      <c r="E35" t="s">
        <v>2973</v>
      </c>
      <c r="F35" t="s">
        <v>2974</v>
      </c>
    </row>
    <row r="36" spans="1:6" x14ac:dyDescent="0.35">
      <c r="A36">
        <v>97</v>
      </c>
      <c r="B36" t="s">
        <v>88</v>
      </c>
      <c r="C36" t="s">
        <v>2975</v>
      </c>
      <c r="D36" t="s">
        <v>1981</v>
      </c>
      <c r="E36" t="s">
        <v>2976</v>
      </c>
      <c r="F36" t="s">
        <v>310</v>
      </c>
    </row>
    <row r="37" spans="1:6" x14ac:dyDescent="0.35">
      <c r="A37">
        <v>98</v>
      </c>
      <c r="B37" t="s">
        <v>121</v>
      </c>
      <c r="C37" t="s">
        <v>2977</v>
      </c>
      <c r="D37" t="s">
        <v>1981</v>
      </c>
      <c r="F37" t="s">
        <v>2484</v>
      </c>
    </row>
    <row r="38" spans="1:6" x14ac:dyDescent="0.35">
      <c r="A38">
        <v>99</v>
      </c>
      <c r="B38" t="s">
        <v>2978</v>
      </c>
      <c r="C38" t="s">
        <v>2979</v>
      </c>
      <c r="D38" t="s">
        <v>1981</v>
      </c>
      <c r="F38" t="s">
        <v>2974</v>
      </c>
    </row>
  </sheetData>
  <sheetProtection password="CCD7" sheet="1" objects="1" scenarios="1"/>
  <pageMargins left="0.75" right="0.75" top="1" bottom="1" header="0.5" footer="0.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A1:H36"/>
  <sheetViews>
    <sheetView workbookViewId="0">
      <selection activeCell="E5" sqref="E5"/>
    </sheetView>
  </sheetViews>
  <sheetFormatPr defaultColWidth="8.81640625" defaultRowHeight="14.5" x14ac:dyDescent="0.35"/>
  <cols>
    <col min="1" max="1" width="11.26953125" style="68" bestFit="1" customWidth="1"/>
    <col min="2" max="2" width="13" style="68" customWidth="1"/>
    <col min="3" max="3" width="16.26953125" style="68" customWidth="1"/>
    <col min="4" max="4" width="123.453125" style="68" bestFit="1" customWidth="1"/>
    <col min="5" max="5" width="16.26953125" style="68" customWidth="1"/>
    <col min="6" max="6" width="8.81640625" style="68"/>
    <col min="7" max="7" width="23.81640625" style="68" bestFit="1" customWidth="1"/>
    <col min="8" max="8" width="10.54296875" style="68" bestFit="1" customWidth="1"/>
    <col min="9" max="16384" width="8.81640625" style="68"/>
  </cols>
  <sheetData>
    <row r="1" spans="1:8" ht="37" x14ac:dyDescent="0.45">
      <c r="A1" s="186" t="s">
        <v>55</v>
      </c>
      <c r="B1" s="187" t="s">
        <v>56</v>
      </c>
      <c r="C1" s="187" t="s">
        <v>57</v>
      </c>
      <c r="D1" s="187" t="s">
        <v>58</v>
      </c>
      <c r="E1" s="187" t="s">
        <v>59</v>
      </c>
      <c r="G1" s="68" t="s">
        <v>60</v>
      </c>
    </row>
    <row r="2" spans="1:8" ht="18.5" x14ac:dyDescent="0.45">
      <c r="A2" s="342">
        <v>1</v>
      </c>
      <c r="B2" s="343">
        <v>43964</v>
      </c>
      <c r="C2" s="342" t="s">
        <v>61</v>
      </c>
      <c r="D2" s="344" t="s">
        <v>62</v>
      </c>
      <c r="E2" s="342" t="s">
        <v>63</v>
      </c>
      <c r="G2" s="187" t="s">
        <v>64</v>
      </c>
      <c r="H2" s="187" t="s">
        <v>65</v>
      </c>
    </row>
    <row r="3" spans="1:8" x14ac:dyDescent="0.35">
      <c r="A3" s="342">
        <v>2</v>
      </c>
      <c r="B3" s="343">
        <v>44230</v>
      </c>
      <c r="C3" s="342" t="s">
        <v>61</v>
      </c>
      <c r="D3" s="345" t="s">
        <v>66</v>
      </c>
      <c r="E3" s="342" t="s">
        <v>63</v>
      </c>
      <c r="G3" s="346" t="s">
        <v>67</v>
      </c>
      <c r="H3" s="344" t="s">
        <v>68</v>
      </c>
    </row>
    <row r="4" spans="1:8" x14ac:dyDescent="0.35">
      <c r="A4" s="342">
        <v>2</v>
      </c>
      <c r="B4" s="343">
        <v>44278</v>
      </c>
      <c r="C4" s="342" t="s">
        <v>61</v>
      </c>
      <c r="D4" s="344" t="s">
        <v>4180</v>
      </c>
      <c r="E4" s="342" t="s">
        <v>63</v>
      </c>
      <c r="G4" s="346"/>
      <c r="H4" s="344"/>
    </row>
    <row r="5" spans="1:8" x14ac:dyDescent="0.35">
      <c r="A5" s="342"/>
      <c r="B5" s="343"/>
      <c r="C5" s="342"/>
      <c r="D5" s="344"/>
      <c r="E5" s="342"/>
      <c r="G5" s="346"/>
      <c r="H5" s="344"/>
    </row>
    <row r="6" spans="1:8" x14ac:dyDescent="0.35">
      <c r="A6" s="342"/>
      <c r="B6" s="343"/>
      <c r="C6" s="342"/>
      <c r="D6" s="344"/>
      <c r="E6" s="342"/>
      <c r="G6" s="344"/>
      <c r="H6" s="344"/>
    </row>
    <row r="7" spans="1:8" x14ac:dyDescent="0.35">
      <c r="A7" s="342"/>
      <c r="B7" s="343"/>
      <c r="C7" s="342"/>
      <c r="D7" s="344"/>
      <c r="E7" s="342"/>
      <c r="G7" s="344"/>
      <c r="H7" s="344"/>
    </row>
    <row r="8" spans="1:8" x14ac:dyDescent="0.35">
      <c r="A8" s="342"/>
      <c r="B8" s="343"/>
      <c r="C8" s="342"/>
      <c r="D8" s="344"/>
      <c r="E8" s="342"/>
    </row>
    <row r="9" spans="1:8" x14ac:dyDescent="0.35">
      <c r="A9" s="342"/>
      <c r="B9" s="343"/>
      <c r="C9" s="342"/>
      <c r="D9" s="344"/>
      <c r="E9" s="342"/>
      <c r="H9" s="68" t="s">
        <v>69</v>
      </c>
    </row>
    <row r="10" spans="1:8" x14ac:dyDescent="0.35">
      <c r="A10" s="342"/>
      <c r="B10" s="343"/>
      <c r="C10" s="342"/>
      <c r="D10" s="344"/>
      <c r="E10" s="342"/>
      <c r="H10" s="68" t="s">
        <v>70</v>
      </c>
    </row>
    <row r="11" spans="1:8" x14ac:dyDescent="0.35">
      <c r="A11" s="342"/>
      <c r="B11" s="343"/>
      <c r="C11" s="342"/>
      <c r="D11" s="344"/>
      <c r="E11" s="342"/>
    </row>
    <row r="12" spans="1:8" x14ac:dyDescent="0.35">
      <c r="A12" s="342"/>
      <c r="B12" s="343"/>
      <c r="C12" s="342"/>
      <c r="D12" s="344"/>
      <c r="E12" s="342"/>
    </row>
    <row r="13" spans="1:8" x14ac:dyDescent="0.35">
      <c r="A13" s="342"/>
      <c r="B13" s="343"/>
      <c r="C13" s="342"/>
      <c r="D13" s="344"/>
      <c r="E13" s="342"/>
    </row>
    <row r="14" spans="1:8" x14ac:dyDescent="0.35">
      <c r="A14" s="342"/>
      <c r="B14" s="343"/>
      <c r="C14" s="342"/>
      <c r="D14" s="344"/>
      <c r="E14" s="342"/>
    </row>
    <row r="15" spans="1:8" x14ac:dyDescent="0.35">
      <c r="A15" s="342"/>
      <c r="B15" s="343"/>
      <c r="C15" s="342"/>
      <c r="D15" s="344"/>
      <c r="E15" s="342"/>
    </row>
    <row r="16" spans="1:8" x14ac:dyDescent="0.35">
      <c r="A16" s="342"/>
      <c r="B16" s="343"/>
      <c r="C16" s="342"/>
      <c r="D16" s="344"/>
      <c r="E16" s="342"/>
    </row>
    <row r="17" spans="1:5" x14ac:dyDescent="0.35">
      <c r="A17" s="342"/>
      <c r="B17" s="343"/>
      <c r="C17" s="342"/>
      <c r="D17" s="344"/>
      <c r="E17" s="342"/>
    </row>
    <row r="18" spans="1:5" x14ac:dyDescent="0.35">
      <c r="A18" s="342"/>
      <c r="B18" s="343"/>
      <c r="C18" s="342"/>
      <c r="D18" s="344"/>
      <c r="E18" s="342"/>
    </row>
    <row r="19" spans="1:5" x14ac:dyDescent="0.35">
      <c r="A19" s="342"/>
      <c r="B19" s="343"/>
      <c r="C19" s="342"/>
      <c r="D19" s="344"/>
      <c r="E19" s="342"/>
    </row>
    <row r="20" spans="1:5" x14ac:dyDescent="0.35">
      <c r="A20" s="342"/>
      <c r="B20" s="343"/>
      <c r="C20" s="342"/>
      <c r="D20" s="344"/>
      <c r="E20" s="342"/>
    </row>
    <row r="21" spans="1:5" x14ac:dyDescent="0.35">
      <c r="A21" s="342"/>
      <c r="B21" s="343"/>
      <c r="C21" s="342"/>
      <c r="D21" s="344"/>
      <c r="E21" s="342"/>
    </row>
    <row r="22" spans="1:5" x14ac:dyDescent="0.35">
      <c r="A22" s="342"/>
      <c r="B22" s="343"/>
      <c r="C22" s="342"/>
      <c r="D22" s="344"/>
      <c r="E22" s="342"/>
    </row>
    <row r="23" spans="1:5" x14ac:dyDescent="0.35">
      <c r="A23" s="342"/>
      <c r="B23" s="343"/>
      <c r="C23" s="342"/>
      <c r="D23" s="344"/>
      <c r="E23" s="342"/>
    </row>
    <row r="24" spans="1:5" x14ac:dyDescent="0.35">
      <c r="A24" s="342"/>
      <c r="B24" s="343"/>
      <c r="C24" s="342"/>
      <c r="D24" s="344"/>
      <c r="E24" s="342"/>
    </row>
    <row r="25" spans="1:5" x14ac:dyDescent="0.35">
      <c r="A25" s="342"/>
      <c r="B25" s="343"/>
      <c r="C25" s="342"/>
      <c r="D25" s="344"/>
      <c r="E25" s="342"/>
    </row>
    <row r="26" spans="1:5" x14ac:dyDescent="0.35">
      <c r="A26" s="342"/>
      <c r="B26" s="343"/>
      <c r="C26" s="342"/>
      <c r="D26" s="344"/>
      <c r="E26" s="342"/>
    </row>
    <row r="27" spans="1:5" x14ac:dyDescent="0.35">
      <c r="A27" s="342"/>
      <c r="B27" s="343"/>
      <c r="C27" s="342"/>
      <c r="D27" s="344"/>
      <c r="E27" s="342"/>
    </row>
    <row r="28" spans="1:5" x14ac:dyDescent="0.35">
      <c r="A28" s="342"/>
      <c r="B28" s="343"/>
      <c r="C28" s="342"/>
      <c r="D28" s="344"/>
      <c r="E28" s="342"/>
    </row>
    <row r="29" spans="1:5" x14ac:dyDescent="0.35">
      <c r="A29" s="342"/>
      <c r="B29" s="343"/>
      <c r="C29" s="342"/>
      <c r="D29" s="344"/>
      <c r="E29" s="342"/>
    </row>
    <row r="30" spans="1:5" x14ac:dyDescent="0.35">
      <c r="B30" s="185"/>
    </row>
    <row r="31" spans="1:5" x14ac:dyDescent="0.35">
      <c r="B31" s="185"/>
    </row>
    <row r="32" spans="1:5" x14ac:dyDescent="0.35">
      <c r="B32" s="185"/>
    </row>
    <row r="33" spans="2:2" x14ac:dyDescent="0.35">
      <c r="B33" s="185"/>
    </row>
    <row r="34" spans="2:2" x14ac:dyDescent="0.35">
      <c r="B34" s="185"/>
    </row>
    <row r="35" spans="2:2" x14ac:dyDescent="0.35">
      <c r="B35" s="185"/>
    </row>
    <row r="36" spans="2:2" x14ac:dyDescent="0.35">
      <c r="B36" s="185"/>
    </row>
  </sheetData>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4"/>
  <dimension ref="A1:I40"/>
  <sheetViews>
    <sheetView workbookViewId="0"/>
  </sheetViews>
  <sheetFormatPr defaultColWidth="8.81640625" defaultRowHeight="14.5" x14ac:dyDescent="0.35"/>
  <cols>
    <col min="2" max="2" width="11.81640625" customWidth="1"/>
    <col min="3" max="3" width="31.453125" customWidth="1"/>
    <col min="4" max="4" width="35.7265625" customWidth="1"/>
    <col min="5" max="5" width="68.81640625" style="39" bestFit="1" customWidth="1"/>
    <col min="6" max="6" width="11.7265625" style="39" customWidth="1"/>
    <col min="7" max="7" width="12.81640625" style="39" customWidth="1"/>
    <col min="8" max="8" width="14.26953125" customWidth="1"/>
  </cols>
  <sheetData>
    <row r="1" spans="1:9" x14ac:dyDescent="0.35">
      <c r="A1" s="388" t="s">
        <v>2980</v>
      </c>
      <c r="B1" s="388" t="s">
        <v>2981</v>
      </c>
      <c r="C1" s="388" t="s">
        <v>2982</v>
      </c>
      <c r="D1" s="388" t="s">
        <v>2983</v>
      </c>
      <c r="E1" s="42" t="s">
        <v>2984</v>
      </c>
      <c r="F1" s="39" t="s">
        <v>2985</v>
      </c>
      <c r="G1" s="39" t="s">
        <v>2986</v>
      </c>
      <c r="H1" t="s">
        <v>2987</v>
      </c>
      <c r="I1" s="43"/>
    </row>
    <row r="2" spans="1:9" x14ac:dyDescent="0.35">
      <c r="A2" s="389" t="s">
        <v>388</v>
      </c>
      <c r="B2" s="389" t="s">
        <v>2988</v>
      </c>
      <c r="C2" s="389" t="s">
        <v>2989</v>
      </c>
      <c r="D2" s="389" t="s">
        <v>2990</v>
      </c>
      <c r="E2" s="42" t="str">
        <f t="shared" ref="E2:E17" si="0">C2&amp;": "&amp;D2</f>
        <v>Appliance Turn-in and Recycling: Down-Stream Incentive - Deemed</v>
      </c>
      <c r="F2" s="39" t="str">
        <f t="shared" ref="F2:F17" si="1">LEFT(B2,3)</f>
        <v>ATR</v>
      </c>
      <c r="G2" s="39" t="str">
        <f t="shared" ref="G2:G17" si="2">RIGHT(B2,LEN(B2)-3)</f>
        <v>DwSD</v>
      </c>
      <c r="H2" s="43" t="s">
        <v>258</v>
      </c>
      <c r="I2" s="43"/>
    </row>
    <row r="3" spans="1:9" x14ac:dyDescent="0.35">
      <c r="A3" s="389" t="s">
        <v>388</v>
      </c>
      <c r="B3" s="389" t="s">
        <v>2991</v>
      </c>
      <c r="C3" s="389" t="s">
        <v>2992</v>
      </c>
      <c r="D3" s="389" t="s">
        <v>2990</v>
      </c>
      <c r="E3" s="42" t="str">
        <f t="shared" si="0"/>
        <v>Audit - Information - Testing Services: Down-Stream Incentive - Deemed</v>
      </c>
      <c r="F3" s="39" t="str">
        <f t="shared" si="1"/>
        <v>AIT</v>
      </c>
      <c r="G3" s="39" t="str">
        <f t="shared" si="2"/>
        <v>DwSD</v>
      </c>
      <c r="H3" s="43" t="s">
        <v>258</v>
      </c>
      <c r="I3" s="43"/>
    </row>
    <row r="4" spans="1:9" x14ac:dyDescent="0.35">
      <c r="A4" s="389" t="s">
        <v>388</v>
      </c>
      <c r="B4" s="389" t="s">
        <v>2993</v>
      </c>
      <c r="C4" s="389" t="s">
        <v>2994</v>
      </c>
      <c r="D4" s="389" t="s">
        <v>1742</v>
      </c>
      <c r="E4" s="42" t="str">
        <f t="shared" si="0"/>
        <v>Financial Support: Direct Install</v>
      </c>
      <c r="F4" s="39" t="str">
        <f t="shared" si="1"/>
        <v>FiS</v>
      </c>
      <c r="G4" s="39" t="str">
        <f t="shared" si="2"/>
        <v>DrI</v>
      </c>
      <c r="H4" s="43" t="s">
        <v>1741</v>
      </c>
      <c r="I4" s="43"/>
    </row>
    <row r="5" spans="1:9" x14ac:dyDescent="0.35">
      <c r="A5" s="389" t="s">
        <v>388</v>
      </c>
      <c r="B5" s="389" t="s">
        <v>2995</v>
      </c>
      <c r="C5" s="389" t="s">
        <v>2994</v>
      </c>
      <c r="D5" s="389" t="s">
        <v>2990</v>
      </c>
      <c r="E5" s="42" t="str">
        <f t="shared" si="0"/>
        <v>Financial Support: Down-Stream Incentive - Deemed</v>
      </c>
      <c r="F5" s="39" t="str">
        <f t="shared" si="1"/>
        <v>FiS</v>
      </c>
      <c r="G5" s="39" t="str">
        <f t="shared" si="2"/>
        <v>DwSD</v>
      </c>
      <c r="H5" s="43" t="s">
        <v>258</v>
      </c>
      <c r="I5" s="43"/>
    </row>
    <row r="6" spans="1:9" x14ac:dyDescent="0.35">
      <c r="A6" s="389" t="s">
        <v>388</v>
      </c>
      <c r="B6" s="389" t="s">
        <v>2996</v>
      </c>
      <c r="C6" s="389" t="s">
        <v>2994</v>
      </c>
      <c r="D6" s="389" t="s">
        <v>2997</v>
      </c>
      <c r="E6" s="42" t="str">
        <f t="shared" si="0"/>
        <v>Financial Support: Down-Stream Incentive - Deemed - OBF</v>
      </c>
      <c r="F6" s="39" t="str">
        <f t="shared" si="1"/>
        <v>FiS</v>
      </c>
      <c r="G6" s="39" t="str">
        <f t="shared" si="2"/>
        <v>DwSDOBF</v>
      </c>
      <c r="H6" s="43" t="s">
        <v>258</v>
      </c>
      <c r="I6" s="43"/>
    </row>
    <row r="7" spans="1:9" x14ac:dyDescent="0.35">
      <c r="A7" s="389" t="s">
        <v>388</v>
      </c>
      <c r="B7" s="389" t="s">
        <v>2998</v>
      </c>
      <c r="C7" s="389" t="s">
        <v>2994</v>
      </c>
      <c r="D7" s="389" t="s">
        <v>2999</v>
      </c>
      <c r="E7" s="42" t="str">
        <f t="shared" si="0"/>
        <v>Financial Support: Exchange - Replacement</v>
      </c>
      <c r="F7" s="39" t="str">
        <f t="shared" si="1"/>
        <v>FiS</v>
      </c>
      <c r="G7" s="39" t="str">
        <f t="shared" si="2"/>
        <v>ExR</v>
      </c>
      <c r="H7" s="43" t="s">
        <v>258</v>
      </c>
      <c r="I7" s="43"/>
    </row>
    <row r="8" spans="1:9" x14ac:dyDescent="0.35">
      <c r="A8" s="389" t="s">
        <v>388</v>
      </c>
      <c r="B8" s="389" t="s">
        <v>3000</v>
      </c>
      <c r="C8" s="389" t="s">
        <v>2994</v>
      </c>
      <c r="D8" s="389" t="s">
        <v>3001</v>
      </c>
      <c r="E8" s="42" t="str">
        <f t="shared" si="0"/>
        <v>Financial Support: Giveaway</v>
      </c>
      <c r="F8" s="39" t="str">
        <f t="shared" si="1"/>
        <v>FiS</v>
      </c>
      <c r="G8" s="39" t="str">
        <f t="shared" si="2"/>
        <v>GvA</v>
      </c>
      <c r="H8" s="43" t="s">
        <v>258</v>
      </c>
      <c r="I8" s="43"/>
    </row>
    <row r="9" spans="1:9" x14ac:dyDescent="0.35">
      <c r="A9" s="389" t="s">
        <v>388</v>
      </c>
      <c r="B9" s="389" t="s">
        <v>3002</v>
      </c>
      <c r="C9" s="389" t="s">
        <v>3003</v>
      </c>
      <c r="D9" s="389" t="s">
        <v>3004</v>
      </c>
      <c r="E9" s="42" t="str">
        <f t="shared" si="0"/>
        <v>Mid-Stream Programs: Mid-Stream Buy Down</v>
      </c>
      <c r="F9" s="39" t="str">
        <f t="shared" si="1"/>
        <v>MdS</v>
      </c>
      <c r="G9" s="39" t="str">
        <f t="shared" si="2"/>
        <v>MdSB</v>
      </c>
      <c r="H9" s="43" t="s">
        <v>251</v>
      </c>
      <c r="I9" s="43"/>
    </row>
    <row r="10" spans="1:9" x14ac:dyDescent="0.35">
      <c r="A10" s="389" t="s">
        <v>388</v>
      </c>
      <c r="B10" s="389" t="s">
        <v>3005</v>
      </c>
      <c r="C10" s="389" t="s">
        <v>3003</v>
      </c>
      <c r="D10" s="389" t="s">
        <v>3006</v>
      </c>
      <c r="E10" s="42" t="str">
        <f t="shared" si="0"/>
        <v>Mid-Stream Programs: Mid-Stream Incentive</v>
      </c>
      <c r="F10" s="39" t="str">
        <f t="shared" si="1"/>
        <v>MdS</v>
      </c>
      <c r="G10" s="39" t="str">
        <f t="shared" si="2"/>
        <v>MdS</v>
      </c>
      <c r="H10" s="43" t="s">
        <v>251</v>
      </c>
      <c r="I10" s="43"/>
    </row>
    <row r="11" spans="1:9" x14ac:dyDescent="0.35">
      <c r="A11" s="389" t="s">
        <v>388</v>
      </c>
      <c r="B11" s="389" t="s">
        <v>3007</v>
      </c>
      <c r="C11" s="389" t="s">
        <v>3008</v>
      </c>
      <c r="D11" s="389" t="s">
        <v>1742</v>
      </c>
      <c r="E11" s="42" t="str">
        <f t="shared" si="0"/>
        <v>Partnership: Direct Install</v>
      </c>
      <c r="F11" s="39" t="str">
        <f t="shared" si="1"/>
        <v>PtS</v>
      </c>
      <c r="G11" s="39" t="str">
        <f t="shared" si="2"/>
        <v>DrI</v>
      </c>
      <c r="H11" s="43" t="s">
        <v>1741</v>
      </c>
      <c r="I11" s="43"/>
    </row>
    <row r="12" spans="1:9" x14ac:dyDescent="0.35">
      <c r="A12" s="389" t="s">
        <v>388</v>
      </c>
      <c r="B12" s="389" t="s">
        <v>3009</v>
      </c>
      <c r="C12" s="389" t="s">
        <v>3008</v>
      </c>
      <c r="D12" s="389" t="s">
        <v>2990</v>
      </c>
      <c r="E12" s="42" t="str">
        <f t="shared" si="0"/>
        <v>Partnership: Down-Stream Incentive - Deemed</v>
      </c>
      <c r="F12" s="39" t="str">
        <f t="shared" si="1"/>
        <v>PtS</v>
      </c>
      <c r="G12" s="39" t="str">
        <f t="shared" si="2"/>
        <v>DwSD</v>
      </c>
      <c r="H12" s="43" t="s">
        <v>258</v>
      </c>
      <c r="I12" s="43"/>
    </row>
    <row r="13" spans="1:9" x14ac:dyDescent="0.35">
      <c r="A13" s="389" t="s">
        <v>388</v>
      </c>
      <c r="B13" s="389" t="s">
        <v>3010</v>
      </c>
      <c r="C13" s="389" t="s">
        <v>3008</v>
      </c>
      <c r="D13" s="389" t="s">
        <v>2997</v>
      </c>
      <c r="E13" s="42" t="str">
        <f t="shared" si="0"/>
        <v>Partnership: Down-Stream Incentive - Deemed - OBF</v>
      </c>
      <c r="F13" s="39" t="str">
        <f t="shared" si="1"/>
        <v>PtS</v>
      </c>
      <c r="G13" s="39" t="str">
        <f t="shared" si="2"/>
        <v>DwSDOBF</v>
      </c>
      <c r="H13" s="43" t="s">
        <v>258</v>
      </c>
    </row>
    <row r="14" spans="1:9" x14ac:dyDescent="0.35">
      <c r="A14" s="389" t="s">
        <v>388</v>
      </c>
      <c r="B14" s="389" t="s">
        <v>3011</v>
      </c>
      <c r="C14" s="389" t="s">
        <v>3008</v>
      </c>
      <c r="D14" s="389" t="s">
        <v>2999</v>
      </c>
      <c r="E14" s="42" t="str">
        <f t="shared" si="0"/>
        <v>Partnership: Exchange - Replacement</v>
      </c>
      <c r="F14" s="39" t="str">
        <f t="shared" si="1"/>
        <v>PtS</v>
      </c>
      <c r="G14" s="39" t="str">
        <f t="shared" si="2"/>
        <v>ExR</v>
      </c>
      <c r="H14" s="43" t="s">
        <v>258</v>
      </c>
    </row>
    <row r="15" spans="1:9" x14ac:dyDescent="0.35">
      <c r="A15" s="389" t="s">
        <v>388</v>
      </c>
      <c r="B15" s="389" t="s">
        <v>3012</v>
      </c>
      <c r="C15" s="389" t="s">
        <v>3008</v>
      </c>
      <c r="D15" s="389" t="s">
        <v>3001</v>
      </c>
      <c r="E15" s="42" t="str">
        <f t="shared" si="0"/>
        <v>Partnership: Giveaway</v>
      </c>
      <c r="F15" s="39" t="str">
        <f t="shared" si="1"/>
        <v>PtS</v>
      </c>
      <c r="G15" s="39" t="str">
        <f t="shared" si="2"/>
        <v>GvA</v>
      </c>
      <c r="H15" s="43" t="s">
        <v>258</v>
      </c>
    </row>
    <row r="16" spans="1:9" x14ac:dyDescent="0.35">
      <c r="A16" s="389" t="s">
        <v>388</v>
      </c>
      <c r="B16" s="389" t="s">
        <v>3013</v>
      </c>
      <c r="C16" s="389" t="s">
        <v>3014</v>
      </c>
      <c r="D16" s="389" t="s">
        <v>3015</v>
      </c>
      <c r="E16" s="42" t="str">
        <f t="shared" si="0"/>
        <v>Up-Stream Programs: Up-Stream Buy Down</v>
      </c>
      <c r="F16" s="39" t="str">
        <f t="shared" si="1"/>
        <v>UpS</v>
      </c>
      <c r="G16" s="39" t="str">
        <f t="shared" si="2"/>
        <v>USB</v>
      </c>
      <c r="H16" s="43" t="s">
        <v>1753</v>
      </c>
    </row>
    <row r="17" spans="1:8" x14ac:dyDescent="0.35">
      <c r="A17" s="389" t="s">
        <v>388</v>
      </c>
      <c r="B17" s="389" t="s">
        <v>3016</v>
      </c>
      <c r="C17" s="389" t="s">
        <v>3014</v>
      </c>
      <c r="D17" s="389" t="s">
        <v>3017</v>
      </c>
      <c r="E17" s="42" t="str">
        <f t="shared" si="0"/>
        <v>Up-Stream Programs: Up-Stream Incentive</v>
      </c>
      <c r="F17" s="39" t="str">
        <f t="shared" si="1"/>
        <v>UpS</v>
      </c>
      <c r="G17" s="39" t="str">
        <f t="shared" si="2"/>
        <v>USI</v>
      </c>
      <c r="H17" s="43" t="s">
        <v>1753</v>
      </c>
    </row>
    <row r="18" spans="1:8" x14ac:dyDescent="0.35">
      <c r="E18"/>
      <c r="F18"/>
      <c r="G18"/>
    </row>
    <row r="19" spans="1:8" x14ac:dyDescent="0.35">
      <c r="E19"/>
      <c r="F19"/>
      <c r="G19"/>
    </row>
    <row r="20" spans="1:8" x14ac:dyDescent="0.35">
      <c r="E20"/>
      <c r="F20"/>
      <c r="G20"/>
    </row>
    <row r="21" spans="1:8" x14ac:dyDescent="0.35">
      <c r="E21"/>
      <c r="F21"/>
      <c r="G21"/>
    </row>
    <row r="22" spans="1:8" x14ac:dyDescent="0.35">
      <c r="E22"/>
      <c r="F22"/>
      <c r="G22"/>
    </row>
    <row r="23" spans="1:8" x14ac:dyDescent="0.35">
      <c r="E23"/>
      <c r="F23"/>
      <c r="G23"/>
    </row>
    <row r="24" spans="1:8" x14ac:dyDescent="0.35">
      <c r="E24"/>
      <c r="F24"/>
      <c r="G24"/>
    </row>
    <row r="25" spans="1:8" x14ac:dyDescent="0.35">
      <c r="E25"/>
      <c r="F25"/>
      <c r="G25"/>
    </row>
    <row r="26" spans="1:8" x14ac:dyDescent="0.35">
      <c r="E26"/>
      <c r="F26"/>
      <c r="G26"/>
    </row>
    <row r="27" spans="1:8" x14ac:dyDescent="0.35">
      <c r="E27"/>
      <c r="F27"/>
      <c r="G27"/>
    </row>
    <row r="28" spans="1:8" x14ac:dyDescent="0.35">
      <c r="E28"/>
      <c r="F28"/>
      <c r="G28"/>
    </row>
    <row r="29" spans="1:8" x14ac:dyDescent="0.35">
      <c r="E29"/>
      <c r="F29"/>
      <c r="G29"/>
    </row>
    <row r="30" spans="1:8" x14ac:dyDescent="0.35">
      <c r="E30"/>
      <c r="F30"/>
      <c r="G30"/>
    </row>
    <row r="31" spans="1:8" x14ac:dyDescent="0.35">
      <c r="E31"/>
      <c r="F31"/>
      <c r="G31"/>
    </row>
    <row r="32" spans="1:8" x14ac:dyDescent="0.35">
      <c r="E32"/>
      <c r="F32"/>
      <c r="G32"/>
    </row>
    <row r="33" customFormat="1" x14ac:dyDescent="0.35"/>
    <row r="34" customFormat="1" x14ac:dyDescent="0.35"/>
    <row r="35" customFormat="1" x14ac:dyDescent="0.35"/>
    <row r="36" customFormat="1" x14ac:dyDescent="0.35"/>
    <row r="37" customFormat="1" x14ac:dyDescent="0.35"/>
    <row r="38" customFormat="1" x14ac:dyDescent="0.35"/>
    <row r="39" customFormat="1" x14ac:dyDescent="0.35"/>
    <row r="40" customFormat="1" x14ac:dyDescent="0.35"/>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9">
    <tabColor theme="6" tint="0.59999389629810485"/>
  </sheetPr>
  <dimension ref="A2:M3011"/>
  <sheetViews>
    <sheetView workbookViewId="0"/>
  </sheetViews>
  <sheetFormatPr defaultColWidth="8.81640625" defaultRowHeight="14.5" x14ac:dyDescent="0.35"/>
  <cols>
    <col min="1" max="1" width="8.81640625" customWidth="1"/>
    <col min="2" max="2" width="53.7265625" customWidth="1"/>
    <col min="3" max="3" width="41.26953125" customWidth="1"/>
    <col min="4" max="4" width="76.453125" customWidth="1"/>
    <col min="5" max="5" width="29.453125" customWidth="1"/>
    <col min="6" max="6" width="36.26953125" customWidth="1"/>
    <col min="7" max="7" width="20.7265625" customWidth="1"/>
    <col min="8" max="8" width="39.453125" customWidth="1"/>
    <col min="9" max="9" width="19.453125" customWidth="1"/>
    <col min="10" max="10" width="15" customWidth="1"/>
    <col min="11" max="11" width="21.26953125" customWidth="1"/>
    <col min="12" max="12" width="17.453125" customWidth="1"/>
    <col min="13" max="13" width="10.7265625" customWidth="1"/>
  </cols>
  <sheetData>
    <row r="2" spans="1:5" ht="17.5" thickBot="1" x14ac:dyDescent="0.45">
      <c r="B2" s="60" t="s">
        <v>3018</v>
      </c>
    </row>
    <row r="3" spans="1:5" ht="15" customHeight="1" thickTop="1" x14ac:dyDescent="0.35">
      <c r="B3" s="61" t="s">
        <v>3019</v>
      </c>
    </row>
    <row r="4" spans="1:5" x14ac:dyDescent="0.35">
      <c r="B4" s="46"/>
    </row>
    <row r="5" spans="1:5" ht="15" thickBot="1" x14ac:dyDescent="0.4">
      <c r="B5" s="62" t="s">
        <v>3020</v>
      </c>
      <c r="C5" s="62" t="s">
        <v>58</v>
      </c>
      <c r="D5" s="62"/>
      <c r="E5" s="63" t="s">
        <v>3021</v>
      </c>
    </row>
    <row r="6" spans="1:5" x14ac:dyDescent="0.35">
      <c r="A6" s="50"/>
      <c r="B6" s="64" t="s">
        <v>291</v>
      </c>
      <c r="C6" s="46" t="s">
        <v>3022</v>
      </c>
      <c r="E6" s="65" t="b">
        <v>1</v>
      </c>
    </row>
    <row r="7" spans="1:5" x14ac:dyDescent="0.35">
      <c r="A7" s="50"/>
      <c r="B7" s="64" t="s">
        <v>260</v>
      </c>
      <c r="C7" s="46" t="s">
        <v>3023</v>
      </c>
      <c r="E7" s="65" t="b">
        <v>1</v>
      </c>
    </row>
    <row r="8" spans="1:5" x14ac:dyDescent="0.35">
      <c r="A8" s="50"/>
      <c r="B8" s="64" t="s">
        <v>254</v>
      </c>
      <c r="C8" s="46"/>
      <c r="E8" s="65"/>
    </row>
    <row r="9" spans="1:5" x14ac:dyDescent="0.35">
      <c r="A9" s="66"/>
      <c r="B9" s="64" t="s">
        <v>3024</v>
      </c>
      <c r="C9" s="46" t="s">
        <v>3025</v>
      </c>
    </row>
    <row r="10" spans="1:5" x14ac:dyDescent="0.35">
      <c r="A10" s="41"/>
      <c r="B10" s="64" t="s">
        <v>3026</v>
      </c>
      <c r="C10" s="46" t="s">
        <v>3027</v>
      </c>
      <c r="E10" s="65" t="b">
        <v>1</v>
      </c>
    </row>
    <row r="11" spans="1:5" x14ac:dyDescent="0.35">
      <c r="A11" s="41"/>
      <c r="B11" s="64" t="s">
        <v>3028</v>
      </c>
      <c r="C11" s="46" t="s">
        <v>3029</v>
      </c>
    </row>
    <row r="12" spans="1:5" x14ac:dyDescent="0.35">
      <c r="A12" s="67"/>
      <c r="B12" s="64" t="s">
        <v>3030</v>
      </c>
      <c r="C12" s="46" t="s">
        <v>3031</v>
      </c>
      <c r="E12" s="65" t="b">
        <v>1</v>
      </c>
    </row>
    <row r="13" spans="1:5" x14ac:dyDescent="0.35">
      <c r="A13" s="50"/>
      <c r="B13" s="64" t="s">
        <v>3032</v>
      </c>
      <c r="C13" s="46" t="s">
        <v>3033</v>
      </c>
    </row>
    <row r="14" spans="1:5" x14ac:dyDescent="0.35">
      <c r="A14" s="67"/>
      <c r="B14" s="64" t="s">
        <v>3034</v>
      </c>
      <c r="C14" s="46" t="s">
        <v>3035</v>
      </c>
      <c r="E14" s="65" t="b">
        <v>1</v>
      </c>
    </row>
    <row r="15" spans="1:5" x14ac:dyDescent="0.35">
      <c r="A15" s="68"/>
      <c r="B15" s="64" t="s">
        <v>508</v>
      </c>
      <c r="C15" s="46" t="s">
        <v>509</v>
      </c>
    </row>
    <row r="16" spans="1:5" x14ac:dyDescent="0.35">
      <c r="A16" s="68"/>
      <c r="B16" s="64" t="s">
        <v>3036</v>
      </c>
      <c r="C16" s="46" t="s">
        <v>3037</v>
      </c>
      <c r="E16" s="65"/>
    </row>
    <row r="17" spans="1:5" x14ac:dyDescent="0.35">
      <c r="A17" s="50"/>
      <c r="B17" s="64" t="s">
        <v>369</v>
      </c>
      <c r="C17" s="46" t="s">
        <v>464</v>
      </c>
      <c r="E17" s="65" t="b">
        <v>1</v>
      </c>
    </row>
    <row r="18" spans="1:5" x14ac:dyDescent="0.35">
      <c r="A18" s="50"/>
      <c r="B18" s="64" t="s">
        <v>3038</v>
      </c>
      <c r="C18" s="46" t="s">
        <v>3039</v>
      </c>
      <c r="E18" s="65" t="b">
        <v>1</v>
      </c>
    </row>
    <row r="19" spans="1:5" x14ac:dyDescent="0.35">
      <c r="A19" s="68"/>
      <c r="B19" s="64" t="s">
        <v>3040</v>
      </c>
      <c r="C19" s="46" t="s">
        <v>3041</v>
      </c>
      <c r="E19" s="65" t="b">
        <v>1</v>
      </c>
    </row>
    <row r="20" spans="1:5" x14ac:dyDescent="0.35">
      <c r="A20" s="41"/>
      <c r="B20" s="64" t="s">
        <v>368</v>
      </c>
      <c r="C20" s="46" t="s">
        <v>3042</v>
      </c>
      <c r="E20" s="65" t="b">
        <v>1</v>
      </c>
    </row>
    <row r="21" spans="1:5" x14ac:dyDescent="0.35">
      <c r="A21" s="50"/>
      <c r="B21" s="64" t="s">
        <v>3043</v>
      </c>
      <c r="C21" s="46" t="s">
        <v>3044</v>
      </c>
      <c r="E21" s="65" t="b">
        <v>1</v>
      </c>
    </row>
    <row r="22" spans="1:5" x14ac:dyDescent="0.35">
      <c r="A22" s="50"/>
      <c r="B22" s="64" t="s">
        <v>3045</v>
      </c>
      <c r="C22" s="46" t="s">
        <v>3046</v>
      </c>
      <c r="E22" s="65" t="b">
        <v>1</v>
      </c>
    </row>
    <row r="23" spans="1:5" x14ac:dyDescent="0.35">
      <c r="A23" s="50"/>
      <c r="B23" s="64" t="s">
        <v>3047</v>
      </c>
      <c r="C23" s="46" t="s">
        <v>3048</v>
      </c>
      <c r="E23" s="65" t="b">
        <v>1</v>
      </c>
    </row>
    <row r="24" spans="1:5" x14ac:dyDescent="0.35">
      <c r="A24" s="67"/>
      <c r="B24" s="64" t="s">
        <v>3049</v>
      </c>
      <c r="C24" s="46" t="s">
        <v>3050</v>
      </c>
      <c r="E24" s="65" t="b">
        <v>1</v>
      </c>
    </row>
    <row r="25" spans="1:5" x14ac:dyDescent="0.35">
      <c r="A25" s="67"/>
      <c r="B25" s="64" t="s">
        <v>3051</v>
      </c>
      <c r="C25" s="46" t="s">
        <v>3052</v>
      </c>
      <c r="E25" s="65" t="b">
        <v>1</v>
      </c>
    </row>
    <row r="26" spans="1:5" x14ac:dyDescent="0.35">
      <c r="A26" s="68"/>
      <c r="B26" s="64" t="s">
        <v>3053</v>
      </c>
      <c r="C26" s="46" t="s">
        <v>3054</v>
      </c>
      <c r="E26" s="69"/>
    </row>
    <row r="27" spans="1:5" x14ac:dyDescent="0.35">
      <c r="A27" s="50"/>
      <c r="B27" s="64" t="s">
        <v>154</v>
      </c>
      <c r="C27" s="46" t="s">
        <v>3055</v>
      </c>
      <c r="E27" s="65" t="b">
        <v>1</v>
      </c>
    </row>
    <row r="28" spans="1:5" x14ac:dyDescent="0.35">
      <c r="A28" s="67"/>
      <c r="B28" s="64" t="s">
        <v>3056</v>
      </c>
      <c r="C28" s="46" t="s">
        <v>3057</v>
      </c>
      <c r="E28" s="65" t="b">
        <v>1</v>
      </c>
    </row>
    <row r="29" spans="1:5" x14ac:dyDescent="0.35">
      <c r="A29" s="41"/>
      <c r="B29" s="64" t="s">
        <v>3058</v>
      </c>
      <c r="C29" s="46" t="s">
        <v>3059</v>
      </c>
      <c r="E29" s="65" t="b">
        <v>1</v>
      </c>
    </row>
    <row r="30" spans="1:5" x14ac:dyDescent="0.35">
      <c r="A30" s="50"/>
      <c r="B30" s="64" t="s">
        <v>3060</v>
      </c>
      <c r="C30" s="46" t="s">
        <v>3061</v>
      </c>
      <c r="E30" s="65" t="b">
        <v>1</v>
      </c>
    </row>
    <row r="31" spans="1:5" x14ac:dyDescent="0.35">
      <c r="A31" s="50"/>
      <c r="B31" s="64" t="s">
        <v>3062</v>
      </c>
      <c r="C31" s="46" t="s">
        <v>3063</v>
      </c>
      <c r="E31" s="65" t="b">
        <v>1</v>
      </c>
    </row>
    <row r="32" spans="1:5" x14ac:dyDescent="0.35">
      <c r="A32" s="50"/>
      <c r="B32" s="64" t="s">
        <v>1795</v>
      </c>
      <c r="C32" s="46" t="s">
        <v>3055</v>
      </c>
      <c r="E32" s="65" t="b">
        <v>1</v>
      </c>
    </row>
    <row r="33" spans="1:5" x14ac:dyDescent="0.35">
      <c r="A33" s="41"/>
      <c r="B33" s="64" t="s">
        <v>3064</v>
      </c>
      <c r="C33" s="46" t="s">
        <v>3065</v>
      </c>
    </row>
    <row r="34" spans="1:5" x14ac:dyDescent="0.35">
      <c r="A34" s="50"/>
      <c r="B34" s="64" t="s">
        <v>279</v>
      </c>
      <c r="C34" s="46" t="s">
        <v>3066</v>
      </c>
    </row>
    <row r="35" spans="1:5" x14ac:dyDescent="0.35">
      <c r="A35" s="41"/>
      <c r="B35" s="64" t="s">
        <v>3067</v>
      </c>
      <c r="C35" s="46" t="s">
        <v>3068</v>
      </c>
    </row>
    <row r="36" spans="1:5" x14ac:dyDescent="0.35">
      <c r="A36" s="50"/>
      <c r="B36" s="64" t="s">
        <v>478</v>
      </c>
      <c r="C36" s="46" t="s">
        <v>479</v>
      </c>
    </row>
    <row r="37" spans="1:5" x14ac:dyDescent="0.35">
      <c r="A37" s="50"/>
      <c r="B37" s="64" t="s">
        <v>3069</v>
      </c>
      <c r="C37" s="46" t="s">
        <v>3070</v>
      </c>
      <c r="E37" s="65" t="b">
        <v>1</v>
      </c>
    </row>
    <row r="38" spans="1:5" x14ac:dyDescent="0.35">
      <c r="A38" s="67"/>
      <c r="B38" s="64" t="s">
        <v>3071</v>
      </c>
      <c r="C38" s="46" t="s">
        <v>3072</v>
      </c>
    </row>
    <row r="39" spans="1:5" x14ac:dyDescent="0.35">
      <c r="A39" s="67"/>
      <c r="B39" s="64" t="s">
        <v>3073</v>
      </c>
      <c r="C39" s="46" t="s">
        <v>3074</v>
      </c>
    </row>
    <row r="40" spans="1:5" x14ac:dyDescent="0.35">
      <c r="A40" s="50"/>
      <c r="B40" s="64" t="s">
        <v>3075</v>
      </c>
      <c r="C40" s="46" t="s">
        <v>3076</v>
      </c>
      <c r="E40" s="65" t="b">
        <v>1</v>
      </c>
    </row>
    <row r="41" spans="1:5" x14ac:dyDescent="0.35">
      <c r="A41" s="50"/>
      <c r="B41" s="64" t="s">
        <v>3077</v>
      </c>
      <c r="C41" s="46" t="s">
        <v>3078</v>
      </c>
      <c r="E41" s="65" t="b">
        <v>1</v>
      </c>
    </row>
    <row r="42" spans="1:5" x14ac:dyDescent="0.35">
      <c r="A42" s="50"/>
      <c r="B42" s="64" t="s">
        <v>309</v>
      </c>
      <c r="C42" s="46"/>
    </row>
    <row r="43" spans="1:5" x14ac:dyDescent="0.35">
      <c r="A43" s="50"/>
      <c r="B43" s="64" t="s">
        <v>3079</v>
      </c>
      <c r="C43" s="46"/>
    </row>
    <row r="44" spans="1:5" x14ac:dyDescent="0.35">
      <c r="B44" s="64"/>
      <c r="C44" s="46"/>
    </row>
    <row r="46" spans="1:5" ht="17.5" thickBot="1" x14ac:dyDescent="0.45">
      <c r="B46" s="44" t="s">
        <v>154</v>
      </c>
      <c r="C46" s="45" t="s">
        <v>463</v>
      </c>
      <c r="D46" s="44"/>
      <c r="E46" s="44"/>
    </row>
    <row r="47" spans="1:5" ht="15" thickTop="1" x14ac:dyDescent="0.35">
      <c r="B47" s="46" t="str">
        <f>+C27</f>
        <v>identifies the sector, or target market, associated with a measure application</v>
      </c>
    </row>
    <row r="48" spans="1:5" ht="15" thickBot="1" x14ac:dyDescent="0.4">
      <c r="A48" s="47" t="s">
        <v>465</v>
      </c>
      <c r="B48" s="48" t="s">
        <v>466</v>
      </c>
      <c r="C48" s="48" t="s">
        <v>58</v>
      </c>
      <c r="D48" s="48" t="s">
        <v>467</v>
      </c>
      <c r="E48" s="48" t="s">
        <v>1797</v>
      </c>
    </row>
    <row r="49" spans="1:7" x14ac:dyDescent="0.35">
      <c r="A49" s="47">
        <v>4</v>
      </c>
      <c r="B49" t="s">
        <v>259</v>
      </c>
      <c r="C49" t="s">
        <v>86</v>
      </c>
      <c r="D49" t="s">
        <v>3080</v>
      </c>
      <c r="E49" t="s">
        <v>310</v>
      </c>
    </row>
    <row r="50" spans="1:7" x14ac:dyDescent="0.35">
      <c r="A50" s="47">
        <v>5</v>
      </c>
      <c r="B50" t="s">
        <v>1981</v>
      </c>
      <c r="C50" t="s">
        <v>3081</v>
      </c>
      <c r="D50" t="s">
        <v>3082</v>
      </c>
      <c r="E50" t="s">
        <v>310</v>
      </c>
    </row>
    <row r="51" spans="1:7" x14ac:dyDescent="0.35">
      <c r="A51" s="47">
        <v>1</v>
      </c>
      <c r="B51" t="s">
        <v>95</v>
      </c>
      <c r="C51" t="s">
        <v>1755</v>
      </c>
      <c r="D51" t="s">
        <v>1755</v>
      </c>
      <c r="E51" t="s">
        <v>310</v>
      </c>
    </row>
    <row r="52" spans="1:7" x14ac:dyDescent="0.35">
      <c r="A52" s="47">
        <v>3</v>
      </c>
      <c r="B52" t="s">
        <v>263</v>
      </c>
      <c r="C52" t="s">
        <v>164</v>
      </c>
      <c r="D52" t="s">
        <v>3083</v>
      </c>
      <c r="E52" t="s">
        <v>310</v>
      </c>
    </row>
    <row r="53" spans="1:7" x14ac:dyDescent="0.35">
      <c r="A53" s="47">
        <v>2</v>
      </c>
      <c r="B53" t="s">
        <v>200</v>
      </c>
      <c r="C53" t="s">
        <v>622</v>
      </c>
      <c r="D53" t="s">
        <v>3084</v>
      </c>
      <c r="E53" t="s">
        <v>310</v>
      </c>
    </row>
    <row r="54" spans="1:7" x14ac:dyDescent="0.35">
      <c r="A54" s="47">
        <v>6</v>
      </c>
      <c r="B54" t="s">
        <v>88</v>
      </c>
      <c r="C54" t="s">
        <v>3085</v>
      </c>
      <c r="D54" t="s">
        <v>3086</v>
      </c>
      <c r="E54" t="s">
        <v>310</v>
      </c>
    </row>
    <row r="55" spans="1:7" x14ac:dyDescent="0.35">
      <c r="A55" s="47"/>
      <c r="B55" s="68" t="s">
        <v>2722</v>
      </c>
      <c r="C55" s="68" t="s">
        <v>3087</v>
      </c>
      <c r="D55" t="s">
        <v>3088</v>
      </c>
    </row>
    <row r="57" spans="1:7" ht="17.5" thickBot="1" x14ac:dyDescent="0.45">
      <c r="B57" s="44" t="s">
        <v>3056</v>
      </c>
      <c r="C57" s="45" t="s">
        <v>463</v>
      </c>
      <c r="D57" s="44"/>
      <c r="E57" s="44"/>
      <c r="F57" s="44"/>
      <c r="G57" s="44"/>
    </row>
    <row r="58" spans="1:7" ht="15" thickTop="1" x14ac:dyDescent="0.35">
      <c r="B58" s="46" t="str">
        <f>+C28</f>
        <v>identifies the building type associated with a measure application, used to lookup energy impact values; aka "Building Type"  (applicability field)</v>
      </c>
      <c r="E58">
        <f>COUNTIF(E60:E87,"=TRUE")</f>
        <v>28</v>
      </c>
    </row>
    <row r="59" spans="1:7" ht="15" thickBot="1" x14ac:dyDescent="0.4">
      <c r="A59" s="47" t="s">
        <v>465</v>
      </c>
      <c r="B59" s="48" t="s">
        <v>466</v>
      </c>
      <c r="C59" s="48" t="s">
        <v>3089</v>
      </c>
      <c r="D59" s="48" t="s">
        <v>3090</v>
      </c>
      <c r="E59" s="48" t="s">
        <v>3091</v>
      </c>
      <c r="F59" s="48" t="s">
        <v>467</v>
      </c>
      <c r="G59" s="48" t="s">
        <v>1797</v>
      </c>
    </row>
    <row r="60" spans="1:7" x14ac:dyDescent="0.35">
      <c r="A60" s="47">
        <f>+A91+1</f>
        <v>4</v>
      </c>
      <c r="B60" t="s">
        <v>1760</v>
      </c>
      <c r="C60" t="s">
        <v>95</v>
      </c>
      <c r="D60" t="s">
        <v>91</v>
      </c>
      <c r="E60" t="b">
        <v>1</v>
      </c>
      <c r="G60" t="str">
        <f t="shared" ref="G60:G118" si="0">IF(E60,"Standard","Proposed")</f>
        <v>Standard</v>
      </c>
    </row>
    <row r="61" spans="1:7" x14ac:dyDescent="0.35">
      <c r="A61" s="47">
        <f>+A92+1</f>
        <v>6</v>
      </c>
      <c r="B61" t="s">
        <v>1284</v>
      </c>
      <c r="C61" t="s">
        <v>95</v>
      </c>
      <c r="D61" t="s">
        <v>103</v>
      </c>
      <c r="E61" t="b">
        <v>1</v>
      </c>
      <c r="G61" t="str">
        <f t="shared" si="0"/>
        <v>Standard</v>
      </c>
    </row>
    <row r="62" spans="1:7" x14ac:dyDescent="0.35">
      <c r="A62" s="47">
        <f>+A61+1</f>
        <v>7</v>
      </c>
      <c r="B62" t="s">
        <v>1762</v>
      </c>
      <c r="C62" t="s">
        <v>95</v>
      </c>
      <c r="D62" t="s">
        <v>107</v>
      </c>
      <c r="E62" t="b">
        <v>1</v>
      </c>
      <c r="G62" t="str">
        <f t="shared" si="0"/>
        <v>Standard</v>
      </c>
    </row>
    <row r="63" spans="1:7" x14ac:dyDescent="0.35">
      <c r="A63" s="47">
        <f>+A62+1</f>
        <v>8</v>
      </c>
      <c r="B63" t="s">
        <v>1763</v>
      </c>
      <c r="C63" t="s">
        <v>95</v>
      </c>
      <c r="D63" t="s">
        <v>113</v>
      </c>
      <c r="E63" t="b">
        <v>1</v>
      </c>
      <c r="G63" t="str">
        <f t="shared" si="0"/>
        <v>Standard</v>
      </c>
    </row>
    <row r="64" spans="1:7" x14ac:dyDescent="0.35">
      <c r="A64" s="47">
        <f>+A63+1</f>
        <v>9</v>
      </c>
      <c r="B64" t="s">
        <v>1764</v>
      </c>
      <c r="C64" t="s">
        <v>95</v>
      </c>
      <c r="D64" t="s">
        <v>119</v>
      </c>
      <c r="E64" t="b">
        <v>1</v>
      </c>
      <c r="G64" t="str">
        <f t="shared" si="0"/>
        <v>Standard</v>
      </c>
    </row>
    <row r="65" spans="1:7" x14ac:dyDescent="0.35">
      <c r="A65" s="47">
        <f>+A64+1</f>
        <v>10</v>
      </c>
      <c r="B65" t="s">
        <v>1765</v>
      </c>
      <c r="C65" t="s">
        <v>95</v>
      </c>
      <c r="D65" t="s">
        <v>125</v>
      </c>
      <c r="E65" t="b">
        <v>1</v>
      </c>
      <c r="G65" t="str">
        <f t="shared" si="0"/>
        <v>Standard</v>
      </c>
    </row>
    <row r="66" spans="1:7" x14ac:dyDescent="0.35">
      <c r="A66" s="47">
        <f>+A65+1</f>
        <v>11</v>
      </c>
      <c r="B66" t="s">
        <v>1767</v>
      </c>
      <c r="C66" t="s">
        <v>95</v>
      </c>
      <c r="D66" t="s">
        <v>135</v>
      </c>
      <c r="E66" t="b">
        <v>1</v>
      </c>
      <c r="G66" t="str">
        <f t="shared" si="0"/>
        <v>Standard</v>
      </c>
    </row>
    <row r="67" spans="1:7" x14ac:dyDescent="0.35">
      <c r="A67" s="47">
        <f>+A93+1</f>
        <v>13</v>
      </c>
      <c r="B67" t="s">
        <v>1769</v>
      </c>
      <c r="C67" t="s">
        <v>95</v>
      </c>
      <c r="D67" t="s">
        <v>150</v>
      </c>
      <c r="E67" t="b">
        <v>1</v>
      </c>
      <c r="G67" t="str">
        <f t="shared" si="0"/>
        <v>Standard</v>
      </c>
    </row>
    <row r="68" spans="1:7" x14ac:dyDescent="0.35">
      <c r="A68" s="47">
        <f t="shared" ref="A68:A79" si="1">+A67+1</f>
        <v>14</v>
      </c>
      <c r="B68" t="s">
        <v>1770</v>
      </c>
      <c r="C68" t="s">
        <v>95</v>
      </c>
      <c r="D68" t="s">
        <v>156</v>
      </c>
      <c r="E68" t="b">
        <v>1</v>
      </c>
      <c r="G68" t="str">
        <f t="shared" si="0"/>
        <v>Standard</v>
      </c>
    </row>
    <row r="69" spans="1:7" x14ac:dyDescent="0.35">
      <c r="A69" s="47">
        <f t="shared" si="1"/>
        <v>15</v>
      </c>
      <c r="B69" t="s">
        <v>1772</v>
      </c>
      <c r="C69" t="s">
        <v>95</v>
      </c>
      <c r="D69" t="s">
        <v>174</v>
      </c>
      <c r="E69" t="b">
        <v>1</v>
      </c>
      <c r="G69" t="str">
        <f t="shared" si="0"/>
        <v>Standard</v>
      </c>
    </row>
    <row r="70" spans="1:7" x14ac:dyDescent="0.35">
      <c r="A70" s="47">
        <f t="shared" si="1"/>
        <v>16</v>
      </c>
      <c r="B70" t="s">
        <v>1773</v>
      </c>
      <c r="C70" t="s">
        <v>95</v>
      </c>
      <c r="D70" t="s">
        <v>181</v>
      </c>
      <c r="E70" t="b">
        <v>1</v>
      </c>
      <c r="G70" t="str">
        <f t="shared" si="0"/>
        <v>Standard</v>
      </c>
    </row>
    <row r="71" spans="1:7" x14ac:dyDescent="0.35">
      <c r="A71" s="47">
        <f t="shared" si="1"/>
        <v>17</v>
      </c>
      <c r="B71" t="s">
        <v>1775</v>
      </c>
      <c r="C71" t="s">
        <v>95</v>
      </c>
      <c r="D71" t="s">
        <v>198</v>
      </c>
      <c r="E71" t="b">
        <v>1</v>
      </c>
      <c r="G71" t="str">
        <f t="shared" si="0"/>
        <v>Standard</v>
      </c>
    </row>
    <row r="72" spans="1:7" x14ac:dyDescent="0.35">
      <c r="A72" s="47">
        <f t="shared" si="1"/>
        <v>18</v>
      </c>
      <c r="B72" t="s">
        <v>1776</v>
      </c>
      <c r="C72" t="s">
        <v>95</v>
      </c>
      <c r="D72" t="s">
        <v>199</v>
      </c>
      <c r="E72" t="b">
        <v>1</v>
      </c>
      <c r="G72" t="str">
        <f t="shared" si="0"/>
        <v>Standard</v>
      </c>
    </row>
    <row r="73" spans="1:7" x14ac:dyDescent="0.35">
      <c r="A73" s="47">
        <f t="shared" si="1"/>
        <v>19</v>
      </c>
      <c r="B73" t="s">
        <v>1494</v>
      </c>
      <c r="C73" t="s">
        <v>95</v>
      </c>
      <c r="D73" t="s">
        <v>204</v>
      </c>
      <c r="E73" t="b">
        <v>1</v>
      </c>
      <c r="G73" t="str">
        <f t="shared" si="0"/>
        <v>Standard</v>
      </c>
    </row>
    <row r="74" spans="1:7" x14ac:dyDescent="0.35">
      <c r="A74" s="47">
        <f t="shared" si="1"/>
        <v>20</v>
      </c>
      <c r="B74" t="s">
        <v>1507</v>
      </c>
      <c r="C74" t="s">
        <v>95</v>
      </c>
      <c r="D74" t="s">
        <v>205</v>
      </c>
      <c r="E74" t="b">
        <v>1</v>
      </c>
      <c r="G74" t="str">
        <f t="shared" si="0"/>
        <v>Standard</v>
      </c>
    </row>
    <row r="75" spans="1:7" x14ac:dyDescent="0.35">
      <c r="A75" s="47">
        <f t="shared" si="1"/>
        <v>21</v>
      </c>
      <c r="B75" t="s">
        <v>1777</v>
      </c>
      <c r="C75" t="s">
        <v>95</v>
      </c>
      <c r="D75" t="s">
        <v>206</v>
      </c>
      <c r="E75" t="b">
        <v>1</v>
      </c>
      <c r="G75" t="str">
        <f t="shared" si="0"/>
        <v>Standard</v>
      </c>
    </row>
    <row r="76" spans="1:7" x14ac:dyDescent="0.35">
      <c r="A76" s="47">
        <f t="shared" si="1"/>
        <v>22</v>
      </c>
      <c r="B76" t="s">
        <v>1778</v>
      </c>
      <c r="C76" t="s">
        <v>95</v>
      </c>
      <c r="D76" t="s">
        <v>207</v>
      </c>
      <c r="E76" t="b">
        <v>1</v>
      </c>
      <c r="G76" t="str">
        <f t="shared" si="0"/>
        <v>Standard</v>
      </c>
    </row>
    <row r="77" spans="1:7" x14ac:dyDescent="0.35">
      <c r="A77" s="47">
        <f t="shared" si="1"/>
        <v>23</v>
      </c>
      <c r="B77" t="s">
        <v>1779</v>
      </c>
      <c r="C77" t="s">
        <v>95</v>
      </c>
      <c r="D77" t="s">
        <v>208</v>
      </c>
      <c r="E77" t="b">
        <v>1</v>
      </c>
      <c r="G77" t="str">
        <f t="shared" si="0"/>
        <v>Standard</v>
      </c>
    </row>
    <row r="78" spans="1:7" x14ac:dyDescent="0.35">
      <c r="A78" s="47">
        <f t="shared" si="1"/>
        <v>24</v>
      </c>
      <c r="B78" t="s">
        <v>1780</v>
      </c>
      <c r="C78" t="s">
        <v>95</v>
      </c>
      <c r="D78" t="s">
        <v>209</v>
      </c>
      <c r="E78" t="b">
        <v>1</v>
      </c>
      <c r="G78" t="str">
        <f t="shared" si="0"/>
        <v>Standard</v>
      </c>
    </row>
    <row r="79" spans="1:7" x14ac:dyDescent="0.35">
      <c r="A79" s="47">
        <f t="shared" si="1"/>
        <v>25</v>
      </c>
      <c r="B79" t="s">
        <v>1781</v>
      </c>
      <c r="C79" t="s">
        <v>95</v>
      </c>
      <c r="D79" t="s">
        <v>210</v>
      </c>
      <c r="E79" t="b">
        <v>1</v>
      </c>
      <c r="G79" t="str">
        <f t="shared" si="0"/>
        <v>Standard</v>
      </c>
    </row>
    <row r="80" spans="1:7" x14ac:dyDescent="0.35">
      <c r="A80" s="47">
        <f>+A94+1</f>
        <v>27</v>
      </c>
      <c r="B80" t="s">
        <v>1783</v>
      </c>
      <c r="C80" t="s">
        <v>95</v>
      </c>
      <c r="D80" t="s">
        <v>212</v>
      </c>
      <c r="E80" t="b">
        <v>1</v>
      </c>
      <c r="G80" t="str">
        <f t="shared" si="0"/>
        <v>Standard</v>
      </c>
    </row>
    <row r="81" spans="1:7" x14ac:dyDescent="0.35">
      <c r="A81" s="47">
        <f>+A96+1</f>
        <v>30</v>
      </c>
      <c r="B81" t="s">
        <v>1375</v>
      </c>
      <c r="C81" t="s">
        <v>263</v>
      </c>
      <c r="D81" t="s">
        <v>3092</v>
      </c>
      <c r="E81" t="b">
        <v>1</v>
      </c>
      <c r="F81" s="58"/>
      <c r="G81" t="str">
        <f t="shared" si="0"/>
        <v>Standard</v>
      </c>
    </row>
    <row r="82" spans="1:7" x14ac:dyDescent="0.35">
      <c r="A82" s="47">
        <f>+A102+1</f>
        <v>37</v>
      </c>
      <c r="B82" t="s">
        <v>1409</v>
      </c>
      <c r="C82" t="s">
        <v>263</v>
      </c>
      <c r="D82" t="s">
        <v>3093</v>
      </c>
      <c r="E82" t="b">
        <v>1</v>
      </c>
      <c r="F82" s="58"/>
      <c r="G82" t="str">
        <f t="shared" si="0"/>
        <v>Standard</v>
      </c>
    </row>
    <row r="83" spans="1:7" x14ac:dyDescent="0.35">
      <c r="A83" s="47">
        <f>+A87+1</f>
        <v>49</v>
      </c>
      <c r="B83" t="s">
        <v>95</v>
      </c>
      <c r="C83" t="s">
        <v>95</v>
      </c>
      <c r="D83" t="s">
        <v>1755</v>
      </c>
      <c r="E83" t="b">
        <v>1</v>
      </c>
      <c r="F83" s="58"/>
      <c r="G83" t="str">
        <f>IF(E83,"Standard","Proposed")</f>
        <v>Standard</v>
      </c>
    </row>
    <row r="84" spans="1:7" x14ac:dyDescent="0.35">
      <c r="A84" s="47">
        <f>+A109+1</f>
        <v>43</v>
      </c>
      <c r="B84" t="s">
        <v>390</v>
      </c>
      <c r="C84" t="s">
        <v>200</v>
      </c>
      <c r="D84" t="s">
        <v>3094</v>
      </c>
      <c r="E84" t="b">
        <v>1</v>
      </c>
      <c r="G84" t="str">
        <f t="shared" si="0"/>
        <v>Standard</v>
      </c>
    </row>
    <row r="85" spans="1:7" x14ac:dyDescent="0.35">
      <c r="A85" s="47">
        <f>+A84+1</f>
        <v>44</v>
      </c>
      <c r="B85" t="s">
        <v>395</v>
      </c>
      <c r="C85" t="s">
        <v>200</v>
      </c>
      <c r="D85" t="s">
        <v>202</v>
      </c>
      <c r="E85" t="b">
        <v>1</v>
      </c>
      <c r="G85" t="str">
        <f t="shared" si="0"/>
        <v>Standard</v>
      </c>
    </row>
    <row r="86" spans="1:7" x14ac:dyDescent="0.35">
      <c r="A86" s="47">
        <f>+A85+1</f>
        <v>45</v>
      </c>
      <c r="B86" t="s">
        <v>397</v>
      </c>
      <c r="C86" t="s">
        <v>200</v>
      </c>
      <c r="D86" t="s">
        <v>203</v>
      </c>
      <c r="E86" t="b">
        <v>1</v>
      </c>
      <c r="G86" t="str">
        <f t="shared" si="0"/>
        <v>Standard</v>
      </c>
    </row>
    <row r="87" spans="1:7" x14ac:dyDescent="0.35">
      <c r="A87" s="47">
        <f>+A110+1</f>
        <v>48</v>
      </c>
      <c r="B87" t="s">
        <v>200</v>
      </c>
      <c r="C87" t="s">
        <v>200</v>
      </c>
      <c r="D87" t="s">
        <v>622</v>
      </c>
      <c r="E87" t="b">
        <v>1</v>
      </c>
      <c r="F87" s="58"/>
      <c r="G87" t="str">
        <f t="shared" si="0"/>
        <v>Standard</v>
      </c>
    </row>
    <row r="88" spans="1:7" s="68" customFormat="1" x14ac:dyDescent="0.35">
      <c r="A88" s="70"/>
      <c r="B88" s="71" t="s">
        <v>3095</v>
      </c>
      <c r="C88" s="68" t="s">
        <v>200</v>
      </c>
      <c r="D88" s="71" t="s">
        <v>3096</v>
      </c>
      <c r="F88" s="72"/>
    </row>
    <row r="89" spans="1:7" x14ac:dyDescent="0.35">
      <c r="A89" s="47">
        <v>1</v>
      </c>
      <c r="B89" t="s">
        <v>3097</v>
      </c>
      <c r="C89" t="s">
        <v>259</v>
      </c>
      <c r="D89" t="s">
        <v>3098</v>
      </c>
      <c r="E89" t="b">
        <v>0</v>
      </c>
      <c r="G89" t="str">
        <f t="shared" ref="G89:G110" si="2">IF(E89,"Standard","Proposed")</f>
        <v>Proposed</v>
      </c>
    </row>
    <row r="90" spans="1:7" x14ac:dyDescent="0.35">
      <c r="A90" s="47">
        <f>+A89+1</f>
        <v>2</v>
      </c>
      <c r="B90" t="s">
        <v>2811</v>
      </c>
      <c r="C90" t="s">
        <v>259</v>
      </c>
      <c r="D90" t="s">
        <v>3099</v>
      </c>
      <c r="E90" t="b">
        <v>1</v>
      </c>
      <c r="G90" t="str">
        <f t="shared" si="2"/>
        <v>Standard</v>
      </c>
    </row>
    <row r="91" spans="1:7" x14ac:dyDescent="0.35">
      <c r="A91" s="47">
        <f>+A90+1</f>
        <v>3</v>
      </c>
      <c r="B91" t="s">
        <v>3100</v>
      </c>
      <c r="C91" t="s">
        <v>259</v>
      </c>
      <c r="D91" t="s">
        <v>3101</v>
      </c>
      <c r="E91" t="b">
        <v>0</v>
      </c>
      <c r="G91" t="str">
        <f t="shared" si="2"/>
        <v>Proposed</v>
      </c>
    </row>
    <row r="92" spans="1:7" x14ac:dyDescent="0.35">
      <c r="A92" s="47">
        <f>+A60+1</f>
        <v>5</v>
      </c>
      <c r="B92" t="s">
        <v>3102</v>
      </c>
      <c r="C92" t="s">
        <v>95</v>
      </c>
      <c r="D92" t="s">
        <v>3103</v>
      </c>
      <c r="E92" t="b">
        <v>0</v>
      </c>
      <c r="G92" t="str">
        <f t="shared" si="2"/>
        <v>Proposed</v>
      </c>
    </row>
    <row r="93" spans="1:7" x14ac:dyDescent="0.35">
      <c r="A93" s="47">
        <f>+A66+1</f>
        <v>12</v>
      </c>
      <c r="B93" t="s">
        <v>2234</v>
      </c>
      <c r="C93" t="s">
        <v>95</v>
      </c>
      <c r="D93" t="s">
        <v>3104</v>
      </c>
      <c r="E93" t="b">
        <v>0</v>
      </c>
      <c r="G93" t="str">
        <f t="shared" si="2"/>
        <v>Proposed</v>
      </c>
    </row>
    <row r="94" spans="1:7" x14ac:dyDescent="0.35">
      <c r="A94" s="47">
        <f>+A79+1</f>
        <v>26</v>
      </c>
      <c r="B94" t="s">
        <v>3105</v>
      </c>
      <c r="C94" t="s">
        <v>95</v>
      </c>
      <c r="D94" t="s">
        <v>3106</v>
      </c>
      <c r="E94" t="b">
        <v>0</v>
      </c>
      <c r="G94" t="str">
        <f t="shared" si="2"/>
        <v>Proposed</v>
      </c>
    </row>
    <row r="95" spans="1:7" x14ac:dyDescent="0.35">
      <c r="A95" s="47">
        <f>+A80+1</f>
        <v>28</v>
      </c>
      <c r="B95" t="s">
        <v>3107</v>
      </c>
      <c r="C95" t="s">
        <v>263</v>
      </c>
      <c r="D95" t="s">
        <v>3108</v>
      </c>
      <c r="E95" t="b">
        <v>0</v>
      </c>
      <c r="G95" t="str">
        <f t="shared" si="2"/>
        <v>Proposed</v>
      </c>
    </row>
    <row r="96" spans="1:7" x14ac:dyDescent="0.35">
      <c r="A96" s="47">
        <f>+A95+1</f>
        <v>29</v>
      </c>
      <c r="B96" t="s">
        <v>3109</v>
      </c>
      <c r="C96" t="s">
        <v>263</v>
      </c>
      <c r="D96" t="s">
        <v>3110</v>
      </c>
      <c r="E96" t="b">
        <v>0</v>
      </c>
      <c r="G96" t="str">
        <f t="shared" si="2"/>
        <v>Proposed</v>
      </c>
    </row>
    <row r="97" spans="1:7" x14ac:dyDescent="0.35">
      <c r="A97" s="47">
        <f>+A81+1</f>
        <v>31</v>
      </c>
      <c r="B97" t="s">
        <v>3111</v>
      </c>
      <c r="C97" t="s">
        <v>263</v>
      </c>
      <c r="D97" t="s">
        <v>3112</v>
      </c>
      <c r="E97" t="b">
        <v>0</v>
      </c>
      <c r="G97" t="str">
        <f t="shared" si="2"/>
        <v>Proposed</v>
      </c>
    </row>
    <row r="98" spans="1:7" x14ac:dyDescent="0.35">
      <c r="A98" s="47">
        <f>+A97+1</f>
        <v>32</v>
      </c>
      <c r="B98" t="s">
        <v>3113</v>
      </c>
      <c r="C98" t="s">
        <v>263</v>
      </c>
      <c r="D98" t="s">
        <v>3114</v>
      </c>
      <c r="E98" t="b">
        <v>0</v>
      </c>
      <c r="G98" t="str">
        <f t="shared" si="2"/>
        <v>Proposed</v>
      </c>
    </row>
    <row r="99" spans="1:7" x14ac:dyDescent="0.35">
      <c r="A99" s="47">
        <f>+A98+1</f>
        <v>33</v>
      </c>
      <c r="B99" t="s">
        <v>3115</v>
      </c>
      <c r="C99" t="s">
        <v>263</v>
      </c>
      <c r="D99" t="s">
        <v>3116</v>
      </c>
      <c r="E99" t="b">
        <v>0</v>
      </c>
      <c r="G99" t="str">
        <f t="shared" si="2"/>
        <v>Proposed</v>
      </c>
    </row>
    <row r="100" spans="1:7" x14ac:dyDescent="0.35">
      <c r="A100" s="47">
        <f>+A99+1</f>
        <v>34</v>
      </c>
      <c r="B100" t="s">
        <v>3117</v>
      </c>
      <c r="C100" t="s">
        <v>263</v>
      </c>
      <c r="D100" t="s">
        <v>3118</v>
      </c>
      <c r="E100" t="b">
        <v>0</v>
      </c>
      <c r="G100" t="str">
        <f t="shared" si="2"/>
        <v>Proposed</v>
      </c>
    </row>
    <row r="101" spans="1:7" x14ac:dyDescent="0.35">
      <c r="A101" s="47">
        <f>+A100+1</f>
        <v>35</v>
      </c>
      <c r="B101" t="s">
        <v>3119</v>
      </c>
      <c r="C101" t="s">
        <v>263</v>
      </c>
      <c r="D101" t="s">
        <v>3120</v>
      </c>
      <c r="E101" t="b">
        <v>0</v>
      </c>
      <c r="G101" t="str">
        <f t="shared" si="2"/>
        <v>Proposed</v>
      </c>
    </row>
    <row r="102" spans="1:7" x14ac:dyDescent="0.35">
      <c r="A102" s="47">
        <f>+A101+1</f>
        <v>36</v>
      </c>
      <c r="B102" t="s">
        <v>127</v>
      </c>
      <c r="C102" t="s">
        <v>263</v>
      </c>
      <c r="D102" t="s">
        <v>3121</v>
      </c>
      <c r="E102" t="b">
        <v>0</v>
      </c>
      <c r="G102" t="str">
        <f t="shared" si="2"/>
        <v>Proposed</v>
      </c>
    </row>
    <row r="103" spans="1:7" s="68" customFormat="1" x14ac:dyDescent="0.35">
      <c r="A103" s="70"/>
      <c r="B103" s="71" t="s">
        <v>3122</v>
      </c>
      <c r="C103" s="68" t="s">
        <v>263</v>
      </c>
      <c r="D103" s="71" t="s">
        <v>3123</v>
      </c>
    </row>
    <row r="104" spans="1:7" x14ac:dyDescent="0.35">
      <c r="A104" s="47">
        <f>+A86+1</f>
        <v>46</v>
      </c>
      <c r="B104" t="s">
        <v>88</v>
      </c>
      <c r="C104" t="s">
        <v>1981</v>
      </c>
      <c r="D104" t="s">
        <v>3124</v>
      </c>
      <c r="E104" t="b">
        <v>0</v>
      </c>
      <c r="G104" t="str">
        <f t="shared" si="2"/>
        <v>Proposed</v>
      </c>
    </row>
    <row r="105" spans="1:7" x14ac:dyDescent="0.35">
      <c r="A105" s="47">
        <f>+A82+1</f>
        <v>38</v>
      </c>
      <c r="B105" t="s">
        <v>3125</v>
      </c>
      <c r="C105" t="s">
        <v>263</v>
      </c>
      <c r="D105" t="s">
        <v>3126</v>
      </c>
      <c r="E105" t="b">
        <v>0</v>
      </c>
      <c r="G105" t="str">
        <f t="shared" si="2"/>
        <v>Proposed</v>
      </c>
    </row>
    <row r="106" spans="1:7" x14ac:dyDescent="0.35">
      <c r="A106" s="47">
        <f>+A105+1</f>
        <v>39</v>
      </c>
      <c r="B106" t="s">
        <v>3127</v>
      </c>
      <c r="C106" t="s">
        <v>263</v>
      </c>
      <c r="D106" t="s">
        <v>3128</v>
      </c>
      <c r="E106" t="b">
        <v>0</v>
      </c>
      <c r="G106" t="str">
        <f t="shared" si="2"/>
        <v>Proposed</v>
      </c>
    </row>
    <row r="107" spans="1:7" x14ac:dyDescent="0.35">
      <c r="A107" s="47">
        <f>+A106+1</f>
        <v>40</v>
      </c>
      <c r="B107" t="s">
        <v>3129</v>
      </c>
      <c r="C107" t="s">
        <v>263</v>
      </c>
      <c r="D107" t="s">
        <v>3130</v>
      </c>
      <c r="E107" t="b">
        <v>0</v>
      </c>
      <c r="G107" t="str">
        <f t="shared" si="2"/>
        <v>Proposed</v>
      </c>
    </row>
    <row r="108" spans="1:7" x14ac:dyDescent="0.35">
      <c r="A108" s="47">
        <f>+A107+1</f>
        <v>41</v>
      </c>
      <c r="B108" t="s">
        <v>3131</v>
      </c>
      <c r="C108" t="s">
        <v>263</v>
      </c>
      <c r="D108" t="s">
        <v>3132</v>
      </c>
      <c r="E108" t="b">
        <v>0</v>
      </c>
      <c r="G108" t="str">
        <f t="shared" si="2"/>
        <v>Proposed</v>
      </c>
    </row>
    <row r="109" spans="1:7" x14ac:dyDescent="0.35">
      <c r="A109" s="47">
        <f>+A108+1</f>
        <v>42</v>
      </c>
      <c r="B109" t="s">
        <v>3133</v>
      </c>
      <c r="C109" t="s">
        <v>263</v>
      </c>
      <c r="D109" t="s">
        <v>3134</v>
      </c>
      <c r="E109" t="b">
        <v>0</v>
      </c>
      <c r="G109" t="str">
        <f t="shared" si="2"/>
        <v>Proposed</v>
      </c>
    </row>
    <row r="110" spans="1:7" x14ac:dyDescent="0.35">
      <c r="A110" s="47">
        <f>+A104+1</f>
        <v>47</v>
      </c>
      <c r="B110" t="s">
        <v>3135</v>
      </c>
      <c r="C110" t="s">
        <v>259</v>
      </c>
      <c r="D110" t="s">
        <v>3136</v>
      </c>
      <c r="E110" t="b">
        <v>0</v>
      </c>
      <c r="F110" s="58" t="s">
        <v>3137</v>
      </c>
      <c r="G110" t="str">
        <f t="shared" si="2"/>
        <v>Proposed</v>
      </c>
    </row>
    <row r="111" spans="1:7" s="68" customFormat="1" x14ac:dyDescent="0.35">
      <c r="A111" s="70"/>
      <c r="B111" s="71" t="s">
        <v>3138</v>
      </c>
      <c r="C111" s="68" t="s">
        <v>259</v>
      </c>
      <c r="D111" s="71" t="s">
        <v>3139</v>
      </c>
      <c r="F111" s="72"/>
    </row>
    <row r="112" spans="1:7" x14ac:dyDescent="0.35">
      <c r="A112" s="47">
        <f>+A83+1</f>
        <v>50</v>
      </c>
      <c r="B112" t="s">
        <v>2116</v>
      </c>
      <c r="C112" t="s">
        <v>95</v>
      </c>
      <c r="D112" t="s">
        <v>3140</v>
      </c>
      <c r="E112" t="b">
        <v>0</v>
      </c>
      <c r="F112" s="58"/>
      <c r="G112" t="str">
        <f t="shared" si="0"/>
        <v>Proposed</v>
      </c>
    </row>
    <row r="113" spans="1:7" x14ac:dyDescent="0.35">
      <c r="A113" s="47">
        <f t="shared" ref="A113:A118" si="3">+A112+1</f>
        <v>51</v>
      </c>
      <c r="B113" t="s">
        <v>2238</v>
      </c>
      <c r="C113" t="s">
        <v>95</v>
      </c>
      <c r="D113" t="s">
        <v>3141</v>
      </c>
      <c r="E113" t="b">
        <v>0</v>
      </c>
      <c r="F113" s="58"/>
      <c r="G113" t="str">
        <f t="shared" si="0"/>
        <v>Proposed</v>
      </c>
    </row>
    <row r="114" spans="1:7" x14ac:dyDescent="0.35">
      <c r="A114" s="47">
        <f t="shared" si="3"/>
        <v>52</v>
      </c>
      <c r="B114" t="s">
        <v>2235</v>
      </c>
      <c r="C114" t="s">
        <v>259</v>
      </c>
      <c r="D114" t="s">
        <v>3142</v>
      </c>
      <c r="E114" t="b">
        <v>0</v>
      </c>
      <c r="F114" s="58"/>
      <c r="G114" t="str">
        <f t="shared" si="0"/>
        <v>Proposed</v>
      </c>
    </row>
    <row r="115" spans="1:7" x14ac:dyDescent="0.35">
      <c r="A115" s="47">
        <f t="shared" si="3"/>
        <v>53</v>
      </c>
      <c r="B115" t="s">
        <v>3143</v>
      </c>
      <c r="C115" t="s">
        <v>95</v>
      </c>
      <c r="D115" t="s">
        <v>3144</v>
      </c>
      <c r="E115" t="b">
        <v>0</v>
      </c>
      <c r="F115" s="58"/>
      <c r="G115" t="str">
        <f t="shared" si="0"/>
        <v>Proposed</v>
      </c>
    </row>
    <row r="116" spans="1:7" x14ac:dyDescent="0.35">
      <c r="A116" s="47">
        <f t="shared" si="3"/>
        <v>54</v>
      </c>
      <c r="B116" t="s">
        <v>2236</v>
      </c>
      <c r="C116" t="s">
        <v>95</v>
      </c>
      <c r="D116" t="s">
        <v>3145</v>
      </c>
      <c r="E116" t="b">
        <v>0</v>
      </c>
      <c r="F116" s="58"/>
      <c r="G116" t="str">
        <f t="shared" si="0"/>
        <v>Proposed</v>
      </c>
    </row>
    <row r="117" spans="1:7" x14ac:dyDescent="0.35">
      <c r="A117" s="47">
        <f t="shared" si="3"/>
        <v>55</v>
      </c>
      <c r="B117" t="s">
        <v>2237</v>
      </c>
      <c r="C117" t="s">
        <v>263</v>
      </c>
      <c r="D117" t="s">
        <v>3146</v>
      </c>
      <c r="E117" t="b">
        <v>0</v>
      </c>
      <c r="F117" s="58"/>
      <c r="G117" t="str">
        <f t="shared" si="0"/>
        <v>Proposed</v>
      </c>
    </row>
    <row r="118" spans="1:7" x14ac:dyDescent="0.35">
      <c r="A118" s="47">
        <f t="shared" si="3"/>
        <v>56</v>
      </c>
      <c r="B118" t="s">
        <v>2239</v>
      </c>
      <c r="C118" t="s">
        <v>95</v>
      </c>
      <c r="D118" t="s">
        <v>3147</v>
      </c>
      <c r="E118" t="b">
        <v>0</v>
      </c>
      <c r="F118" s="58"/>
      <c r="G118" t="str">
        <f t="shared" si="0"/>
        <v>Proposed</v>
      </c>
    </row>
    <row r="119" spans="1:7" s="68" customFormat="1" x14ac:dyDescent="0.35">
      <c r="A119" s="68">
        <v>202</v>
      </c>
      <c r="B119" s="68" t="s">
        <v>3148</v>
      </c>
      <c r="C119" s="68" t="s">
        <v>95</v>
      </c>
      <c r="D119" s="68" t="s">
        <v>3149</v>
      </c>
      <c r="F119" s="68" t="s">
        <v>3150</v>
      </c>
    </row>
    <row r="120" spans="1:7" s="68" customFormat="1" x14ac:dyDescent="0.35">
      <c r="A120" s="68">
        <v>200</v>
      </c>
      <c r="B120" s="68" t="s">
        <v>3151</v>
      </c>
      <c r="C120" s="68" t="s">
        <v>95</v>
      </c>
      <c r="D120" s="68" t="s">
        <v>3152</v>
      </c>
      <c r="F120" s="68" t="s">
        <v>3153</v>
      </c>
    </row>
    <row r="122" spans="1:7" ht="17.5" thickBot="1" x14ac:dyDescent="0.45">
      <c r="B122" s="44" t="s">
        <v>3154</v>
      </c>
      <c r="C122" s="45" t="s">
        <v>463</v>
      </c>
      <c r="D122" s="44"/>
    </row>
    <row r="123" spans="1:7" ht="15" thickTop="1" x14ac:dyDescent="0.35">
      <c r="B123" s="46" t="str">
        <f>+C18</f>
        <v>identifies the location of a measure application, used as an applicability field in the Energy Impacts and Measure Costs tables</v>
      </c>
    </row>
    <row r="124" spans="1:7" ht="15" thickBot="1" x14ac:dyDescent="0.4">
      <c r="A124" s="47" t="s">
        <v>465</v>
      </c>
      <c r="B124" s="48" t="s">
        <v>466</v>
      </c>
      <c r="C124" s="48" t="s">
        <v>58</v>
      </c>
      <c r="D124" s="48" t="s">
        <v>467</v>
      </c>
      <c r="E124" s="48" t="s">
        <v>1797</v>
      </c>
      <c r="F124" s="48" t="s">
        <v>3155</v>
      </c>
      <c r="G124" s="48" t="s">
        <v>3156</v>
      </c>
    </row>
    <row r="125" spans="1:7" x14ac:dyDescent="0.35">
      <c r="A125" s="47">
        <v>1</v>
      </c>
      <c r="B125" s="39" t="s">
        <v>3157</v>
      </c>
      <c r="C125" t="s">
        <v>3158</v>
      </c>
      <c r="D125" t="s">
        <v>3159</v>
      </c>
      <c r="E125" t="s">
        <v>310</v>
      </c>
      <c r="F125" s="337" t="s">
        <v>3157</v>
      </c>
      <c r="G125" s="337">
        <v>1</v>
      </c>
    </row>
    <row r="126" spans="1:7" x14ac:dyDescent="0.35">
      <c r="A126" s="47">
        <v>2</v>
      </c>
      <c r="B126" s="39" t="s">
        <v>3160</v>
      </c>
      <c r="C126" t="s">
        <v>3161</v>
      </c>
      <c r="D126" t="s">
        <v>3159</v>
      </c>
      <c r="E126" t="s">
        <v>310</v>
      </c>
      <c r="F126" s="337" t="s">
        <v>3160</v>
      </c>
      <c r="G126" s="337">
        <v>2</v>
      </c>
    </row>
    <row r="127" spans="1:7" x14ac:dyDescent="0.35">
      <c r="A127" s="47">
        <v>3</v>
      </c>
      <c r="B127" s="39" t="s">
        <v>3162</v>
      </c>
      <c r="C127" t="s">
        <v>3163</v>
      </c>
      <c r="D127" t="s">
        <v>3159</v>
      </c>
      <c r="E127" t="s">
        <v>310</v>
      </c>
      <c r="F127" s="337" t="s">
        <v>3162</v>
      </c>
      <c r="G127" s="337">
        <v>3</v>
      </c>
    </row>
    <row r="128" spans="1:7" x14ac:dyDescent="0.35">
      <c r="A128" s="47">
        <v>4</v>
      </c>
      <c r="B128" s="39" t="s">
        <v>3164</v>
      </c>
      <c r="C128" t="s">
        <v>3165</v>
      </c>
      <c r="D128" t="s">
        <v>3159</v>
      </c>
      <c r="E128" t="s">
        <v>310</v>
      </c>
      <c r="F128" s="337" t="s">
        <v>3164</v>
      </c>
      <c r="G128" s="337">
        <v>4</v>
      </c>
    </row>
    <row r="129" spans="1:7" x14ac:dyDescent="0.35">
      <c r="A129" s="47">
        <v>5</v>
      </c>
      <c r="B129" s="39" t="s">
        <v>3166</v>
      </c>
      <c r="C129" t="s">
        <v>3167</v>
      </c>
      <c r="D129" t="s">
        <v>3159</v>
      </c>
      <c r="E129" t="s">
        <v>310</v>
      </c>
      <c r="F129" s="337" t="s">
        <v>3166</v>
      </c>
      <c r="G129" s="337">
        <v>5</v>
      </c>
    </row>
    <row r="130" spans="1:7" x14ac:dyDescent="0.35">
      <c r="A130" s="47">
        <v>6</v>
      </c>
      <c r="B130" s="39" t="s">
        <v>3168</v>
      </c>
      <c r="C130" t="s">
        <v>3169</v>
      </c>
      <c r="D130" t="s">
        <v>3159</v>
      </c>
      <c r="E130" t="s">
        <v>310</v>
      </c>
      <c r="F130" s="337" t="s">
        <v>3168</v>
      </c>
      <c r="G130" s="337">
        <v>6</v>
      </c>
    </row>
    <row r="131" spans="1:7" x14ac:dyDescent="0.35">
      <c r="A131" s="47">
        <v>7</v>
      </c>
      <c r="B131" s="39" t="s">
        <v>3170</v>
      </c>
      <c r="C131" t="s">
        <v>3171</v>
      </c>
      <c r="D131" t="s">
        <v>3159</v>
      </c>
      <c r="E131" t="s">
        <v>310</v>
      </c>
      <c r="F131" s="337" t="s">
        <v>3170</v>
      </c>
      <c r="G131" s="337">
        <v>7</v>
      </c>
    </row>
    <row r="132" spans="1:7" x14ac:dyDescent="0.35">
      <c r="A132" s="47">
        <v>8</v>
      </c>
      <c r="B132" s="39" t="s">
        <v>3172</v>
      </c>
      <c r="C132" t="s">
        <v>3173</v>
      </c>
      <c r="D132" t="s">
        <v>3159</v>
      </c>
      <c r="E132" t="s">
        <v>310</v>
      </c>
      <c r="F132" s="337" t="s">
        <v>3172</v>
      </c>
      <c r="G132" s="337">
        <v>8</v>
      </c>
    </row>
    <row r="133" spans="1:7" x14ac:dyDescent="0.35">
      <c r="A133" s="47">
        <v>9</v>
      </c>
      <c r="B133" s="39" t="s">
        <v>3174</v>
      </c>
      <c r="C133" t="s">
        <v>3175</v>
      </c>
      <c r="D133" t="s">
        <v>3159</v>
      </c>
      <c r="E133" t="s">
        <v>310</v>
      </c>
      <c r="F133" s="337" t="s">
        <v>3174</v>
      </c>
      <c r="G133" s="337">
        <v>9</v>
      </c>
    </row>
    <row r="134" spans="1:7" x14ac:dyDescent="0.35">
      <c r="A134" s="47">
        <v>10</v>
      </c>
      <c r="B134" s="39" t="s">
        <v>3176</v>
      </c>
      <c r="C134" t="s">
        <v>3177</v>
      </c>
      <c r="D134" t="s">
        <v>3159</v>
      </c>
      <c r="E134" t="s">
        <v>310</v>
      </c>
      <c r="F134" s="337" t="s">
        <v>3176</v>
      </c>
      <c r="G134" s="337">
        <v>10</v>
      </c>
    </row>
    <row r="135" spans="1:7" x14ac:dyDescent="0.35">
      <c r="A135" s="47">
        <v>11</v>
      </c>
      <c r="B135" s="39" t="s">
        <v>3178</v>
      </c>
      <c r="C135" t="s">
        <v>3179</v>
      </c>
      <c r="D135" t="s">
        <v>3159</v>
      </c>
      <c r="E135" t="s">
        <v>310</v>
      </c>
      <c r="F135" s="337" t="s">
        <v>3178</v>
      </c>
      <c r="G135" s="337">
        <v>11</v>
      </c>
    </row>
    <row r="136" spans="1:7" x14ac:dyDescent="0.35">
      <c r="A136" s="47">
        <v>12</v>
      </c>
      <c r="B136" s="39" t="s">
        <v>3180</v>
      </c>
      <c r="C136" t="s">
        <v>3181</v>
      </c>
      <c r="D136" t="s">
        <v>3159</v>
      </c>
      <c r="E136" t="s">
        <v>310</v>
      </c>
      <c r="F136" s="337" t="s">
        <v>3180</v>
      </c>
      <c r="G136" s="337">
        <v>12</v>
      </c>
    </row>
    <row r="137" spans="1:7" x14ac:dyDescent="0.35">
      <c r="A137" s="47">
        <v>13</v>
      </c>
      <c r="B137" s="39" t="s">
        <v>3182</v>
      </c>
      <c r="C137" t="s">
        <v>3183</v>
      </c>
      <c r="D137" t="s">
        <v>3159</v>
      </c>
      <c r="E137" t="s">
        <v>310</v>
      </c>
      <c r="F137" s="337" t="s">
        <v>3182</v>
      </c>
      <c r="G137" s="337">
        <v>13</v>
      </c>
    </row>
    <row r="138" spans="1:7" x14ac:dyDescent="0.35">
      <c r="A138" s="47">
        <v>14</v>
      </c>
      <c r="B138" s="39" t="s">
        <v>3184</v>
      </c>
      <c r="C138" t="s">
        <v>3185</v>
      </c>
      <c r="D138" t="s">
        <v>3159</v>
      </c>
      <c r="E138" t="s">
        <v>310</v>
      </c>
      <c r="F138" s="337" t="s">
        <v>3184</v>
      </c>
      <c r="G138" s="337">
        <v>14</v>
      </c>
    </row>
    <row r="139" spans="1:7" x14ac:dyDescent="0.35">
      <c r="A139" s="47">
        <v>15</v>
      </c>
      <c r="B139" s="39" t="s">
        <v>3186</v>
      </c>
      <c r="C139" t="s">
        <v>3187</v>
      </c>
      <c r="D139" t="s">
        <v>3159</v>
      </c>
      <c r="E139" t="s">
        <v>310</v>
      </c>
      <c r="F139" s="337" t="s">
        <v>3186</v>
      </c>
      <c r="G139" s="337">
        <v>15</v>
      </c>
    </row>
    <row r="140" spans="1:7" x14ac:dyDescent="0.35">
      <c r="A140" s="47">
        <v>16</v>
      </c>
      <c r="B140" s="73" t="s">
        <v>3188</v>
      </c>
      <c r="C140" t="s">
        <v>3189</v>
      </c>
      <c r="D140" t="s">
        <v>3159</v>
      </c>
      <c r="E140" t="s">
        <v>310</v>
      </c>
      <c r="F140" s="337" t="s">
        <v>3188</v>
      </c>
      <c r="G140" s="337">
        <v>16</v>
      </c>
    </row>
    <row r="141" spans="1:7" x14ac:dyDescent="0.35">
      <c r="A141" s="47">
        <v>17</v>
      </c>
      <c r="B141" s="39" t="s">
        <v>182</v>
      </c>
      <c r="C141" t="s">
        <v>3190</v>
      </c>
      <c r="D141" t="s">
        <v>3191</v>
      </c>
      <c r="E141" t="s">
        <v>310</v>
      </c>
      <c r="F141" s="337" t="s">
        <v>88</v>
      </c>
      <c r="G141" s="337" t="s">
        <v>265</v>
      </c>
    </row>
    <row r="142" spans="1:7" x14ac:dyDescent="0.35">
      <c r="A142" s="47">
        <v>18</v>
      </c>
      <c r="B142" s="73" t="s">
        <v>88</v>
      </c>
      <c r="C142" s="74" t="s">
        <v>3192</v>
      </c>
      <c r="D142" s="74" t="s">
        <v>3193</v>
      </c>
      <c r="E142" t="s">
        <v>310</v>
      </c>
      <c r="F142" s="337" t="s">
        <v>88</v>
      </c>
      <c r="G142" s="337" t="s">
        <v>265</v>
      </c>
    </row>
    <row r="143" spans="1:7" x14ac:dyDescent="0.35">
      <c r="A143" s="47">
        <v>19</v>
      </c>
      <c r="B143" s="39" t="s">
        <v>3194</v>
      </c>
      <c r="C143" t="s">
        <v>3195</v>
      </c>
      <c r="D143" t="s">
        <v>3196</v>
      </c>
      <c r="E143" t="s">
        <v>310</v>
      </c>
      <c r="F143" s="337" t="s">
        <v>88</v>
      </c>
      <c r="G143" s="337" t="s">
        <v>265</v>
      </c>
    </row>
    <row r="144" spans="1:7" x14ac:dyDescent="0.35">
      <c r="A144" s="47">
        <v>20</v>
      </c>
      <c r="B144" s="39" t="s">
        <v>89</v>
      </c>
      <c r="C144" t="s">
        <v>3197</v>
      </c>
      <c r="D144" t="s">
        <v>3198</v>
      </c>
      <c r="E144" t="s">
        <v>2974</v>
      </c>
      <c r="F144" s="337" t="s">
        <v>308</v>
      </c>
      <c r="G144" s="337" t="s">
        <v>265</v>
      </c>
    </row>
    <row r="145" spans="1:7" x14ac:dyDescent="0.35">
      <c r="A145" s="47">
        <v>21</v>
      </c>
      <c r="B145" s="39" t="s">
        <v>93</v>
      </c>
      <c r="C145" t="s">
        <v>3199</v>
      </c>
      <c r="D145" t="s">
        <v>3200</v>
      </c>
      <c r="E145" t="s">
        <v>2974</v>
      </c>
      <c r="F145" s="337" t="s">
        <v>308</v>
      </c>
      <c r="G145" s="337" t="s">
        <v>265</v>
      </c>
    </row>
    <row r="146" spans="1:7" x14ac:dyDescent="0.35">
      <c r="A146" s="47">
        <v>22</v>
      </c>
      <c r="B146" s="39" t="s">
        <v>1226</v>
      </c>
      <c r="C146" t="s">
        <v>3201</v>
      </c>
      <c r="D146" t="s">
        <v>3202</v>
      </c>
      <c r="E146" t="s">
        <v>2974</v>
      </c>
      <c r="F146" s="337" t="s">
        <v>308</v>
      </c>
      <c r="G146" s="337" t="s">
        <v>265</v>
      </c>
    </row>
    <row r="147" spans="1:7" x14ac:dyDescent="0.35">
      <c r="A147" s="47">
        <v>23</v>
      </c>
      <c r="B147" s="39" t="s">
        <v>61</v>
      </c>
      <c r="C147" t="s">
        <v>3203</v>
      </c>
      <c r="D147" t="s">
        <v>3204</v>
      </c>
      <c r="E147" t="s">
        <v>2974</v>
      </c>
      <c r="F147" s="337" t="s">
        <v>308</v>
      </c>
      <c r="G147" s="337" t="s">
        <v>265</v>
      </c>
    </row>
    <row r="148" spans="1:7" x14ac:dyDescent="0.35">
      <c r="A148" s="47">
        <v>24</v>
      </c>
      <c r="B148" s="39" t="s">
        <v>3205</v>
      </c>
      <c r="C148" t="s">
        <v>3206</v>
      </c>
      <c r="D148" t="s">
        <v>3207</v>
      </c>
      <c r="E148" t="s">
        <v>310</v>
      </c>
      <c r="F148" s="337" t="s">
        <v>3162</v>
      </c>
      <c r="G148" s="337" t="s">
        <v>3205</v>
      </c>
    </row>
    <row r="149" spans="1:7" x14ac:dyDescent="0.35">
      <c r="A149" s="47">
        <v>25</v>
      </c>
      <c r="B149" s="39" t="s">
        <v>3208</v>
      </c>
      <c r="C149" t="s">
        <v>3209</v>
      </c>
      <c r="D149" t="s">
        <v>3207</v>
      </c>
      <c r="E149" t="s">
        <v>310</v>
      </c>
      <c r="F149" s="337" t="s">
        <v>3162</v>
      </c>
      <c r="G149" s="337" t="s">
        <v>3208</v>
      </c>
    </row>
    <row r="150" spans="1:7" x14ac:dyDescent="0.35">
      <c r="A150" s="47"/>
      <c r="B150" s="39"/>
    </row>
    <row r="151" spans="1:7" x14ac:dyDescent="0.35">
      <c r="A151" s="47"/>
      <c r="B151" s="39"/>
    </row>
    <row r="152" spans="1:7" x14ac:dyDescent="0.35">
      <c r="A152" s="47"/>
      <c r="B152" s="39"/>
    </row>
    <row r="153" spans="1:7" x14ac:dyDescent="0.35">
      <c r="B153" s="337"/>
    </row>
    <row r="155" spans="1:7" ht="17.5" thickBot="1" x14ac:dyDescent="0.45">
      <c r="B155" s="44" t="s">
        <v>260</v>
      </c>
      <c r="C155" s="45" t="s">
        <v>463</v>
      </c>
      <c r="D155" s="44"/>
    </row>
    <row r="156" spans="1:7" ht="15" thickTop="1" x14ac:dyDescent="0.35">
      <c r="B156" s="46" t="str">
        <f>+C7</f>
        <v>identifies the building vintage, used as an applicability field in the Energy Impacts and Measure Costs tables</v>
      </c>
    </row>
    <row r="157" spans="1:7" ht="15" thickBot="1" x14ac:dyDescent="0.4">
      <c r="A157" s="47" t="s">
        <v>465</v>
      </c>
      <c r="B157" s="48" t="s">
        <v>466</v>
      </c>
      <c r="C157" s="48" t="s">
        <v>58</v>
      </c>
      <c r="D157" s="48" t="s">
        <v>467</v>
      </c>
    </row>
    <row r="158" spans="1:7" x14ac:dyDescent="0.35">
      <c r="A158" s="47">
        <v>1</v>
      </c>
      <c r="B158" s="39">
        <v>1975</v>
      </c>
      <c r="C158" s="75" t="s">
        <v>3210</v>
      </c>
      <c r="D158" s="50" t="s">
        <v>3211</v>
      </c>
    </row>
    <row r="159" spans="1:7" x14ac:dyDescent="0.35">
      <c r="A159" s="47">
        <f>+A158+1</f>
        <v>2</v>
      </c>
      <c r="B159" s="39">
        <v>1985</v>
      </c>
      <c r="C159" t="s">
        <v>3212</v>
      </c>
      <c r="D159" s="50" t="s">
        <v>3213</v>
      </c>
    </row>
    <row r="160" spans="1:7" x14ac:dyDescent="0.35">
      <c r="A160" s="47">
        <f t="shared" ref="A160:A170" si="4">+A159+1</f>
        <v>3</v>
      </c>
      <c r="B160" s="39">
        <v>1996</v>
      </c>
      <c r="C160" t="s">
        <v>3214</v>
      </c>
      <c r="D160" s="50" t="s">
        <v>3215</v>
      </c>
    </row>
    <row r="161" spans="1:5" x14ac:dyDescent="0.35">
      <c r="A161" s="47">
        <f t="shared" si="4"/>
        <v>4</v>
      </c>
      <c r="B161" s="39">
        <v>2003</v>
      </c>
      <c r="C161" t="s">
        <v>3216</v>
      </c>
      <c r="D161" s="50" t="s">
        <v>3217</v>
      </c>
    </row>
    <row r="162" spans="1:5" x14ac:dyDescent="0.35">
      <c r="A162" s="47">
        <f t="shared" si="4"/>
        <v>5</v>
      </c>
      <c r="B162" s="39">
        <v>2007</v>
      </c>
      <c r="C162" t="s">
        <v>3218</v>
      </c>
      <c r="D162" s="50" t="s">
        <v>3219</v>
      </c>
    </row>
    <row r="163" spans="1:5" x14ac:dyDescent="0.35">
      <c r="A163" s="47">
        <f t="shared" si="4"/>
        <v>6</v>
      </c>
      <c r="B163" s="39">
        <v>2011</v>
      </c>
      <c r="C163" t="s">
        <v>3220</v>
      </c>
      <c r="D163" s="50" t="s">
        <v>3221</v>
      </c>
    </row>
    <row r="164" spans="1:5" x14ac:dyDescent="0.35">
      <c r="A164" s="47">
        <f t="shared" si="4"/>
        <v>7</v>
      </c>
      <c r="B164" s="39">
        <v>2014</v>
      </c>
      <c r="C164" s="50" t="s">
        <v>3222</v>
      </c>
      <c r="D164" s="50" t="s">
        <v>3223</v>
      </c>
    </row>
    <row r="165" spans="1:5" x14ac:dyDescent="0.35">
      <c r="A165" s="47">
        <f t="shared" si="4"/>
        <v>8</v>
      </c>
      <c r="B165" s="76" t="s">
        <v>166</v>
      </c>
      <c r="C165" t="s">
        <v>3224</v>
      </c>
    </row>
    <row r="166" spans="1:5" x14ac:dyDescent="0.35">
      <c r="A166" s="47">
        <f t="shared" si="4"/>
        <v>9</v>
      </c>
      <c r="B166" s="76" t="s">
        <v>171</v>
      </c>
      <c r="C166" t="s">
        <v>3225</v>
      </c>
      <c r="D166" t="s">
        <v>3226</v>
      </c>
    </row>
    <row r="167" spans="1:5" x14ac:dyDescent="0.35">
      <c r="A167" s="47">
        <f t="shared" si="4"/>
        <v>10</v>
      </c>
      <c r="B167" s="39" t="s">
        <v>137</v>
      </c>
      <c r="C167" t="s">
        <v>3227</v>
      </c>
      <c r="D167" t="s">
        <v>3228</v>
      </c>
    </row>
    <row r="168" spans="1:5" x14ac:dyDescent="0.35">
      <c r="A168" s="47">
        <f t="shared" si="4"/>
        <v>11</v>
      </c>
      <c r="B168" s="39" t="s">
        <v>144</v>
      </c>
      <c r="C168" t="s">
        <v>3229</v>
      </c>
      <c r="D168" t="s">
        <v>3228</v>
      </c>
    </row>
    <row r="169" spans="1:5" x14ac:dyDescent="0.35">
      <c r="A169" s="47">
        <f t="shared" si="4"/>
        <v>12</v>
      </c>
      <c r="B169" s="39" t="s">
        <v>152</v>
      </c>
      <c r="C169" t="s">
        <v>3230</v>
      </c>
      <c r="D169" t="s">
        <v>3228</v>
      </c>
    </row>
    <row r="170" spans="1:5" x14ac:dyDescent="0.35">
      <c r="A170" s="47">
        <f t="shared" si="4"/>
        <v>13</v>
      </c>
      <c r="B170" s="39" t="s">
        <v>158</v>
      </c>
      <c r="C170" t="s">
        <v>3231</v>
      </c>
      <c r="D170" t="s">
        <v>3228</v>
      </c>
    </row>
    <row r="171" spans="1:5" x14ac:dyDescent="0.35">
      <c r="A171" s="47" t="e">
        <f>+#REF!+1</f>
        <v>#REF!</v>
      </c>
      <c r="B171" s="39" t="s">
        <v>88</v>
      </c>
      <c r="C171" t="s">
        <v>3232</v>
      </c>
    </row>
    <row r="172" spans="1:5" s="50" customFormat="1" x14ac:dyDescent="0.35">
      <c r="A172" s="77">
        <v>14</v>
      </c>
      <c r="B172" s="77" t="s">
        <v>176</v>
      </c>
      <c r="C172" s="77" t="s">
        <v>3233</v>
      </c>
      <c r="D172" s="77" t="s">
        <v>3234</v>
      </c>
      <c r="E172" s="77" t="s">
        <v>2974</v>
      </c>
    </row>
    <row r="173" spans="1:5" s="50" customFormat="1" x14ac:dyDescent="0.35">
      <c r="A173" s="77">
        <v>15</v>
      </c>
      <c r="B173" s="77" t="s">
        <v>183</v>
      </c>
      <c r="C173" s="77" t="s">
        <v>3235</v>
      </c>
      <c r="D173" s="77" t="s">
        <v>3236</v>
      </c>
      <c r="E173" s="77" t="s">
        <v>2974</v>
      </c>
    </row>
    <row r="174" spans="1:5" s="50" customFormat="1" x14ac:dyDescent="0.35">
      <c r="A174" s="77">
        <v>16</v>
      </c>
      <c r="B174" s="77" t="s">
        <v>188</v>
      </c>
      <c r="C174" s="77" t="s">
        <v>3237</v>
      </c>
      <c r="D174" s="77" t="s">
        <v>3238</v>
      </c>
      <c r="E174" s="77" t="s">
        <v>2974</v>
      </c>
    </row>
    <row r="175" spans="1:5" s="50" customFormat="1" x14ac:dyDescent="0.35">
      <c r="A175" s="77">
        <v>17</v>
      </c>
      <c r="B175" s="77" t="s">
        <v>193</v>
      </c>
      <c r="C175" s="77" t="s">
        <v>3239</v>
      </c>
      <c r="D175" s="77" t="s">
        <v>3240</v>
      </c>
      <c r="E175" s="77" t="s">
        <v>2974</v>
      </c>
    </row>
    <row r="176" spans="1:5" s="50" customFormat="1" x14ac:dyDescent="0.35">
      <c r="A176" s="77">
        <v>18</v>
      </c>
      <c r="B176" s="77">
        <v>5</v>
      </c>
      <c r="C176" s="77" t="s">
        <v>3241</v>
      </c>
      <c r="D176" s="77" t="s">
        <v>3242</v>
      </c>
      <c r="E176" s="77" t="s">
        <v>2974</v>
      </c>
    </row>
    <row r="177" spans="1:6" x14ac:dyDescent="0.35">
      <c r="A177" s="39"/>
      <c r="B177" s="39"/>
      <c r="C177" s="39"/>
      <c r="D177" s="39"/>
      <c r="E177" s="39"/>
    </row>
    <row r="178" spans="1:6" ht="17.5" thickBot="1" x14ac:dyDescent="0.45">
      <c r="B178" s="44" t="s">
        <v>291</v>
      </c>
      <c r="C178" s="45" t="s">
        <v>463</v>
      </c>
      <c r="D178" s="44"/>
      <c r="E178" s="44"/>
    </row>
    <row r="179" spans="1:6" ht="15" thickTop="1" x14ac:dyDescent="0.35">
      <c r="B179" s="46" t="str">
        <f>+C6</f>
        <v>identifies the building primary HVAC system , used as an applicability field in the Energy Impacts and Measure Costs tables</v>
      </c>
    </row>
    <row r="180" spans="1:6" ht="15" thickBot="1" x14ac:dyDescent="0.4">
      <c r="A180" s="47" t="s">
        <v>465</v>
      </c>
      <c r="B180" s="48" t="s">
        <v>466</v>
      </c>
      <c r="C180" s="48" t="s">
        <v>58</v>
      </c>
      <c r="D180" s="48" t="s">
        <v>154</v>
      </c>
      <c r="E180" s="48" t="s">
        <v>467</v>
      </c>
      <c r="F180" s="48" t="s">
        <v>154</v>
      </c>
    </row>
    <row r="181" spans="1:6" x14ac:dyDescent="0.35">
      <c r="A181" s="47">
        <v>1</v>
      </c>
      <c r="B181" t="s">
        <v>2913</v>
      </c>
      <c r="C181" t="s">
        <v>2914</v>
      </c>
      <c r="D181" t="s">
        <v>200</v>
      </c>
      <c r="F181" t="s">
        <v>200</v>
      </c>
    </row>
    <row r="182" spans="1:6" x14ac:dyDescent="0.35">
      <c r="A182" s="47">
        <f>+A181+1</f>
        <v>2</v>
      </c>
      <c r="B182" t="s">
        <v>2915</v>
      </c>
      <c r="C182" t="s">
        <v>2916</v>
      </c>
      <c r="D182" t="s">
        <v>200</v>
      </c>
      <c r="F182" t="s">
        <v>200</v>
      </c>
    </row>
    <row r="183" spans="1:6" x14ac:dyDescent="0.35">
      <c r="A183" s="47">
        <f t="shared" ref="A183:A205" si="5">+A182+1</f>
        <v>3</v>
      </c>
      <c r="B183" t="s">
        <v>2917</v>
      </c>
      <c r="C183" t="s">
        <v>2918</v>
      </c>
      <c r="D183" t="s">
        <v>200</v>
      </c>
      <c r="F183" t="s">
        <v>200</v>
      </c>
    </row>
    <row r="184" spans="1:6" x14ac:dyDescent="0.35">
      <c r="A184" s="47">
        <f t="shared" si="5"/>
        <v>4</v>
      </c>
      <c r="B184" t="s">
        <v>2919</v>
      </c>
      <c r="C184" t="s">
        <v>2920</v>
      </c>
      <c r="D184" t="s">
        <v>200</v>
      </c>
      <c r="F184" t="s">
        <v>200</v>
      </c>
    </row>
    <row r="185" spans="1:6" x14ac:dyDescent="0.35">
      <c r="A185" s="47">
        <f t="shared" si="5"/>
        <v>5</v>
      </c>
      <c r="B185" t="s">
        <v>2921</v>
      </c>
      <c r="C185" t="s">
        <v>2922</v>
      </c>
      <c r="D185" t="s">
        <v>200</v>
      </c>
      <c r="F185" t="s">
        <v>200</v>
      </c>
    </row>
    <row r="186" spans="1:6" x14ac:dyDescent="0.35">
      <c r="A186" s="47">
        <f t="shared" si="5"/>
        <v>6</v>
      </c>
      <c r="B186" t="s">
        <v>293</v>
      </c>
      <c r="C186" t="s">
        <v>3243</v>
      </c>
      <c r="D186" t="s">
        <v>200</v>
      </c>
      <c r="F186" t="s">
        <v>200</v>
      </c>
    </row>
    <row r="187" spans="1:6" x14ac:dyDescent="0.35">
      <c r="A187" s="47">
        <f>+A185+1</f>
        <v>6</v>
      </c>
      <c r="B187" t="s">
        <v>2933</v>
      </c>
      <c r="C187" t="s">
        <v>2934</v>
      </c>
      <c r="D187" t="s">
        <v>95</v>
      </c>
      <c r="F187" t="s">
        <v>95</v>
      </c>
    </row>
    <row r="188" spans="1:6" x14ac:dyDescent="0.35">
      <c r="A188" s="47">
        <f>+A187+1</f>
        <v>7</v>
      </c>
      <c r="B188" t="s">
        <v>2935</v>
      </c>
      <c r="C188" t="s">
        <v>2936</v>
      </c>
      <c r="D188" t="s">
        <v>95</v>
      </c>
      <c r="F188" t="s">
        <v>95</v>
      </c>
    </row>
    <row r="189" spans="1:6" x14ac:dyDescent="0.35">
      <c r="A189" s="47">
        <f>+A188+1</f>
        <v>8</v>
      </c>
      <c r="B189" t="s">
        <v>2937</v>
      </c>
      <c r="C189" t="s">
        <v>2938</v>
      </c>
      <c r="D189" t="s">
        <v>95</v>
      </c>
      <c r="F189" t="s">
        <v>95</v>
      </c>
    </row>
    <row r="190" spans="1:6" x14ac:dyDescent="0.35">
      <c r="A190" s="47">
        <f>+A189+1</f>
        <v>9</v>
      </c>
      <c r="B190" t="s">
        <v>2939</v>
      </c>
      <c r="C190" t="s">
        <v>2940</v>
      </c>
      <c r="D190" t="s">
        <v>95</v>
      </c>
      <c r="F190" t="s">
        <v>95</v>
      </c>
    </row>
    <row r="191" spans="1:6" x14ac:dyDescent="0.35">
      <c r="A191" s="47">
        <f t="shared" si="5"/>
        <v>10</v>
      </c>
      <c r="B191" t="s">
        <v>2941</v>
      </c>
      <c r="C191" t="s">
        <v>2942</v>
      </c>
      <c r="D191" t="s">
        <v>95</v>
      </c>
      <c r="F191" t="s">
        <v>95</v>
      </c>
    </row>
    <row r="192" spans="1:6" x14ac:dyDescent="0.35">
      <c r="A192" s="47">
        <f t="shared" si="5"/>
        <v>11</v>
      </c>
      <c r="B192" t="s">
        <v>2943</v>
      </c>
      <c r="C192" t="s">
        <v>2944</v>
      </c>
      <c r="D192" t="s">
        <v>95</v>
      </c>
      <c r="F192" t="s">
        <v>95</v>
      </c>
    </row>
    <row r="193" spans="1:6" x14ac:dyDescent="0.35">
      <c r="A193" s="47">
        <f t="shared" si="5"/>
        <v>12</v>
      </c>
      <c r="B193" t="s">
        <v>2945</v>
      </c>
      <c r="C193" t="s">
        <v>2946</v>
      </c>
      <c r="D193" t="s">
        <v>95</v>
      </c>
      <c r="F193" t="s">
        <v>95</v>
      </c>
    </row>
    <row r="194" spans="1:6" x14ac:dyDescent="0.35">
      <c r="A194" s="47">
        <f t="shared" si="5"/>
        <v>13</v>
      </c>
      <c r="B194" t="s">
        <v>2947</v>
      </c>
      <c r="C194" t="s">
        <v>2948</v>
      </c>
      <c r="D194" t="s">
        <v>95</v>
      </c>
      <c r="F194" t="s">
        <v>95</v>
      </c>
    </row>
    <row r="195" spans="1:6" x14ac:dyDescent="0.35">
      <c r="A195" s="47">
        <f t="shared" si="5"/>
        <v>14</v>
      </c>
      <c r="B195" t="s">
        <v>2949</v>
      </c>
      <c r="C195" t="s">
        <v>2950</v>
      </c>
      <c r="D195" t="s">
        <v>95</v>
      </c>
      <c r="F195" t="s">
        <v>95</v>
      </c>
    </row>
    <row r="196" spans="1:6" x14ac:dyDescent="0.35">
      <c r="A196" s="47">
        <f t="shared" si="5"/>
        <v>15</v>
      </c>
      <c r="B196" t="s">
        <v>2951</v>
      </c>
      <c r="C196" t="s">
        <v>2952</v>
      </c>
      <c r="D196" t="s">
        <v>95</v>
      </c>
      <c r="F196" t="s">
        <v>95</v>
      </c>
    </row>
    <row r="197" spans="1:6" x14ac:dyDescent="0.35">
      <c r="A197" s="47">
        <f t="shared" si="5"/>
        <v>16</v>
      </c>
      <c r="B197" t="s">
        <v>2953</v>
      </c>
      <c r="C197" t="s">
        <v>2954</v>
      </c>
      <c r="D197" t="s">
        <v>95</v>
      </c>
      <c r="F197" t="s">
        <v>95</v>
      </c>
    </row>
    <row r="198" spans="1:6" x14ac:dyDescent="0.35">
      <c r="A198" s="47">
        <f t="shared" si="5"/>
        <v>17</v>
      </c>
      <c r="B198" t="s">
        <v>2955</v>
      </c>
      <c r="C198" t="s">
        <v>2956</v>
      </c>
      <c r="D198" t="s">
        <v>95</v>
      </c>
      <c r="F198" t="s">
        <v>95</v>
      </c>
    </row>
    <row r="199" spans="1:6" x14ac:dyDescent="0.35">
      <c r="A199" s="47">
        <f t="shared" si="5"/>
        <v>18</v>
      </c>
      <c r="B199" t="s">
        <v>2957</v>
      </c>
      <c r="C199" t="s">
        <v>2958</v>
      </c>
      <c r="D199" t="s">
        <v>95</v>
      </c>
      <c r="F199" t="s">
        <v>95</v>
      </c>
    </row>
    <row r="200" spans="1:6" x14ac:dyDescent="0.35">
      <c r="A200" s="47">
        <f t="shared" si="5"/>
        <v>19</v>
      </c>
      <c r="B200" t="s">
        <v>2959</v>
      </c>
      <c r="C200" t="s">
        <v>2960</v>
      </c>
      <c r="D200" t="s">
        <v>95</v>
      </c>
      <c r="F200" t="s">
        <v>95</v>
      </c>
    </row>
    <row r="201" spans="1:6" x14ac:dyDescent="0.35">
      <c r="A201" s="47">
        <f t="shared" si="5"/>
        <v>20</v>
      </c>
      <c r="B201" t="s">
        <v>2961</v>
      </c>
      <c r="C201" t="s">
        <v>2962</v>
      </c>
      <c r="D201" t="s">
        <v>95</v>
      </c>
      <c r="F201" t="s">
        <v>95</v>
      </c>
    </row>
    <row r="202" spans="1:6" x14ac:dyDescent="0.35">
      <c r="A202" s="47">
        <f t="shared" si="5"/>
        <v>21</v>
      </c>
      <c r="B202" t="s">
        <v>2963</v>
      </c>
      <c r="C202" t="s">
        <v>2922</v>
      </c>
      <c r="D202" t="s">
        <v>95</v>
      </c>
      <c r="F202" t="s">
        <v>95</v>
      </c>
    </row>
    <row r="203" spans="1:6" x14ac:dyDescent="0.35">
      <c r="A203" s="78">
        <f>+A205+1</f>
        <v>24</v>
      </c>
      <c r="B203" t="s">
        <v>2964</v>
      </c>
      <c r="C203" t="s">
        <v>3244</v>
      </c>
      <c r="D203" t="s">
        <v>95</v>
      </c>
      <c r="F203" t="s">
        <v>1981</v>
      </c>
    </row>
    <row r="204" spans="1:6" x14ac:dyDescent="0.35">
      <c r="A204" s="47">
        <f>+A202+1</f>
        <v>22</v>
      </c>
      <c r="B204" t="s">
        <v>2966</v>
      </c>
      <c r="C204" t="s">
        <v>2967</v>
      </c>
      <c r="D204" t="s">
        <v>259</v>
      </c>
      <c r="E204" t="s">
        <v>2968</v>
      </c>
      <c r="F204" t="s">
        <v>259</v>
      </c>
    </row>
    <row r="205" spans="1:6" x14ac:dyDescent="0.35">
      <c r="A205" s="47">
        <f t="shared" si="5"/>
        <v>23</v>
      </c>
      <c r="B205" t="s">
        <v>2969</v>
      </c>
      <c r="C205" t="s">
        <v>2970</v>
      </c>
      <c r="D205" t="s">
        <v>259</v>
      </c>
      <c r="E205" t="s">
        <v>2968</v>
      </c>
      <c r="F205" t="s">
        <v>259</v>
      </c>
    </row>
    <row r="206" spans="1:6" x14ac:dyDescent="0.35">
      <c r="A206" s="47">
        <f>+A203+1</f>
        <v>25</v>
      </c>
      <c r="B206" t="s">
        <v>88</v>
      </c>
      <c r="C206" t="s">
        <v>3245</v>
      </c>
      <c r="D206" t="s">
        <v>1981</v>
      </c>
      <c r="F206" t="s">
        <v>1981</v>
      </c>
    </row>
    <row r="207" spans="1:6" x14ac:dyDescent="0.35">
      <c r="B207" s="71" t="s">
        <v>121</v>
      </c>
      <c r="C207" s="71" t="s">
        <v>2977</v>
      </c>
      <c r="D207" t="s">
        <v>1981</v>
      </c>
    </row>
    <row r="208" spans="1:6" x14ac:dyDescent="0.35">
      <c r="A208" s="47"/>
      <c r="B208" s="71" t="s">
        <v>2931</v>
      </c>
      <c r="C208" s="71" t="s">
        <v>2932</v>
      </c>
      <c r="D208" t="s">
        <v>95</v>
      </c>
    </row>
    <row r="209" spans="1:4" x14ac:dyDescent="0.35">
      <c r="A209" s="47"/>
      <c r="B209" s="71" t="s">
        <v>2971</v>
      </c>
      <c r="C209" s="71" t="s">
        <v>2972</v>
      </c>
      <c r="D209" t="s">
        <v>1981</v>
      </c>
    </row>
    <row r="210" spans="1:4" x14ac:dyDescent="0.35">
      <c r="A210" s="47"/>
      <c r="B210" s="71" t="s">
        <v>2928</v>
      </c>
      <c r="C210" s="71" t="s">
        <v>2929</v>
      </c>
      <c r="D210" t="s">
        <v>200</v>
      </c>
    </row>
    <row r="211" spans="1:4" ht="29" x14ac:dyDescent="0.35">
      <c r="A211" s="47"/>
      <c r="B211" s="71" t="s">
        <v>2923</v>
      </c>
      <c r="C211" s="71" t="s">
        <v>2924</v>
      </c>
      <c r="D211" t="s">
        <v>200</v>
      </c>
    </row>
    <row r="212" spans="1:4" ht="29" x14ac:dyDescent="0.35">
      <c r="A212" s="47"/>
      <c r="B212" s="71" t="s">
        <v>2926</v>
      </c>
      <c r="C212" s="71" t="s">
        <v>2927</v>
      </c>
      <c r="D212" t="s">
        <v>200</v>
      </c>
    </row>
    <row r="213" spans="1:4" ht="29" x14ac:dyDescent="0.35">
      <c r="A213" s="47"/>
      <c r="B213" s="71" t="s">
        <v>2978</v>
      </c>
      <c r="C213" s="71" t="s">
        <v>2979</v>
      </c>
      <c r="D213" t="s">
        <v>1981</v>
      </c>
    </row>
    <row r="215" spans="1:4" ht="17.5" thickBot="1" x14ac:dyDescent="0.45">
      <c r="B215" s="44" t="s">
        <v>369</v>
      </c>
      <c r="C215" s="45" t="s">
        <v>463</v>
      </c>
      <c r="D215" s="44"/>
    </row>
    <row r="216" spans="1:4" ht="15" thickTop="1" x14ac:dyDescent="0.35">
      <c r="B216" s="46" t="str">
        <f>+C17</f>
        <v>identifies the IOU, used as an applicability field in the Energy Impacts and Measure Costs tables</v>
      </c>
    </row>
    <row r="217" spans="1:4" ht="15" thickBot="1" x14ac:dyDescent="0.4">
      <c r="A217" s="47" t="s">
        <v>465</v>
      </c>
      <c r="B217" s="48" t="s">
        <v>466</v>
      </c>
      <c r="C217" s="48" t="s">
        <v>58</v>
      </c>
      <c r="D217" s="48" t="s">
        <v>467</v>
      </c>
    </row>
    <row r="218" spans="1:4" x14ac:dyDescent="0.35">
      <c r="A218" s="47">
        <v>1</v>
      </c>
      <c r="B218" t="s">
        <v>89</v>
      </c>
      <c r="C218" t="s">
        <v>468</v>
      </c>
    </row>
    <row r="219" spans="1:4" x14ac:dyDescent="0.35">
      <c r="A219" s="47">
        <f>+A218+1</f>
        <v>2</v>
      </c>
      <c r="B219" t="s">
        <v>93</v>
      </c>
      <c r="C219" t="s">
        <v>469</v>
      </c>
    </row>
    <row r="220" spans="1:4" x14ac:dyDescent="0.35">
      <c r="A220" s="47">
        <f>+A219+1</f>
        <v>3</v>
      </c>
      <c r="B220" t="s">
        <v>97</v>
      </c>
      <c r="C220" t="s">
        <v>470</v>
      </c>
    </row>
    <row r="221" spans="1:4" x14ac:dyDescent="0.35">
      <c r="A221" s="47">
        <f>+A220+1</f>
        <v>4</v>
      </c>
      <c r="B221" t="s">
        <v>61</v>
      </c>
      <c r="C221" t="s">
        <v>471</v>
      </c>
    </row>
    <row r="222" spans="1:4" x14ac:dyDescent="0.35">
      <c r="A222" s="47" t="e">
        <f>+#REF!+1</f>
        <v>#REF!</v>
      </c>
      <c r="B222" t="s">
        <v>109</v>
      </c>
      <c r="C222" t="s">
        <v>472</v>
      </c>
      <c r="D222" t="s">
        <v>473</v>
      </c>
    </row>
    <row r="223" spans="1:4" x14ac:dyDescent="0.35">
      <c r="A223" s="47" t="e">
        <f>+A222+1</f>
        <v>#REF!</v>
      </c>
      <c r="B223" t="s">
        <v>116</v>
      </c>
      <c r="C223" t="s">
        <v>474</v>
      </c>
      <c r="D223" t="s">
        <v>475</v>
      </c>
    </row>
    <row r="224" spans="1:4" s="50" customFormat="1" x14ac:dyDescent="0.35">
      <c r="A224" s="49"/>
      <c r="B224" s="50" t="s">
        <v>121</v>
      </c>
      <c r="C224" s="50" t="s">
        <v>476</v>
      </c>
    </row>
    <row r="225" spans="1:4" s="50" customFormat="1" x14ac:dyDescent="0.35">
      <c r="A225" s="49"/>
      <c r="B225" s="50" t="s">
        <v>127</v>
      </c>
      <c r="C225" s="50" t="s">
        <v>477</v>
      </c>
    </row>
    <row r="226" spans="1:4" s="50" customFormat="1" x14ac:dyDescent="0.35">
      <c r="A226" s="49"/>
      <c r="B226" s="50" t="s">
        <v>116</v>
      </c>
      <c r="C226" s="50" t="s">
        <v>474</v>
      </c>
    </row>
    <row r="227" spans="1:4" s="50" customFormat="1" x14ac:dyDescent="0.35">
      <c r="A227" s="49"/>
      <c r="B227" s="50" t="s">
        <v>88</v>
      </c>
      <c r="C227" s="50" t="s">
        <v>138</v>
      </c>
    </row>
    <row r="229" spans="1:4" ht="17.5" thickBot="1" x14ac:dyDescent="0.45">
      <c r="A229" s="79"/>
      <c r="B229" s="44" t="s">
        <v>368</v>
      </c>
      <c r="C229" s="45" t="s">
        <v>463</v>
      </c>
      <c r="D229" s="44"/>
    </row>
    <row r="230" spans="1:4" ht="15" thickTop="1" x14ac:dyDescent="0.35">
      <c r="B230" s="46" t="str">
        <f>+C20</f>
        <v>identifies the major version of some tables and records</v>
      </c>
    </row>
    <row r="231" spans="1:4" ht="15" thickBot="1" x14ac:dyDescent="0.4">
      <c r="A231" s="47" t="s">
        <v>465</v>
      </c>
      <c r="B231" s="48" t="s">
        <v>466</v>
      </c>
      <c r="C231" s="48" t="s">
        <v>58</v>
      </c>
      <c r="D231" s="48" t="s">
        <v>467</v>
      </c>
    </row>
    <row r="232" spans="1:4" x14ac:dyDescent="0.35">
      <c r="A232" s="47">
        <v>1</v>
      </c>
      <c r="B232" s="40" t="s">
        <v>3246</v>
      </c>
      <c r="C232" s="40" t="s">
        <v>3247</v>
      </c>
      <c r="D232" s="46" t="s">
        <v>3248</v>
      </c>
    </row>
    <row r="233" spans="1:4" x14ac:dyDescent="0.35">
      <c r="A233" s="47">
        <f>+A232+1</f>
        <v>2</v>
      </c>
      <c r="B233" s="40" t="s">
        <v>3249</v>
      </c>
      <c r="C233" s="40" t="s">
        <v>3250</v>
      </c>
      <c r="D233" s="46" t="s">
        <v>3248</v>
      </c>
    </row>
    <row r="234" spans="1:4" x14ac:dyDescent="0.35">
      <c r="A234" s="47"/>
      <c r="B234" s="80" t="s">
        <v>3251</v>
      </c>
      <c r="C234" s="80" t="s">
        <v>3252</v>
      </c>
      <c r="D234" s="46"/>
    </row>
    <row r="235" spans="1:4" x14ac:dyDescent="0.35">
      <c r="A235" s="47">
        <f>+A233+1</f>
        <v>3</v>
      </c>
      <c r="B235" s="40" t="s">
        <v>2347</v>
      </c>
      <c r="C235" s="40" t="s">
        <v>3253</v>
      </c>
      <c r="D235" s="46" t="s">
        <v>3254</v>
      </c>
    </row>
    <row r="236" spans="1:4" x14ac:dyDescent="0.35">
      <c r="A236" s="47"/>
      <c r="B236" s="40" t="s">
        <v>3255</v>
      </c>
      <c r="C236" s="40"/>
      <c r="D236" s="46"/>
    </row>
    <row r="237" spans="1:4" x14ac:dyDescent="0.35">
      <c r="A237" s="47"/>
      <c r="B237" s="80" t="s">
        <v>1801</v>
      </c>
      <c r="C237" s="80" t="s">
        <v>3256</v>
      </c>
      <c r="D237" s="46"/>
    </row>
    <row r="238" spans="1:4" x14ac:dyDescent="0.35">
      <c r="A238" s="47"/>
      <c r="B238" s="80" t="s">
        <v>2415</v>
      </c>
      <c r="C238" s="80" t="s">
        <v>3257</v>
      </c>
      <c r="D238" s="46"/>
    </row>
    <row r="239" spans="1:4" x14ac:dyDescent="0.35">
      <c r="A239" s="47"/>
      <c r="B239" s="80" t="s">
        <v>2252</v>
      </c>
      <c r="C239" s="80"/>
      <c r="D239" s="46"/>
    </row>
    <row r="240" spans="1:4" x14ac:dyDescent="0.35">
      <c r="A240" s="47"/>
      <c r="B240" s="80" t="s">
        <v>3258</v>
      </c>
      <c r="C240" s="80" t="s">
        <v>3259</v>
      </c>
      <c r="D240" s="81" t="s">
        <v>3260</v>
      </c>
    </row>
    <row r="241" spans="1:4" s="50" customFormat="1" x14ac:dyDescent="0.35">
      <c r="A241" s="49"/>
      <c r="B241" s="80" t="s">
        <v>3261</v>
      </c>
      <c r="C241" s="80"/>
      <c r="D241" s="82"/>
    </row>
    <row r="242" spans="1:4" s="50" customFormat="1" x14ac:dyDescent="0.35">
      <c r="A242" s="49"/>
      <c r="B242" s="80" t="s">
        <v>2534</v>
      </c>
      <c r="C242" s="80"/>
      <c r="D242" s="82"/>
    </row>
    <row r="243" spans="1:4" s="50" customFormat="1" x14ac:dyDescent="0.35">
      <c r="A243" s="49"/>
      <c r="B243" s="80" t="s">
        <v>3262</v>
      </c>
      <c r="C243" s="80"/>
      <c r="D243" s="82"/>
    </row>
    <row r="244" spans="1:4" s="86" customFormat="1" x14ac:dyDescent="0.35">
      <c r="A244" s="83">
        <f>+A247+1</f>
        <v>7</v>
      </c>
      <c r="B244" s="84" t="s">
        <v>3263</v>
      </c>
      <c r="C244" s="84" t="s">
        <v>3259</v>
      </c>
      <c r="D244" s="85" t="s">
        <v>3264</v>
      </c>
    </row>
    <row r="245" spans="1:4" s="86" customFormat="1" x14ac:dyDescent="0.35">
      <c r="A245" s="83">
        <f>+A235+1</f>
        <v>4</v>
      </c>
      <c r="B245" s="84" t="s">
        <v>3265</v>
      </c>
      <c r="C245" s="84" t="s">
        <v>3259</v>
      </c>
      <c r="D245" s="87" t="s">
        <v>3266</v>
      </c>
    </row>
    <row r="246" spans="1:4" s="86" customFormat="1" x14ac:dyDescent="0.35">
      <c r="A246" s="83">
        <f>+A245+1</f>
        <v>5</v>
      </c>
      <c r="B246" s="84" t="s">
        <v>3267</v>
      </c>
      <c r="C246" s="84" t="s">
        <v>3259</v>
      </c>
      <c r="D246" s="87" t="s">
        <v>3268</v>
      </c>
    </row>
    <row r="247" spans="1:4" s="86" customFormat="1" x14ac:dyDescent="0.35">
      <c r="A247" s="83">
        <f>+A246+1</f>
        <v>6</v>
      </c>
      <c r="B247" s="84" t="s">
        <v>3269</v>
      </c>
      <c r="C247" s="84" t="s">
        <v>3259</v>
      </c>
      <c r="D247" s="85" t="s">
        <v>3270</v>
      </c>
    </row>
    <row r="249" spans="1:4" ht="17.5" thickBot="1" x14ac:dyDescent="0.45">
      <c r="B249" s="44" t="s">
        <v>1795</v>
      </c>
      <c r="C249" s="45" t="s">
        <v>463</v>
      </c>
      <c r="D249" s="44"/>
    </row>
    <row r="250" spans="1:4" ht="15" thickTop="1" x14ac:dyDescent="0.35">
      <c r="B250" s="46" t="str">
        <f>+C32</f>
        <v>identifies the sector, or target market, associated with a measure application</v>
      </c>
    </row>
    <row r="251" spans="1:4" ht="15" thickBot="1" x14ac:dyDescent="0.4">
      <c r="A251" s="47" t="s">
        <v>465</v>
      </c>
      <c r="B251" s="48" t="s">
        <v>466</v>
      </c>
      <c r="C251" s="48" t="s">
        <v>58</v>
      </c>
      <c r="D251" s="48" t="s">
        <v>467</v>
      </c>
    </row>
    <row r="252" spans="1:4" x14ac:dyDescent="0.35">
      <c r="A252" s="47">
        <v>1</v>
      </c>
      <c r="B252" s="88" t="s">
        <v>3271</v>
      </c>
      <c r="C252" t="s">
        <v>3272</v>
      </c>
    </row>
    <row r="253" spans="1:4" x14ac:dyDescent="0.35">
      <c r="A253" s="47">
        <f>+A252+1</f>
        <v>2</v>
      </c>
      <c r="B253" s="88" t="s">
        <v>1802</v>
      </c>
      <c r="C253" t="s">
        <v>3273</v>
      </c>
      <c r="D253" s="46" t="s">
        <v>3248</v>
      </c>
    </row>
    <row r="254" spans="1:4" x14ac:dyDescent="0.35">
      <c r="A254" s="47">
        <f>+A253+1</f>
        <v>3</v>
      </c>
      <c r="B254" s="88" t="s">
        <v>3274</v>
      </c>
      <c r="C254" t="s">
        <v>3275</v>
      </c>
      <c r="D254" s="46" t="s">
        <v>3276</v>
      </c>
    </row>
    <row r="255" spans="1:4" x14ac:dyDescent="0.35">
      <c r="A255" s="47">
        <f>+A254+1</f>
        <v>4</v>
      </c>
      <c r="B255" s="88" t="s">
        <v>2295</v>
      </c>
      <c r="C255" t="s">
        <v>3277</v>
      </c>
      <c r="D255" s="46" t="s">
        <v>3278</v>
      </c>
    </row>
    <row r="256" spans="1:4" x14ac:dyDescent="0.35">
      <c r="A256" s="47"/>
      <c r="B256" s="88" t="s">
        <v>3279</v>
      </c>
      <c r="C256" s="68" t="s">
        <v>3280</v>
      </c>
      <c r="D256" s="46"/>
    </row>
    <row r="257" spans="1:4" x14ac:dyDescent="0.35">
      <c r="A257" s="47">
        <f>+A255+1</f>
        <v>5</v>
      </c>
      <c r="B257" s="88" t="s">
        <v>3281</v>
      </c>
      <c r="C257" t="s">
        <v>3282</v>
      </c>
    </row>
    <row r="258" spans="1:4" x14ac:dyDescent="0.35">
      <c r="A258" s="47"/>
      <c r="B258" s="88" t="s">
        <v>3283</v>
      </c>
      <c r="C258" s="68" t="s">
        <v>3284</v>
      </c>
    </row>
    <row r="259" spans="1:4" x14ac:dyDescent="0.35">
      <c r="A259" s="47">
        <f>+A257+1</f>
        <v>6</v>
      </c>
      <c r="B259" s="88" t="s">
        <v>3285</v>
      </c>
      <c r="C259" t="s">
        <v>3286</v>
      </c>
    </row>
    <row r="260" spans="1:4" x14ac:dyDescent="0.35">
      <c r="A260" s="47">
        <f>+A259+1</f>
        <v>7</v>
      </c>
      <c r="B260" s="88" t="s">
        <v>3287</v>
      </c>
      <c r="C260" t="s">
        <v>3288</v>
      </c>
    </row>
    <row r="261" spans="1:4" x14ac:dyDescent="0.35">
      <c r="A261" s="47"/>
      <c r="B261" s="50" t="s">
        <v>2714</v>
      </c>
      <c r="C261" s="50" t="s">
        <v>3289</v>
      </c>
      <c r="D261" s="50" t="s">
        <v>3290</v>
      </c>
    </row>
    <row r="262" spans="1:4" x14ac:dyDescent="0.35">
      <c r="A262" s="47"/>
      <c r="B262" s="50" t="s">
        <v>3291</v>
      </c>
      <c r="C262" s="50" t="s">
        <v>3292</v>
      </c>
      <c r="D262" s="50" t="s">
        <v>3293</v>
      </c>
    </row>
    <row r="263" spans="1:4" s="91" customFormat="1" x14ac:dyDescent="0.35">
      <c r="A263" s="89"/>
      <c r="B263" s="90" t="s">
        <v>3294</v>
      </c>
      <c r="C263" s="91" t="s">
        <v>3289</v>
      </c>
    </row>
    <row r="264" spans="1:4" s="91" customFormat="1" x14ac:dyDescent="0.35">
      <c r="A264" s="89"/>
      <c r="B264" s="90" t="s">
        <v>3295</v>
      </c>
      <c r="C264" s="91" t="s">
        <v>3292</v>
      </c>
    </row>
    <row r="265" spans="1:4" s="91" customFormat="1" x14ac:dyDescent="0.35">
      <c r="A265" s="89"/>
      <c r="B265" s="90" t="s">
        <v>3296</v>
      </c>
      <c r="C265" s="91" t="s">
        <v>3297</v>
      </c>
    </row>
    <row r="266" spans="1:4" s="91" customFormat="1" x14ac:dyDescent="0.35">
      <c r="A266" s="89"/>
      <c r="B266" s="90" t="s">
        <v>3298</v>
      </c>
      <c r="C266" s="91" t="s">
        <v>3299</v>
      </c>
    </row>
    <row r="267" spans="1:4" s="91" customFormat="1" x14ac:dyDescent="0.35">
      <c r="A267" s="89"/>
      <c r="B267" s="90" t="s">
        <v>3300</v>
      </c>
    </row>
    <row r="268" spans="1:4" s="91" customFormat="1" x14ac:dyDescent="0.35">
      <c r="A268" s="89"/>
      <c r="B268" s="90" t="s">
        <v>3301</v>
      </c>
    </row>
    <row r="269" spans="1:4" ht="14.25" customHeight="1" x14ac:dyDescent="0.35">
      <c r="A269" s="47"/>
    </row>
    <row r="270" spans="1:4" ht="17.5" thickBot="1" x14ac:dyDescent="0.45">
      <c r="A270" s="47"/>
      <c r="B270" s="44" t="s">
        <v>3043</v>
      </c>
      <c r="C270" s="45" t="s">
        <v>463</v>
      </c>
      <c r="D270" s="44"/>
    </row>
    <row r="271" spans="1:4" ht="15" thickTop="1" x14ac:dyDescent="0.35">
      <c r="B271" s="46" t="str">
        <f>+C21</f>
        <v>identifies the measure application type in the Measure Implemenation table</v>
      </c>
    </row>
    <row r="272" spans="1:4" ht="15" thickBot="1" x14ac:dyDescent="0.4">
      <c r="A272" s="47" t="s">
        <v>465</v>
      </c>
      <c r="B272" s="48" t="s">
        <v>466</v>
      </c>
      <c r="C272" s="48" t="s">
        <v>58</v>
      </c>
      <c r="D272" s="48" t="s">
        <v>467</v>
      </c>
    </row>
    <row r="273" spans="1:5" x14ac:dyDescent="0.35">
      <c r="A273" s="78">
        <v>1</v>
      </c>
      <c r="B273" s="92" t="s">
        <v>3302</v>
      </c>
      <c r="C273" s="92" t="s">
        <v>3303</v>
      </c>
      <c r="D273" s="93" t="s">
        <v>3304</v>
      </c>
      <c r="E273" s="92" t="s">
        <v>3305</v>
      </c>
    </row>
    <row r="274" spans="1:5" x14ac:dyDescent="0.35">
      <c r="A274" s="78" t="e">
        <f>#REF!+1</f>
        <v>#REF!</v>
      </c>
      <c r="B274" s="92" t="s">
        <v>85</v>
      </c>
      <c r="C274" s="92" t="s">
        <v>3306</v>
      </c>
      <c r="D274" s="93" t="s">
        <v>3307</v>
      </c>
      <c r="E274" s="92" t="s">
        <v>3308</v>
      </c>
    </row>
    <row r="275" spans="1:5" x14ac:dyDescent="0.35">
      <c r="A275" s="78" t="e">
        <f>A274+1</f>
        <v>#REF!</v>
      </c>
      <c r="B275" s="92" t="s">
        <v>3309</v>
      </c>
      <c r="C275" s="92" t="s">
        <v>3224</v>
      </c>
      <c r="D275" s="94" t="s">
        <v>3307</v>
      </c>
      <c r="E275" s="92" t="s">
        <v>3310</v>
      </c>
    </row>
    <row r="276" spans="1:5" x14ac:dyDescent="0.35">
      <c r="A276" s="78" t="e">
        <f>A275+1</f>
        <v>#REF!</v>
      </c>
      <c r="B276" s="92" t="s">
        <v>3311</v>
      </c>
      <c r="C276" s="92" t="s">
        <v>3312</v>
      </c>
      <c r="D276" s="95" t="s">
        <v>3307</v>
      </c>
      <c r="E276" s="92" t="s">
        <v>3312</v>
      </c>
    </row>
    <row r="277" spans="1:5" x14ac:dyDescent="0.35">
      <c r="A277" s="78" t="e">
        <f>A276+1</f>
        <v>#REF!</v>
      </c>
      <c r="B277" s="92" t="s">
        <v>3313</v>
      </c>
      <c r="C277" s="92" t="s">
        <v>3314</v>
      </c>
      <c r="D277" s="95" t="s">
        <v>3307</v>
      </c>
      <c r="E277" s="92" t="s">
        <v>3315</v>
      </c>
    </row>
    <row r="278" spans="1:5" x14ac:dyDescent="0.35">
      <c r="A278" s="78" t="e">
        <f>A277+1</f>
        <v>#REF!</v>
      </c>
      <c r="B278" s="92" t="s">
        <v>90</v>
      </c>
      <c r="C278" s="92" t="s">
        <v>3316</v>
      </c>
      <c r="D278" s="93" t="s">
        <v>3317</v>
      </c>
      <c r="E278" s="92" t="s">
        <v>3316</v>
      </c>
    </row>
    <row r="279" spans="1:5" x14ac:dyDescent="0.35">
      <c r="A279" s="78" t="e">
        <f>A278+1</f>
        <v>#REF!</v>
      </c>
      <c r="B279" s="92" t="s">
        <v>102</v>
      </c>
      <c r="C279" s="92" t="s">
        <v>3318</v>
      </c>
      <c r="D279" s="95" t="s">
        <v>3319</v>
      </c>
      <c r="E279" s="92" t="s">
        <v>3320</v>
      </c>
    </row>
    <row r="280" spans="1:5" x14ac:dyDescent="0.35">
      <c r="A280" s="47"/>
      <c r="B280" t="s">
        <v>112</v>
      </c>
      <c r="C280" t="s">
        <v>3321</v>
      </c>
      <c r="D280" s="96"/>
    </row>
    <row r="281" spans="1:5" x14ac:dyDescent="0.35">
      <c r="A281" s="47"/>
      <c r="D281" s="96"/>
    </row>
    <row r="282" spans="1:5" ht="17.5" thickBot="1" x14ac:dyDescent="0.45">
      <c r="B282" s="44" t="s">
        <v>3322</v>
      </c>
      <c r="C282" s="45" t="s">
        <v>463</v>
      </c>
      <c r="D282" s="44"/>
    </row>
    <row r="283" spans="1:5" ht="15" thickTop="1" x14ac:dyDescent="0.35">
      <c r="B283" s="46" t="str">
        <f>+C29</f>
        <v>identifies the measure application types that the Measure definition supports</v>
      </c>
    </row>
    <row r="284" spans="1:5" ht="15" thickBot="1" x14ac:dyDescent="0.4">
      <c r="A284" s="47" t="s">
        <v>465</v>
      </c>
      <c r="B284" s="48" t="s">
        <v>466</v>
      </c>
      <c r="C284" s="48" t="s">
        <v>58</v>
      </c>
      <c r="D284" s="48" t="s">
        <v>467</v>
      </c>
    </row>
    <row r="285" spans="1:5" ht="174" x14ac:dyDescent="0.35">
      <c r="A285" s="78" t="e">
        <f>+#REF!+1</f>
        <v>#REF!</v>
      </c>
      <c r="B285" s="97" t="s">
        <v>3302</v>
      </c>
      <c r="C285" s="98" t="s">
        <v>3323</v>
      </c>
      <c r="D285" s="99" t="s">
        <v>3324</v>
      </c>
    </row>
    <row r="286" spans="1:5" ht="101.5" x14ac:dyDescent="0.35">
      <c r="A286" s="78" t="e">
        <f>+A285+1</f>
        <v>#REF!</v>
      </c>
      <c r="B286" s="97" t="s">
        <v>3325</v>
      </c>
      <c r="C286" s="98" t="s">
        <v>3326</v>
      </c>
      <c r="D286" s="100" t="s">
        <v>3327</v>
      </c>
    </row>
    <row r="287" spans="1:5" ht="58" x14ac:dyDescent="0.35">
      <c r="A287" s="78" t="e">
        <f>+A286+1</f>
        <v>#REF!</v>
      </c>
      <c r="B287" s="97" t="s">
        <v>3328</v>
      </c>
      <c r="C287" s="98" t="s">
        <v>3329</v>
      </c>
      <c r="D287" s="99" t="s">
        <v>3330</v>
      </c>
    </row>
    <row r="288" spans="1:5" s="50" customFormat="1" ht="29" x14ac:dyDescent="0.35">
      <c r="A288" s="101"/>
      <c r="B288" s="102" t="s">
        <v>3331</v>
      </c>
      <c r="C288" s="103" t="s">
        <v>3332</v>
      </c>
      <c r="D288" s="104"/>
    </row>
    <row r="289" spans="1:8" s="50" customFormat="1" x14ac:dyDescent="0.35">
      <c r="A289" s="101"/>
      <c r="B289" s="102" t="s">
        <v>85</v>
      </c>
      <c r="C289" s="103" t="s">
        <v>3306</v>
      </c>
      <c r="D289" s="104"/>
    </row>
    <row r="290" spans="1:8" s="50" customFormat="1" x14ac:dyDescent="0.35">
      <c r="B290" s="102" t="s">
        <v>3333</v>
      </c>
      <c r="C290" s="103" t="s">
        <v>3334</v>
      </c>
    </row>
    <row r="291" spans="1:8" s="50" customFormat="1" ht="29" x14ac:dyDescent="0.35">
      <c r="B291" s="102" t="s">
        <v>3335</v>
      </c>
      <c r="C291" s="103" t="s">
        <v>3336</v>
      </c>
    </row>
    <row r="293" spans="1:8" ht="17.5" thickBot="1" x14ac:dyDescent="0.45">
      <c r="B293" s="44" t="s">
        <v>3337</v>
      </c>
      <c r="C293" s="45" t="s">
        <v>463</v>
      </c>
      <c r="D293" s="44"/>
    </row>
    <row r="294" spans="1:8" ht="15" thickTop="1" x14ac:dyDescent="0.35">
      <c r="B294" s="46" t="str">
        <f>+C14</f>
        <v>identifies how the energy inpact is calculated (scaled, interpolated, etc.)</v>
      </c>
    </row>
    <row r="295" spans="1:8" ht="15" thickBot="1" x14ac:dyDescent="0.4">
      <c r="A295" s="47" t="s">
        <v>465</v>
      </c>
      <c r="B295" s="48" t="s">
        <v>466</v>
      </c>
      <c r="C295" s="48" t="s">
        <v>58</v>
      </c>
      <c r="D295" s="48" t="s">
        <v>467</v>
      </c>
    </row>
    <row r="296" spans="1:8" ht="43.5" x14ac:dyDescent="0.35">
      <c r="A296" s="78">
        <v>1</v>
      </c>
      <c r="B296" s="97" t="s">
        <v>310</v>
      </c>
      <c r="C296" s="4" t="s">
        <v>3338</v>
      </c>
      <c r="D296" s="46"/>
    </row>
    <row r="297" spans="1:8" ht="51.75" customHeight="1" x14ac:dyDescent="0.35">
      <c r="A297" s="78">
        <f>+A296+1</f>
        <v>2</v>
      </c>
      <c r="B297" s="97" t="s">
        <v>3339</v>
      </c>
      <c r="C297" s="4" t="s">
        <v>3340</v>
      </c>
      <c r="D297" s="46"/>
    </row>
    <row r="298" spans="1:8" ht="43.5" x14ac:dyDescent="0.35">
      <c r="A298" s="78">
        <f>+A297+1</f>
        <v>3</v>
      </c>
      <c r="B298" s="97" t="s">
        <v>3341</v>
      </c>
      <c r="C298" s="4" t="s">
        <v>3342</v>
      </c>
      <c r="D298" s="105" t="s">
        <v>3343</v>
      </c>
      <c r="E298" s="78"/>
      <c r="F298" s="97"/>
      <c r="G298" s="98"/>
      <c r="H298" s="46"/>
    </row>
    <row r="299" spans="1:8" ht="87" x14ac:dyDescent="0.35">
      <c r="A299" s="78">
        <f>+A298+1</f>
        <v>4</v>
      </c>
      <c r="B299" s="97" t="s">
        <v>3344</v>
      </c>
      <c r="C299" s="4" t="s">
        <v>3345</v>
      </c>
      <c r="D299" s="105" t="s">
        <v>3343</v>
      </c>
      <c r="E299" s="78"/>
      <c r="F299" s="97"/>
      <c r="G299" s="98"/>
      <c r="H299" s="46"/>
    </row>
    <row r="300" spans="1:8" ht="45" customHeight="1" x14ac:dyDescent="0.35">
      <c r="A300" s="78" t="e">
        <f>+#REF!+1</f>
        <v>#REF!</v>
      </c>
      <c r="B300" s="97" t="s">
        <v>3346</v>
      </c>
      <c r="C300" s="4" t="s">
        <v>3347</v>
      </c>
      <c r="D300" s="106"/>
      <c r="E300" s="78"/>
      <c r="F300" s="97"/>
      <c r="G300" s="4"/>
      <c r="H300" s="96"/>
    </row>
    <row r="303" spans="1:8" ht="17.5" thickBot="1" x14ac:dyDescent="0.45">
      <c r="B303" s="44" t="s">
        <v>3036</v>
      </c>
      <c r="C303" s="44"/>
      <c r="D303" s="44"/>
    </row>
    <row r="304" spans="1:8" ht="15" thickTop="1" x14ac:dyDescent="0.35">
      <c r="B304" s="46" t="str">
        <f>+C16</f>
        <v>Lists the available HVAC Interactive-Effects tables that can be referenced in the measure definition</v>
      </c>
    </row>
    <row r="305" spans="1:4" ht="15" thickBot="1" x14ac:dyDescent="0.4">
      <c r="A305" s="47" t="s">
        <v>465</v>
      </c>
      <c r="B305" s="48" t="s">
        <v>466</v>
      </c>
      <c r="C305" s="48" t="s">
        <v>58</v>
      </c>
      <c r="D305" s="48" t="s">
        <v>467</v>
      </c>
    </row>
    <row r="306" spans="1:4" ht="29" x14ac:dyDescent="0.35">
      <c r="A306" s="78">
        <v>1</v>
      </c>
      <c r="B306" s="97" t="s">
        <v>308</v>
      </c>
      <c r="C306" s="4" t="s">
        <v>3348</v>
      </c>
      <c r="D306" s="95" t="s">
        <v>3349</v>
      </c>
    </row>
    <row r="307" spans="1:4" ht="29" x14ac:dyDescent="0.35">
      <c r="A307" s="78">
        <f>A306+1</f>
        <v>2</v>
      </c>
      <c r="B307" s="97" t="s">
        <v>3350</v>
      </c>
      <c r="C307" s="4" t="s">
        <v>3351</v>
      </c>
      <c r="D307" s="95"/>
    </row>
    <row r="308" spans="1:4" ht="29" x14ac:dyDescent="0.35">
      <c r="A308" s="78">
        <f>A307+1</f>
        <v>3</v>
      </c>
      <c r="B308" s="97" t="s">
        <v>3352</v>
      </c>
      <c r="C308" s="4" t="s">
        <v>3353</v>
      </c>
      <c r="D308" s="95"/>
    </row>
    <row r="309" spans="1:4" x14ac:dyDescent="0.35">
      <c r="A309" s="78">
        <f>A308+1</f>
        <v>4</v>
      </c>
      <c r="B309" s="97" t="s">
        <v>3354</v>
      </c>
      <c r="C309" s="4" t="s">
        <v>3355</v>
      </c>
      <c r="D309" s="95"/>
    </row>
    <row r="310" spans="1:4" ht="29" x14ac:dyDescent="0.35">
      <c r="A310" s="78">
        <f>A309+1</f>
        <v>5</v>
      </c>
      <c r="B310" s="97" t="s">
        <v>3356</v>
      </c>
      <c r="C310" s="4" t="s">
        <v>3357</v>
      </c>
      <c r="D310" s="95"/>
    </row>
    <row r="311" spans="1:4" s="68" customFormat="1" x14ac:dyDescent="0.35">
      <c r="B311" s="107"/>
      <c r="C311" s="108"/>
      <c r="D311" s="109"/>
    </row>
    <row r="313" spans="1:4" ht="17.5" thickBot="1" x14ac:dyDescent="0.45">
      <c r="B313" s="44" t="s">
        <v>3045</v>
      </c>
      <c r="C313" s="45" t="s">
        <v>463</v>
      </c>
      <c r="D313" s="44"/>
    </row>
    <row r="314" spans="1:4" ht="15" thickTop="1" x14ac:dyDescent="0.35">
      <c r="B314" s="46" t="str">
        <f>+C22</f>
        <v>identifies the measure impact type (deemed, DEER, custom) in the Measure Implementation table</v>
      </c>
    </row>
    <row r="315" spans="1:4" ht="15" thickBot="1" x14ac:dyDescent="0.4">
      <c r="A315" s="47" t="s">
        <v>465</v>
      </c>
      <c r="B315" s="48" t="s">
        <v>466</v>
      </c>
      <c r="C315" s="48" t="s">
        <v>58</v>
      </c>
      <c r="D315" s="48" t="s">
        <v>467</v>
      </c>
    </row>
    <row r="316" spans="1:4" ht="29" x14ac:dyDescent="0.35">
      <c r="A316" s="78">
        <v>1</v>
      </c>
      <c r="B316" s="97" t="s">
        <v>3358</v>
      </c>
      <c r="C316" s="110" t="s">
        <v>3359</v>
      </c>
      <c r="D316" s="46"/>
    </row>
    <row r="317" spans="1:4" s="50" customFormat="1" x14ac:dyDescent="0.35">
      <c r="A317" s="101"/>
      <c r="B317" s="50" t="s">
        <v>3360</v>
      </c>
      <c r="C317" s="50" t="s">
        <v>3361</v>
      </c>
      <c r="D317" s="82"/>
    </row>
    <row r="318" spans="1:4" s="50" customFormat="1" x14ac:dyDescent="0.35">
      <c r="A318" s="101"/>
      <c r="B318" s="50" t="s">
        <v>3362</v>
      </c>
      <c r="C318" s="50" t="s">
        <v>3363</v>
      </c>
      <c r="D318" s="82"/>
    </row>
    <row r="319" spans="1:4" s="50" customFormat="1" x14ac:dyDescent="0.35">
      <c r="A319" s="101"/>
      <c r="B319" s="50" t="s">
        <v>3364</v>
      </c>
      <c r="C319" s="50" t="s">
        <v>3365</v>
      </c>
      <c r="D319" s="82"/>
    </row>
    <row r="320" spans="1:4" s="86" customFormat="1" ht="29" x14ac:dyDescent="0.35">
      <c r="A320" s="111">
        <f>A316+1</f>
        <v>2</v>
      </c>
      <c r="B320" s="112" t="s">
        <v>3366</v>
      </c>
      <c r="C320" s="113" t="s">
        <v>3367</v>
      </c>
    </row>
    <row r="321" spans="1:4" x14ac:dyDescent="0.35">
      <c r="A321" s="78"/>
      <c r="B321" s="97"/>
      <c r="C321" s="4"/>
    </row>
    <row r="322" spans="1:4" ht="17.5" thickBot="1" x14ac:dyDescent="0.45">
      <c r="B322" s="44" t="s">
        <v>3368</v>
      </c>
      <c r="C322" s="45" t="s">
        <v>463</v>
      </c>
      <c r="D322" s="44"/>
    </row>
    <row r="323" spans="1:4" ht="15" thickTop="1" x14ac:dyDescent="0.35">
      <c r="B323" s="46" t="str">
        <f>+C11</f>
        <v>identifies the type of cost values in the cost record (full cost or incremental)</v>
      </c>
    </row>
    <row r="324" spans="1:4" ht="15" thickBot="1" x14ac:dyDescent="0.4">
      <c r="A324" s="47" t="s">
        <v>465</v>
      </c>
      <c r="B324" s="48" t="s">
        <v>466</v>
      </c>
      <c r="C324" s="48" t="s">
        <v>58</v>
      </c>
      <c r="D324" s="48" t="s">
        <v>467</v>
      </c>
    </row>
    <row r="325" spans="1:4" x14ac:dyDescent="0.35">
      <c r="A325" s="47">
        <v>1</v>
      </c>
      <c r="B325" t="s">
        <v>3369</v>
      </c>
      <c r="C325" t="s">
        <v>3370</v>
      </c>
      <c r="D325" s="96"/>
    </row>
    <row r="326" spans="1:4" x14ac:dyDescent="0.35">
      <c r="A326" s="47">
        <v>2</v>
      </c>
      <c r="B326" t="s">
        <v>3371</v>
      </c>
      <c r="C326" t="s">
        <v>3372</v>
      </c>
      <c r="D326" s="96"/>
    </row>
    <row r="327" spans="1:4" x14ac:dyDescent="0.35">
      <c r="D327" s="96"/>
    </row>
    <row r="328" spans="1:4" x14ac:dyDescent="0.35">
      <c r="A328" s="47"/>
      <c r="D328" s="96"/>
    </row>
    <row r="329" spans="1:4" ht="17.5" thickBot="1" x14ac:dyDescent="0.45">
      <c r="A329" s="47"/>
      <c r="B329" s="114" t="s">
        <v>3026</v>
      </c>
      <c r="C329" s="45" t="s">
        <v>463</v>
      </c>
      <c r="D329" s="44"/>
    </row>
    <row r="330" spans="1:4" ht="15" thickTop="1" x14ac:dyDescent="0.35">
      <c r="B330" s="46" t="str">
        <f>+C10</f>
        <v>identifies the cost qualifier, used as an applicability field in the Measure Cost table</v>
      </c>
    </row>
    <row r="331" spans="1:4" ht="15" thickBot="1" x14ac:dyDescent="0.4">
      <c r="A331" s="47" t="s">
        <v>465</v>
      </c>
      <c r="B331" s="48" t="s">
        <v>466</v>
      </c>
      <c r="C331" s="48" t="s">
        <v>58</v>
      </c>
      <c r="D331" s="48" t="s">
        <v>467</v>
      </c>
    </row>
    <row r="332" spans="1:4" x14ac:dyDescent="0.35">
      <c r="A332" s="47">
        <v>1</v>
      </c>
      <c r="B332" t="s">
        <v>308</v>
      </c>
      <c r="C332" t="s">
        <v>3373</v>
      </c>
      <c r="D332" s="96" t="s">
        <v>3349</v>
      </c>
    </row>
    <row r="333" spans="1:4" x14ac:dyDescent="0.35">
      <c r="A333" s="47"/>
      <c r="B333" s="50" t="s">
        <v>88</v>
      </c>
      <c r="D333" s="96"/>
    </row>
    <row r="334" spans="1:4" x14ac:dyDescent="0.35">
      <c r="A334" s="47"/>
      <c r="B334" s="50" t="s">
        <v>3374</v>
      </c>
      <c r="D334" s="96"/>
    </row>
    <row r="335" spans="1:4" x14ac:dyDescent="0.35">
      <c r="A335" s="47"/>
      <c r="B335" s="50" t="s">
        <v>3375</v>
      </c>
      <c r="D335" s="96"/>
    </row>
    <row r="336" spans="1:4" x14ac:dyDescent="0.35">
      <c r="A336" s="47"/>
      <c r="B336" s="50" t="s">
        <v>3376</v>
      </c>
      <c r="D336" s="96"/>
    </row>
    <row r="337" spans="1:4" x14ac:dyDescent="0.35">
      <c r="A337" s="47"/>
      <c r="B337" s="50" t="s">
        <v>3377</v>
      </c>
      <c r="D337" s="96"/>
    </row>
    <row r="338" spans="1:4" x14ac:dyDescent="0.35">
      <c r="A338" s="47"/>
      <c r="B338" s="50" t="s">
        <v>3378</v>
      </c>
      <c r="D338" s="96"/>
    </row>
    <row r="339" spans="1:4" x14ac:dyDescent="0.35">
      <c r="A339" s="83">
        <f>+A332+1</f>
        <v>2</v>
      </c>
      <c r="B339" s="86" t="s">
        <v>3379</v>
      </c>
      <c r="C339" s="86" t="s">
        <v>1742</v>
      </c>
      <c r="D339" s="115"/>
    </row>
    <row r="340" spans="1:4" x14ac:dyDescent="0.35">
      <c r="A340" s="83">
        <f t="shared" ref="A340:A347" si="6">+A339+1</f>
        <v>3</v>
      </c>
      <c r="B340" s="86" t="s">
        <v>3380</v>
      </c>
      <c r="C340" s="86" t="s">
        <v>3381</v>
      </c>
      <c r="D340" s="86" t="s">
        <v>3382</v>
      </c>
    </row>
    <row r="341" spans="1:4" x14ac:dyDescent="0.35">
      <c r="A341" s="83">
        <f t="shared" si="6"/>
        <v>4</v>
      </c>
      <c r="B341" s="86" t="s">
        <v>3383</v>
      </c>
      <c r="C341" s="86" t="s">
        <v>3384</v>
      </c>
      <c r="D341" s="86" t="s">
        <v>3382</v>
      </c>
    </row>
    <row r="342" spans="1:4" x14ac:dyDescent="0.35">
      <c r="A342" s="83">
        <f t="shared" si="6"/>
        <v>5</v>
      </c>
      <c r="B342" s="86" t="s">
        <v>3385</v>
      </c>
      <c r="C342" s="86" t="s">
        <v>3386</v>
      </c>
      <c r="D342" s="86" t="s">
        <v>3382</v>
      </c>
    </row>
    <row r="343" spans="1:4" x14ac:dyDescent="0.35">
      <c r="A343" s="83">
        <f t="shared" si="6"/>
        <v>6</v>
      </c>
      <c r="B343" s="86" t="s">
        <v>3387</v>
      </c>
      <c r="C343" s="86" t="s">
        <v>3387</v>
      </c>
      <c r="D343" s="86"/>
    </row>
    <row r="344" spans="1:4" x14ac:dyDescent="0.35">
      <c r="A344" s="83">
        <f t="shared" si="6"/>
        <v>7</v>
      </c>
      <c r="B344" s="86" t="s">
        <v>3388</v>
      </c>
      <c r="C344" s="86" t="s">
        <v>3381</v>
      </c>
      <c r="D344" s="86" t="s">
        <v>3389</v>
      </c>
    </row>
    <row r="345" spans="1:4" x14ac:dyDescent="0.35">
      <c r="A345" s="83">
        <f t="shared" si="6"/>
        <v>8</v>
      </c>
      <c r="B345" s="86" t="s">
        <v>3390</v>
      </c>
      <c r="C345" s="86" t="s">
        <v>3384</v>
      </c>
      <c r="D345" s="86" t="s">
        <v>3389</v>
      </c>
    </row>
    <row r="346" spans="1:4" x14ac:dyDescent="0.35">
      <c r="A346" s="83">
        <f t="shared" si="6"/>
        <v>9</v>
      </c>
      <c r="B346" s="86" t="s">
        <v>3391</v>
      </c>
      <c r="C346" s="86" t="s">
        <v>3386</v>
      </c>
      <c r="D346" s="86" t="s">
        <v>3389</v>
      </c>
    </row>
    <row r="347" spans="1:4" x14ac:dyDescent="0.35">
      <c r="A347" s="83">
        <f t="shared" si="6"/>
        <v>10</v>
      </c>
      <c r="B347" s="86" t="s">
        <v>3392</v>
      </c>
      <c r="C347" s="86" t="s">
        <v>3392</v>
      </c>
      <c r="D347" s="86"/>
    </row>
    <row r="348" spans="1:4" x14ac:dyDescent="0.35">
      <c r="A348" s="47"/>
      <c r="D348" s="96"/>
    </row>
    <row r="349" spans="1:4" x14ac:dyDescent="0.35">
      <c r="A349" s="47"/>
      <c r="D349" s="96"/>
    </row>
    <row r="350" spans="1:4" ht="17.5" thickBot="1" x14ac:dyDescent="0.45">
      <c r="A350" s="47"/>
      <c r="B350" s="44" t="s">
        <v>3040</v>
      </c>
      <c r="C350" s="45" t="s">
        <v>463</v>
      </c>
      <c r="D350" s="44"/>
    </row>
    <row r="351" spans="1:4" ht="15" thickTop="1" x14ac:dyDescent="0.35">
      <c r="B351" s="46" t="str">
        <f>+C19</f>
        <v>identifies the table used for location cost adjustments (material and labor), used in the Measure Cost table</v>
      </c>
    </row>
    <row r="352" spans="1:4" ht="15" thickBot="1" x14ac:dyDescent="0.4">
      <c r="A352" s="47" t="s">
        <v>465</v>
      </c>
      <c r="B352" s="48" t="s">
        <v>466</v>
      </c>
      <c r="C352" s="48" t="s">
        <v>58</v>
      </c>
      <c r="D352" s="48" t="s">
        <v>467</v>
      </c>
    </row>
    <row r="353" spans="1:4" x14ac:dyDescent="0.35">
      <c r="A353" s="47">
        <v>1</v>
      </c>
      <c r="B353" t="s">
        <v>308</v>
      </c>
      <c r="C353" t="s">
        <v>3393</v>
      </c>
      <c r="D353" s="96" t="s">
        <v>3349</v>
      </c>
    </row>
    <row r="354" spans="1:4" x14ac:dyDescent="0.35">
      <c r="A354" s="47">
        <f t="shared" ref="A354:A363" si="7">+A353+1</f>
        <v>2</v>
      </c>
      <c r="B354" t="s">
        <v>3394</v>
      </c>
      <c r="C354" t="s">
        <v>3395</v>
      </c>
      <c r="D354" s="96"/>
    </row>
    <row r="355" spans="1:4" x14ac:dyDescent="0.35">
      <c r="A355" s="47">
        <f t="shared" si="7"/>
        <v>3</v>
      </c>
      <c r="B355" t="s">
        <v>3396</v>
      </c>
      <c r="C355" t="s">
        <v>3397</v>
      </c>
      <c r="D355" s="96"/>
    </row>
    <row r="356" spans="1:4" x14ac:dyDescent="0.35">
      <c r="A356" s="47">
        <f t="shared" si="7"/>
        <v>4</v>
      </c>
      <c r="B356" t="s">
        <v>3398</v>
      </c>
      <c r="C356" t="s">
        <v>3399</v>
      </c>
      <c r="D356" s="96"/>
    </row>
    <row r="357" spans="1:4" x14ac:dyDescent="0.35">
      <c r="A357" s="47">
        <f t="shared" si="7"/>
        <v>5</v>
      </c>
      <c r="B357" t="s">
        <v>3400</v>
      </c>
      <c r="C357" t="s">
        <v>3401</v>
      </c>
      <c r="D357" s="96"/>
    </row>
    <row r="358" spans="1:4" x14ac:dyDescent="0.35">
      <c r="A358" s="47">
        <f t="shared" si="7"/>
        <v>6</v>
      </c>
      <c r="B358" t="s">
        <v>3402</v>
      </c>
      <c r="C358" t="s">
        <v>3403</v>
      </c>
      <c r="D358" s="96"/>
    </row>
    <row r="359" spans="1:4" x14ac:dyDescent="0.35">
      <c r="A359" s="47">
        <f t="shared" si="7"/>
        <v>7</v>
      </c>
      <c r="B359" t="s">
        <v>3404</v>
      </c>
      <c r="C359" t="s">
        <v>3405</v>
      </c>
      <c r="D359" s="96"/>
    </row>
    <row r="360" spans="1:4" x14ac:dyDescent="0.35">
      <c r="A360" s="47">
        <f t="shared" si="7"/>
        <v>8</v>
      </c>
      <c r="B360" t="s">
        <v>3406</v>
      </c>
      <c r="C360" t="s">
        <v>3407</v>
      </c>
      <c r="D360" s="96"/>
    </row>
    <row r="361" spans="1:4" x14ac:dyDescent="0.35">
      <c r="A361" s="47">
        <f t="shared" si="7"/>
        <v>9</v>
      </c>
      <c r="B361" t="s">
        <v>3408</v>
      </c>
      <c r="C361" t="s">
        <v>3409</v>
      </c>
      <c r="D361" s="96"/>
    </row>
    <row r="362" spans="1:4" x14ac:dyDescent="0.35">
      <c r="A362" s="47">
        <f t="shared" si="7"/>
        <v>10</v>
      </c>
      <c r="B362" t="s">
        <v>3410</v>
      </c>
      <c r="C362" t="s">
        <v>3411</v>
      </c>
      <c r="D362" s="96"/>
    </row>
    <row r="363" spans="1:4" x14ac:dyDescent="0.35">
      <c r="A363" s="47">
        <f t="shared" si="7"/>
        <v>11</v>
      </c>
      <c r="B363" t="s">
        <v>3412</v>
      </c>
      <c r="C363" t="s">
        <v>3413</v>
      </c>
      <c r="D363" s="96"/>
    </row>
    <row r="364" spans="1:4" x14ac:dyDescent="0.35">
      <c r="A364" s="47"/>
      <c r="D364" s="96"/>
    </row>
    <row r="365" spans="1:4" x14ac:dyDescent="0.35">
      <c r="A365" s="47"/>
      <c r="D365" s="96"/>
    </row>
    <row r="366" spans="1:4" ht="17.5" thickBot="1" x14ac:dyDescent="0.45">
      <c r="B366" s="44" t="s">
        <v>3047</v>
      </c>
      <c r="C366" s="45" t="s">
        <v>463</v>
      </c>
      <c r="D366" s="44"/>
    </row>
    <row r="367" spans="1:4" ht="15" thickTop="1" x14ac:dyDescent="0.35">
      <c r="B367" s="46" t="str">
        <f>+C23</f>
        <v>identifies the normalizing, or "common" units for a measure</v>
      </c>
    </row>
    <row r="368" spans="1:4" ht="15" thickBot="1" x14ac:dyDescent="0.4">
      <c r="A368" s="47" t="s">
        <v>465</v>
      </c>
      <c r="B368" s="48" t="s">
        <v>466</v>
      </c>
      <c r="C368" s="48" t="s">
        <v>58</v>
      </c>
      <c r="D368" s="48" t="s">
        <v>467</v>
      </c>
    </row>
    <row r="369" spans="1:5" x14ac:dyDescent="0.35">
      <c r="A369" s="47">
        <v>1</v>
      </c>
      <c r="B369" s="116" t="s">
        <v>514</v>
      </c>
      <c r="C369" s="97" t="s">
        <v>515</v>
      </c>
      <c r="D369" t="s">
        <v>516</v>
      </c>
      <c r="E369" s="117"/>
    </row>
    <row r="370" spans="1:5" x14ac:dyDescent="0.35">
      <c r="A370" s="47">
        <f>+A369+1</f>
        <v>2</v>
      </c>
      <c r="B370" s="58" t="s">
        <v>517</v>
      </c>
      <c r="C370" s="117" t="s">
        <v>518</v>
      </c>
      <c r="D370" s="58" t="s">
        <v>519</v>
      </c>
      <c r="E370" s="117"/>
    </row>
    <row r="371" spans="1:5" x14ac:dyDescent="0.35">
      <c r="A371" s="47">
        <f t="shared" ref="A371:A387" si="8">+A370+1</f>
        <v>3</v>
      </c>
      <c r="B371" s="58" t="s">
        <v>520</v>
      </c>
      <c r="C371" s="117" t="s">
        <v>521</v>
      </c>
      <c r="D371" s="58" t="s">
        <v>522</v>
      </c>
      <c r="E371" s="117"/>
    </row>
    <row r="372" spans="1:5" x14ac:dyDescent="0.35">
      <c r="A372" s="47">
        <f t="shared" si="8"/>
        <v>4</v>
      </c>
      <c r="B372" s="116" t="s">
        <v>523</v>
      </c>
      <c r="C372" s="117" t="s">
        <v>524</v>
      </c>
      <c r="D372" s="58" t="s">
        <v>525</v>
      </c>
      <c r="E372" s="117"/>
    </row>
    <row r="373" spans="1:5" x14ac:dyDescent="0.35">
      <c r="A373" s="47">
        <f t="shared" si="8"/>
        <v>5</v>
      </c>
      <c r="B373" s="116" t="s">
        <v>526</v>
      </c>
      <c r="C373" s="117" t="s">
        <v>527</v>
      </c>
      <c r="D373" s="58" t="s">
        <v>528</v>
      </c>
      <c r="E373" s="117"/>
    </row>
    <row r="374" spans="1:5" x14ac:dyDescent="0.35">
      <c r="A374" s="47">
        <f t="shared" si="8"/>
        <v>6</v>
      </c>
      <c r="B374" s="58" t="s">
        <v>529</v>
      </c>
      <c r="C374" s="117" t="s">
        <v>530</v>
      </c>
      <c r="D374" s="58" t="s">
        <v>531</v>
      </c>
      <c r="E374" s="117"/>
    </row>
    <row r="375" spans="1:5" x14ac:dyDescent="0.35">
      <c r="A375" s="47">
        <f t="shared" si="8"/>
        <v>7</v>
      </c>
      <c r="B375" s="116" t="s">
        <v>532</v>
      </c>
      <c r="C375" s="117" t="s">
        <v>533</v>
      </c>
      <c r="D375" s="58" t="s">
        <v>534</v>
      </c>
      <c r="E375" s="117"/>
    </row>
    <row r="376" spans="1:5" x14ac:dyDescent="0.35">
      <c r="A376" s="47">
        <f t="shared" si="8"/>
        <v>8</v>
      </c>
      <c r="B376" s="116" t="s">
        <v>535</v>
      </c>
      <c r="C376" s="117" t="s">
        <v>536</v>
      </c>
      <c r="D376" s="58" t="s">
        <v>537</v>
      </c>
      <c r="E376" s="117"/>
    </row>
    <row r="377" spans="1:5" x14ac:dyDescent="0.35">
      <c r="A377" s="47">
        <f t="shared" si="8"/>
        <v>9</v>
      </c>
      <c r="B377" s="58" t="s">
        <v>538</v>
      </c>
      <c r="C377" s="117" t="s">
        <v>539</v>
      </c>
      <c r="D377" s="58" t="s">
        <v>540</v>
      </c>
      <c r="E377" s="117"/>
    </row>
    <row r="378" spans="1:5" x14ac:dyDescent="0.35">
      <c r="A378" s="47">
        <f t="shared" si="8"/>
        <v>10</v>
      </c>
      <c r="B378" s="58" t="s">
        <v>541</v>
      </c>
      <c r="C378" s="117" t="s">
        <v>542</v>
      </c>
      <c r="D378" s="58" t="s">
        <v>543</v>
      </c>
      <c r="E378" s="117"/>
    </row>
    <row r="379" spans="1:5" x14ac:dyDescent="0.35">
      <c r="A379" s="47">
        <f t="shared" si="8"/>
        <v>11</v>
      </c>
      <c r="B379" s="58" t="s">
        <v>133</v>
      </c>
      <c r="C379" s="117" t="s">
        <v>544</v>
      </c>
      <c r="D379" s="58" t="s">
        <v>545</v>
      </c>
      <c r="E379" s="117"/>
    </row>
    <row r="380" spans="1:5" x14ac:dyDescent="0.35">
      <c r="A380" s="47">
        <f t="shared" si="8"/>
        <v>12</v>
      </c>
      <c r="B380" s="58" t="s">
        <v>546</v>
      </c>
      <c r="C380" s="117" t="s">
        <v>547</v>
      </c>
      <c r="D380" s="58" t="s">
        <v>548</v>
      </c>
      <c r="E380" s="117"/>
    </row>
    <row r="381" spans="1:5" x14ac:dyDescent="0.35">
      <c r="A381" s="47">
        <f t="shared" si="8"/>
        <v>13</v>
      </c>
      <c r="B381" s="116" t="s">
        <v>549</v>
      </c>
      <c r="C381" s="117" t="s">
        <v>550</v>
      </c>
      <c r="D381" s="58" t="s">
        <v>551</v>
      </c>
      <c r="E381" s="117"/>
    </row>
    <row r="382" spans="1:5" x14ac:dyDescent="0.35">
      <c r="A382" s="47">
        <f t="shared" si="8"/>
        <v>14</v>
      </c>
      <c r="B382" s="116" t="s">
        <v>552</v>
      </c>
      <c r="C382" s="117" t="s">
        <v>553</v>
      </c>
      <c r="D382" s="58" t="s">
        <v>554</v>
      </c>
      <c r="E382" s="117"/>
    </row>
    <row r="383" spans="1:5" x14ac:dyDescent="0.35">
      <c r="A383" s="47">
        <f t="shared" si="8"/>
        <v>15</v>
      </c>
      <c r="B383" s="116" t="s">
        <v>555</v>
      </c>
      <c r="C383" s="117" t="s">
        <v>556</v>
      </c>
      <c r="D383" s="58" t="s">
        <v>557</v>
      </c>
      <c r="E383" s="117"/>
    </row>
    <row r="384" spans="1:5" x14ac:dyDescent="0.35">
      <c r="A384" s="47">
        <f t="shared" si="8"/>
        <v>16</v>
      </c>
      <c r="B384" s="58" t="s">
        <v>558</v>
      </c>
      <c r="C384" s="117" t="s">
        <v>559</v>
      </c>
      <c r="D384" t="s">
        <v>560</v>
      </c>
      <c r="E384" s="117"/>
    </row>
    <row r="385" spans="1:5" x14ac:dyDescent="0.35">
      <c r="A385" s="47" t="e">
        <f>+#REF!+1</f>
        <v>#REF!</v>
      </c>
      <c r="B385" s="58" t="s">
        <v>561</v>
      </c>
      <c r="C385" s="117" t="s">
        <v>562</v>
      </c>
      <c r="D385" s="58" t="s">
        <v>563</v>
      </c>
      <c r="E385" s="97"/>
    </row>
    <row r="386" spans="1:5" x14ac:dyDescent="0.35">
      <c r="A386" s="47" t="e">
        <f t="shared" si="8"/>
        <v>#REF!</v>
      </c>
      <c r="B386" s="58" t="s">
        <v>564</v>
      </c>
      <c r="C386" s="117" t="s">
        <v>565</v>
      </c>
      <c r="D386" s="58" t="s">
        <v>566</v>
      </c>
      <c r="E386" s="97"/>
    </row>
    <row r="387" spans="1:5" x14ac:dyDescent="0.35">
      <c r="A387" s="47" t="e">
        <f t="shared" si="8"/>
        <v>#REF!</v>
      </c>
      <c r="B387" s="58" t="s">
        <v>567</v>
      </c>
      <c r="C387" s="117" t="s">
        <v>568</v>
      </c>
      <c r="D387" s="58" t="s">
        <v>569</v>
      </c>
      <c r="E387" s="97"/>
    </row>
    <row r="388" spans="1:5" x14ac:dyDescent="0.35">
      <c r="A388" s="47"/>
      <c r="B388" s="71" t="s">
        <v>570</v>
      </c>
      <c r="C388" s="71" t="s">
        <v>571</v>
      </c>
      <c r="D388" s="58"/>
      <c r="E388" s="97"/>
    </row>
    <row r="389" spans="1:5" s="118" customFormat="1" x14ac:dyDescent="0.35">
      <c r="A389" s="118">
        <v>18</v>
      </c>
      <c r="B389" s="118" t="s">
        <v>572</v>
      </c>
      <c r="C389" s="118" t="s">
        <v>573</v>
      </c>
      <c r="D389" s="118" t="s">
        <v>574</v>
      </c>
      <c r="E389" s="118" t="s">
        <v>310</v>
      </c>
    </row>
    <row r="390" spans="1:5" s="118" customFormat="1" x14ac:dyDescent="0.35">
      <c r="A390" s="118">
        <v>19</v>
      </c>
      <c r="B390" s="118" t="s">
        <v>575</v>
      </c>
      <c r="C390" s="118" t="s">
        <v>576</v>
      </c>
      <c r="D390" s="118" t="s">
        <v>574</v>
      </c>
      <c r="E390" s="118" t="s">
        <v>310</v>
      </c>
    </row>
    <row r="391" spans="1:5" s="50" customFormat="1" x14ac:dyDescent="0.35">
      <c r="A391" s="50">
        <v>22</v>
      </c>
      <c r="B391" s="50" t="s">
        <v>577</v>
      </c>
      <c r="C391" s="50" t="s">
        <v>578</v>
      </c>
      <c r="D391" s="50" t="s">
        <v>560</v>
      </c>
      <c r="E391" s="50" t="s">
        <v>2974</v>
      </c>
    </row>
    <row r="392" spans="1:5" s="50" customFormat="1" x14ac:dyDescent="0.35">
      <c r="A392" s="50">
        <v>23</v>
      </c>
      <c r="B392" s="50" t="s">
        <v>579</v>
      </c>
      <c r="C392" s="50" t="s">
        <v>580</v>
      </c>
      <c r="D392" s="50" t="s">
        <v>560</v>
      </c>
      <c r="E392" s="50" t="s">
        <v>2974</v>
      </c>
    </row>
    <row r="393" spans="1:5" s="50" customFormat="1" x14ac:dyDescent="0.35">
      <c r="A393" s="50">
        <v>24</v>
      </c>
      <c r="B393" s="50" t="s">
        <v>581</v>
      </c>
      <c r="C393" s="50" t="s">
        <v>582</v>
      </c>
      <c r="D393" s="50" t="s">
        <v>560</v>
      </c>
      <c r="E393" s="50" t="s">
        <v>2974</v>
      </c>
    </row>
    <row r="394" spans="1:5" s="50" customFormat="1" x14ac:dyDescent="0.35">
      <c r="A394" s="50">
        <v>25</v>
      </c>
      <c r="B394" s="50" t="s">
        <v>583</v>
      </c>
      <c r="C394" s="50" t="s">
        <v>584</v>
      </c>
      <c r="D394" s="50" t="s">
        <v>560</v>
      </c>
      <c r="E394" s="50" t="s">
        <v>2974</v>
      </c>
    </row>
    <row r="395" spans="1:5" s="50" customFormat="1" x14ac:dyDescent="0.35">
      <c r="A395" s="50">
        <v>26</v>
      </c>
      <c r="B395" s="50" t="s">
        <v>585</v>
      </c>
      <c r="C395" s="50" t="s">
        <v>586</v>
      </c>
      <c r="D395" s="50" t="s">
        <v>560</v>
      </c>
      <c r="E395" s="50" t="s">
        <v>2974</v>
      </c>
    </row>
    <row r="396" spans="1:5" s="50" customFormat="1" x14ac:dyDescent="0.35">
      <c r="A396" s="50">
        <v>28</v>
      </c>
      <c r="B396" s="50" t="s">
        <v>587</v>
      </c>
      <c r="C396" s="50" t="s">
        <v>588</v>
      </c>
      <c r="D396" s="50" t="s">
        <v>589</v>
      </c>
      <c r="E396" s="50" t="s">
        <v>310</v>
      </c>
    </row>
    <row r="398" spans="1:5" ht="17.5" thickBot="1" x14ac:dyDescent="0.45">
      <c r="B398" s="44" t="s">
        <v>3053</v>
      </c>
      <c r="C398" s="44"/>
      <c r="D398" s="44"/>
    </row>
    <row r="399" spans="1:5" ht="15" thickTop="1" x14ac:dyDescent="0.35">
      <c r="B399" s="46" t="str">
        <f>+C26</f>
        <v>identifies how energy impact records are scaled</v>
      </c>
    </row>
    <row r="400" spans="1:5" ht="15" thickBot="1" x14ac:dyDescent="0.4">
      <c r="A400" s="47" t="s">
        <v>465</v>
      </c>
      <c r="B400" s="48" t="s">
        <v>466</v>
      </c>
      <c r="C400" s="48" t="s">
        <v>58</v>
      </c>
      <c r="D400" s="48" t="s">
        <v>467</v>
      </c>
    </row>
    <row r="401" spans="1:4" ht="58" x14ac:dyDescent="0.35">
      <c r="A401" s="78">
        <v>1</v>
      </c>
      <c r="B401" s="97" t="s">
        <v>308</v>
      </c>
      <c r="C401" s="98" t="s">
        <v>3414</v>
      </c>
      <c r="D401" s="99" t="s">
        <v>3415</v>
      </c>
    </row>
    <row r="402" spans="1:4" ht="43.5" x14ac:dyDescent="0.35">
      <c r="A402" s="78">
        <f>+A401+1</f>
        <v>2</v>
      </c>
      <c r="B402" s="97" t="s">
        <v>3416</v>
      </c>
      <c r="C402" s="98" t="s">
        <v>3417</v>
      </c>
      <c r="D402" s="99" t="s">
        <v>3418</v>
      </c>
    </row>
    <row r="403" spans="1:4" ht="29" x14ac:dyDescent="0.35">
      <c r="A403" s="78">
        <v>3</v>
      </c>
      <c r="B403" s="97" t="s">
        <v>3419</v>
      </c>
      <c r="C403" s="98" t="s">
        <v>3420</v>
      </c>
      <c r="D403" s="99" t="s">
        <v>3421</v>
      </c>
    </row>
    <row r="406" spans="1:4" ht="17.5" thickBot="1" x14ac:dyDescent="0.45">
      <c r="B406" s="119" t="s">
        <v>3422</v>
      </c>
      <c r="C406" s="120" t="s">
        <v>3423</v>
      </c>
      <c r="D406" s="44"/>
    </row>
    <row r="407" spans="1:4" ht="15" thickTop="1" x14ac:dyDescent="0.35">
      <c r="B407" s="46" t="s">
        <v>3424</v>
      </c>
    </row>
    <row r="408" spans="1:4" ht="15" thickBot="1" x14ac:dyDescent="0.4">
      <c r="A408" s="47" t="s">
        <v>465</v>
      </c>
      <c r="B408" s="48" t="s">
        <v>466</v>
      </c>
      <c r="C408" s="48" t="s">
        <v>58</v>
      </c>
      <c r="D408" s="48" t="s">
        <v>467</v>
      </c>
    </row>
    <row r="409" spans="1:4" x14ac:dyDescent="0.35">
      <c r="A409" s="47">
        <v>1</v>
      </c>
      <c r="B409" t="s">
        <v>3425</v>
      </c>
      <c r="C409" t="s">
        <v>3426</v>
      </c>
      <c r="D409" s="58"/>
    </row>
    <row r="410" spans="1:4" x14ac:dyDescent="0.35">
      <c r="A410" s="47">
        <f>+A409+1</f>
        <v>2</v>
      </c>
      <c r="B410" t="s">
        <v>3427</v>
      </c>
      <c r="C410" t="s">
        <v>3428</v>
      </c>
      <c r="D410" s="58"/>
    </row>
    <row r="411" spans="1:4" x14ac:dyDescent="0.35">
      <c r="A411" s="47">
        <f>+A410+1</f>
        <v>3</v>
      </c>
      <c r="B411" t="s">
        <v>3429</v>
      </c>
      <c r="C411" t="s">
        <v>3430</v>
      </c>
      <c r="D411" s="58"/>
    </row>
    <row r="412" spans="1:4" x14ac:dyDescent="0.35">
      <c r="A412" s="47">
        <f>+A411+1</f>
        <v>4</v>
      </c>
      <c r="B412" t="s">
        <v>3431</v>
      </c>
      <c r="C412" t="s">
        <v>3432</v>
      </c>
      <c r="D412" s="58" t="s">
        <v>3433</v>
      </c>
    </row>
    <row r="413" spans="1:4" x14ac:dyDescent="0.35">
      <c r="A413" s="47">
        <f>+A412+1</f>
        <v>5</v>
      </c>
      <c r="B413" t="s">
        <v>3434</v>
      </c>
      <c r="C413" t="s">
        <v>3435</v>
      </c>
      <c r="D413" s="58" t="s">
        <v>3433</v>
      </c>
    </row>
    <row r="414" spans="1:4" x14ac:dyDescent="0.35">
      <c r="A414" s="47"/>
      <c r="D414" s="58"/>
    </row>
    <row r="415" spans="1:4" x14ac:dyDescent="0.35">
      <c r="A415" s="47"/>
      <c r="D415" s="58"/>
    </row>
    <row r="416" spans="1:4" ht="17.5" thickBot="1" x14ac:dyDescent="0.45">
      <c r="B416" s="44" t="s">
        <v>478</v>
      </c>
      <c r="C416" s="45" t="s">
        <v>463</v>
      </c>
      <c r="D416" s="44"/>
    </row>
    <row r="417" spans="1:4" ht="15" thickTop="1" x14ac:dyDescent="0.35">
      <c r="B417" s="46" t="str">
        <f>+C36</f>
        <v>Use categories describe How or Where technologies are used.</v>
      </c>
    </row>
    <row r="418" spans="1:4" ht="15" thickBot="1" x14ac:dyDescent="0.4">
      <c r="A418" s="47" t="s">
        <v>465</v>
      </c>
      <c r="B418" s="48" t="s">
        <v>466</v>
      </c>
      <c r="C418" s="48" t="s">
        <v>58</v>
      </c>
      <c r="D418" s="48" t="s">
        <v>467</v>
      </c>
    </row>
    <row r="419" spans="1:4" x14ac:dyDescent="0.35">
      <c r="A419" s="47">
        <v>1</v>
      </c>
      <c r="B419" s="97" t="s">
        <v>300</v>
      </c>
      <c r="C419" s="97" t="s">
        <v>480</v>
      </c>
      <c r="D419" s="97"/>
    </row>
    <row r="420" spans="1:4" x14ac:dyDescent="0.35">
      <c r="A420" s="47">
        <f>+A419+1</f>
        <v>2</v>
      </c>
      <c r="B420" s="97" t="s">
        <v>481</v>
      </c>
      <c r="C420" s="97" t="s">
        <v>482</v>
      </c>
      <c r="D420" s="97"/>
    </row>
    <row r="421" spans="1:4" x14ac:dyDescent="0.35">
      <c r="A421" s="47">
        <f>+A420+1</f>
        <v>3</v>
      </c>
      <c r="B421" s="97" t="s">
        <v>483</v>
      </c>
      <c r="C421" s="97" t="s">
        <v>484</v>
      </c>
      <c r="D421" s="97"/>
    </row>
    <row r="422" spans="1:4" x14ac:dyDescent="0.35">
      <c r="A422" s="47">
        <f>+A421+1</f>
        <v>4</v>
      </c>
      <c r="B422" s="97" t="s">
        <v>485</v>
      </c>
      <c r="C422" s="97" t="s">
        <v>486</v>
      </c>
      <c r="D422" s="97"/>
    </row>
    <row r="423" spans="1:4" x14ac:dyDescent="0.35">
      <c r="A423" s="47">
        <f>+A422+1</f>
        <v>5</v>
      </c>
      <c r="B423" s="97" t="s">
        <v>148</v>
      </c>
      <c r="C423" s="97" t="s">
        <v>487</v>
      </c>
      <c r="D423" s="97"/>
    </row>
    <row r="424" spans="1:4" x14ac:dyDescent="0.35">
      <c r="A424" s="47">
        <f t="shared" ref="A424:A433" si="9">+A423+1</f>
        <v>6</v>
      </c>
      <c r="B424" s="97" t="s">
        <v>488</v>
      </c>
      <c r="C424" s="97" t="s">
        <v>488</v>
      </c>
      <c r="D424" s="97"/>
    </row>
    <row r="425" spans="1:4" x14ac:dyDescent="0.35">
      <c r="A425" s="47">
        <f t="shared" si="9"/>
        <v>7</v>
      </c>
      <c r="B425" s="97" t="s">
        <v>489</v>
      </c>
      <c r="C425" s="97" t="s">
        <v>490</v>
      </c>
      <c r="D425" s="97"/>
    </row>
    <row r="426" spans="1:4" x14ac:dyDescent="0.35">
      <c r="A426" s="47">
        <f t="shared" si="9"/>
        <v>8</v>
      </c>
      <c r="B426" s="97" t="s">
        <v>491</v>
      </c>
      <c r="C426" s="97" t="s">
        <v>491</v>
      </c>
      <c r="D426" s="97"/>
    </row>
    <row r="427" spans="1:4" x14ac:dyDescent="0.35">
      <c r="A427" s="47">
        <f t="shared" si="9"/>
        <v>9</v>
      </c>
      <c r="B427" s="97" t="s">
        <v>492</v>
      </c>
      <c r="C427" s="97" t="s">
        <v>493</v>
      </c>
      <c r="D427" s="97"/>
    </row>
    <row r="428" spans="1:4" x14ac:dyDescent="0.35">
      <c r="A428" s="47">
        <f t="shared" si="9"/>
        <v>10</v>
      </c>
      <c r="B428" s="97" t="s">
        <v>494</v>
      </c>
      <c r="C428" s="97" t="s">
        <v>495</v>
      </c>
      <c r="D428" s="97"/>
    </row>
    <row r="429" spans="1:4" x14ac:dyDescent="0.35">
      <c r="A429" s="47">
        <f t="shared" si="9"/>
        <v>11</v>
      </c>
      <c r="B429" s="97" t="s">
        <v>496</v>
      </c>
      <c r="C429" s="97" t="s">
        <v>497</v>
      </c>
      <c r="D429" s="97"/>
    </row>
    <row r="430" spans="1:4" x14ac:dyDescent="0.35">
      <c r="A430" s="47">
        <f t="shared" si="9"/>
        <v>12</v>
      </c>
      <c r="B430" s="97" t="s">
        <v>498</v>
      </c>
      <c r="C430" s="97" t="s">
        <v>499</v>
      </c>
      <c r="D430" s="97"/>
    </row>
    <row r="431" spans="1:4" x14ac:dyDescent="0.35">
      <c r="A431" s="47">
        <f t="shared" si="9"/>
        <v>13</v>
      </c>
      <c r="B431" s="97" t="s">
        <v>500</v>
      </c>
      <c r="C431" s="97" t="s">
        <v>501</v>
      </c>
      <c r="D431" s="97"/>
    </row>
    <row r="432" spans="1:4" x14ac:dyDescent="0.35">
      <c r="A432" s="47">
        <f t="shared" si="9"/>
        <v>14</v>
      </c>
      <c r="B432" s="97" t="s">
        <v>502</v>
      </c>
      <c r="C432" s="97" t="s">
        <v>503</v>
      </c>
      <c r="D432" s="97"/>
    </row>
    <row r="433" spans="1:10" x14ac:dyDescent="0.35">
      <c r="A433" s="47">
        <f t="shared" si="9"/>
        <v>15</v>
      </c>
      <c r="B433" s="97" t="s">
        <v>504</v>
      </c>
      <c r="C433" s="97" t="s">
        <v>505</v>
      </c>
      <c r="D433" s="58"/>
    </row>
    <row r="434" spans="1:10" x14ac:dyDescent="0.35">
      <c r="A434" s="47"/>
      <c r="B434" s="50" t="s">
        <v>506</v>
      </c>
      <c r="C434" s="50" t="s">
        <v>507</v>
      </c>
      <c r="D434" s="58"/>
    </row>
    <row r="435" spans="1:10" x14ac:dyDescent="0.35">
      <c r="A435" s="47"/>
      <c r="B435" s="121" t="s">
        <v>88</v>
      </c>
      <c r="D435" s="58"/>
    </row>
    <row r="436" spans="1:10" x14ac:dyDescent="0.35">
      <c r="A436" s="47"/>
      <c r="D436" s="58"/>
    </row>
    <row r="437" spans="1:10" ht="17.5" thickBot="1" x14ac:dyDescent="0.45">
      <c r="B437" s="44" t="s">
        <v>3436</v>
      </c>
      <c r="C437" s="45" t="s">
        <v>463</v>
      </c>
      <c r="D437" s="44"/>
    </row>
    <row r="438" spans="1:10" ht="15" thickTop="1" x14ac:dyDescent="0.35">
      <c r="B438" s="46" t="str">
        <f>+C37</f>
        <v>Use sub-categories describe in more detail How or Where technologies are used.</v>
      </c>
    </row>
    <row r="439" spans="1:10" ht="15" thickBot="1" x14ac:dyDescent="0.4">
      <c r="A439" s="47" t="s">
        <v>465</v>
      </c>
      <c r="B439" s="48" t="s">
        <v>466</v>
      </c>
      <c r="C439" s="48" t="s">
        <v>58</v>
      </c>
      <c r="D439" s="48" t="s">
        <v>3437</v>
      </c>
      <c r="E439" s="48" t="s">
        <v>467</v>
      </c>
    </row>
    <row r="440" spans="1:10" x14ac:dyDescent="0.35">
      <c r="A440" s="122">
        <v>1</v>
      </c>
      <c r="B440" s="123" t="s">
        <v>1856</v>
      </c>
      <c r="C440" s="123" t="s">
        <v>3438</v>
      </c>
      <c r="D440" s="123" t="s">
        <v>300</v>
      </c>
      <c r="E440" t="s">
        <v>3439</v>
      </c>
      <c r="G440" t="s">
        <v>1856</v>
      </c>
      <c r="H440" s="124" t="s">
        <v>3438</v>
      </c>
      <c r="I440" s="124" t="s">
        <v>300</v>
      </c>
      <c r="J440" t="s">
        <v>1856</v>
      </c>
    </row>
    <row r="441" spans="1:10" x14ac:dyDescent="0.35">
      <c r="A441" s="125">
        <f t="shared" ref="A441:A504" si="10">A440+1</f>
        <v>2</v>
      </c>
      <c r="B441" s="4" t="s">
        <v>302</v>
      </c>
      <c r="C441" s="4" t="s">
        <v>3440</v>
      </c>
      <c r="D441" s="4" t="s">
        <v>300</v>
      </c>
      <c r="E441" t="s">
        <v>3439</v>
      </c>
      <c r="G441" t="s">
        <v>302</v>
      </c>
      <c r="H441" t="s">
        <v>3440</v>
      </c>
      <c r="I441" t="s">
        <v>300</v>
      </c>
      <c r="J441" t="s">
        <v>302</v>
      </c>
    </row>
    <row r="442" spans="1:10" x14ac:dyDescent="0.35">
      <c r="A442" s="125">
        <f t="shared" si="10"/>
        <v>3</v>
      </c>
      <c r="B442" s="4" t="s">
        <v>1835</v>
      </c>
      <c r="C442" s="4" t="s">
        <v>3441</v>
      </c>
      <c r="D442" s="4" t="s">
        <v>300</v>
      </c>
      <c r="E442" t="s">
        <v>3439</v>
      </c>
      <c r="G442" t="s">
        <v>1835</v>
      </c>
      <c r="H442" t="s">
        <v>3441</v>
      </c>
      <c r="I442" t="s">
        <v>300</v>
      </c>
      <c r="J442" t="s">
        <v>1835</v>
      </c>
    </row>
    <row r="443" spans="1:10" x14ac:dyDescent="0.35">
      <c r="A443" s="125">
        <f t="shared" si="10"/>
        <v>4</v>
      </c>
      <c r="B443" s="4" t="s">
        <v>2459</v>
      </c>
      <c r="C443" s="4" t="s">
        <v>3442</v>
      </c>
      <c r="D443" s="4" t="s">
        <v>300</v>
      </c>
      <c r="E443" t="s">
        <v>3439</v>
      </c>
      <c r="G443" t="s">
        <v>2459</v>
      </c>
      <c r="H443" t="s">
        <v>3442</v>
      </c>
      <c r="I443" t="s">
        <v>300</v>
      </c>
      <c r="J443" t="s">
        <v>2459</v>
      </c>
    </row>
    <row r="444" spans="1:10" x14ac:dyDescent="0.35">
      <c r="A444" s="125">
        <f t="shared" si="10"/>
        <v>5</v>
      </c>
      <c r="B444" s="4" t="s">
        <v>1847</v>
      </c>
      <c r="C444" s="4" t="s">
        <v>3443</v>
      </c>
      <c r="D444" s="4" t="s">
        <v>300</v>
      </c>
      <c r="E444" t="s">
        <v>3439</v>
      </c>
      <c r="G444" t="s">
        <v>1847</v>
      </c>
      <c r="H444" t="s">
        <v>3443</v>
      </c>
      <c r="I444" t="s">
        <v>300</v>
      </c>
      <c r="J444" t="s">
        <v>1847</v>
      </c>
    </row>
    <row r="445" spans="1:10" x14ac:dyDescent="0.35">
      <c r="A445" s="125">
        <f t="shared" si="10"/>
        <v>6</v>
      </c>
      <c r="B445" s="4" t="s">
        <v>2470</v>
      </c>
      <c r="C445" s="4" t="s">
        <v>3444</v>
      </c>
      <c r="D445" s="4" t="s">
        <v>300</v>
      </c>
      <c r="E445" t="s">
        <v>3439</v>
      </c>
      <c r="G445" t="s">
        <v>2470</v>
      </c>
      <c r="H445" t="s">
        <v>3444</v>
      </c>
      <c r="I445" t="s">
        <v>300</v>
      </c>
      <c r="J445" t="s">
        <v>2470</v>
      </c>
    </row>
    <row r="446" spans="1:10" x14ac:dyDescent="0.35">
      <c r="A446" s="125">
        <f t="shared" si="10"/>
        <v>7</v>
      </c>
      <c r="B446" s="4" t="s">
        <v>1810</v>
      </c>
      <c r="C446" s="4" t="s">
        <v>1810</v>
      </c>
      <c r="D446" s="4" t="s">
        <v>481</v>
      </c>
      <c r="E446" t="s">
        <v>3445</v>
      </c>
      <c r="G446" t="s">
        <v>1810</v>
      </c>
      <c r="H446" t="s">
        <v>1810</v>
      </c>
      <c r="I446" t="s">
        <v>481</v>
      </c>
      <c r="J446" t="s">
        <v>1810</v>
      </c>
    </row>
    <row r="447" spans="1:10" x14ac:dyDescent="0.35">
      <c r="A447" s="125">
        <f t="shared" si="10"/>
        <v>8</v>
      </c>
      <c r="B447" s="4" t="s">
        <v>1872</v>
      </c>
      <c r="C447" s="4" t="s">
        <v>3446</v>
      </c>
      <c r="D447" s="4" t="s">
        <v>481</v>
      </c>
      <c r="E447" t="s">
        <v>3445</v>
      </c>
      <c r="G447" t="s">
        <v>1872</v>
      </c>
      <c r="H447" t="s">
        <v>3446</v>
      </c>
      <c r="I447" t="s">
        <v>481</v>
      </c>
      <c r="J447" t="s">
        <v>1872</v>
      </c>
    </row>
    <row r="448" spans="1:10" x14ac:dyDescent="0.35">
      <c r="A448" s="125">
        <f t="shared" si="10"/>
        <v>9</v>
      </c>
      <c r="B448" s="4" t="s">
        <v>3447</v>
      </c>
      <c r="C448" s="4" t="s">
        <v>3448</v>
      </c>
      <c r="D448" s="4" t="s">
        <v>483</v>
      </c>
      <c r="E448" t="s">
        <v>3449</v>
      </c>
      <c r="G448" t="s">
        <v>3447</v>
      </c>
      <c r="H448" t="s">
        <v>3448</v>
      </c>
      <c r="I448" t="s">
        <v>483</v>
      </c>
      <c r="J448" t="s">
        <v>3447</v>
      </c>
    </row>
    <row r="449" spans="1:13" x14ac:dyDescent="0.35">
      <c r="A449" s="125">
        <f t="shared" si="10"/>
        <v>10</v>
      </c>
      <c r="B449" s="4" t="s">
        <v>1990</v>
      </c>
      <c r="C449" s="4" t="s">
        <v>3450</v>
      </c>
      <c r="D449" s="4" t="s">
        <v>483</v>
      </c>
      <c r="E449" t="s">
        <v>3449</v>
      </c>
      <c r="G449" t="s">
        <v>3451</v>
      </c>
      <c r="H449" t="s">
        <v>3450</v>
      </c>
      <c r="I449" t="s">
        <v>483</v>
      </c>
      <c r="J449" t="s">
        <v>1990</v>
      </c>
    </row>
    <row r="450" spans="1:13" x14ac:dyDescent="0.35">
      <c r="A450" s="125">
        <f t="shared" si="10"/>
        <v>11</v>
      </c>
      <c r="B450" s="4" t="s">
        <v>3452</v>
      </c>
      <c r="C450" s="4" t="s">
        <v>3453</v>
      </c>
      <c r="D450" s="4" t="s">
        <v>483</v>
      </c>
      <c r="E450" t="s">
        <v>3449</v>
      </c>
      <c r="G450" t="s">
        <v>3452</v>
      </c>
      <c r="H450" t="s">
        <v>3453</v>
      </c>
      <c r="I450" t="s">
        <v>483</v>
      </c>
      <c r="J450" t="s">
        <v>3452</v>
      </c>
    </row>
    <row r="451" spans="1:13" x14ac:dyDescent="0.35">
      <c r="A451" s="125">
        <f t="shared" si="10"/>
        <v>12</v>
      </c>
      <c r="B451" s="4" t="s">
        <v>1914</v>
      </c>
      <c r="C451" s="4" t="s">
        <v>3454</v>
      </c>
      <c r="D451" s="4" t="s">
        <v>483</v>
      </c>
      <c r="E451" t="s">
        <v>3449</v>
      </c>
      <c r="G451" t="s">
        <v>1914</v>
      </c>
      <c r="H451" t="s">
        <v>3454</v>
      </c>
      <c r="I451" t="s">
        <v>483</v>
      </c>
      <c r="J451" t="s">
        <v>1914</v>
      </c>
    </row>
    <row r="452" spans="1:13" x14ac:dyDescent="0.35">
      <c r="A452" s="125">
        <f t="shared" si="10"/>
        <v>13</v>
      </c>
      <c r="B452" s="4" t="s">
        <v>3455</v>
      </c>
      <c r="C452" s="4" t="s">
        <v>3456</v>
      </c>
      <c r="D452" s="4" t="s">
        <v>483</v>
      </c>
      <c r="E452" t="s">
        <v>3449</v>
      </c>
      <c r="G452" t="s">
        <v>3455</v>
      </c>
      <c r="H452" t="s">
        <v>3456</v>
      </c>
      <c r="I452" t="s">
        <v>483</v>
      </c>
      <c r="J452" t="s">
        <v>3455</v>
      </c>
      <c r="L452">
        <v>1</v>
      </c>
      <c r="M452" t="b">
        <f>IF([12]WP!$AM$9="AppPlug",VLOOKUP('PGE - Support Tables'!D440,$D440:$G$445,4,FALSE),IF([12]WP!$AM$9="BldgEnv",VLOOKUP('PGE - Support Tables'!D446,$D446:$G$447,4,FALSE)))</f>
        <v>0</v>
      </c>
    </row>
    <row r="453" spans="1:13" x14ac:dyDescent="0.35">
      <c r="A453" s="125">
        <f t="shared" si="10"/>
        <v>14</v>
      </c>
      <c r="B453" s="4" t="s">
        <v>3457</v>
      </c>
      <c r="C453" s="4" t="s">
        <v>3458</v>
      </c>
      <c r="D453" s="4" t="s">
        <v>483</v>
      </c>
      <c r="E453" t="s">
        <v>3449</v>
      </c>
      <c r="G453" t="s">
        <v>3457</v>
      </c>
      <c r="H453" t="s">
        <v>3458</v>
      </c>
      <c r="I453" t="s">
        <v>483</v>
      </c>
      <c r="J453" t="s">
        <v>3457</v>
      </c>
      <c r="L453">
        <v>2</v>
      </c>
      <c r="M453" t="b">
        <f>IF([12]WP!$AM$9="AppPlug",VLOOKUP('PGE - Support Tables'!D441,$D441:$G$445,4,FALSE),IF([12]WP!$AM$9="BldgEnv",VLOOKUP('PGE - Support Tables'!D447,$D447:$G$447,4,FALSE)))</f>
        <v>0</v>
      </c>
    </row>
    <row r="454" spans="1:13" x14ac:dyDescent="0.35">
      <c r="A454" s="125">
        <f t="shared" si="10"/>
        <v>15</v>
      </c>
      <c r="B454" s="4" t="s">
        <v>2001</v>
      </c>
      <c r="C454" s="4" t="s">
        <v>3459</v>
      </c>
      <c r="D454" s="4" t="s">
        <v>485</v>
      </c>
      <c r="E454" t="s">
        <v>3460</v>
      </c>
      <c r="G454" t="s">
        <v>2001</v>
      </c>
      <c r="H454" t="s">
        <v>3459</v>
      </c>
      <c r="I454" t="s">
        <v>485</v>
      </c>
      <c r="J454" t="s">
        <v>2001</v>
      </c>
      <c r="L454">
        <v>3</v>
      </c>
      <c r="M454" t="str">
        <f>IF([12]WP!$AM$9="AppPlug",VLOOKUP('PGE - Support Tables'!D442,$D442:$G$445,4,FALSE),"")</f>
        <v/>
      </c>
    </row>
    <row r="455" spans="1:13" x14ac:dyDescent="0.35">
      <c r="A455" s="125">
        <f t="shared" si="10"/>
        <v>16</v>
      </c>
      <c r="B455" s="4" t="s">
        <v>1957</v>
      </c>
      <c r="C455" s="4" t="s">
        <v>3461</v>
      </c>
      <c r="D455" s="4" t="s">
        <v>485</v>
      </c>
      <c r="E455" t="s">
        <v>3460</v>
      </c>
      <c r="G455" t="s">
        <v>1957</v>
      </c>
      <c r="H455" t="s">
        <v>3461</v>
      </c>
      <c r="I455" t="s">
        <v>485</v>
      </c>
      <c r="J455" t="s">
        <v>1957</v>
      </c>
      <c r="L455">
        <v>4</v>
      </c>
      <c r="M455" t="str">
        <f>IF([12]WP!$AM$9="AppPlug",VLOOKUP('PGE - Support Tables'!D443,$D443:$G$445,4,FALSE),"")</f>
        <v/>
      </c>
    </row>
    <row r="456" spans="1:13" x14ac:dyDescent="0.35">
      <c r="A456" s="125">
        <f t="shared" si="10"/>
        <v>17</v>
      </c>
      <c r="B456" s="4" t="s">
        <v>1949</v>
      </c>
      <c r="C456" s="4" t="s">
        <v>3462</v>
      </c>
      <c r="D456" s="4" t="s">
        <v>485</v>
      </c>
      <c r="E456" t="s">
        <v>3460</v>
      </c>
      <c r="G456" t="s">
        <v>1949</v>
      </c>
      <c r="H456" t="s">
        <v>3462</v>
      </c>
      <c r="I456" t="s">
        <v>485</v>
      </c>
      <c r="J456" t="s">
        <v>1949</v>
      </c>
      <c r="L456">
        <v>5</v>
      </c>
      <c r="M456" t="str">
        <f>IF([12]WP!$AM$9="AppPlug",VLOOKUP('PGE - Support Tables'!D444,$D444:$G$445,4,FALSE),"")</f>
        <v/>
      </c>
    </row>
    <row r="457" spans="1:13" x14ac:dyDescent="0.35">
      <c r="A457" s="125">
        <f t="shared" si="10"/>
        <v>18</v>
      </c>
      <c r="B457" s="4" t="s">
        <v>3463</v>
      </c>
      <c r="C457" s="4" t="s">
        <v>3463</v>
      </c>
      <c r="D457" s="4" t="s">
        <v>148</v>
      </c>
      <c r="E457" t="s">
        <v>3464</v>
      </c>
      <c r="G457" t="s">
        <v>3463</v>
      </c>
      <c r="H457" t="s">
        <v>3463</v>
      </c>
      <c r="I457" t="s">
        <v>148</v>
      </c>
      <c r="J457" t="s">
        <v>3463</v>
      </c>
      <c r="L457">
        <v>6</v>
      </c>
      <c r="M457" t="str">
        <f>IF([12]WP!$AM$9="AppPlug",VLOOKUP('PGE - Support Tables'!D445,$D445:$G$445,4,FALSE),"")</f>
        <v/>
      </c>
    </row>
    <row r="458" spans="1:13" x14ac:dyDescent="0.35">
      <c r="A458" s="125">
        <f t="shared" si="10"/>
        <v>19</v>
      </c>
      <c r="B458" s="4" t="s">
        <v>306</v>
      </c>
      <c r="C458" s="4" t="s">
        <v>3465</v>
      </c>
      <c r="D458" s="4" t="s">
        <v>148</v>
      </c>
      <c r="E458" t="s">
        <v>3464</v>
      </c>
      <c r="G458" t="s">
        <v>306</v>
      </c>
      <c r="H458" t="s">
        <v>3465</v>
      </c>
      <c r="I458" t="s">
        <v>148</v>
      </c>
      <c r="J458" t="s">
        <v>306</v>
      </c>
      <c r="L458">
        <v>7</v>
      </c>
    </row>
    <row r="459" spans="1:13" s="50" customFormat="1" x14ac:dyDescent="0.35">
      <c r="A459" s="126"/>
      <c r="B459" s="50" t="s">
        <v>1985</v>
      </c>
      <c r="C459" s="50" t="s">
        <v>1985</v>
      </c>
      <c r="D459" s="50" t="s">
        <v>148</v>
      </c>
      <c r="E459" s="50" t="s">
        <v>3464</v>
      </c>
      <c r="G459" s="50" t="s">
        <v>1985</v>
      </c>
      <c r="H459" s="50" t="s">
        <v>1985</v>
      </c>
      <c r="I459" s="50" t="s">
        <v>148</v>
      </c>
      <c r="J459" s="50" t="s">
        <v>1985</v>
      </c>
    </row>
    <row r="460" spans="1:13" x14ac:dyDescent="0.35">
      <c r="A460" s="125" t="e">
        <f>#REF!+1</f>
        <v>#REF!</v>
      </c>
      <c r="B460" t="s">
        <v>2055</v>
      </c>
      <c r="C460" s="4" t="s">
        <v>3466</v>
      </c>
      <c r="D460" s="4" t="s">
        <v>488</v>
      </c>
      <c r="E460" t="s">
        <v>3467</v>
      </c>
      <c r="G460" t="s">
        <v>2055</v>
      </c>
      <c r="H460" t="s">
        <v>3466</v>
      </c>
      <c r="I460" t="s">
        <v>488</v>
      </c>
      <c r="J460" t="s">
        <v>2055</v>
      </c>
      <c r="L460">
        <v>9</v>
      </c>
    </row>
    <row r="461" spans="1:13" x14ac:dyDescent="0.35">
      <c r="A461" s="125" t="e">
        <f t="shared" si="10"/>
        <v>#REF!</v>
      </c>
      <c r="B461" t="s">
        <v>2081</v>
      </c>
      <c r="C461" s="4" t="s">
        <v>3468</v>
      </c>
      <c r="D461" s="4" t="s">
        <v>488</v>
      </c>
      <c r="E461" t="s">
        <v>3467</v>
      </c>
      <c r="G461" t="s">
        <v>2081</v>
      </c>
      <c r="H461" t="s">
        <v>3468</v>
      </c>
      <c r="I461" t="s">
        <v>488</v>
      </c>
      <c r="J461" t="s">
        <v>2081</v>
      </c>
      <c r="L461">
        <v>10</v>
      </c>
    </row>
    <row r="462" spans="1:13" x14ac:dyDescent="0.35">
      <c r="A462" s="125" t="e">
        <f t="shared" si="10"/>
        <v>#REF!</v>
      </c>
      <c r="B462" t="s">
        <v>2048</v>
      </c>
      <c r="C462" s="4" t="s">
        <v>3469</v>
      </c>
      <c r="D462" s="4" t="s">
        <v>488</v>
      </c>
      <c r="E462" t="s">
        <v>3467</v>
      </c>
      <c r="G462" t="s">
        <v>2048</v>
      </c>
      <c r="H462" t="s">
        <v>3469</v>
      </c>
      <c r="I462" t="s">
        <v>488</v>
      </c>
      <c r="J462" t="s">
        <v>2048</v>
      </c>
      <c r="L462">
        <v>11</v>
      </c>
    </row>
    <row r="463" spans="1:13" x14ac:dyDescent="0.35">
      <c r="A463" s="125" t="e">
        <f t="shared" si="10"/>
        <v>#REF!</v>
      </c>
      <c r="B463" t="s">
        <v>2062</v>
      </c>
      <c r="C463" s="4" t="s">
        <v>3470</v>
      </c>
      <c r="D463" s="4" t="s">
        <v>488</v>
      </c>
      <c r="E463" t="s">
        <v>3467</v>
      </c>
      <c r="G463" t="s">
        <v>2062</v>
      </c>
      <c r="H463" t="s">
        <v>3470</v>
      </c>
      <c r="I463" t="s">
        <v>488</v>
      </c>
      <c r="J463" t="s">
        <v>2062</v>
      </c>
      <c r="L463">
        <v>12</v>
      </c>
    </row>
    <row r="464" spans="1:13" x14ac:dyDescent="0.35">
      <c r="A464" s="125" t="e">
        <f t="shared" si="10"/>
        <v>#REF!</v>
      </c>
      <c r="B464" t="s">
        <v>2044</v>
      </c>
      <c r="C464" s="4" t="s">
        <v>3471</v>
      </c>
      <c r="D464" s="4" t="s">
        <v>488</v>
      </c>
      <c r="E464" t="s">
        <v>3467</v>
      </c>
      <c r="G464" t="s">
        <v>2044</v>
      </c>
      <c r="H464" t="s">
        <v>3471</v>
      </c>
      <c r="I464" t="s">
        <v>488</v>
      </c>
      <c r="J464" t="s">
        <v>2044</v>
      </c>
      <c r="L464">
        <v>13</v>
      </c>
    </row>
    <row r="465" spans="1:10" s="50" customFormat="1" x14ac:dyDescent="0.35">
      <c r="A465" s="126"/>
      <c r="B465" s="50" t="s">
        <v>2090</v>
      </c>
      <c r="C465" s="50" t="s">
        <v>3472</v>
      </c>
      <c r="D465" s="50" t="s">
        <v>488</v>
      </c>
      <c r="E465" s="50" t="s">
        <v>3467</v>
      </c>
      <c r="G465" s="50" t="s">
        <v>2090</v>
      </c>
      <c r="H465" s="50" t="s">
        <v>3472</v>
      </c>
      <c r="I465" s="50" t="s">
        <v>488</v>
      </c>
      <c r="J465" s="50" t="s">
        <v>2090</v>
      </c>
    </row>
    <row r="466" spans="1:10" x14ac:dyDescent="0.35">
      <c r="A466" s="125" t="e">
        <f>A464+1</f>
        <v>#REF!</v>
      </c>
      <c r="B466" t="s">
        <v>1803</v>
      </c>
      <c r="C466" s="4" t="s">
        <v>3473</v>
      </c>
      <c r="D466" s="4" t="s">
        <v>489</v>
      </c>
      <c r="E466" t="s">
        <v>3474</v>
      </c>
      <c r="G466" t="s">
        <v>1803</v>
      </c>
      <c r="H466" t="s">
        <v>3473</v>
      </c>
      <c r="I466" t="s">
        <v>489</v>
      </c>
      <c r="J466" t="s">
        <v>1803</v>
      </c>
    </row>
    <row r="467" spans="1:10" x14ac:dyDescent="0.35">
      <c r="A467" s="125" t="e">
        <f t="shared" si="10"/>
        <v>#REF!</v>
      </c>
      <c r="B467" t="s">
        <v>3475</v>
      </c>
      <c r="C467" t="s">
        <v>3476</v>
      </c>
      <c r="D467" s="4" t="s">
        <v>489</v>
      </c>
      <c r="E467" t="s">
        <v>3474</v>
      </c>
      <c r="G467" t="s">
        <v>3475</v>
      </c>
      <c r="H467" t="s">
        <v>490</v>
      </c>
      <c r="I467" t="s">
        <v>489</v>
      </c>
      <c r="J467" t="s">
        <v>3475</v>
      </c>
    </row>
    <row r="468" spans="1:10" s="50" customFormat="1" x14ac:dyDescent="0.35">
      <c r="A468" s="126"/>
      <c r="B468" s="50" t="s">
        <v>2205</v>
      </c>
      <c r="C468" s="50" t="s">
        <v>3477</v>
      </c>
      <c r="D468" s="50" t="s">
        <v>491</v>
      </c>
      <c r="E468" s="50" t="s">
        <v>3478</v>
      </c>
      <c r="G468" s="50" t="s">
        <v>2205</v>
      </c>
      <c r="H468" s="50" t="s">
        <v>3477</v>
      </c>
      <c r="I468" s="102" t="s">
        <v>491</v>
      </c>
      <c r="J468" s="50" t="s">
        <v>2205</v>
      </c>
    </row>
    <row r="469" spans="1:10" x14ac:dyDescent="0.35">
      <c r="A469" s="125" t="e">
        <f>#REF!+1</f>
        <v>#REF!</v>
      </c>
      <c r="B469" t="s">
        <v>2257</v>
      </c>
      <c r="C469" s="4" t="s">
        <v>3479</v>
      </c>
      <c r="D469" s="97" t="s">
        <v>491</v>
      </c>
      <c r="E469" t="s">
        <v>3478</v>
      </c>
      <c r="G469" t="s">
        <v>2257</v>
      </c>
      <c r="H469" t="s">
        <v>3479</v>
      </c>
      <c r="I469" s="97" t="s">
        <v>491</v>
      </c>
      <c r="J469" t="s">
        <v>2199</v>
      </c>
    </row>
    <row r="470" spans="1:10" s="50" customFormat="1" x14ac:dyDescent="0.35">
      <c r="A470" s="126"/>
      <c r="B470" s="50" t="s">
        <v>3480</v>
      </c>
      <c r="C470" s="50" t="s">
        <v>3481</v>
      </c>
      <c r="D470" s="102" t="s">
        <v>491</v>
      </c>
      <c r="E470" s="50" t="s">
        <v>3478</v>
      </c>
      <c r="G470" s="50" t="s">
        <v>3480</v>
      </c>
      <c r="H470" s="50" t="s">
        <v>3481</v>
      </c>
      <c r="I470" s="102" t="s">
        <v>491</v>
      </c>
      <c r="J470" s="50" t="s">
        <v>3480</v>
      </c>
    </row>
    <row r="471" spans="1:10" s="50" customFormat="1" x14ac:dyDescent="0.35">
      <c r="A471" s="126"/>
      <c r="B471" s="50" t="s">
        <v>3482</v>
      </c>
      <c r="C471" s="50" t="s">
        <v>3483</v>
      </c>
      <c r="D471" s="102" t="s">
        <v>491</v>
      </c>
      <c r="E471" s="50" t="s">
        <v>3478</v>
      </c>
      <c r="G471" s="50" t="s">
        <v>3482</v>
      </c>
      <c r="H471" s="50" t="s">
        <v>3483</v>
      </c>
      <c r="I471" s="102" t="s">
        <v>491</v>
      </c>
      <c r="J471" s="50" t="s">
        <v>3482</v>
      </c>
    </row>
    <row r="472" spans="1:10" x14ac:dyDescent="0.35">
      <c r="A472" s="125" t="e">
        <f>A469+1</f>
        <v>#REF!</v>
      </c>
      <c r="B472" t="s">
        <v>2199</v>
      </c>
      <c r="C472" s="4" t="s">
        <v>3484</v>
      </c>
      <c r="D472" s="97" t="s">
        <v>491</v>
      </c>
      <c r="E472" t="s">
        <v>3478</v>
      </c>
      <c r="G472" t="s">
        <v>2199</v>
      </c>
      <c r="H472" t="s">
        <v>3484</v>
      </c>
      <c r="I472" s="97" t="s">
        <v>491</v>
      </c>
      <c r="J472" t="s">
        <v>3485</v>
      </c>
    </row>
    <row r="473" spans="1:10" s="50" customFormat="1" x14ac:dyDescent="0.35">
      <c r="A473" s="126"/>
      <c r="B473" s="50" t="s">
        <v>3486</v>
      </c>
      <c r="C473" s="50" t="s">
        <v>3487</v>
      </c>
      <c r="D473" s="102" t="s">
        <v>491</v>
      </c>
      <c r="E473" s="50" t="s">
        <v>3478</v>
      </c>
      <c r="G473" s="50" t="s">
        <v>3486</v>
      </c>
      <c r="H473" s="50" t="s">
        <v>3487</v>
      </c>
      <c r="I473" s="102" t="s">
        <v>491</v>
      </c>
      <c r="J473" s="50" t="s">
        <v>3486</v>
      </c>
    </row>
    <row r="474" spans="1:10" x14ac:dyDescent="0.35">
      <c r="A474" s="125" t="e">
        <f>A472+1</f>
        <v>#REF!</v>
      </c>
      <c r="B474" t="s">
        <v>3485</v>
      </c>
      <c r="C474" s="4" t="s">
        <v>3488</v>
      </c>
      <c r="D474" s="97" t="s">
        <v>491</v>
      </c>
      <c r="E474" t="s">
        <v>3478</v>
      </c>
      <c r="G474" t="s">
        <v>3485</v>
      </c>
      <c r="H474" t="s">
        <v>3488</v>
      </c>
      <c r="I474" s="97" t="s">
        <v>491</v>
      </c>
      <c r="J474" t="s">
        <v>2274</v>
      </c>
    </row>
    <row r="475" spans="1:10" x14ac:dyDescent="0.35">
      <c r="A475" s="125" t="e">
        <f t="shared" si="10"/>
        <v>#REF!</v>
      </c>
      <c r="B475" t="s">
        <v>2274</v>
      </c>
      <c r="C475" s="4" t="s">
        <v>3489</v>
      </c>
      <c r="D475" s="97" t="s">
        <v>491</v>
      </c>
      <c r="E475" t="s">
        <v>3478</v>
      </c>
      <c r="G475" t="s">
        <v>2274</v>
      </c>
      <c r="H475" t="s">
        <v>3489</v>
      </c>
      <c r="I475" s="97" t="s">
        <v>491</v>
      </c>
      <c r="J475" t="s">
        <v>1971</v>
      </c>
    </row>
    <row r="476" spans="1:10" s="50" customFormat="1" x14ac:dyDescent="0.35">
      <c r="A476" s="126"/>
      <c r="B476" s="50" t="s">
        <v>3490</v>
      </c>
      <c r="C476" s="50" t="s">
        <v>3491</v>
      </c>
      <c r="D476" s="102" t="s">
        <v>491</v>
      </c>
      <c r="E476" s="50" t="s">
        <v>3478</v>
      </c>
      <c r="G476" s="50" t="s">
        <v>3490</v>
      </c>
      <c r="H476" s="50" t="s">
        <v>3491</v>
      </c>
      <c r="I476" s="102" t="s">
        <v>491</v>
      </c>
      <c r="J476" s="50" t="s">
        <v>3490</v>
      </c>
    </row>
    <row r="477" spans="1:10" x14ac:dyDescent="0.35">
      <c r="A477" s="125" t="e">
        <f>A475+1</f>
        <v>#REF!</v>
      </c>
      <c r="B477" t="s">
        <v>1971</v>
      </c>
      <c r="C477" s="4" t="s">
        <v>3492</v>
      </c>
      <c r="D477" s="97" t="s">
        <v>491</v>
      </c>
      <c r="E477" t="s">
        <v>3478</v>
      </c>
      <c r="G477" t="s">
        <v>1971</v>
      </c>
      <c r="H477" t="s">
        <v>3492</v>
      </c>
      <c r="I477" s="97" t="s">
        <v>491</v>
      </c>
      <c r="J477" t="s">
        <v>2341</v>
      </c>
    </row>
    <row r="478" spans="1:10" s="50" customFormat="1" x14ac:dyDescent="0.35">
      <c r="A478" s="126"/>
      <c r="B478" s="50" t="s">
        <v>2359</v>
      </c>
      <c r="C478" s="50" t="s">
        <v>3493</v>
      </c>
      <c r="D478" s="102" t="s">
        <v>491</v>
      </c>
      <c r="E478" s="50" t="s">
        <v>3478</v>
      </c>
      <c r="G478" s="50" t="s">
        <v>2359</v>
      </c>
      <c r="H478" s="50" t="s">
        <v>3493</v>
      </c>
      <c r="I478" s="102" t="s">
        <v>491</v>
      </c>
      <c r="J478" s="50" t="s">
        <v>2359</v>
      </c>
    </row>
    <row r="479" spans="1:10" x14ac:dyDescent="0.35">
      <c r="A479" s="125" t="e">
        <f>A477+1</f>
        <v>#REF!</v>
      </c>
      <c r="B479" t="s">
        <v>2341</v>
      </c>
      <c r="C479" s="127" t="s">
        <v>3494</v>
      </c>
      <c r="D479" s="128" t="s">
        <v>491</v>
      </c>
      <c r="E479" t="s">
        <v>3478</v>
      </c>
      <c r="G479" t="s">
        <v>2341</v>
      </c>
      <c r="H479" s="129" t="s">
        <v>3494</v>
      </c>
      <c r="I479" s="130" t="s">
        <v>491</v>
      </c>
      <c r="J479" t="s">
        <v>3495</v>
      </c>
    </row>
    <row r="480" spans="1:10" x14ac:dyDescent="0.35">
      <c r="A480" s="125" t="e">
        <f>A517+1</f>
        <v>#REF!</v>
      </c>
      <c r="B480" t="s">
        <v>2327</v>
      </c>
      <c r="C480" s="4" t="s">
        <v>3496</v>
      </c>
      <c r="D480" s="97" t="s">
        <v>491</v>
      </c>
      <c r="E480" t="s">
        <v>3478</v>
      </c>
      <c r="G480" t="s">
        <v>2327</v>
      </c>
      <c r="H480" t="s">
        <v>3496</v>
      </c>
      <c r="I480" s="97" t="s">
        <v>491</v>
      </c>
      <c r="J480" t="s">
        <v>2006</v>
      </c>
    </row>
    <row r="481" spans="1:12" s="50" customFormat="1" x14ac:dyDescent="0.35">
      <c r="A481" s="126"/>
      <c r="B481" s="50" t="s">
        <v>3497</v>
      </c>
      <c r="C481" s="50" t="s">
        <v>3498</v>
      </c>
      <c r="D481" s="102" t="s">
        <v>491</v>
      </c>
      <c r="E481" s="50" t="s">
        <v>3478</v>
      </c>
      <c r="G481" s="50" t="s">
        <v>3497</v>
      </c>
      <c r="H481" s="50" t="s">
        <v>3498</v>
      </c>
      <c r="I481" s="102" t="s">
        <v>491</v>
      </c>
      <c r="J481" s="50" t="s">
        <v>3497</v>
      </c>
    </row>
    <row r="482" spans="1:12" x14ac:dyDescent="0.35">
      <c r="A482" s="125" t="e">
        <f>A480+1</f>
        <v>#REF!</v>
      </c>
      <c r="B482" t="s">
        <v>2006</v>
      </c>
      <c r="C482" s="4" t="s">
        <v>3499</v>
      </c>
      <c r="D482" s="97" t="s">
        <v>491</v>
      </c>
      <c r="E482" t="s">
        <v>3478</v>
      </c>
      <c r="G482" t="s">
        <v>2006</v>
      </c>
      <c r="H482" t="s">
        <v>3499</v>
      </c>
      <c r="I482" s="97" t="s">
        <v>491</v>
      </c>
      <c r="J482" t="s">
        <v>2006</v>
      </c>
    </row>
    <row r="483" spans="1:12" s="50" customFormat="1" x14ac:dyDescent="0.35">
      <c r="A483" s="126"/>
      <c r="B483" s="50" t="s">
        <v>2279</v>
      </c>
      <c r="C483" s="50" t="s">
        <v>3500</v>
      </c>
      <c r="D483" s="102" t="s">
        <v>491</v>
      </c>
      <c r="E483" s="50" t="s">
        <v>3478</v>
      </c>
      <c r="G483" s="50" t="s">
        <v>2279</v>
      </c>
      <c r="H483" s="50" t="s">
        <v>3500</v>
      </c>
      <c r="I483" s="102" t="s">
        <v>491</v>
      </c>
      <c r="J483" s="50" t="s">
        <v>2279</v>
      </c>
    </row>
    <row r="484" spans="1:12" x14ac:dyDescent="0.35">
      <c r="A484" s="125" t="e">
        <f>#REF!+1</f>
        <v>#REF!</v>
      </c>
      <c r="B484" s="4" t="s">
        <v>1822</v>
      </c>
      <c r="C484" s="4" t="s">
        <v>1822</v>
      </c>
      <c r="D484" s="4" t="s">
        <v>492</v>
      </c>
      <c r="E484" t="s">
        <v>3501</v>
      </c>
      <c r="G484" s="4" t="s">
        <v>1822</v>
      </c>
      <c r="H484" t="s">
        <v>1822</v>
      </c>
      <c r="I484" t="s">
        <v>492</v>
      </c>
      <c r="J484" t="s">
        <v>3502</v>
      </c>
      <c r="L484" s="4"/>
    </row>
    <row r="485" spans="1:12" s="68" customFormat="1" x14ac:dyDescent="0.35">
      <c r="A485" s="131"/>
      <c r="B485" s="71" t="s">
        <v>3503</v>
      </c>
      <c r="C485" s="71" t="s">
        <v>3504</v>
      </c>
      <c r="D485" s="71" t="s">
        <v>492</v>
      </c>
      <c r="E485" s="68" t="s">
        <v>3501</v>
      </c>
      <c r="G485" s="108"/>
      <c r="L485" s="108"/>
    </row>
    <row r="486" spans="1:12" x14ac:dyDescent="0.35">
      <c r="A486" s="125" t="e">
        <f>A484+1</f>
        <v>#REF!</v>
      </c>
      <c r="B486" t="s">
        <v>3502</v>
      </c>
      <c r="C486" s="4" t="s">
        <v>3502</v>
      </c>
      <c r="D486" s="4" t="s">
        <v>494</v>
      </c>
      <c r="E486" t="s">
        <v>3505</v>
      </c>
      <c r="G486" t="s">
        <v>3502</v>
      </c>
      <c r="H486" t="s">
        <v>3502</v>
      </c>
      <c r="I486" t="s">
        <v>494</v>
      </c>
      <c r="J486" t="s">
        <v>3506</v>
      </c>
    </row>
    <row r="487" spans="1:12" x14ac:dyDescent="0.35">
      <c r="A487" s="125" t="e">
        <f t="shared" si="10"/>
        <v>#REF!</v>
      </c>
      <c r="B487" t="s">
        <v>3506</v>
      </c>
      <c r="C487" s="4" t="s">
        <v>3506</v>
      </c>
      <c r="D487" s="4" t="s">
        <v>494</v>
      </c>
      <c r="E487" t="s">
        <v>3505</v>
      </c>
      <c r="G487" t="s">
        <v>3506</v>
      </c>
      <c r="H487" t="s">
        <v>3506</v>
      </c>
      <c r="I487" t="s">
        <v>494</v>
      </c>
      <c r="J487" t="s">
        <v>1806</v>
      </c>
    </row>
    <row r="488" spans="1:12" x14ac:dyDescent="0.35">
      <c r="A488" s="125" t="e">
        <f t="shared" si="10"/>
        <v>#REF!</v>
      </c>
      <c r="B488" t="s">
        <v>3507</v>
      </c>
      <c r="C488" s="4" t="s">
        <v>3508</v>
      </c>
      <c r="D488" s="4" t="s">
        <v>494</v>
      </c>
      <c r="E488" t="s">
        <v>3505</v>
      </c>
      <c r="G488" t="s">
        <v>3507</v>
      </c>
      <c r="H488" t="s">
        <v>3509</v>
      </c>
      <c r="I488" t="s">
        <v>494</v>
      </c>
      <c r="J488" t="s">
        <v>3507</v>
      </c>
    </row>
    <row r="489" spans="1:12" s="68" customFormat="1" x14ac:dyDescent="0.35">
      <c r="A489" s="131"/>
      <c r="B489" s="71" t="s">
        <v>1806</v>
      </c>
      <c r="C489" s="71" t="s">
        <v>3509</v>
      </c>
      <c r="D489" s="71" t="s">
        <v>494</v>
      </c>
      <c r="E489" s="68" t="s">
        <v>3505</v>
      </c>
    </row>
    <row r="490" spans="1:12" x14ac:dyDescent="0.35">
      <c r="A490" s="125" t="e">
        <f>A488+1</f>
        <v>#REF!</v>
      </c>
      <c r="B490" s="1" t="s">
        <v>306</v>
      </c>
      <c r="C490" s="4" t="s">
        <v>3510</v>
      </c>
      <c r="D490" s="4" t="s">
        <v>496</v>
      </c>
      <c r="E490" t="s">
        <v>3511</v>
      </c>
      <c r="G490" t="s">
        <v>3512</v>
      </c>
      <c r="H490" t="s">
        <v>3508</v>
      </c>
      <c r="I490" t="s">
        <v>494</v>
      </c>
      <c r="J490" t="s">
        <v>3513</v>
      </c>
    </row>
    <row r="491" spans="1:12" x14ac:dyDescent="0.35">
      <c r="A491" s="125" t="e">
        <f t="shared" si="10"/>
        <v>#REF!</v>
      </c>
      <c r="B491" s="1" t="s">
        <v>3513</v>
      </c>
      <c r="C491" s="4" t="s">
        <v>3514</v>
      </c>
      <c r="D491" s="4" t="s">
        <v>496</v>
      </c>
      <c r="E491" t="s">
        <v>3511</v>
      </c>
      <c r="G491" t="s">
        <v>495</v>
      </c>
      <c r="H491" t="s">
        <v>306</v>
      </c>
      <c r="I491" t="s">
        <v>496</v>
      </c>
      <c r="J491" t="s">
        <v>3515</v>
      </c>
    </row>
    <row r="492" spans="1:12" x14ac:dyDescent="0.35">
      <c r="A492" s="125" t="e">
        <f t="shared" si="10"/>
        <v>#REF!</v>
      </c>
      <c r="B492" t="s">
        <v>3515</v>
      </c>
      <c r="C492" s="4" t="s">
        <v>3516</v>
      </c>
      <c r="D492" s="4" t="s">
        <v>496</v>
      </c>
      <c r="E492" t="s">
        <v>3511</v>
      </c>
      <c r="G492" t="s">
        <v>3515</v>
      </c>
      <c r="H492" t="s">
        <v>3513</v>
      </c>
      <c r="I492" t="s">
        <v>496</v>
      </c>
      <c r="J492" t="s">
        <v>3517</v>
      </c>
    </row>
    <row r="493" spans="1:12" x14ac:dyDescent="0.35">
      <c r="A493" s="125" t="e">
        <f t="shared" si="10"/>
        <v>#REF!</v>
      </c>
      <c r="B493" t="s">
        <v>1806</v>
      </c>
      <c r="C493" s="4" t="s">
        <v>3509</v>
      </c>
      <c r="D493" s="4" t="s">
        <v>496</v>
      </c>
      <c r="E493" t="s">
        <v>3511</v>
      </c>
      <c r="G493" t="s">
        <v>1806</v>
      </c>
      <c r="H493" t="s">
        <v>3516</v>
      </c>
      <c r="I493" t="s">
        <v>496</v>
      </c>
      <c r="J493" t="s">
        <v>3518</v>
      </c>
    </row>
    <row r="494" spans="1:12" x14ac:dyDescent="0.35">
      <c r="A494" s="125" t="e">
        <f t="shared" si="10"/>
        <v>#REF!</v>
      </c>
      <c r="B494" t="s">
        <v>3517</v>
      </c>
      <c r="C494" s="4" t="s">
        <v>3519</v>
      </c>
      <c r="D494" s="4" t="s">
        <v>496</v>
      </c>
      <c r="E494" t="s">
        <v>3511</v>
      </c>
      <c r="G494" t="s">
        <v>3517</v>
      </c>
      <c r="H494" t="s">
        <v>3509</v>
      </c>
      <c r="I494" t="s">
        <v>496</v>
      </c>
      <c r="J494" t="s">
        <v>3520</v>
      </c>
    </row>
    <row r="495" spans="1:12" s="50" customFormat="1" x14ac:dyDescent="0.35">
      <c r="A495" s="126"/>
      <c r="B495" s="50" t="s">
        <v>3521</v>
      </c>
      <c r="C495" s="50" t="s">
        <v>3522</v>
      </c>
      <c r="D495" s="110" t="s">
        <v>496</v>
      </c>
      <c r="E495" s="50" t="s">
        <v>3511</v>
      </c>
      <c r="G495" s="50" t="s">
        <v>3521</v>
      </c>
      <c r="H495" s="50" t="s">
        <v>3522</v>
      </c>
      <c r="I495" s="50" t="s">
        <v>496</v>
      </c>
      <c r="J495" s="50" t="s">
        <v>3521</v>
      </c>
    </row>
    <row r="496" spans="1:12" x14ac:dyDescent="0.35">
      <c r="A496" s="125" t="e">
        <f>A494+1</f>
        <v>#REF!</v>
      </c>
      <c r="B496" t="s">
        <v>3518</v>
      </c>
      <c r="C496" s="4" t="s">
        <v>3523</v>
      </c>
      <c r="D496" s="4" t="s">
        <v>496</v>
      </c>
      <c r="E496" t="s">
        <v>3511</v>
      </c>
      <c r="G496" t="s">
        <v>3518</v>
      </c>
      <c r="H496" t="s">
        <v>3519</v>
      </c>
      <c r="I496" t="s">
        <v>496</v>
      </c>
      <c r="J496" t="s">
        <v>3524</v>
      </c>
    </row>
    <row r="497" spans="1:12" x14ac:dyDescent="0.35">
      <c r="A497" s="125" t="e">
        <f t="shared" si="10"/>
        <v>#REF!</v>
      </c>
      <c r="B497" t="s">
        <v>3520</v>
      </c>
      <c r="C497" s="4" t="s">
        <v>3525</v>
      </c>
      <c r="D497" s="4" t="s">
        <v>496</v>
      </c>
      <c r="E497" t="s">
        <v>3511</v>
      </c>
      <c r="G497" t="s">
        <v>3520</v>
      </c>
      <c r="H497" t="s">
        <v>3523</v>
      </c>
      <c r="I497" t="s">
        <v>496</v>
      </c>
      <c r="J497" t="s">
        <v>3526</v>
      </c>
    </row>
    <row r="498" spans="1:12" x14ac:dyDescent="0.35">
      <c r="A498" s="125" t="e">
        <f t="shared" si="10"/>
        <v>#REF!</v>
      </c>
      <c r="B498" t="s">
        <v>3524</v>
      </c>
      <c r="C498" s="4" t="s">
        <v>3527</v>
      </c>
      <c r="D498" s="4" t="s">
        <v>496</v>
      </c>
      <c r="E498" t="s">
        <v>3511</v>
      </c>
      <c r="G498" t="s">
        <v>3524</v>
      </c>
      <c r="H498" t="s">
        <v>3525</v>
      </c>
      <c r="I498" t="s">
        <v>496</v>
      </c>
      <c r="J498" t="s">
        <v>2478</v>
      </c>
    </row>
    <row r="499" spans="1:12" x14ac:dyDescent="0.35">
      <c r="A499" s="125" t="e">
        <f t="shared" si="10"/>
        <v>#REF!</v>
      </c>
      <c r="B499" t="s">
        <v>3526</v>
      </c>
      <c r="C499" s="4" t="s">
        <v>3526</v>
      </c>
      <c r="D499" s="4" t="s">
        <v>496</v>
      </c>
      <c r="E499" t="s">
        <v>3511</v>
      </c>
      <c r="G499" t="s">
        <v>3526</v>
      </c>
      <c r="H499" t="s">
        <v>3527</v>
      </c>
      <c r="I499" t="s">
        <v>496</v>
      </c>
      <c r="J499" t="s">
        <v>1819</v>
      </c>
    </row>
    <row r="500" spans="1:12" x14ac:dyDescent="0.35">
      <c r="A500" s="125" t="e">
        <f t="shared" si="10"/>
        <v>#REF!</v>
      </c>
      <c r="B500" t="s">
        <v>2478</v>
      </c>
      <c r="C500" s="4" t="s">
        <v>3528</v>
      </c>
      <c r="D500" s="4" t="s">
        <v>496</v>
      </c>
      <c r="E500" t="s">
        <v>3511</v>
      </c>
      <c r="G500" t="s">
        <v>2478</v>
      </c>
      <c r="H500" t="s">
        <v>3526</v>
      </c>
      <c r="I500" t="s">
        <v>496</v>
      </c>
      <c r="J500" t="s">
        <v>3529</v>
      </c>
    </row>
    <row r="501" spans="1:12" x14ac:dyDescent="0.35">
      <c r="A501" s="125" t="e">
        <f t="shared" si="10"/>
        <v>#REF!</v>
      </c>
      <c r="B501" t="s">
        <v>1819</v>
      </c>
      <c r="C501" s="4" t="s">
        <v>3530</v>
      </c>
      <c r="D501" s="4" t="s">
        <v>498</v>
      </c>
      <c r="E501" t="s">
        <v>3531</v>
      </c>
      <c r="G501" t="s">
        <v>1819</v>
      </c>
      <c r="H501" t="s">
        <v>3528</v>
      </c>
      <c r="I501" t="s">
        <v>496</v>
      </c>
      <c r="J501" t="s">
        <v>2512</v>
      </c>
    </row>
    <row r="502" spans="1:12" x14ac:dyDescent="0.35">
      <c r="A502" s="125" t="e">
        <f t="shared" si="10"/>
        <v>#REF!</v>
      </c>
      <c r="B502" t="s">
        <v>3529</v>
      </c>
      <c r="C502" s="4" t="s">
        <v>3532</v>
      </c>
      <c r="D502" s="4" t="s">
        <v>498</v>
      </c>
      <c r="E502" t="s">
        <v>3531</v>
      </c>
      <c r="G502" t="s">
        <v>3529</v>
      </c>
      <c r="H502" t="s">
        <v>3530</v>
      </c>
      <c r="I502" t="s">
        <v>498</v>
      </c>
      <c r="J502" t="s">
        <v>3533</v>
      </c>
    </row>
    <row r="503" spans="1:12" x14ac:dyDescent="0.35">
      <c r="A503" s="125" t="e">
        <f t="shared" si="10"/>
        <v>#REF!</v>
      </c>
      <c r="B503" t="s">
        <v>2512</v>
      </c>
      <c r="C503" s="4" t="s">
        <v>3534</v>
      </c>
      <c r="D503" s="4" t="s">
        <v>498</v>
      </c>
      <c r="E503" t="s">
        <v>3531</v>
      </c>
      <c r="G503" t="s">
        <v>2512</v>
      </c>
      <c r="H503" t="s">
        <v>3532</v>
      </c>
      <c r="I503" t="s">
        <v>498</v>
      </c>
      <c r="J503" t="s">
        <v>2407</v>
      </c>
    </row>
    <row r="504" spans="1:12" x14ac:dyDescent="0.35">
      <c r="A504" s="125" t="e">
        <f t="shared" si="10"/>
        <v>#REF!</v>
      </c>
      <c r="B504" t="s">
        <v>3533</v>
      </c>
      <c r="C504" s="4" t="s">
        <v>3535</v>
      </c>
      <c r="D504" s="4" t="s">
        <v>498</v>
      </c>
      <c r="E504" t="s">
        <v>3531</v>
      </c>
      <c r="G504" t="s">
        <v>3533</v>
      </c>
      <c r="H504" t="s">
        <v>3534</v>
      </c>
      <c r="I504" t="s">
        <v>498</v>
      </c>
      <c r="J504" t="s">
        <v>3536</v>
      </c>
    </row>
    <row r="505" spans="1:12" x14ac:dyDescent="0.35">
      <c r="A505" s="125" t="e">
        <f>A504+1</f>
        <v>#REF!</v>
      </c>
      <c r="B505" t="s">
        <v>2407</v>
      </c>
      <c r="C505" s="4" t="s">
        <v>2407</v>
      </c>
      <c r="D505" s="4" t="s">
        <v>500</v>
      </c>
      <c r="E505" t="s">
        <v>3537</v>
      </c>
      <c r="G505" t="s">
        <v>2407</v>
      </c>
      <c r="H505" t="s">
        <v>3535</v>
      </c>
      <c r="I505" t="s">
        <v>498</v>
      </c>
      <c r="J505" t="s">
        <v>3538</v>
      </c>
    </row>
    <row r="506" spans="1:12" x14ac:dyDescent="0.35">
      <c r="A506" s="125" t="e">
        <f>A505+1</f>
        <v>#REF!</v>
      </c>
      <c r="B506" t="s">
        <v>3536</v>
      </c>
      <c r="C506" s="4" t="s">
        <v>3536</v>
      </c>
      <c r="D506" s="4" t="s">
        <v>500</v>
      </c>
      <c r="E506" t="s">
        <v>3537</v>
      </c>
      <c r="G506" t="s">
        <v>3536</v>
      </c>
      <c r="H506" t="s">
        <v>2407</v>
      </c>
      <c r="I506" t="s">
        <v>500</v>
      </c>
      <c r="J506" t="s">
        <v>1907</v>
      </c>
    </row>
    <row r="507" spans="1:12" s="1" customFormat="1" x14ac:dyDescent="0.35">
      <c r="A507" s="132" t="e">
        <f>#REF!+1</f>
        <v>#REF!</v>
      </c>
      <c r="B507" s="133" t="s">
        <v>1907</v>
      </c>
      <c r="C507" s="133" t="s">
        <v>3539</v>
      </c>
      <c r="D507" s="133" t="s">
        <v>504</v>
      </c>
      <c r="E507" s="1" t="s">
        <v>3540</v>
      </c>
      <c r="G507" s="133" t="s">
        <v>1907</v>
      </c>
      <c r="H507" s="134" t="s">
        <v>3541</v>
      </c>
      <c r="I507" s="134" t="s">
        <v>504</v>
      </c>
      <c r="J507" s="1" t="s">
        <v>1884</v>
      </c>
      <c r="L507" s="133"/>
    </row>
    <row r="508" spans="1:12" s="1" customFormat="1" x14ac:dyDescent="0.35">
      <c r="A508" s="132" t="e">
        <f>A507+1</f>
        <v>#REF!</v>
      </c>
      <c r="B508" s="133" t="s">
        <v>2522</v>
      </c>
      <c r="C508" s="133" t="s">
        <v>3542</v>
      </c>
      <c r="D508" s="133" t="s">
        <v>504</v>
      </c>
      <c r="E508" s="1" t="s">
        <v>3540</v>
      </c>
      <c r="G508" s="133" t="s">
        <v>2522</v>
      </c>
      <c r="H508" s="134" t="s">
        <v>3539</v>
      </c>
      <c r="I508" s="134" t="s">
        <v>504</v>
      </c>
      <c r="J508" s="1" t="s">
        <v>2666</v>
      </c>
      <c r="L508" s="133"/>
    </row>
    <row r="509" spans="1:12" s="136" customFormat="1" x14ac:dyDescent="0.35">
      <c r="A509" s="135"/>
      <c r="B509" s="50" t="s">
        <v>3538</v>
      </c>
      <c r="C509" s="50" t="s">
        <v>3538</v>
      </c>
      <c r="D509" s="50" t="s">
        <v>504</v>
      </c>
      <c r="E509" s="136" t="s">
        <v>3540</v>
      </c>
      <c r="G509" s="50" t="s">
        <v>3538</v>
      </c>
      <c r="H509" s="50" t="s">
        <v>3538</v>
      </c>
      <c r="I509" s="137" t="s">
        <v>504</v>
      </c>
      <c r="J509" s="50" t="s">
        <v>3538</v>
      </c>
      <c r="L509" s="138"/>
    </row>
    <row r="510" spans="1:12" s="136" customFormat="1" x14ac:dyDescent="0.35">
      <c r="A510" s="135"/>
      <c r="B510" s="50" t="s">
        <v>1884</v>
      </c>
      <c r="C510" s="50" t="s">
        <v>1884</v>
      </c>
      <c r="D510" s="50" t="s">
        <v>504</v>
      </c>
      <c r="E510" s="136" t="s">
        <v>3540</v>
      </c>
      <c r="G510" s="50" t="s">
        <v>1884</v>
      </c>
      <c r="H510" s="50" t="s">
        <v>1884</v>
      </c>
      <c r="I510" s="137" t="s">
        <v>504</v>
      </c>
      <c r="J510" s="50" t="s">
        <v>1884</v>
      </c>
      <c r="L510" s="138"/>
    </row>
    <row r="511" spans="1:12" s="136" customFormat="1" x14ac:dyDescent="0.35">
      <c r="A511" s="135"/>
      <c r="B511" s="50" t="s">
        <v>3543</v>
      </c>
      <c r="C511" s="50" t="s">
        <v>3544</v>
      </c>
      <c r="D511" s="50" t="s">
        <v>504</v>
      </c>
      <c r="E511" s="136" t="s">
        <v>3540</v>
      </c>
      <c r="G511" s="50" t="s">
        <v>3544</v>
      </c>
      <c r="H511" s="50" t="s">
        <v>3544</v>
      </c>
      <c r="I511" s="137" t="s">
        <v>504</v>
      </c>
      <c r="J511" s="50" t="s">
        <v>3544</v>
      </c>
      <c r="L511" s="138"/>
    </row>
    <row r="512" spans="1:12" x14ac:dyDescent="0.35">
      <c r="A512" s="125" t="e">
        <f>#REF!+1</f>
        <v>#REF!</v>
      </c>
      <c r="B512" t="s">
        <v>2666</v>
      </c>
      <c r="C512" s="4" t="s">
        <v>3545</v>
      </c>
      <c r="D512" s="4" t="s">
        <v>502</v>
      </c>
      <c r="E512" t="s">
        <v>3546</v>
      </c>
      <c r="G512" t="s">
        <v>2666</v>
      </c>
      <c r="H512" t="s">
        <v>3545</v>
      </c>
      <c r="I512" t="s">
        <v>502</v>
      </c>
    </row>
    <row r="513" spans="1:10" x14ac:dyDescent="0.35">
      <c r="A513" s="125" t="e">
        <f>A512+1</f>
        <v>#REF!</v>
      </c>
      <c r="B513" t="s">
        <v>2545</v>
      </c>
      <c r="C513" s="4" t="s">
        <v>3547</v>
      </c>
      <c r="D513" s="4" t="s">
        <v>502</v>
      </c>
      <c r="E513" t="s">
        <v>3546</v>
      </c>
      <c r="G513" t="s">
        <v>2545</v>
      </c>
      <c r="H513" t="s">
        <v>3547</v>
      </c>
      <c r="I513" t="s">
        <v>502</v>
      </c>
    </row>
    <row r="514" spans="1:10" x14ac:dyDescent="0.35">
      <c r="A514" s="125" t="e">
        <f>A513+1</f>
        <v>#REF!</v>
      </c>
      <c r="B514" t="s">
        <v>3548</v>
      </c>
      <c r="C514" s="4" t="s">
        <v>3549</v>
      </c>
      <c r="D514" s="4" t="s">
        <v>502</v>
      </c>
      <c r="E514" t="s">
        <v>3546</v>
      </c>
      <c r="G514" t="s">
        <v>3548</v>
      </c>
      <c r="H514" t="s">
        <v>3549</v>
      </c>
      <c r="I514" t="s">
        <v>502</v>
      </c>
    </row>
    <row r="515" spans="1:10" s="50" customFormat="1" x14ac:dyDescent="0.35">
      <c r="A515" s="126"/>
      <c r="B515" s="50" t="s">
        <v>2420</v>
      </c>
      <c r="C515" s="50" t="s">
        <v>507</v>
      </c>
      <c r="D515" s="50" t="s">
        <v>506</v>
      </c>
    </row>
    <row r="516" spans="1:10" s="86" customFormat="1" x14ac:dyDescent="0.35">
      <c r="A516" s="139" t="e">
        <f>A479+1</f>
        <v>#REF!</v>
      </c>
      <c r="B516" s="86" t="s">
        <v>3495</v>
      </c>
      <c r="C516" s="113" t="s">
        <v>3550</v>
      </c>
      <c r="D516" s="112" t="s">
        <v>491</v>
      </c>
      <c r="E516" s="86" t="s">
        <v>3478</v>
      </c>
      <c r="G516" s="86" t="s">
        <v>3495</v>
      </c>
      <c r="H516" s="86" t="s">
        <v>3550</v>
      </c>
      <c r="I516" s="112" t="s">
        <v>491</v>
      </c>
      <c r="J516" s="86" t="s">
        <v>3551</v>
      </c>
    </row>
    <row r="517" spans="1:10" s="86" customFormat="1" x14ac:dyDescent="0.35">
      <c r="A517" s="139" t="e">
        <f>A516+1</f>
        <v>#REF!</v>
      </c>
      <c r="B517" s="86" t="s">
        <v>3551</v>
      </c>
      <c r="C517" s="113" t="s">
        <v>3552</v>
      </c>
      <c r="D517" s="112" t="s">
        <v>491</v>
      </c>
      <c r="E517" s="86" t="s">
        <v>3478</v>
      </c>
      <c r="G517" s="86" t="s">
        <v>3551</v>
      </c>
      <c r="H517" s="86" t="s">
        <v>3552</v>
      </c>
      <c r="I517" s="112" t="s">
        <v>491</v>
      </c>
      <c r="J517" s="86" t="s">
        <v>2327</v>
      </c>
    </row>
    <row r="518" spans="1:10" x14ac:dyDescent="0.35">
      <c r="A518" s="125"/>
      <c r="B518" s="4"/>
    </row>
    <row r="520" spans="1:10" ht="17.5" thickBot="1" x14ac:dyDescent="0.45">
      <c r="B520" s="44" t="s">
        <v>3060</v>
      </c>
      <c r="C520" s="45" t="s">
        <v>463</v>
      </c>
      <c r="D520" s="44"/>
    </row>
    <row r="521" spans="1:10" ht="15" thickTop="1" x14ac:dyDescent="0.35">
      <c r="B521" s="46" t="str">
        <f>+C30</f>
        <v>All Technology Types are associated with a high-level technology group</v>
      </c>
    </row>
    <row r="522" spans="1:10" ht="15" thickBot="1" x14ac:dyDescent="0.4">
      <c r="A522" s="47" t="s">
        <v>465</v>
      </c>
      <c r="B522" s="48" t="s">
        <v>466</v>
      </c>
      <c r="C522" s="48" t="s">
        <v>58</v>
      </c>
      <c r="D522" s="48" t="s">
        <v>467</v>
      </c>
    </row>
    <row r="523" spans="1:10" x14ac:dyDescent="0.35">
      <c r="A523" s="47">
        <v>1</v>
      </c>
      <c r="B523" t="s">
        <v>1915</v>
      </c>
      <c r="C523" t="s">
        <v>3553</v>
      </c>
      <c r="D523" s="97"/>
    </row>
    <row r="524" spans="1:10" x14ac:dyDescent="0.35">
      <c r="A524" s="47">
        <f t="shared" ref="A524:A561" si="11">+A523+1</f>
        <v>2</v>
      </c>
      <c r="B524" t="s">
        <v>3554</v>
      </c>
      <c r="C524" t="s">
        <v>3555</v>
      </c>
      <c r="D524" s="97"/>
    </row>
    <row r="525" spans="1:10" s="50" customFormat="1" x14ac:dyDescent="0.35">
      <c r="A525" s="49"/>
      <c r="B525" s="50" t="s">
        <v>3556</v>
      </c>
      <c r="C525" s="50" t="s">
        <v>3557</v>
      </c>
      <c r="D525" s="102"/>
    </row>
    <row r="526" spans="1:10" x14ac:dyDescent="0.35">
      <c r="A526" s="47">
        <f>+A524+1</f>
        <v>3</v>
      </c>
      <c r="B526" t="s">
        <v>1873</v>
      </c>
      <c r="C526" t="s">
        <v>3558</v>
      </c>
      <c r="D526" s="97"/>
    </row>
    <row r="527" spans="1:10" x14ac:dyDescent="0.35">
      <c r="A527" s="47">
        <f t="shared" si="11"/>
        <v>4</v>
      </c>
      <c r="B527" t="s">
        <v>1831</v>
      </c>
      <c r="C527" t="s">
        <v>3559</v>
      </c>
      <c r="D527" s="97" t="s">
        <v>3560</v>
      </c>
    </row>
    <row r="528" spans="1:10" x14ac:dyDescent="0.35">
      <c r="A528" s="47">
        <f t="shared" si="11"/>
        <v>5</v>
      </c>
      <c r="B528" t="s">
        <v>1836</v>
      </c>
      <c r="C528" t="s">
        <v>3561</v>
      </c>
      <c r="D528" s="97"/>
    </row>
    <row r="529" spans="1:4" x14ac:dyDescent="0.35">
      <c r="A529" s="47">
        <f t="shared" si="11"/>
        <v>6</v>
      </c>
      <c r="B529" t="s">
        <v>304</v>
      </c>
      <c r="C529" t="s">
        <v>3562</v>
      </c>
      <c r="D529" s="97"/>
    </row>
    <row r="530" spans="1:4" x14ac:dyDescent="0.35">
      <c r="A530" s="47">
        <f t="shared" si="11"/>
        <v>7</v>
      </c>
      <c r="B530" t="s">
        <v>2052</v>
      </c>
      <c r="C530" t="s">
        <v>3563</v>
      </c>
      <c r="D530" s="97" t="s">
        <v>3564</v>
      </c>
    </row>
    <row r="531" spans="1:4" x14ac:dyDescent="0.35">
      <c r="A531" s="47">
        <f t="shared" si="11"/>
        <v>8</v>
      </c>
      <c r="B531" t="s">
        <v>2056</v>
      </c>
      <c r="C531" t="s">
        <v>3565</v>
      </c>
      <c r="D531" s="97" t="s">
        <v>3566</v>
      </c>
    </row>
    <row r="532" spans="1:4" x14ac:dyDescent="0.35">
      <c r="A532" s="47">
        <f t="shared" si="11"/>
        <v>9</v>
      </c>
      <c r="B532" t="s">
        <v>1856</v>
      </c>
      <c r="C532" t="s">
        <v>3567</v>
      </c>
    </row>
    <row r="533" spans="1:4" x14ac:dyDescent="0.35">
      <c r="A533" s="47">
        <f t="shared" si="11"/>
        <v>10</v>
      </c>
      <c r="B533" t="s">
        <v>2097</v>
      </c>
      <c r="C533" t="s">
        <v>3568</v>
      </c>
      <c r="D533" s="97"/>
    </row>
    <row r="534" spans="1:4" x14ac:dyDescent="0.35">
      <c r="A534" s="47">
        <f t="shared" si="11"/>
        <v>11</v>
      </c>
      <c r="B534" t="s">
        <v>3569</v>
      </c>
      <c r="C534" t="s">
        <v>3570</v>
      </c>
      <c r="D534" s="97"/>
    </row>
    <row r="535" spans="1:4" x14ac:dyDescent="0.35">
      <c r="A535" s="47">
        <f t="shared" si="11"/>
        <v>12</v>
      </c>
      <c r="B535" t="s">
        <v>1811</v>
      </c>
      <c r="C535" t="s">
        <v>1810</v>
      </c>
      <c r="D535" s="97"/>
    </row>
    <row r="536" spans="1:4" x14ac:dyDescent="0.35">
      <c r="A536" s="47">
        <f t="shared" si="11"/>
        <v>13</v>
      </c>
      <c r="B536" t="s">
        <v>1953</v>
      </c>
      <c r="C536" t="s">
        <v>3571</v>
      </c>
    </row>
    <row r="537" spans="1:4" x14ac:dyDescent="0.35">
      <c r="A537" s="47">
        <f t="shared" si="11"/>
        <v>14</v>
      </c>
      <c r="B537" t="s">
        <v>3572</v>
      </c>
      <c r="C537" t="s">
        <v>3573</v>
      </c>
      <c r="D537" s="97"/>
    </row>
    <row r="538" spans="1:4" x14ac:dyDescent="0.35">
      <c r="A538" s="47">
        <f t="shared" si="11"/>
        <v>15</v>
      </c>
      <c r="B538" t="s">
        <v>2075</v>
      </c>
      <c r="C538" t="s">
        <v>3574</v>
      </c>
      <c r="D538" s="97" t="s">
        <v>3575</v>
      </c>
    </row>
    <row r="539" spans="1:4" x14ac:dyDescent="0.35">
      <c r="A539" s="47">
        <f t="shared" si="11"/>
        <v>16</v>
      </c>
      <c r="B539" t="s">
        <v>2045</v>
      </c>
      <c r="C539" t="s">
        <v>3576</v>
      </c>
      <c r="D539" s="97" t="s">
        <v>3577</v>
      </c>
    </row>
    <row r="540" spans="1:4" x14ac:dyDescent="0.35">
      <c r="A540" s="47">
        <f t="shared" si="11"/>
        <v>17</v>
      </c>
      <c r="B540" t="s">
        <v>2091</v>
      </c>
      <c r="C540" t="s">
        <v>3578</v>
      </c>
    </row>
    <row r="541" spans="1:4" x14ac:dyDescent="0.35">
      <c r="A541" s="47">
        <f t="shared" si="11"/>
        <v>18</v>
      </c>
      <c r="B541" t="s">
        <v>490</v>
      </c>
      <c r="C541" t="s">
        <v>3579</v>
      </c>
    </row>
    <row r="542" spans="1:4" x14ac:dyDescent="0.35">
      <c r="A542" s="47">
        <f t="shared" si="11"/>
        <v>19</v>
      </c>
      <c r="B542" t="s">
        <v>2071</v>
      </c>
      <c r="C542" t="s">
        <v>3580</v>
      </c>
      <c r="D542" s="97" t="s">
        <v>3581</v>
      </c>
    </row>
    <row r="543" spans="1:4" x14ac:dyDescent="0.35">
      <c r="A543" s="47">
        <f t="shared" si="11"/>
        <v>20</v>
      </c>
      <c r="B543" t="s">
        <v>3582</v>
      </c>
      <c r="C543" t="s">
        <v>3583</v>
      </c>
      <c r="D543" s="97"/>
    </row>
    <row r="544" spans="1:4" x14ac:dyDescent="0.35">
      <c r="A544" s="47"/>
      <c r="B544" s="71" t="s">
        <v>3584</v>
      </c>
      <c r="C544" s="71" t="s">
        <v>3585</v>
      </c>
      <c r="D544" s="97"/>
    </row>
    <row r="545" spans="1:4" x14ac:dyDescent="0.35">
      <c r="A545" s="47"/>
      <c r="B545" s="71" t="s">
        <v>1991</v>
      </c>
      <c r="C545" s="71" t="s">
        <v>3586</v>
      </c>
      <c r="D545" s="97"/>
    </row>
    <row r="546" spans="1:4" x14ac:dyDescent="0.35">
      <c r="A546" s="47">
        <f>+A543+1</f>
        <v>21</v>
      </c>
      <c r="B546" s="1" t="s">
        <v>1972</v>
      </c>
      <c r="C546" t="s">
        <v>3587</v>
      </c>
      <c r="D546" s="97" t="s">
        <v>3588</v>
      </c>
    </row>
    <row r="547" spans="1:4" x14ac:dyDescent="0.35">
      <c r="A547" s="47">
        <f t="shared" si="11"/>
        <v>22</v>
      </c>
      <c r="B547" s="1" t="s">
        <v>2222</v>
      </c>
      <c r="C547" t="s">
        <v>3589</v>
      </c>
      <c r="D547" s="97" t="s">
        <v>3590</v>
      </c>
    </row>
    <row r="548" spans="1:4" x14ac:dyDescent="0.35">
      <c r="A548" s="47"/>
      <c r="B548" s="140" t="s">
        <v>3591</v>
      </c>
      <c r="C548" s="71" t="s">
        <v>3592</v>
      </c>
      <c r="D548" s="97"/>
    </row>
    <row r="549" spans="1:4" x14ac:dyDescent="0.35">
      <c r="A549" s="47">
        <f>+A547+1</f>
        <v>23</v>
      </c>
      <c r="B549" t="s">
        <v>2332</v>
      </c>
      <c r="C549" t="s">
        <v>2332</v>
      </c>
      <c r="D549" s="97"/>
    </row>
    <row r="550" spans="1:4" x14ac:dyDescent="0.35">
      <c r="A550" s="47">
        <f t="shared" si="11"/>
        <v>24</v>
      </c>
      <c r="B550" t="s">
        <v>3593</v>
      </c>
      <c r="C550" t="s">
        <v>3594</v>
      </c>
      <c r="D550" s="97"/>
    </row>
    <row r="551" spans="1:4" x14ac:dyDescent="0.35">
      <c r="A551" s="47">
        <f t="shared" si="11"/>
        <v>25</v>
      </c>
      <c r="B551" t="s">
        <v>1823</v>
      </c>
      <c r="C551" t="s">
        <v>3595</v>
      </c>
      <c r="D551" s="97"/>
    </row>
    <row r="552" spans="1:4" x14ac:dyDescent="0.35">
      <c r="A552" s="47">
        <f t="shared" si="11"/>
        <v>26</v>
      </c>
      <c r="B552" t="s">
        <v>2488</v>
      </c>
      <c r="C552" t="s">
        <v>3596</v>
      </c>
      <c r="D552" s="97"/>
    </row>
    <row r="553" spans="1:4" x14ac:dyDescent="0.35">
      <c r="A553" s="47">
        <f t="shared" si="11"/>
        <v>27</v>
      </c>
      <c r="B553" t="s">
        <v>1958</v>
      </c>
      <c r="C553" t="s">
        <v>3597</v>
      </c>
      <c r="D553" s="97"/>
    </row>
    <row r="554" spans="1:4" x14ac:dyDescent="0.35">
      <c r="A554" s="47">
        <f t="shared" si="11"/>
        <v>28</v>
      </c>
      <c r="B554" t="s">
        <v>1843</v>
      </c>
      <c r="C554" t="s">
        <v>3461</v>
      </c>
      <c r="D554" s="97"/>
    </row>
    <row r="555" spans="1:4" x14ac:dyDescent="0.35">
      <c r="A555" s="47">
        <f>+A554+1</f>
        <v>29</v>
      </c>
      <c r="B555" t="s">
        <v>2788</v>
      </c>
      <c r="C555" t="s">
        <v>3598</v>
      </c>
      <c r="D555" s="97"/>
    </row>
    <row r="556" spans="1:4" x14ac:dyDescent="0.35">
      <c r="A556" s="47">
        <f t="shared" si="11"/>
        <v>30</v>
      </c>
      <c r="B556" t="s">
        <v>1807</v>
      </c>
      <c r="C556" t="s">
        <v>3599</v>
      </c>
      <c r="D556" s="97"/>
    </row>
    <row r="557" spans="1:4" x14ac:dyDescent="0.35">
      <c r="A557" s="47">
        <f t="shared" si="11"/>
        <v>31</v>
      </c>
      <c r="B557" t="s">
        <v>2139</v>
      </c>
      <c r="C557" t="s">
        <v>3600</v>
      </c>
    </row>
    <row r="558" spans="1:4" x14ac:dyDescent="0.35">
      <c r="A558" s="47">
        <f t="shared" si="11"/>
        <v>32</v>
      </c>
      <c r="B558" t="s">
        <v>2474</v>
      </c>
      <c r="C558" t="s">
        <v>3601</v>
      </c>
    </row>
    <row r="559" spans="1:4" x14ac:dyDescent="0.35">
      <c r="A559" s="47">
        <f t="shared" si="11"/>
        <v>33</v>
      </c>
      <c r="B559" t="s">
        <v>3602</v>
      </c>
      <c r="C559" t="s">
        <v>3603</v>
      </c>
      <c r="D559" s="97"/>
    </row>
    <row r="560" spans="1:4" x14ac:dyDescent="0.35">
      <c r="A560" s="47">
        <f t="shared" si="11"/>
        <v>34</v>
      </c>
      <c r="B560" t="s">
        <v>2684</v>
      </c>
      <c r="C560" t="s">
        <v>3604</v>
      </c>
      <c r="D560" s="97"/>
    </row>
    <row r="561" spans="1:7" x14ac:dyDescent="0.35">
      <c r="A561" s="47">
        <f t="shared" si="11"/>
        <v>35</v>
      </c>
      <c r="B561" t="s">
        <v>2064</v>
      </c>
      <c r="C561" t="s">
        <v>3605</v>
      </c>
      <c r="D561" s="97" t="s">
        <v>3606</v>
      </c>
    </row>
    <row r="562" spans="1:7" x14ac:dyDescent="0.35">
      <c r="A562" s="47"/>
      <c r="B562" s="71" t="s">
        <v>2408</v>
      </c>
      <c r="C562" t="s">
        <v>3607</v>
      </c>
      <c r="D562" s="97"/>
    </row>
    <row r="563" spans="1:7" s="50" customFormat="1" x14ac:dyDescent="0.35">
      <c r="A563" s="49"/>
      <c r="B563" s="50" t="s">
        <v>506</v>
      </c>
      <c r="C563" s="50" t="s">
        <v>3608</v>
      </c>
      <c r="D563" s="102"/>
    </row>
    <row r="564" spans="1:7" s="86" customFormat="1" x14ac:dyDescent="0.35">
      <c r="A564" s="83">
        <f>+A561+1</f>
        <v>36</v>
      </c>
      <c r="B564" s="86" t="s">
        <v>88</v>
      </c>
      <c r="D564" s="112"/>
    </row>
    <row r="565" spans="1:7" x14ac:dyDescent="0.35">
      <c r="C565" s="97"/>
      <c r="D565" s="97"/>
    </row>
    <row r="567" spans="1:7" ht="17.5" thickBot="1" x14ac:dyDescent="0.45">
      <c r="B567" s="44" t="s">
        <v>3062</v>
      </c>
      <c r="C567" s="45" t="s">
        <v>463</v>
      </c>
      <c r="D567" s="44"/>
    </row>
    <row r="568" spans="1:7" ht="15" thickTop="1" x14ac:dyDescent="0.35">
      <c r="B568" s="46" t="str">
        <f>+C31</f>
        <v>DEER technology types are based on common parameters used to define the technology</v>
      </c>
    </row>
    <row r="569" spans="1:7" ht="15" thickBot="1" x14ac:dyDescent="0.4">
      <c r="A569" s="47" t="s">
        <v>465</v>
      </c>
      <c r="B569" s="48" t="s">
        <v>466</v>
      </c>
      <c r="C569" s="48" t="s">
        <v>58</v>
      </c>
      <c r="D569" s="48" t="s">
        <v>3609</v>
      </c>
      <c r="E569" s="48" t="s">
        <v>3610</v>
      </c>
      <c r="F569" s="141" t="s">
        <v>3611</v>
      </c>
    </row>
    <row r="570" spans="1:7" x14ac:dyDescent="0.35">
      <c r="A570" s="47">
        <v>1</v>
      </c>
      <c r="B570" t="s">
        <v>3612</v>
      </c>
      <c r="C570" s="123" t="s">
        <v>3612</v>
      </c>
      <c r="D570" s="123" t="s">
        <v>1915</v>
      </c>
      <c r="E570" t="s">
        <v>549</v>
      </c>
      <c r="G570" t="s">
        <v>3613</v>
      </c>
    </row>
    <row r="571" spans="1:7" x14ac:dyDescent="0.35">
      <c r="A571" s="47">
        <f>+A570+1</f>
        <v>2</v>
      </c>
      <c r="B571" t="s">
        <v>3614</v>
      </c>
      <c r="C571" t="s">
        <v>3615</v>
      </c>
      <c r="D571" t="s">
        <v>1915</v>
      </c>
      <c r="E571" t="s">
        <v>549</v>
      </c>
      <c r="G571" t="s">
        <v>3613</v>
      </c>
    </row>
    <row r="572" spans="1:7" x14ac:dyDescent="0.35">
      <c r="A572" s="47">
        <f t="shared" ref="A572:A635" si="12">+A571+1</f>
        <v>3</v>
      </c>
      <c r="B572" s="1" t="s">
        <v>3616</v>
      </c>
      <c r="C572" t="s">
        <v>3617</v>
      </c>
      <c r="D572" t="s">
        <v>1915</v>
      </c>
      <c r="E572" t="s">
        <v>549</v>
      </c>
      <c r="G572" t="s">
        <v>3613</v>
      </c>
    </row>
    <row r="573" spans="1:7" x14ac:dyDescent="0.35">
      <c r="A573" s="47">
        <f t="shared" si="12"/>
        <v>4</v>
      </c>
      <c r="B573" t="s">
        <v>3618</v>
      </c>
      <c r="C573" t="s">
        <v>3618</v>
      </c>
      <c r="D573" t="s">
        <v>1915</v>
      </c>
      <c r="E573" t="s">
        <v>549</v>
      </c>
      <c r="G573" t="s">
        <v>3613</v>
      </c>
    </row>
    <row r="574" spans="1:7" s="50" customFormat="1" x14ac:dyDescent="0.35">
      <c r="A574" s="49"/>
      <c r="B574" s="50" t="s">
        <v>1916</v>
      </c>
      <c r="C574" s="50" t="s">
        <v>3619</v>
      </c>
      <c r="D574" s="50" t="s">
        <v>1915</v>
      </c>
      <c r="E574" s="50" t="s">
        <v>133</v>
      </c>
    </row>
    <row r="575" spans="1:7" s="50" customFormat="1" x14ac:dyDescent="0.35">
      <c r="A575" s="49"/>
      <c r="B575" s="50" t="s">
        <v>3620</v>
      </c>
      <c r="C575" s="50" t="s">
        <v>3621</v>
      </c>
      <c r="D575" s="50" t="s">
        <v>1915</v>
      </c>
      <c r="E575" s="50" t="s">
        <v>133</v>
      </c>
    </row>
    <row r="576" spans="1:7" s="50" customFormat="1" x14ac:dyDescent="0.35">
      <c r="A576" s="49"/>
      <c r="B576" s="50" t="s">
        <v>3622</v>
      </c>
      <c r="C576" s="50" t="s">
        <v>3623</v>
      </c>
      <c r="D576" s="50" t="s">
        <v>1915</v>
      </c>
      <c r="E576" s="50" t="s">
        <v>133</v>
      </c>
    </row>
    <row r="577" spans="1:7" s="50" customFormat="1" x14ac:dyDescent="0.35">
      <c r="A577" s="49"/>
      <c r="B577" s="50" t="s">
        <v>3624</v>
      </c>
      <c r="C577" s="50" t="s">
        <v>3625</v>
      </c>
      <c r="D577" s="50" t="s">
        <v>1915</v>
      </c>
      <c r="E577" s="50" t="s">
        <v>133</v>
      </c>
    </row>
    <row r="578" spans="1:7" x14ac:dyDescent="0.35">
      <c r="A578" s="47">
        <f>+A573+1</f>
        <v>5</v>
      </c>
      <c r="B578" t="s">
        <v>3626</v>
      </c>
      <c r="C578" t="s">
        <v>3627</v>
      </c>
      <c r="D578" t="s">
        <v>3554</v>
      </c>
      <c r="E578" t="s">
        <v>575</v>
      </c>
      <c r="G578" t="s">
        <v>3628</v>
      </c>
    </row>
    <row r="579" spans="1:7" s="50" customFormat="1" x14ac:dyDescent="0.35">
      <c r="A579" s="49"/>
      <c r="B579" s="50" t="s">
        <v>3629</v>
      </c>
      <c r="C579" s="50" t="s">
        <v>3630</v>
      </c>
      <c r="D579" s="50" t="s">
        <v>3556</v>
      </c>
      <c r="E579" s="50" t="s">
        <v>3631</v>
      </c>
    </row>
    <row r="580" spans="1:7" x14ac:dyDescent="0.35">
      <c r="A580" s="47">
        <f>+A578+1</f>
        <v>6</v>
      </c>
      <c r="B580" t="s">
        <v>3632</v>
      </c>
      <c r="C580" t="s">
        <v>3633</v>
      </c>
      <c r="D580" t="s">
        <v>1873</v>
      </c>
      <c r="E580" t="s">
        <v>517</v>
      </c>
      <c r="F580" t="s">
        <v>1889</v>
      </c>
      <c r="G580" t="s">
        <v>3634</v>
      </c>
    </row>
    <row r="581" spans="1:7" x14ac:dyDescent="0.35">
      <c r="A581" s="47">
        <f t="shared" si="12"/>
        <v>7</v>
      </c>
      <c r="B581" t="s">
        <v>3635</v>
      </c>
      <c r="C581" t="s">
        <v>3636</v>
      </c>
      <c r="D581" t="s">
        <v>1873</v>
      </c>
      <c r="E581" t="s">
        <v>517</v>
      </c>
      <c r="F581" t="s">
        <v>1889</v>
      </c>
      <c r="G581" t="s">
        <v>3634</v>
      </c>
    </row>
    <row r="582" spans="1:7" x14ac:dyDescent="0.35">
      <c r="A582" s="47">
        <f t="shared" si="12"/>
        <v>8</v>
      </c>
      <c r="B582" t="s">
        <v>1874</v>
      </c>
      <c r="C582" t="s">
        <v>3637</v>
      </c>
      <c r="D582" t="s">
        <v>1873</v>
      </c>
      <c r="E582" t="s">
        <v>517</v>
      </c>
      <c r="F582" t="s">
        <v>1895</v>
      </c>
      <c r="G582" t="s">
        <v>3634</v>
      </c>
    </row>
    <row r="583" spans="1:7" x14ac:dyDescent="0.35">
      <c r="A583" s="47">
        <f t="shared" si="12"/>
        <v>9</v>
      </c>
      <c r="B583" t="s">
        <v>1877</v>
      </c>
      <c r="C583" t="s">
        <v>3638</v>
      </c>
      <c r="D583" t="s">
        <v>1873</v>
      </c>
      <c r="E583" t="s">
        <v>517</v>
      </c>
      <c r="G583" t="s">
        <v>3634</v>
      </c>
    </row>
    <row r="584" spans="1:7" x14ac:dyDescent="0.35">
      <c r="A584" s="47">
        <f t="shared" si="12"/>
        <v>10</v>
      </c>
      <c r="B584" s="68" t="s">
        <v>3639</v>
      </c>
      <c r="C584" t="s">
        <v>1906</v>
      </c>
      <c r="D584" t="s">
        <v>1873</v>
      </c>
      <c r="E584" t="s">
        <v>555</v>
      </c>
      <c r="G584" t="s">
        <v>3634</v>
      </c>
    </row>
    <row r="585" spans="1:7" x14ac:dyDescent="0.35">
      <c r="A585" s="47">
        <f t="shared" si="12"/>
        <v>11</v>
      </c>
      <c r="B585" t="s">
        <v>3640</v>
      </c>
      <c r="C585" t="s">
        <v>3641</v>
      </c>
      <c r="D585" t="s">
        <v>1873</v>
      </c>
      <c r="E585" t="s">
        <v>517</v>
      </c>
      <c r="F585" t="s">
        <v>1889</v>
      </c>
      <c r="G585" t="s">
        <v>3634</v>
      </c>
    </row>
    <row r="586" spans="1:7" x14ac:dyDescent="0.35">
      <c r="A586" s="47">
        <f t="shared" si="12"/>
        <v>12</v>
      </c>
      <c r="B586" t="s">
        <v>3642</v>
      </c>
      <c r="C586" t="s">
        <v>3643</v>
      </c>
      <c r="D586" t="s">
        <v>1873</v>
      </c>
      <c r="E586" t="s">
        <v>517</v>
      </c>
      <c r="F586" t="s">
        <v>1899</v>
      </c>
      <c r="G586" t="s">
        <v>3634</v>
      </c>
    </row>
    <row r="587" spans="1:7" x14ac:dyDescent="0.35">
      <c r="A587" s="47">
        <f t="shared" si="12"/>
        <v>13</v>
      </c>
      <c r="B587" t="s">
        <v>3644</v>
      </c>
      <c r="C587" t="s">
        <v>3645</v>
      </c>
      <c r="D587" t="s">
        <v>1873</v>
      </c>
      <c r="E587" t="s">
        <v>517</v>
      </c>
      <c r="F587" t="s">
        <v>1899</v>
      </c>
      <c r="G587" t="s">
        <v>3634</v>
      </c>
    </row>
    <row r="588" spans="1:7" x14ac:dyDescent="0.35">
      <c r="A588" s="47">
        <f t="shared" si="12"/>
        <v>14</v>
      </c>
      <c r="B588" t="s">
        <v>1888</v>
      </c>
      <c r="C588" t="s">
        <v>3646</v>
      </c>
      <c r="D588" t="s">
        <v>1873</v>
      </c>
      <c r="E588" t="s">
        <v>517</v>
      </c>
      <c r="F588" t="s">
        <v>1886</v>
      </c>
      <c r="G588" t="s">
        <v>3634</v>
      </c>
    </row>
    <row r="589" spans="1:7" x14ac:dyDescent="0.35">
      <c r="A589" s="47">
        <f t="shared" si="12"/>
        <v>15</v>
      </c>
      <c r="B589" t="s">
        <v>3647</v>
      </c>
      <c r="C589" t="s">
        <v>3648</v>
      </c>
      <c r="D589" t="s">
        <v>1873</v>
      </c>
      <c r="E589" t="s">
        <v>517</v>
      </c>
      <c r="F589" t="s">
        <v>1899</v>
      </c>
      <c r="G589" t="s">
        <v>3634</v>
      </c>
    </row>
    <row r="590" spans="1:7" x14ac:dyDescent="0.35">
      <c r="A590" s="47">
        <f t="shared" si="12"/>
        <v>16</v>
      </c>
      <c r="B590" t="s">
        <v>3649</v>
      </c>
      <c r="C590" t="s">
        <v>3650</v>
      </c>
      <c r="D590" t="s">
        <v>1831</v>
      </c>
      <c r="E590" t="s">
        <v>538</v>
      </c>
      <c r="F590" t="s">
        <v>2066</v>
      </c>
      <c r="G590" t="s">
        <v>3651</v>
      </c>
    </row>
    <row r="591" spans="1:7" x14ac:dyDescent="0.35">
      <c r="A591" s="47">
        <f t="shared" si="12"/>
        <v>17</v>
      </c>
      <c r="B591" t="s">
        <v>3652</v>
      </c>
      <c r="C591" t="s">
        <v>3653</v>
      </c>
      <c r="D591" t="s">
        <v>1831</v>
      </c>
      <c r="E591" t="s">
        <v>538</v>
      </c>
      <c r="F591" t="s">
        <v>2066</v>
      </c>
      <c r="G591" t="s">
        <v>3651</v>
      </c>
    </row>
    <row r="592" spans="1:7" x14ac:dyDescent="0.35">
      <c r="A592" s="47">
        <f t="shared" si="12"/>
        <v>18</v>
      </c>
      <c r="B592" t="s">
        <v>3654</v>
      </c>
      <c r="C592" t="s">
        <v>3655</v>
      </c>
      <c r="D592" t="s">
        <v>1831</v>
      </c>
      <c r="E592" t="s">
        <v>538</v>
      </c>
      <c r="F592" t="s">
        <v>2066</v>
      </c>
      <c r="G592" t="s">
        <v>3651</v>
      </c>
    </row>
    <row r="593" spans="1:7" x14ac:dyDescent="0.35">
      <c r="A593" s="47">
        <f t="shared" si="12"/>
        <v>19</v>
      </c>
      <c r="B593" t="s">
        <v>3656</v>
      </c>
      <c r="C593" t="s">
        <v>3657</v>
      </c>
      <c r="D593" t="s">
        <v>1831</v>
      </c>
      <c r="E593" t="s">
        <v>538</v>
      </c>
      <c r="F593" t="s">
        <v>2066</v>
      </c>
      <c r="G593" t="s">
        <v>3651</v>
      </c>
    </row>
    <row r="594" spans="1:7" x14ac:dyDescent="0.35">
      <c r="A594" s="47">
        <f t="shared" si="12"/>
        <v>20</v>
      </c>
      <c r="B594" t="s">
        <v>3616</v>
      </c>
      <c r="C594" t="s">
        <v>3658</v>
      </c>
      <c r="D594" t="s">
        <v>1831</v>
      </c>
      <c r="E594" t="s">
        <v>538</v>
      </c>
      <c r="F594" t="s">
        <v>2066</v>
      </c>
      <c r="G594" t="s">
        <v>3651</v>
      </c>
    </row>
    <row r="595" spans="1:7" x14ac:dyDescent="0.35">
      <c r="A595" s="47">
        <f t="shared" si="12"/>
        <v>21</v>
      </c>
      <c r="B595" t="s">
        <v>3659</v>
      </c>
      <c r="C595" t="s">
        <v>3660</v>
      </c>
      <c r="D595" t="s">
        <v>1831</v>
      </c>
      <c r="E595" t="s">
        <v>538</v>
      </c>
      <c r="F595" t="s">
        <v>2066</v>
      </c>
      <c r="G595" t="s">
        <v>3651</v>
      </c>
    </row>
    <row r="596" spans="1:7" x14ac:dyDescent="0.35">
      <c r="A596" s="47">
        <f t="shared" si="12"/>
        <v>22</v>
      </c>
      <c r="B596" t="s">
        <v>2513</v>
      </c>
      <c r="C596" t="s">
        <v>3661</v>
      </c>
      <c r="D596" t="s">
        <v>1831</v>
      </c>
      <c r="E596" t="s">
        <v>538</v>
      </c>
      <c r="G596" t="s">
        <v>3651</v>
      </c>
    </row>
    <row r="597" spans="1:7" x14ac:dyDescent="0.35">
      <c r="A597" s="47">
        <f t="shared" si="12"/>
        <v>23</v>
      </c>
      <c r="B597" t="s">
        <v>3618</v>
      </c>
      <c r="C597" t="s">
        <v>3662</v>
      </c>
      <c r="D597" t="s">
        <v>1831</v>
      </c>
      <c r="E597" t="s">
        <v>538</v>
      </c>
      <c r="F597" t="s">
        <v>2066</v>
      </c>
      <c r="G597" t="s">
        <v>3651</v>
      </c>
    </row>
    <row r="598" spans="1:7" x14ac:dyDescent="0.35">
      <c r="A598" s="47">
        <f t="shared" si="12"/>
        <v>24</v>
      </c>
      <c r="B598" t="s">
        <v>3663</v>
      </c>
      <c r="C598" t="s">
        <v>3664</v>
      </c>
      <c r="D598" t="s">
        <v>1831</v>
      </c>
      <c r="E598" t="s">
        <v>538</v>
      </c>
      <c r="F598" t="s">
        <v>2066</v>
      </c>
      <c r="G598" t="s">
        <v>3651</v>
      </c>
    </row>
    <row r="599" spans="1:7" x14ac:dyDescent="0.35">
      <c r="A599" s="47">
        <f t="shared" si="12"/>
        <v>25</v>
      </c>
      <c r="B599" s="1" t="s">
        <v>1832</v>
      </c>
      <c r="C599" t="s">
        <v>3665</v>
      </c>
      <c r="D599" t="s">
        <v>1831</v>
      </c>
      <c r="E599" t="s">
        <v>517</v>
      </c>
      <c r="G599" t="s">
        <v>3651</v>
      </c>
    </row>
    <row r="600" spans="1:7" x14ac:dyDescent="0.35">
      <c r="A600" s="47">
        <f t="shared" si="12"/>
        <v>26</v>
      </c>
      <c r="B600" s="140" t="s">
        <v>1837</v>
      </c>
      <c r="C600" t="s">
        <v>3666</v>
      </c>
      <c r="D600" t="s">
        <v>1836</v>
      </c>
      <c r="E600" t="s">
        <v>133</v>
      </c>
      <c r="G600" t="s">
        <v>3667</v>
      </c>
    </row>
    <row r="601" spans="1:7" x14ac:dyDescent="0.35">
      <c r="A601" s="47">
        <f t="shared" si="12"/>
        <v>27</v>
      </c>
      <c r="B601" t="s">
        <v>1840</v>
      </c>
      <c r="C601" t="s">
        <v>3668</v>
      </c>
      <c r="D601" t="s">
        <v>1836</v>
      </c>
      <c r="E601" t="s">
        <v>133</v>
      </c>
      <c r="G601" t="s">
        <v>3667</v>
      </c>
    </row>
    <row r="602" spans="1:7" x14ac:dyDescent="0.35">
      <c r="A602" s="47">
        <f t="shared" si="12"/>
        <v>28</v>
      </c>
      <c r="B602" t="s">
        <v>3669</v>
      </c>
      <c r="C602" t="s">
        <v>3669</v>
      </c>
      <c r="D602" t="s">
        <v>304</v>
      </c>
      <c r="E602" t="s">
        <v>133</v>
      </c>
      <c r="G602" t="s">
        <v>3670</v>
      </c>
    </row>
    <row r="603" spans="1:7" x14ac:dyDescent="0.35">
      <c r="A603" s="47">
        <f t="shared" si="12"/>
        <v>29</v>
      </c>
      <c r="B603" t="s">
        <v>1930</v>
      </c>
      <c r="C603" t="s">
        <v>1930</v>
      </c>
      <c r="D603" t="s">
        <v>304</v>
      </c>
      <c r="E603" t="s">
        <v>133</v>
      </c>
      <c r="G603" t="s">
        <v>3670</v>
      </c>
    </row>
    <row r="604" spans="1:7" x14ac:dyDescent="0.35">
      <c r="A604" s="47">
        <f t="shared" si="12"/>
        <v>30</v>
      </c>
      <c r="B604" t="s">
        <v>1933</v>
      </c>
      <c r="C604" t="s">
        <v>1933</v>
      </c>
      <c r="D604" t="s">
        <v>304</v>
      </c>
      <c r="E604" t="s">
        <v>133</v>
      </c>
      <c r="G604" t="s">
        <v>3670</v>
      </c>
    </row>
    <row r="605" spans="1:7" x14ac:dyDescent="0.35">
      <c r="A605" s="47">
        <f t="shared" si="12"/>
        <v>31</v>
      </c>
      <c r="B605" t="s">
        <v>3671</v>
      </c>
      <c r="C605" t="s">
        <v>3672</v>
      </c>
      <c r="D605" t="s">
        <v>304</v>
      </c>
      <c r="E605" t="s">
        <v>133</v>
      </c>
      <c r="G605" t="s">
        <v>3670</v>
      </c>
    </row>
    <row r="606" spans="1:7" x14ac:dyDescent="0.35">
      <c r="A606" s="47">
        <f t="shared" si="12"/>
        <v>32</v>
      </c>
      <c r="B606" t="s">
        <v>1926</v>
      </c>
      <c r="C606" t="s">
        <v>3673</v>
      </c>
      <c r="D606" t="s">
        <v>304</v>
      </c>
      <c r="E606" t="s">
        <v>133</v>
      </c>
      <c r="G606" t="s">
        <v>3670</v>
      </c>
    </row>
    <row r="607" spans="1:7" x14ac:dyDescent="0.35">
      <c r="A607" s="47">
        <f t="shared" si="12"/>
        <v>33</v>
      </c>
      <c r="B607" t="s">
        <v>253</v>
      </c>
      <c r="C607" t="s">
        <v>3674</v>
      </c>
      <c r="D607" t="s">
        <v>304</v>
      </c>
      <c r="E607" t="s">
        <v>133</v>
      </c>
      <c r="G607" t="s">
        <v>3670</v>
      </c>
    </row>
    <row r="608" spans="1:7" x14ac:dyDescent="0.35">
      <c r="A608" s="47">
        <f t="shared" si="12"/>
        <v>34</v>
      </c>
      <c r="B608" t="s">
        <v>3675</v>
      </c>
      <c r="C608" t="s">
        <v>3676</v>
      </c>
      <c r="D608" t="s">
        <v>304</v>
      </c>
      <c r="E608" t="s">
        <v>133</v>
      </c>
      <c r="G608" t="s">
        <v>3670</v>
      </c>
    </row>
    <row r="609" spans="1:7" x14ac:dyDescent="0.35">
      <c r="A609" s="47">
        <f t="shared" si="12"/>
        <v>35</v>
      </c>
      <c r="B609" t="s">
        <v>1936</v>
      </c>
      <c r="C609" t="s">
        <v>1936</v>
      </c>
      <c r="D609" t="s">
        <v>304</v>
      </c>
      <c r="E609" t="s">
        <v>133</v>
      </c>
      <c r="G609" t="s">
        <v>3670</v>
      </c>
    </row>
    <row r="610" spans="1:7" x14ac:dyDescent="0.35">
      <c r="A610" s="47">
        <f t="shared" si="12"/>
        <v>36</v>
      </c>
      <c r="B610" t="s">
        <v>3677</v>
      </c>
      <c r="C610" t="s">
        <v>3678</v>
      </c>
      <c r="D610" t="s">
        <v>304</v>
      </c>
      <c r="E610" t="s">
        <v>133</v>
      </c>
      <c r="G610" t="s">
        <v>3670</v>
      </c>
    </row>
    <row r="611" spans="1:7" x14ac:dyDescent="0.35">
      <c r="A611" s="47">
        <f t="shared" si="12"/>
        <v>37</v>
      </c>
      <c r="B611" s="68" t="s">
        <v>2123</v>
      </c>
      <c r="C611" t="s">
        <v>3679</v>
      </c>
      <c r="D611" t="s">
        <v>2052</v>
      </c>
      <c r="E611" t="s">
        <v>538</v>
      </c>
      <c r="F611" t="s">
        <v>2050</v>
      </c>
      <c r="G611" t="s">
        <v>3680</v>
      </c>
    </row>
    <row r="612" spans="1:7" x14ac:dyDescent="0.35">
      <c r="A612" s="47">
        <f t="shared" si="12"/>
        <v>38</v>
      </c>
      <c r="B612" s="68" t="s">
        <v>3681</v>
      </c>
      <c r="C612" t="s">
        <v>3682</v>
      </c>
      <c r="D612" t="s">
        <v>2052</v>
      </c>
      <c r="E612" t="s">
        <v>538</v>
      </c>
      <c r="F612" t="s">
        <v>2050</v>
      </c>
      <c r="G612" t="s">
        <v>3680</v>
      </c>
    </row>
    <row r="613" spans="1:7" x14ac:dyDescent="0.35">
      <c r="A613" s="47">
        <f t="shared" si="12"/>
        <v>39</v>
      </c>
      <c r="B613" t="s">
        <v>3683</v>
      </c>
      <c r="C613" t="s">
        <v>3684</v>
      </c>
      <c r="D613" t="s">
        <v>2052</v>
      </c>
      <c r="E613" t="s">
        <v>538</v>
      </c>
      <c r="F613" t="s">
        <v>2050</v>
      </c>
      <c r="G613" t="s">
        <v>3680</v>
      </c>
    </row>
    <row r="614" spans="1:7" x14ac:dyDescent="0.35">
      <c r="A614" s="47">
        <f t="shared" si="12"/>
        <v>40</v>
      </c>
      <c r="B614" t="s">
        <v>3685</v>
      </c>
      <c r="C614" t="s">
        <v>3686</v>
      </c>
      <c r="D614" t="s">
        <v>2052</v>
      </c>
      <c r="E614" t="s">
        <v>538</v>
      </c>
      <c r="F614" t="s">
        <v>2112</v>
      </c>
      <c r="G614" t="s">
        <v>3680</v>
      </c>
    </row>
    <row r="615" spans="1:7" x14ac:dyDescent="0.35">
      <c r="A615" s="47">
        <f t="shared" si="12"/>
        <v>41</v>
      </c>
      <c r="B615" t="s">
        <v>3687</v>
      </c>
      <c r="C615" t="s">
        <v>3688</v>
      </c>
      <c r="D615" t="s">
        <v>2052</v>
      </c>
      <c r="E615" t="s">
        <v>538</v>
      </c>
      <c r="F615" t="s">
        <v>2178</v>
      </c>
      <c r="G615" t="s">
        <v>3680</v>
      </c>
    </row>
    <row r="616" spans="1:7" x14ac:dyDescent="0.35">
      <c r="A616" s="47">
        <f t="shared" si="12"/>
        <v>42</v>
      </c>
      <c r="B616" t="s">
        <v>3689</v>
      </c>
      <c r="C616" t="s">
        <v>3690</v>
      </c>
      <c r="D616" t="s">
        <v>2052</v>
      </c>
      <c r="E616" t="s">
        <v>538</v>
      </c>
      <c r="F616" t="s">
        <v>2050</v>
      </c>
      <c r="G616" t="s">
        <v>3680</v>
      </c>
    </row>
    <row r="617" spans="1:7" x14ac:dyDescent="0.35">
      <c r="A617" s="47">
        <f t="shared" si="12"/>
        <v>43</v>
      </c>
      <c r="B617" t="s">
        <v>3691</v>
      </c>
      <c r="C617" t="s">
        <v>3692</v>
      </c>
      <c r="D617" t="s">
        <v>2052</v>
      </c>
      <c r="E617" t="s">
        <v>538</v>
      </c>
      <c r="F617" t="s">
        <v>2050</v>
      </c>
      <c r="G617" t="s">
        <v>3680</v>
      </c>
    </row>
    <row r="618" spans="1:7" x14ac:dyDescent="0.35">
      <c r="A618" s="47">
        <f t="shared" si="12"/>
        <v>44</v>
      </c>
      <c r="B618" s="1" t="s">
        <v>2129</v>
      </c>
      <c r="C618" t="s">
        <v>3693</v>
      </c>
      <c r="D618" t="s">
        <v>2052</v>
      </c>
      <c r="E618" t="s">
        <v>538</v>
      </c>
      <c r="F618" t="s">
        <v>2050</v>
      </c>
      <c r="G618" t="s">
        <v>3680</v>
      </c>
    </row>
    <row r="619" spans="1:7" x14ac:dyDescent="0.35">
      <c r="A619" s="47">
        <f t="shared" si="12"/>
        <v>45</v>
      </c>
      <c r="B619" t="s">
        <v>2123</v>
      </c>
      <c r="C619" t="s">
        <v>3694</v>
      </c>
      <c r="D619" t="s">
        <v>2056</v>
      </c>
      <c r="E619" t="s">
        <v>538</v>
      </c>
      <c r="F619" t="s">
        <v>2053</v>
      </c>
      <c r="G619" t="s">
        <v>3695</v>
      </c>
    </row>
    <row r="620" spans="1:7" x14ac:dyDescent="0.35">
      <c r="A620" s="47">
        <f t="shared" si="12"/>
        <v>46</v>
      </c>
      <c r="B620" t="s">
        <v>3681</v>
      </c>
      <c r="C620" t="s">
        <v>3696</v>
      </c>
      <c r="D620" t="s">
        <v>2056</v>
      </c>
      <c r="E620" t="s">
        <v>538</v>
      </c>
      <c r="F620" t="s">
        <v>2053</v>
      </c>
      <c r="G620" t="s">
        <v>3695</v>
      </c>
    </row>
    <row r="621" spans="1:7" x14ac:dyDescent="0.35">
      <c r="A621" s="47">
        <f t="shared" si="12"/>
        <v>47</v>
      </c>
      <c r="B621" t="s">
        <v>3685</v>
      </c>
      <c r="C621" t="s">
        <v>3697</v>
      </c>
      <c r="D621" t="s">
        <v>2056</v>
      </c>
      <c r="E621" t="s">
        <v>538</v>
      </c>
      <c r="F621" t="s">
        <v>2119</v>
      </c>
      <c r="G621" t="s">
        <v>3695</v>
      </c>
    </row>
    <row r="622" spans="1:7" x14ac:dyDescent="0.35">
      <c r="A622" s="47">
        <f t="shared" si="12"/>
        <v>48</v>
      </c>
      <c r="B622" t="s">
        <v>3689</v>
      </c>
      <c r="C622" t="s">
        <v>3698</v>
      </c>
      <c r="D622" t="s">
        <v>2056</v>
      </c>
      <c r="E622" t="s">
        <v>538</v>
      </c>
      <c r="F622" t="s">
        <v>2053</v>
      </c>
      <c r="G622" t="s">
        <v>3695</v>
      </c>
    </row>
    <row r="623" spans="1:7" x14ac:dyDescent="0.35">
      <c r="A623" s="47">
        <f t="shared" si="12"/>
        <v>49</v>
      </c>
      <c r="B623" t="s">
        <v>3691</v>
      </c>
      <c r="C623" t="s">
        <v>3699</v>
      </c>
      <c r="D623" t="s">
        <v>2056</v>
      </c>
      <c r="E623" t="s">
        <v>538</v>
      </c>
      <c r="F623" t="s">
        <v>2053</v>
      </c>
      <c r="G623" t="s">
        <v>3695</v>
      </c>
    </row>
    <row r="624" spans="1:7" x14ac:dyDescent="0.35">
      <c r="A624" s="47">
        <f t="shared" si="12"/>
        <v>50</v>
      </c>
      <c r="B624" t="s">
        <v>3700</v>
      </c>
      <c r="C624" t="s">
        <v>3701</v>
      </c>
      <c r="D624" t="s">
        <v>2056</v>
      </c>
      <c r="E624" t="s">
        <v>538</v>
      </c>
      <c r="G624" t="s">
        <v>3695</v>
      </c>
    </row>
    <row r="625" spans="1:7" x14ac:dyDescent="0.35">
      <c r="A625" s="47">
        <f t="shared" si="12"/>
        <v>51</v>
      </c>
      <c r="B625" t="s">
        <v>3702</v>
      </c>
      <c r="C625" t="s">
        <v>3703</v>
      </c>
      <c r="D625" t="s">
        <v>2056</v>
      </c>
      <c r="E625" t="s">
        <v>538</v>
      </c>
      <c r="G625" t="s">
        <v>3695</v>
      </c>
    </row>
    <row r="626" spans="1:7" x14ac:dyDescent="0.35">
      <c r="A626" s="47">
        <f t="shared" si="12"/>
        <v>52</v>
      </c>
      <c r="B626" t="s">
        <v>3704</v>
      </c>
      <c r="C626" t="s">
        <v>3705</v>
      </c>
      <c r="D626" t="s">
        <v>2056</v>
      </c>
      <c r="E626" t="s">
        <v>538</v>
      </c>
      <c r="F626" t="s">
        <v>2157</v>
      </c>
      <c r="G626" t="s">
        <v>3695</v>
      </c>
    </row>
    <row r="627" spans="1:7" x14ac:dyDescent="0.35">
      <c r="A627" s="47">
        <f t="shared" si="12"/>
        <v>53</v>
      </c>
      <c r="B627" t="s">
        <v>1857</v>
      </c>
      <c r="C627" t="s">
        <v>3706</v>
      </c>
      <c r="D627" t="s">
        <v>1856</v>
      </c>
      <c r="E627" t="s">
        <v>541</v>
      </c>
      <c r="G627" t="s">
        <v>3707</v>
      </c>
    </row>
    <row r="628" spans="1:7" x14ac:dyDescent="0.35">
      <c r="A628" s="47">
        <f t="shared" si="12"/>
        <v>54</v>
      </c>
      <c r="B628" t="s">
        <v>3708</v>
      </c>
      <c r="C628" t="s">
        <v>3709</v>
      </c>
      <c r="D628" t="s">
        <v>1856</v>
      </c>
      <c r="E628" t="s">
        <v>133</v>
      </c>
      <c r="G628" t="s">
        <v>3707</v>
      </c>
    </row>
    <row r="629" spans="1:7" x14ac:dyDescent="0.35">
      <c r="A629" s="47">
        <f t="shared" si="12"/>
        <v>55</v>
      </c>
      <c r="B629" t="s">
        <v>1864</v>
      </c>
      <c r="C629" t="s">
        <v>3710</v>
      </c>
      <c r="D629" t="s">
        <v>1856</v>
      </c>
      <c r="E629" t="s">
        <v>133</v>
      </c>
      <c r="G629" t="s">
        <v>3707</v>
      </c>
    </row>
    <row r="630" spans="1:7" x14ac:dyDescent="0.35">
      <c r="A630" s="47">
        <f t="shared" si="12"/>
        <v>56</v>
      </c>
      <c r="B630" t="s">
        <v>3711</v>
      </c>
      <c r="C630" t="s">
        <v>3712</v>
      </c>
      <c r="D630" t="s">
        <v>1856</v>
      </c>
      <c r="E630" t="s">
        <v>133</v>
      </c>
      <c r="G630" t="s">
        <v>3707</v>
      </c>
    </row>
    <row r="631" spans="1:7" x14ac:dyDescent="0.35">
      <c r="A631" s="47">
        <f t="shared" si="12"/>
        <v>57</v>
      </c>
      <c r="B631" t="s">
        <v>2464</v>
      </c>
      <c r="C631" t="s">
        <v>3713</v>
      </c>
      <c r="D631" t="s">
        <v>1856</v>
      </c>
      <c r="E631" t="s">
        <v>133</v>
      </c>
      <c r="G631" t="s">
        <v>3707</v>
      </c>
    </row>
    <row r="632" spans="1:7" x14ac:dyDescent="0.35">
      <c r="A632" s="47">
        <f t="shared" si="12"/>
        <v>58</v>
      </c>
      <c r="B632" t="s">
        <v>2535</v>
      </c>
      <c r="C632" t="s">
        <v>3714</v>
      </c>
      <c r="D632" t="s">
        <v>1856</v>
      </c>
      <c r="E632" t="s">
        <v>133</v>
      </c>
      <c r="G632" t="s">
        <v>3707</v>
      </c>
    </row>
    <row r="633" spans="1:7" x14ac:dyDescent="0.35">
      <c r="A633" s="47">
        <f t="shared" si="12"/>
        <v>59</v>
      </c>
      <c r="B633" t="s">
        <v>1868</v>
      </c>
      <c r="C633" t="s">
        <v>2865</v>
      </c>
      <c r="D633" t="s">
        <v>1856</v>
      </c>
      <c r="E633" t="s">
        <v>133</v>
      </c>
      <c r="G633" t="s">
        <v>3707</v>
      </c>
    </row>
    <row r="634" spans="1:7" x14ac:dyDescent="0.35">
      <c r="A634" s="47">
        <f t="shared" si="12"/>
        <v>60</v>
      </c>
      <c r="B634" s="140" t="s">
        <v>2143</v>
      </c>
      <c r="C634" t="s">
        <v>3715</v>
      </c>
      <c r="D634" t="s">
        <v>1856</v>
      </c>
      <c r="E634" t="s">
        <v>133</v>
      </c>
      <c r="G634" t="s">
        <v>3707</v>
      </c>
    </row>
    <row r="635" spans="1:7" x14ac:dyDescent="0.35">
      <c r="A635" s="47">
        <f t="shared" si="12"/>
        <v>61</v>
      </c>
      <c r="B635" t="s">
        <v>2098</v>
      </c>
      <c r="C635" t="s">
        <v>3716</v>
      </c>
      <c r="D635" t="s">
        <v>2097</v>
      </c>
      <c r="E635" t="s">
        <v>549</v>
      </c>
      <c r="G635" t="s">
        <v>3717</v>
      </c>
    </row>
    <row r="636" spans="1:7" x14ac:dyDescent="0.35">
      <c r="A636" s="47">
        <f t="shared" ref="A636:A697" si="13">+A635+1</f>
        <v>62</v>
      </c>
      <c r="B636" t="s">
        <v>2175</v>
      </c>
      <c r="C636" t="s">
        <v>3718</v>
      </c>
      <c r="D636" t="s">
        <v>2097</v>
      </c>
      <c r="E636" t="s">
        <v>555</v>
      </c>
      <c r="G636" t="s">
        <v>3717</v>
      </c>
    </row>
    <row r="637" spans="1:7" x14ac:dyDescent="0.35">
      <c r="A637" s="47">
        <f t="shared" si="13"/>
        <v>63</v>
      </c>
      <c r="B637" t="s">
        <v>3719</v>
      </c>
      <c r="C637" t="s">
        <v>3720</v>
      </c>
      <c r="D637" t="s">
        <v>3569</v>
      </c>
      <c r="E637" t="s">
        <v>567</v>
      </c>
      <c r="G637" t="s">
        <v>3721</v>
      </c>
    </row>
    <row r="638" spans="1:7" x14ac:dyDescent="0.35">
      <c r="A638" s="47">
        <f t="shared" si="13"/>
        <v>64</v>
      </c>
      <c r="B638" t="s">
        <v>2815</v>
      </c>
      <c r="C638" t="s">
        <v>3722</v>
      </c>
      <c r="D638" t="s">
        <v>1811</v>
      </c>
      <c r="E638" t="s">
        <v>517</v>
      </c>
      <c r="G638" t="s">
        <v>3723</v>
      </c>
    </row>
    <row r="639" spans="1:7" x14ac:dyDescent="0.35">
      <c r="A639" s="47">
        <f t="shared" si="13"/>
        <v>65</v>
      </c>
      <c r="B639" t="s">
        <v>3724</v>
      </c>
      <c r="C639" t="s">
        <v>3725</v>
      </c>
      <c r="D639" t="s">
        <v>1811</v>
      </c>
      <c r="E639" t="s">
        <v>517</v>
      </c>
      <c r="F639" t="s">
        <v>1901</v>
      </c>
      <c r="G639" t="s">
        <v>3723</v>
      </c>
    </row>
    <row r="640" spans="1:7" x14ac:dyDescent="0.35">
      <c r="A640" s="47">
        <f t="shared" si="13"/>
        <v>66</v>
      </c>
      <c r="B640" t="s">
        <v>3726</v>
      </c>
      <c r="C640" t="s">
        <v>3727</v>
      </c>
      <c r="D640" t="s">
        <v>1811</v>
      </c>
      <c r="E640" t="s">
        <v>517</v>
      </c>
      <c r="F640" t="s">
        <v>1901</v>
      </c>
      <c r="G640" t="s">
        <v>3723</v>
      </c>
    </row>
    <row r="641" spans="1:7" x14ac:dyDescent="0.35">
      <c r="A641" s="47">
        <f t="shared" si="13"/>
        <v>67</v>
      </c>
      <c r="B641" t="s">
        <v>3728</v>
      </c>
      <c r="C641" t="s">
        <v>3729</v>
      </c>
      <c r="D641" t="s">
        <v>1811</v>
      </c>
      <c r="E641" t="s">
        <v>517</v>
      </c>
      <c r="F641" t="s">
        <v>1901</v>
      </c>
      <c r="G641" t="s">
        <v>3723</v>
      </c>
    </row>
    <row r="642" spans="1:7" x14ac:dyDescent="0.35">
      <c r="A642" s="47">
        <f t="shared" si="13"/>
        <v>68</v>
      </c>
      <c r="B642" t="s">
        <v>3730</v>
      </c>
      <c r="C642" t="s">
        <v>3731</v>
      </c>
      <c r="D642" t="s">
        <v>1811</v>
      </c>
      <c r="E642" t="s">
        <v>517</v>
      </c>
      <c r="F642" t="s">
        <v>1901</v>
      </c>
      <c r="G642" t="s">
        <v>3723</v>
      </c>
    </row>
    <row r="643" spans="1:7" x14ac:dyDescent="0.35">
      <c r="A643" s="47">
        <f t="shared" si="13"/>
        <v>69</v>
      </c>
      <c r="B643" t="s">
        <v>2810</v>
      </c>
      <c r="C643" t="s">
        <v>3732</v>
      </c>
      <c r="D643" t="s">
        <v>1811</v>
      </c>
      <c r="E643" t="s">
        <v>517</v>
      </c>
      <c r="G643" t="s">
        <v>3723</v>
      </c>
    </row>
    <row r="644" spans="1:7" x14ac:dyDescent="0.35">
      <c r="A644" s="47">
        <f t="shared" si="13"/>
        <v>70</v>
      </c>
      <c r="B644" t="s">
        <v>1812</v>
      </c>
      <c r="C644" t="s">
        <v>3733</v>
      </c>
      <c r="D644" t="s">
        <v>1811</v>
      </c>
      <c r="E644" t="s">
        <v>517</v>
      </c>
      <c r="F644" t="s">
        <v>1903</v>
      </c>
      <c r="G644" t="s">
        <v>3723</v>
      </c>
    </row>
    <row r="645" spans="1:7" x14ac:dyDescent="0.35">
      <c r="A645" s="47">
        <f t="shared" si="13"/>
        <v>71</v>
      </c>
      <c r="B645" t="s">
        <v>3734</v>
      </c>
      <c r="C645" t="s">
        <v>3735</v>
      </c>
      <c r="D645" t="s">
        <v>1811</v>
      </c>
      <c r="E645" t="s">
        <v>3736</v>
      </c>
      <c r="G645" t="s">
        <v>3723</v>
      </c>
    </row>
    <row r="646" spans="1:7" x14ac:dyDescent="0.35">
      <c r="A646" s="47">
        <f t="shared" si="13"/>
        <v>72</v>
      </c>
      <c r="B646" t="s">
        <v>3737</v>
      </c>
      <c r="C646" t="s">
        <v>3738</v>
      </c>
      <c r="D646" t="s">
        <v>1953</v>
      </c>
      <c r="E646" t="s">
        <v>133</v>
      </c>
      <c r="G646" t="s">
        <v>3739</v>
      </c>
    </row>
    <row r="647" spans="1:7" x14ac:dyDescent="0.35">
      <c r="A647" s="47">
        <f t="shared" si="13"/>
        <v>73</v>
      </c>
      <c r="B647" t="s">
        <v>1954</v>
      </c>
      <c r="C647" t="s">
        <v>3740</v>
      </c>
      <c r="D647" t="s">
        <v>1953</v>
      </c>
      <c r="E647" t="s">
        <v>133</v>
      </c>
      <c r="G647" t="s">
        <v>3739</v>
      </c>
    </row>
    <row r="648" spans="1:7" x14ac:dyDescent="0.35">
      <c r="A648" s="47">
        <f t="shared" si="13"/>
        <v>74</v>
      </c>
      <c r="B648" t="s">
        <v>3741</v>
      </c>
      <c r="C648" t="s">
        <v>3742</v>
      </c>
      <c r="D648" t="s">
        <v>1953</v>
      </c>
      <c r="E648" t="s">
        <v>133</v>
      </c>
      <c r="G648" t="s">
        <v>3739</v>
      </c>
    </row>
    <row r="649" spans="1:7" s="50" customFormat="1" x14ac:dyDescent="0.35">
      <c r="A649" s="49"/>
      <c r="B649" s="50" t="s">
        <v>1986</v>
      </c>
      <c r="C649" s="50" t="s">
        <v>3743</v>
      </c>
      <c r="D649" s="50" t="s">
        <v>1953</v>
      </c>
      <c r="E649" s="50" t="s">
        <v>133</v>
      </c>
    </row>
    <row r="650" spans="1:7" x14ac:dyDescent="0.35">
      <c r="A650" s="47">
        <f>+A648+1</f>
        <v>75</v>
      </c>
      <c r="B650" t="s">
        <v>3744</v>
      </c>
      <c r="C650" t="s">
        <v>3745</v>
      </c>
      <c r="D650" t="s">
        <v>3572</v>
      </c>
      <c r="E650" t="s">
        <v>552</v>
      </c>
      <c r="G650" t="s">
        <v>3746</v>
      </c>
    </row>
    <row r="651" spans="1:7" x14ac:dyDescent="0.35">
      <c r="A651" s="47">
        <f t="shared" si="13"/>
        <v>76</v>
      </c>
      <c r="B651" t="s">
        <v>3747</v>
      </c>
      <c r="C651" t="s">
        <v>3748</v>
      </c>
      <c r="D651" t="s">
        <v>2075</v>
      </c>
      <c r="E651" t="s">
        <v>567</v>
      </c>
      <c r="F651" t="s">
        <v>2328</v>
      </c>
      <c r="G651" t="s">
        <v>3749</v>
      </c>
    </row>
    <row r="652" spans="1:7" x14ac:dyDescent="0.35">
      <c r="A652" s="47">
        <f t="shared" si="13"/>
        <v>77</v>
      </c>
      <c r="B652" t="s">
        <v>3750</v>
      </c>
      <c r="C652" t="s">
        <v>3751</v>
      </c>
      <c r="D652" t="s">
        <v>2075</v>
      </c>
      <c r="E652" t="s">
        <v>567</v>
      </c>
      <c r="G652" t="s">
        <v>3749</v>
      </c>
    </row>
    <row r="653" spans="1:7" x14ac:dyDescent="0.35">
      <c r="A653" s="47">
        <f t="shared" si="13"/>
        <v>78</v>
      </c>
      <c r="B653" t="s">
        <v>2163</v>
      </c>
      <c r="C653" t="s">
        <v>2162</v>
      </c>
      <c r="D653" t="s">
        <v>2075</v>
      </c>
      <c r="E653" t="s">
        <v>538</v>
      </c>
      <c r="G653" t="s">
        <v>3749</v>
      </c>
    </row>
    <row r="654" spans="1:7" x14ac:dyDescent="0.35">
      <c r="A654" s="47">
        <f t="shared" si="13"/>
        <v>79</v>
      </c>
      <c r="B654" t="s">
        <v>2049</v>
      </c>
      <c r="C654" t="s">
        <v>3752</v>
      </c>
      <c r="D654" t="s">
        <v>2045</v>
      </c>
      <c r="E654" t="s">
        <v>133</v>
      </c>
      <c r="F654" t="s">
        <v>2046</v>
      </c>
      <c r="G654" t="s">
        <v>3753</v>
      </c>
    </row>
    <row r="655" spans="1:7" x14ac:dyDescent="0.35">
      <c r="A655" s="47">
        <f t="shared" si="13"/>
        <v>80</v>
      </c>
      <c r="B655" t="s">
        <v>2084</v>
      </c>
      <c r="C655" t="s">
        <v>3754</v>
      </c>
      <c r="D655" t="s">
        <v>2045</v>
      </c>
      <c r="E655" t="s">
        <v>549</v>
      </c>
      <c r="F655" t="s">
        <v>2082</v>
      </c>
      <c r="G655" t="s">
        <v>3753</v>
      </c>
    </row>
    <row r="656" spans="1:7" x14ac:dyDescent="0.35">
      <c r="A656" s="47">
        <f t="shared" si="13"/>
        <v>81</v>
      </c>
      <c r="B656" t="s">
        <v>2171</v>
      </c>
      <c r="C656" t="s">
        <v>3755</v>
      </c>
      <c r="D656" t="s">
        <v>2045</v>
      </c>
      <c r="E656" t="s">
        <v>555</v>
      </c>
      <c r="F656" t="s">
        <v>2082</v>
      </c>
      <c r="G656" t="s">
        <v>3753</v>
      </c>
    </row>
    <row r="657" spans="1:7" x14ac:dyDescent="0.35">
      <c r="A657" s="47">
        <f t="shared" si="13"/>
        <v>82</v>
      </c>
      <c r="B657" t="s">
        <v>2087</v>
      </c>
      <c r="C657" t="s">
        <v>3756</v>
      </c>
      <c r="D657" t="s">
        <v>2045</v>
      </c>
      <c r="E657" t="s">
        <v>549</v>
      </c>
      <c r="F657" t="s">
        <v>2085</v>
      </c>
      <c r="G657" t="s">
        <v>3753</v>
      </c>
    </row>
    <row r="658" spans="1:7" x14ac:dyDescent="0.35">
      <c r="A658" s="47">
        <f t="shared" si="13"/>
        <v>83</v>
      </c>
      <c r="B658" t="s">
        <v>3757</v>
      </c>
      <c r="C658" t="s">
        <v>3758</v>
      </c>
      <c r="D658" t="s">
        <v>2045</v>
      </c>
      <c r="E658" t="s">
        <v>555</v>
      </c>
      <c r="F658" t="s">
        <v>2169</v>
      </c>
      <c r="G658" t="s">
        <v>3753</v>
      </c>
    </row>
    <row r="659" spans="1:7" x14ac:dyDescent="0.35">
      <c r="A659" s="47">
        <f t="shared" si="13"/>
        <v>84</v>
      </c>
      <c r="B659" t="s">
        <v>3759</v>
      </c>
      <c r="C659" t="s">
        <v>3760</v>
      </c>
      <c r="D659" t="s">
        <v>2045</v>
      </c>
      <c r="E659" t="s">
        <v>567</v>
      </c>
      <c r="G659" t="s">
        <v>3753</v>
      </c>
    </row>
    <row r="660" spans="1:7" x14ac:dyDescent="0.35">
      <c r="A660" s="47">
        <f t="shared" si="13"/>
        <v>85</v>
      </c>
      <c r="B660" t="s">
        <v>2059</v>
      </c>
      <c r="C660" t="s">
        <v>3761</v>
      </c>
      <c r="D660" t="s">
        <v>2045</v>
      </c>
      <c r="E660" t="s">
        <v>549</v>
      </c>
      <c r="G660" t="s">
        <v>3753</v>
      </c>
    </row>
    <row r="661" spans="1:7" x14ac:dyDescent="0.35">
      <c r="A661" s="47">
        <f t="shared" si="13"/>
        <v>86</v>
      </c>
      <c r="B661" t="s">
        <v>3762</v>
      </c>
      <c r="C661" t="s">
        <v>3763</v>
      </c>
      <c r="D661" t="s">
        <v>2045</v>
      </c>
      <c r="E661" t="s">
        <v>567</v>
      </c>
      <c r="G661" t="s">
        <v>3753</v>
      </c>
    </row>
    <row r="662" spans="1:7" x14ac:dyDescent="0.35">
      <c r="A662" s="47">
        <f t="shared" si="13"/>
        <v>87</v>
      </c>
      <c r="B662" t="s">
        <v>3764</v>
      </c>
      <c r="C662" t="s">
        <v>3765</v>
      </c>
      <c r="D662" t="s">
        <v>2045</v>
      </c>
      <c r="E662" t="s">
        <v>567</v>
      </c>
      <c r="F662" t="s">
        <v>2328</v>
      </c>
      <c r="G662" t="s">
        <v>3753</v>
      </c>
    </row>
    <row r="663" spans="1:7" x14ac:dyDescent="0.35">
      <c r="A663" s="47">
        <f t="shared" si="13"/>
        <v>88</v>
      </c>
      <c r="B663" t="s">
        <v>3766</v>
      </c>
      <c r="C663" t="s">
        <v>3767</v>
      </c>
      <c r="D663" t="s">
        <v>2045</v>
      </c>
      <c r="E663" t="s">
        <v>567</v>
      </c>
      <c r="F663" t="s">
        <v>2328</v>
      </c>
      <c r="G663" t="s">
        <v>3753</v>
      </c>
    </row>
    <row r="664" spans="1:7" s="68" customFormat="1" x14ac:dyDescent="0.35">
      <c r="A664" s="70">
        <f t="shared" si="13"/>
        <v>89</v>
      </c>
      <c r="B664" s="68" t="s">
        <v>2167</v>
      </c>
      <c r="C664" s="68" t="s">
        <v>3768</v>
      </c>
      <c r="D664" s="68" t="s">
        <v>2045</v>
      </c>
      <c r="E664" s="68" t="s">
        <v>567</v>
      </c>
      <c r="G664" s="68" t="s">
        <v>3753</v>
      </c>
    </row>
    <row r="665" spans="1:7" x14ac:dyDescent="0.35">
      <c r="A665" s="47">
        <f t="shared" si="13"/>
        <v>90</v>
      </c>
      <c r="B665" t="s">
        <v>3769</v>
      </c>
      <c r="C665" t="s">
        <v>3770</v>
      </c>
      <c r="D665" t="s">
        <v>2091</v>
      </c>
      <c r="E665" t="s">
        <v>538</v>
      </c>
      <c r="G665" t="s">
        <v>3771</v>
      </c>
    </row>
    <row r="666" spans="1:7" x14ac:dyDescent="0.35">
      <c r="A666" s="47">
        <f t="shared" si="13"/>
        <v>91</v>
      </c>
      <c r="B666" t="s">
        <v>3772</v>
      </c>
      <c r="C666" t="s">
        <v>3773</v>
      </c>
      <c r="D666" t="s">
        <v>2091</v>
      </c>
      <c r="E666" t="s">
        <v>577</v>
      </c>
      <c r="F666" t="s">
        <v>2109</v>
      </c>
      <c r="G666" t="s">
        <v>3771</v>
      </c>
    </row>
    <row r="667" spans="1:7" x14ac:dyDescent="0.35">
      <c r="A667" s="47">
        <f t="shared" si="13"/>
        <v>92</v>
      </c>
      <c r="B667" t="s">
        <v>2092</v>
      </c>
      <c r="C667" t="s">
        <v>2092</v>
      </c>
      <c r="D667" t="s">
        <v>2091</v>
      </c>
      <c r="E667" t="s">
        <v>577</v>
      </c>
      <c r="G667" t="s">
        <v>3771</v>
      </c>
    </row>
    <row r="668" spans="1:7" x14ac:dyDescent="0.35">
      <c r="A668" s="47">
        <f t="shared" si="13"/>
        <v>93</v>
      </c>
      <c r="B668" t="s">
        <v>2118</v>
      </c>
      <c r="C668" t="s">
        <v>3774</v>
      </c>
      <c r="D668" t="s">
        <v>2091</v>
      </c>
      <c r="E668" t="s">
        <v>133</v>
      </c>
      <c r="F668" t="s">
        <v>2109</v>
      </c>
      <c r="G668" t="s">
        <v>3771</v>
      </c>
    </row>
    <row r="669" spans="1:7" x14ac:dyDescent="0.35">
      <c r="A669" s="47">
        <f t="shared" si="13"/>
        <v>94</v>
      </c>
      <c r="B669" s="68" t="s">
        <v>2143</v>
      </c>
      <c r="C669" t="s">
        <v>3715</v>
      </c>
      <c r="D669" t="s">
        <v>2091</v>
      </c>
      <c r="E669" t="s">
        <v>577</v>
      </c>
      <c r="G669" t="s">
        <v>3771</v>
      </c>
    </row>
    <row r="670" spans="1:7" x14ac:dyDescent="0.35">
      <c r="A670" s="47">
        <f t="shared" si="13"/>
        <v>95</v>
      </c>
      <c r="B670" t="s">
        <v>3775</v>
      </c>
      <c r="C670" t="s">
        <v>3776</v>
      </c>
      <c r="D670" t="s">
        <v>2091</v>
      </c>
      <c r="E670" t="s">
        <v>555</v>
      </c>
      <c r="G670" t="s">
        <v>3771</v>
      </c>
    </row>
    <row r="671" spans="1:7" x14ac:dyDescent="0.35">
      <c r="A671" s="47">
        <f t="shared" si="13"/>
        <v>96</v>
      </c>
      <c r="B671" t="s">
        <v>3777</v>
      </c>
      <c r="C671" t="s">
        <v>3778</v>
      </c>
      <c r="D671" t="s">
        <v>490</v>
      </c>
      <c r="E671" t="s">
        <v>514</v>
      </c>
      <c r="G671" t="s">
        <v>3779</v>
      </c>
    </row>
    <row r="672" spans="1:7" x14ac:dyDescent="0.35">
      <c r="A672" s="47">
        <f t="shared" si="13"/>
        <v>97</v>
      </c>
      <c r="B672" t="s">
        <v>3759</v>
      </c>
      <c r="C672" t="s">
        <v>3780</v>
      </c>
      <c r="D672" t="s">
        <v>2071</v>
      </c>
      <c r="E672" t="s">
        <v>552</v>
      </c>
      <c r="G672" t="s">
        <v>3781</v>
      </c>
    </row>
    <row r="673" spans="1:7" x14ac:dyDescent="0.35">
      <c r="A673" s="47">
        <f t="shared" si="13"/>
        <v>98</v>
      </c>
      <c r="B673" t="s">
        <v>2145</v>
      </c>
      <c r="C673" t="s">
        <v>3782</v>
      </c>
      <c r="D673" t="s">
        <v>2071</v>
      </c>
      <c r="E673" t="s">
        <v>552</v>
      </c>
      <c r="G673" t="s">
        <v>3781</v>
      </c>
    </row>
    <row r="674" spans="1:7" x14ac:dyDescent="0.35">
      <c r="A674" s="47">
        <f t="shared" si="13"/>
        <v>99</v>
      </c>
      <c r="B674" t="s">
        <v>2667</v>
      </c>
      <c r="C674" t="s">
        <v>3783</v>
      </c>
      <c r="D674" t="s">
        <v>2071</v>
      </c>
      <c r="E674" t="s">
        <v>564</v>
      </c>
      <c r="F674" t="s">
        <v>3784</v>
      </c>
      <c r="G674" t="s">
        <v>3781</v>
      </c>
    </row>
    <row r="675" spans="1:7" x14ac:dyDescent="0.35">
      <c r="A675" s="47">
        <f t="shared" si="13"/>
        <v>100</v>
      </c>
      <c r="B675" t="s">
        <v>2335</v>
      </c>
      <c r="C675" t="s">
        <v>3785</v>
      </c>
      <c r="D675" t="s">
        <v>2071</v>
      </c>
      <c r="E675" t="s">
        <v>567</v>
      </c>
      <c r="F675" t="s">
        <v>2333</v>
      </c>
      <c r="G675" t="s">
        <v>3781</v>
      </c>
    </row>
    <row r="676" spans="1:7" x14ac:dyDescent="0.35">
      <c r="A676" s="47">
        <f t="shared" si="13"/>
        <v>101</v>
      </c>
      <c r="B676" t="s">
        <v>2134</v>
      </c>
      <c r="C676" t="s">
        <v>3786</v>
      </c>
      <c r="D676" t="s">
        <v>2071</v>
      </c>
      <c r="E676" t="s">
        <v>538</v>
      </c>
      <c r="G676" t="s">
        <v>3781</v>
      </c>
    </row>
    <row r="677" spans="1:7" x14ac:dyDescent="0.35">
      <c r="A677" s="47">
        <f t="shared" si="13"/>
        <v>102</v>
      </c>
      <c r="B677" s="68" t="s">
        <v>2143</v>
      </c>
      <c r="C677" t="s">
        <v>3715</v>
      </c>
      <c r="D677" t="s">
        <v>2071</v>
      </c>
      <c r="E677" t="s">
        <v>577</v>
      </c>
      <c r="G677" t="s">
        <v>3781</v>
      </c>
    </row>
    <row r="678" spans="1:7" s="50" customFormat="1" x14ac:dyDescent="0.35">
      <c r="A678" s="49"/>
      <c r="B678" s="50" t="s">
        <v>3787</v>
      </c>
      <c r="C678" s="50" t="s">
        <v>3788</v>
      </c>
      <c r="D678" s="50" t="s">
        <v>2071</v>
      </c>
      <c r="E678" t="s">
        <v>133</v>
      </c>
    </row>
    <row r="679" spans="1:7" x14ac:dyDescent="0.35">
      <c r="A679" s="47">
        <f>+A677+1</f>
        <v>103</v>
      </c>
      <c r="B679" t="s">
        <v>3789</v>
      </c>
      <c r="C679" t="s">
        <v>3790</v>
      </c>
      <c r="D679" t="s">
        <v>3584</v>
      </c>
      <c r="E679" t="s">
        <v>133</v>
      </c>
      <c r="G679" t="s">
        <v>3791</v>
      </c>
    </row>
    <row r="680" spans="1:7" x14ac:dyDescent="0.35">
      <c r="A680" s="47">
        <f t="shared" si="13"/>
        <v>104</v>
      </c>
      <c r="B680" t="s">
        <v>2300</v>
      </c>
      <c r="C680" t="s">
        <v>3792</v>
      </c>
      <c r="D680" t="s">
        <v>1991</v>
      </c>
      <c r="E680" t="s">
        <v>133</v>
      </c>
      <c r="G680" t="s">
        <v>3793</v>
      </c>
    </row>
    <row r="681" spans="1:7" x14ac:dyDescent="0.35">
      <c r="A681" s="47">
        <f t="shared" si="13"/>
        <v>105</v>
      </c>
      <c r="B681" s="68" t="s">
        <v>3711</v>
      </c>
      <c r="C681" t="s">
        <v>3712</v>
      </c>
      <c r="D681" t="s">
        <v>1991</v>
      </c>
      <c r="E681" t="s">
        <v>133</v>
      </c>
      <c r="G681" t="s">
        <v>3793</v>
      </c>
    </row>
    <row r="682" spans="1:7" x14ac:dyDescent="0.35">
      <c r="A682" s="47">
        <f t="shared" si="13"/>
        <v>106</v>
      </c>
      <c r="B682" t="s">
        <v>1992</v>
      </c>
      <c r="C682" t="s">
        <v>3794</v>
      </c>
      <c r="D682" t="s">
        <v>1991</v>
      </c>
      <c r="E682" t="s">
        <v>133</v>
      </c>
      <c r="G682" t="s">
        <v>3793</v>
      </c>
    </row>
    <row r="683" spans="1:7" x14ac:dyDescent="0.35">
      <c r="A683" s="47">
        <f t="shared" si="13"/>
        <v>107</v>
      </c>
      <c r="B683" s="68" t="s">
        <v>2143</v>
      </c>
      <c r="C683" t="s">
        <v>3715</v>
      </c>
      <c r="D683" t="s">
        <v>1991</v>
      </c>
      <c r="E683" t="s">
        <v>133</v>
      </c>
      <c r="G683" t="s">
        <v>3793</v>
      </c>
    </row>
    <row r="684" spans="1:7" x14ac:dyDescent="0.35">
      <c r="A684" s="47">
        <f t="shared" si="13"/>
        <v>108</v>
      </c>
      <c r="B684" t="s">
        <v>2223</v>
      </c>
      <c r="C684" t="s">
        <v>3795</v>
      </c>
      <c r="D684" t="s">
        <v>2222</v>
      </c>
      <c r="E684" t="s">
        <v>546</v>
      </c>
      <c r="F684" t="s">
        <v>3796</v>
      </c>
      <c r="G684" t="s">
        <v>3797</v>
      </c>
    </row>
    <row r="685" spans="1:7" x14ac:dyDescent="0.35">
      <c r="A685" s="47">
        <f t="shared" si="13"/>
        <v>109</v>
      </c>
      <c r="B685" t="s">
        <v>2258</v>
      </c>
      <c r="C685" t="s">
        <v>3798</v>
      </c>
      <c r="D685" t="s">
        <v>2222</v>
      </c>
      <c r="E685" t="s">
        <v>546</v>
      </c>
      <c r="F685" t="s">
        <v>2255</v>
      </c>
      <c r="G685" t="s">
        <v>3797</v>
      </c>
    </row>
    <row r="686" spans="1:7" x14ac:dyDescent="0.35">
      <c r="A686" s="47">
        <f t="shared" si="13"/>
        <v>110</v>
      </c>
      <c r="B686" t="s">
        <v>2262</v>
      </c>
      <c r="C686" t="s">
        <v>3799</v>
      </c>
      <c r="D686" t="s">
        <v>2222</v>
      </c>
      <c r="E686" t="s">
        <v>546</v>
      </c>
      <c r="F686" t="s">
        <v>2296</v>
      </c>
      <c r="G686" t="s">
        <v>3797</v>
      </c>
    </row>
    <row r="687" spans="1:7" x14ac:dyDescent="0.35">
      <c r="A687" s="47">
        <f t="shared" si="13"/>
        <v>111</v>
      </c>
      <c r="B687" t="s">
        <v>2253</v>
      </c>
      <c r="C687" t="s">
        <v>3800</v>
      </c>
      <c r="D687" t="s">
        <v>2222</v>
      </c>
      <c r="E687" t="s">
        <v>546</v>
      </c>
      <c r="G687" t="s">
        <v>3797</v>
      </c>
    </row>
    <row r="688" spans="1:7" x14ac:dyDescent="0.35">
      <c r="A688" s="47">
        <f t="shared" si="13"/>
        <v>112</v>
      </c>
      <c r="B688" t="s">
        <v>2283</v>
      </c>
      <c r="C688" t="s">
        <v>3801</v>
      </c>
      <c r="D688" t="s">
        <v>2222</v>
      </c>
      <c r="E688" t="s">
        <v>546</v>
      </c>
      <c r="F688" t="s">
        <v>2287</v>
      </c>
      <c r="G688" t="s">
        <v>3797</v>
      </c>
    </row>
    <row r="689" spans="1:7" s="68" customFormat="1" x14ac:dyDescent="0.35">
      <c r="A689" s="70"/>
      <c r="B689" s="71" t="s">
        <v>3802</v>
      </c>
      <c r="C689" s="71" t="s">
        <v>3803</v>
      </c>
      <c r="D689" s="71" t="s">
        <v>2222</v>
      </c>
      <c r="E689" s="68" t="s">
        <v>546</v>
      </c>
    </row>
    <row r="690" spans="1:7" x14ac:dyDescent="0.35">
      <c r="A690" s="47">
        <f>+A688+1</f>
        <v>113</v>
      </c>
      <c r="B690" s="68" t="s">
        <v>3804</v>
      </c>
      <c r="C690" t="s">
        <v>3805</v>
      </c>
      <c r="D690" t="s">
        <v>1972</v>
      </c>
      <c r="E690" t="s">
        <v>561</v>
      </c>
      <c r="G690" t="s">
        <v>3806</v>
      </c>
    </row>
    <row r="691" spans="1:7" x14ac:dyDescent="0.35">
      <c r="A691" s="47">
        <f t="shared" si="13"/>
        <v>114</v>
      </c>
      <c r="B691" s="68" t="s">
        <v>2269</v>
      </c>
      <c r="C691" t="s">
        <v>3807</v>
      </c>
      <c r="D691" t="s">
        <v>1972</v>
      </c>
      <c r="E691" t="s">
        <v>561</v>
      </c>
      <c r="G691" t="s">
        <v>3806</v>
      </c>
    </row>
    <row r="692" spans="1:7" x14ac:dyDescent="0.35">
      <c r="A692" s="47">
        <f t="shared" si="13"/>
        <v>115</v>
      </c>
      <c r="B692" t="s">
        <v>1973</v>
      </c>
      <c r="C692" t="s">
        <v>3808</v>
      </c>
      <c r="D692" t="s">
        <v>1972</v>
      </c>
      <c r="E692" t="s">
        <v>561</v>
      </c>
      <c r="F692" t="s">
        <v>3809</v>
      </c>
      <c r="G692" t="s">
        <v>3806</v>
      </c>
    </row>
    <row r="693" spans="1:7" x14ac:dyDescent="0.35">
      <c r="A693" s="47">
        <f t="shared" si="13"/>
        <v>116</v>
      </c>
      <c r="B693" t="s">
        <v>2242</v>
      </c>
      <c r="C693" t="s">
        <v>3810</v>
      </c>
      <c r="D693" t="s">
        <v>1972</v>
      </c>
      <c r="E693" t="s">
        <v>561</v>
      </c>
      <c r="G693" t="s">
        <v>3806</v>
      </c>
    </row>
    <row r="694" spans="1:7" x14ac:dyDescent="0.35">
      <c r="A694" s="47">
        <f t="shared" si="13"/>
        <v>117</v>
      </c>
      <c r="B694" t="s">
        <v>3811</v>
      </c>
      <c r="C694" t="s">
        <v>3812</v>
      </c>
      <c r="D694" t="s">
        <v>1972</v>
      </c>
      <c r="E694" t="s">
        <v>561</v>
      </c>
      <c r="G694" t="s">
        <v>3806</v>
      </c>
    </row>
    <row r="695" spans="1:7" x14ac:dyDescent="0.35">
      <c r="A695" s="47">
        <f t="shared" si="13"/>
        <v>118</v>
      </c>
      <c r="B695" t="s">
        <v>3813</v>
      </c>
      <c r="C695" t="s">
        <v>3814</v>
      </c>
      <c r="D695" t="s">
        <v>1972</v>
      </c>
      <c r="E695" t="s">
        <v>561</v>
      </c>
      <c r="F695" t="s">
        <v>3809</v>
      </c>
      <c r="G695" t="s">
        <v>3806</v>
      </c>
    </row>
    <row r="696" spans="1:7" x14ac:dyDescent="0.35">
      <c r="A696" s="47">
        <f t="shared" si="13"/>
        <v>119</v>
      </c>
      <c r="B696" t="s">
        <v>3815</v>
      </c>
      <c r="C696" t="s">
        <v>3816</v>
      </c>
      <c r="D696" t="s">
        <v>3591</v>
      </c>
      <c r="E696" t="s">
        <v>546</v>
      </c>
      <c r="G696" t="s">
        <v>3817</v>
      </c>
    </row>
    <row r="697" spans="1:7" x14ac:dyDescent="0.35">
      <c r="A697" s="47">
        <f t="shared" si="13"/>
        <v>120</v>
      </c>
      <c r="B697" t="s">
        <v>3818</v>
      </c>
      <c r="C697" t="s">
        <v>3819</v>
      </c>
      <c r="D697" t="s">
        <v>3591</v>
      </c>
      <c r="E697" t="s">
        <v>546</v>
      </c>
      <c r="G697" t="s">
        <v>3817</v>
      </c>
    </row>
    <row r="698" spans="1:7" s="68" customFormat="1" x14ac:dyDescent="0.35">
      <c r="A698" s="70"/>
      <c r="B698" s="71" t="s">
        <v>3820</v>
      </c>
      <c r="C698" s="71" t="s">
        <v>3821</v>
      </c>
      <c r="D698" s="71" t="s">
        <v>3591</v>
      </c>
      <c r="E698" s="68" t="s">
        <v>546</v>
      </c>
    </row>
    <row r="699" spans="1:7" s="68" customFormat="1" x14ac:dyDescent="0.35">
      <c r="A699" s="70"/>
      <c r="B699" s="71" t="s">
        <v>3822</v>
      </c>
      <c r="C699" s="71" t="s">
        <v>3823</v>
      </c>
      <c r="D699" s="71" t="s">
        <v>3591</v>
      </c>
      <c r="E699" s="68" t="s">
        <v>546</v>
      </c>
    </row>
    <row r="700" spans="1:7" x14ac:dyDescent="0.35">
      <c r="A700" s="47">
        <f>+A697+1</f>
        <v>121</v>
      </c>
      <c r="B700" t="s">
        <v>2276</v>
      </c>
      <c r="C700" t="s">
        <v>546</v>
      </c>
      <c r="D700" t="s">
        <v>3582</v>
      </c>
      <c r="E700" t="s">
        <v>133</v>
      </c>
      <c r="G700" t="s">
        <v>3824</v>
      </c>
    </row>
    <row r="701" spans="1:7" x14ac:dyDescent="0.35">
      <c r="A701" s="47">
        <f t="shared" ref="A701:A758" si="14">+A700+1</f>
        <v>122</v>
      </c>
      <c r="B701" t="s">
        <v>2280</v>
      </c>
      <c r="C701" t="s">
        <v>3825</v>
      </c>
      <c r="D701" t="s">
        <v>3582</v>
      </c>
      <c r="E701" t="s">
        <v>133</v>
      </c>
      <c r="G701" t="s">
        <v>3824</v>
      </c>
    </row>
    <row r="702" spans="1:7" x14ac:dyDescent="0.35">
      <c r="A702" s="47">
        <f t="shared" si="14"/>
        <v>123</v>
      </c>
      <c r="B702" t="s">
        <v>3826</v>
      </c>
      <c r="C702" t="s">
        <v>3827</v>
      </c>
      <c r="D702" t="s">
        <v>3582</v>
      </c>
      <c r="E702" t="s">
        <v>133</v>
      </c>
      <c r="G702" t="s">
        <v>3824</v>
      </c>
    </row>
    <row r="703" spans="1:7" x14ac:dyDescent="0.35">
      <c r="A703" s="47">
        <f t="shared" si="14"/>
        <v>124</v>
      </c>
      <c r="B703" t="s">
        <v>3828</v>
      </c>
      <c r="C703" t="s">
        <v>3828</v>
      </c>
      <c r="D703" t="s">
        <v>3582</v>
      </c>
      <c r="E703" t="s">
        <v>133</v>
      </c>
      <c r="G703" t="s">
        <v>3824</v>
      </c>
    </row>
    <row r="704" spans="1:7" x14ac:dyDescent="0.35">
      <c r="A704" s="47">
        <f t="shared" si="14"/>
        <v>125</v>
      </c>
      <c r="B704" s="1" t="s">
        <v>3829</v>
      </c>
      <c r="C704" t="s">
        <v>3830</v>
      </c>
      <c r="D704" t="s">
        <v>2332</v>
      </c>
      <c r="E704" t="s">
        <v>567</v>
      </c>
      <c r="G704" t="s">
        <v>3831</v>
      </c>
    </row>
    <row r="705" spans="1:7" x14ac:dyDescent="0.35">
      <c r="A705" s="47">
        <f t="shared" si="14"/>
        <v>126</v>
      </c>
      <c r="B705" t="s">
        <v>3832</v>
      </c>
      <c r="C705" t="s">
        <v>3833</v>
      </c>
      <c r="D705" t="s">
        <v>3593</v>
      </c>
      <c r="E705" t="s">
        <v>567</v>
      </c>
      <c r="G705" t="s">
        <v>3831</v>
      </c>
    </row>
    <row r="706" spans="1:7" x14ac:dyDescent="0.35">
      <c r="A706" s="47">
        <f t="shared" si="14"/>
        <v>127</v>
      </c>
      <c r="B706" t="s">
        <v>3834</v>
      </c>
      <c r="C706" t="s">
        <v>3835</v>
      </c>
      <c r="D706" t="s">
        <v>3593</v>
      </c>
      <c r="E706" t="s">
        <v>567</v>
      </c>
      <c r="G706" t="s">
        <v>3831</v>
      </c>
    </row>
    <row r="707" spans="1:7" x14ac:dyDescent="0.35">
      <c r="A707" s="47">
        <f t="shared" si="14"/>
        <v>128</v>
      </c>
      <c r="B707" t="s">
        <v>3836</v>
      </c>
      <c r="C707" t="s">
        <v>3837</v>
      </c>
      <c r="D707" t="s">
        <v>3593</v>
      </c>
      <c r="E707" t="s">
        <v>567</v>
      </c>
      <c r="F707" t="s">
        <v>2333</v>
      </c>
      <c r="G707" t="s">
        <v>3831</v>
      </c>
    </row>
    <row r="708" spans="1:7" x14ac:dyDescent="0.35">
      <c r="A708" s="47">
        <f t="shared" si="14"/>
        <v>129</v>
      </c>
      <c r="B708" t="s">
        <v>3838</v>
      </c>
      <c r="C708" t="s">
        <v>3839</v>
      </c>
      <c r="D708" t="s">
        <v>3593</v>
      </c>
      <c r="E708" t="s">
        <v>567</v>
      </c>
      <c r="G708" t="s">
        <v>3831</v>
      </c>
    </row>
    <row r="709" spans="1:7" x14ac:dyDescent="0.35">
      <c r="A709" s="47">
        <f t="shared" si="14"/>
        <v>130</v>
      </c>
      <c r="B709" t="s">
        <v>3840</v>
      </c>
      <c r="C709" t="s">
        <v>3841</v>
      </c>
      <c r="D709" t="s">
        <v>3593</v>
      </c>
      <c r="E709" t="s">
        <v>567</v>
      </c>
      <c r="G709" t="s">
        <v>3831</v>
      </c>
    </row>
    <row r="710" spans="1:7" x14ac:dyDescent="0.35">
      <c r="A710" s="47">
        <f t="shared" si="14"/>
        <v>131</v>
      </c>
      <c r="B710" t="s">
        <v>3842</v>
      </c>
      <c r="C710" t="s">
        <v>3843</v>
      </c>
      <c r="D710" t="s">
        <v>3593</v>
      </c>
      <c r="E710" t="s">
        <v>567</v>
      </c>
      <c r="G710" t="s">
        <v>3831</v>
      </c>
    </row>
    <row r="711" spans="1:7" x14ac:dyDescent="0.35">
      <c r="A711" s="47">
        <f t="shared" si="14"/>
        <v>132</v>
      </c>
      <c r="B711" t="s">
        <v>3844</v>
      </c>
      <c r="C711" t="s">
        <v>3845</v>
      </c>
      <c r="D711" t="s">
        <v>3593</v>
      </c>
      <c r="E711" t="s">
        <v>567</v>
      </c>
      <c r="F711" t="s">
        <v>2333</v>
      </c>
      <c r="G711" t="s">
        <v>3831</v>
      </c>
    </row>
    <row r="712" spans="1:7" x14ac:dyDescent="0.35">
      <c r="A712" s="47">
        <f t="shared" si="14"/>
        <v>133</v>
      </c>
      <c r="B712" t="s">
        <v>3846</v>
      </c>
      <c r="C712" t="s">
        <v>3847</v>
      </c>
      <c r="D712" t="s">
        <v>3593</v>
      </c>
      <c r="E712" t="s">
        <v>567</v>
      </c>
      <c r="G712" t="s">
        <v>3831</v>
      </c>
    </row>
    <row r="713" spans="1:7" x14ac:dyDescent="0.35">
      <c r="A713" s="47">
        <f t="shared" si="14"/>
        <v>134</v>
      </c>
      <c r="B713" t="s">
        <v>3848</v>
      </c>
      <c r="C713" t="s">
        <v>3849</v>
      </c>
      <c r="D713" t="s">
        <v>3593</v>
      </c>
      <c r="E713" t="s">
        <v>567</v>
      </c>
      <c r="G713" t="s">
        <v>3831</v>
      </c>
    </row>
    <row r="714" spans="1:7" x14ac:dyDescent="0.35">
      <c r="A714" s="47">
        <f t="shared" si="14"/>
        <v>135</v>
      </c>
      <c r="B714" t="s">
        <v>3850</v>
      </c>
      <c r="C714" t="s">
        <v>3851</v>
      </c>
      <c r="D714" t="s">
        <v>3593</v>
      </c>
      <c r="E714" t="s">
        <v>567</v>
      </c>
      <c r="F714" t="s">
        <v>2328</v>
      </c>
      <c r="G714" t="s">
        <v>3831</v>
      </c>
    </row>
    <row r="715" spans="1:7" x14ac:dyDescent="0.35">
      <c r="A715" s="47">
        <f t="shared" si="14"/>
        <v>136</v>
      </c>
      <c r="B715" t="s">
        <v>1824</v>
      </c>
      <c r="C715" t="s">
        <v>3852</v>
      </c>
      <c r="D715" t="s">
        <v>1823</v>
      </c>
      <c r="E715" t="s">
        <v>567</v>
      </c>
      <c r="G715" t="s">
        <v>3853</v>
      </c>
    </row>
    <row r="716" spans="1:7" s="68" customFormat="1" x14ac:dyDescent="0.35">
      <c r="A716" s="70"/>
      <c r="B716" s="71" t="s">
        <v>3854</v>
      </c>
      <c r="C716" s="71" t="s">
        <v>3855</v>
      </c>
      <c r="D716" s="71" t="s">
        <v>2408</v>
      </c>
      <c r="E716" s="71" t="s">
        <v>3856</v>
      </c>
    </row>
    <row r="717" spans="1:7" s="68" customFormat="1" x14ac:dyDescent="0.35">
      <c r="A717" s="70"/>
      <c r="B717" s="71" t="s">
        <v>3857</v>
      </c>
      <c r="C717" s="71" t="s">
        <v>3858</v>
      </c>
      <c r="D717" s="71" t="s">
        <v>2408</v>
      </c>
      <c r="E717" s="71" t="s">
        <v>567</v>
      </c>
    </row>
    <row r="718" spans="1:7" x14ac:dyDescent="0.35">
      <c r="A718" s="47">
        <f>+A715+1</f>
        <v>137</v>
      </c>
      <c r="B718" t="s">
        <v>3614</v>
      </c>
      <c r="C718" t="s">
        <v>3615</v>
      </c>
      <c r="D718" t="s">
        <v>2488</v>
      </c>
      <c r="E718" t="s">
        <v>552</v>
      </c>
      <c r="G718" t="s">
        <v>3859</v>
      </c>
    </row>
    <row r="719" spans="1:7" x14ac:dyDescent="0.35">
      <c r="A719" s="47">
        <f t="shared" si="14"/>
        <v>138</v>
      </c>
      <c r="B719" t="s">
        <v>3860</v>
      </c>
      <c r="C719" t="s">
        <v>3861</v>
      </c>
      <c r="D719" t="s">
        <v>2488</v>
      </c>
      <c r="E719" t="s">
        <v>552</v>
      </c>
      <c r="G719" t="s">
        <v>3859</v>
      </c>
    </row>
    <row r="720" spans="1:7" x14ac:dyDescent="0.35">
      <c r="A720" s="47">
        <f t="shared" si="14"/>
        <v>139</v>
      </c>
      <c r="B720" t="s">
        <v>3862</v>
      </c>
      <c r="C720" t="s">
        <v>3863</v>
      </c>
      <c r="D720" t="s">
        <v>2488</v>
      </c>
      <c r="E720" t="s">
        <v>552</v>
      </c>
      <c r="G720" t="s">
        <v>3859</v>
      </c>
    </row>
    <row r="721" spans="1:7" s="50" customFormat="1" x14ac:dyDescent="0.35">
      <c r="A721" s="49"/>
      <c r="B721" s="50" t="s">
        <v>2489</v>
      </c>
      <c r="C721" s="50" t="s">
        <v>3864</v>
      </c>
      <c r="D721" s="50" t="s">
        <v>2488</v>
      </c>
      <c r="E721" s="50" t="s">
        <v>567</v>
      </c>
    </row>
    <row r="722" spans="1:7" s="50" customFormat="1" x14ac:dyDescent="0.35">
      <c r="A722" s="49"/>
      <c r="B722" s="50" t="s">
        <v>2493</v>
      </c>
      <c r="C722" s="50" t="s">
        <v>3865</v>
      </c>
      <c r="D722" s="50" t="s">
        <v>2488</v>
      </c>
      <c r="E722" s="50" t="s">
        <v>567</v>
      </c>
    </row>
    <row r="723" spans="1:7" s="50" customFormat="1" x14ac:dyDescent="0.35">
      <c r="A723" s="49"/>
      <c r="B723" s="50" t="s">
        <v>2496</v>
      </c>
      <c r="C723" s="50" t="s">
        <v>3866</v>
      </c>
      <c r="D723" s="50" t="s">
        <v>2488</v>
      </c>
      <c r="E723" s="50" t="s">
        <v>567</v>
      </c>
    </row>
    <row r="724" spans="1:7" s="50" customFormat="1" x14ac:dyDescent="0.35">
      <c r="A724" s="49"/>
      <c r="B724" s="50" t="s">
        <v>2499</v>
      </c>
      <c r="C724" s="50" t="s">
        <v>3867</v>
      </c>
      <c r="D724" s="50" t="s">
        <v>2488</v>
      </c>
      <c r="E724" s="50" t="s">
        <v>567</v>
      </c>
    </row>
    <row r="725" spans="1:7" s="50" customFormat="1" x14ac:dyDescent="0.35">
      <c r="A725" s="49"/>
      <c r="B725" s="50" t="s">
        <v>2502</v>
      </c>
      <c r="C725" s="50" t="s">
        <v>3868</v>
      </c>
      <c r="D725" s="50" t="s">
        <v>2488</v>
      </c>
      <c r="E725" s="50" t="s">
        <v>567</v>
      </c>
    </row>
    <row r="726" spans="1:7" x14ac:dyDescent="0.35">
      <c r="A726" s="47">
        <f>+A720+1</f>
        <v>140</v>
      </c>
      <c r="B726" t="s">
        <v>1959</v>
      </c>
      <c r="C726" t="s">
        <v>1956</v>
      </c>
      <c r="D726" t="s">
        <v>1958</v>
      </c>
      <c r="E726" t="s">
        <v>133</v>
      </c>
      <c r="G726" t="s">
        <v>3869</v>
      </c>
    </row>
    <row r="727" spans="1:7" x14ac:dyDescent="0.35">
      <c r="A727" s="47">
        <f t="shared" si="14"/>
        <v>141</v>
      </c>
      <c r="B727" t="s">
        <v>2015</v>
      </c>
      <c r="C727" t="s">
        <v>3870</v>
      </c>
      <c r="D727" t="s">
        <v>1843</v>
      </c>
      <c r="E727" t="s">
        <v>564</v>
      </c>
      <c r="G727" t="s">
        <v>3871</v>
      </c>
    </row>
    <row r="728" spans="1:7" x14ac:dyDescent="0.35">
      <c r="A728" s="47">
        <f t="shared" si="14"/>
        <v>142</v>
      </c>
      <c r="B728" t="s">
        <v>1844</v>
      </c>
      <c r="C728" t="s">
        <v>1844</v>
      </c>
      <c r="D728" t="s">
        <v>1843</v>
      </c>
      <c r="E728" t="s">
        <v>133</v>
      </c>
      <c r="G728" t="s">
        <v>3871</v>
      </c>
    </row>
    <row r="729" spans="1:7" x14ac:dyDescent="0.35">
      <c r="A729" s="47">
        <f t="shared" si="14"/>
        <v>143</v>
      </c>
      <c r="B729" t="s">
        <v>3872</v>
      </c>
      <c r="C729" t="s">
        <v>3873</v>
      </c>
      <c r="D729" t="s">
        <v>1843</v>
      </c>
      <c r="E729" t="s">
        <v>564</v>
      </c>
      <c r="G729" t="s">
        <v>3871</v>
      </c>
    </row>
    <row r="730" spans="1:7" x14ac:dyDescent="0.35">
      <c r="A730" s="47">
        <f t="shared" si="14"/>
        <v>144</v>
      </c>
      <c r="B730" t="s">
        <v>1950</v>
      </c>
      <c r="C730" t="s">
        <v>3874</v>
      </c>
      <c r="D730" t="s">
        <v>1843</v>
      </c>
      <c r="E730" t="s">
        <v>133</v>
      </c>
      <c r="G730" t="s">
        <v>3871</v>
      </c>
    </row>
    <row r="731" spans="1:7" x14ac:dyDescent="0.35">
      <c r="A731" s="47">
        <f t="shared" si="14"/>
        <v>145</v>
      </c>
      <c r="B731" t="s">
        <v>2007</v>
      </c>
      <c r="C731" t="s">
        <v>3875</v>
      </c>
      <c r="D731" t="s">
        <v>1843</v>
      </c>
      <c r="E731" t="s">
        <v>133</v>
      </c>
      <c r="G731" t="s">
        <v>3871</v>
      </c>
    </row>
    <row r="732" spans="1:7" x14ac:dyDescent="0.35">
      <c r="A732" s="47">
        <f t="shared" si="14"/>
        <v>146</v>
      </c>
      <c r="B732" t="s">
        <v>2834</v>
      </c>
      <c r="C732" t="s">
        <v>3876</v>
      </c>
      <c r="D732" t="s">
        <v>1843</v>
      </c>
      <c r="E732" t="s">
        <v>133</v>
      </c>
      <c r="G732" t="s">
        <v>3871</v>
      </c>
    </row>
    <row r="733" spans="1:7" x14ac:dyDescent="0.35">
      <c r="A733" s="47">
        <f t="shared" si="14"/>
        <v>147</v>
      </c>
      <c r="B733" t="s">
        <v>1847</v>
      </c>
      <c r="C733" t="s">
        <v>3693</v>
      </c>
      <c r="D733" t="s">
        <v>1843</v>
      </c>
      <c r="E733" t="s">
        <v>133</v>
      </c>
      <c r="G733" t="s">
        <v>3871</v>
      </c>
    </row>
    <row r="734" spans="1:7" x14ac:dyDescent="0.35">
      <c r="A734" s="47">
        <f t="shared" si="14"/>
        <v>148</v>
      </c>
      <c r="B734" t="s">
        <v>2037</v>
      </c>
      <c r="C734" t="s">
        <v>3877</v>
      </c>
      <c r="D734" t="s">
        <v>1843</v>
      </c>
      <c r="E734" t="s">
        <v>564</v>
      </c>
      <c r="G734" t="s">
        <v>3871</v>
      </c>
    </row>
    <row r="735" spans="1:7" x14ac:dyDescent="0.35">
      <c r="A735" s="47">
        <f t="shared" si="14"/>
        <v>149</v>
      </c>
      <c r="B735" t="s">
        <v>3878</v>
      </c>
      <c r="C735" t="s">
        <v>3879</v>
      </c>
      <c r="D735" t="s">
        <v>1843</v>
      </c>
      <c r="E735" t="s">
        <v>133</v>
      </c>
      <c r="G735" t="s">
        <v>3871</v>
      </c>
    </row>
    <row r="736" spans="1:7" x14ac:dyDescent="0.35">
      <c r="A736" s="47">
        <f t="shared" si="14"/>
        <v>150</v>
      </c>
      <c r="B736" t="s">
        <v>3880</v>
      </c>
      <c r="C736" t="s">
        <v>3881</v>
      </c>
      <c r="D736" t="s">
        <v>1843</v>
      </c>
      <c r="E736" t="s">
        <v>564</v>
      </c>
      <c r="G736" t="s">
        <v>3871</v>
      </c>
    </row>
    <row r="737" spans="1:7" x14ac:dyDescent="0.35">
      <c r="A737" s="47">
        <f t="shared" si="14"/>
        <v>151</v>
      </c>
      <c r="B737" t="s">
        <v>3882</v>
      </c>
      <c r="C737" t="s">
        <v>3883</v>
      </c>
      <c r="D737" t="s">
        <v>1843</v>
      </c>
      <c r="E737" t="s">
        <v>133</v>
      </c>
      <c r="G737" t="s">
        <v>3871</v>
      </c>
    </row>
    <row r="738" spans="1:7" x14ac:dyDescent="0.35">
      <c r="A738" s="47">
        <f t="shared" si="14"/>
        <v>152</v>
      </c>
      <c r="B738" t="s">
        <v>3884</v>
      </c>
      <c r="C738" t="s">
        <v>3885</v>
      </c>
      <c r="D738" t="s">
        <v>1843</v>
      </c>
      <c r="E738" t="s">
        <v>564</v>
      </c>
      <c r="G738" t="s">
        <v>3871</v>
      </c>
    </row>
    <row r="739" spans="1:7" x14ac:dyDescent="0.35">
      <c r="A739" s="47">
        <f t="shared" si="14"/>
        <v>153</v>
      </c>
      <c r="B739" t="s">
        <v>3886</v>
      </c>
      <c r="C739" t="s">
        <v>3887</v>
      </c>
      <c r="D739" t="s">
        <v>1843</v>
      </c>
      <c r="E739" t="s">
        <v>133</v>
      </c>
      <c r="G739" t="s">
        <v>3871</v>
      </c>
    </row>
    <row r="740" spans="1:7" s="68" customFormat="1" x14ac:dyDescent="0.35">
      <c r="A740" s="70"/>
      <c r="B740" s="71" t="s">
        <v>3888</v>
      </c>
      <c r="C740" s="71" t="s">
        <v>3889</v>
      </c>
      <c r="D740" s="68" t="s">
        <v>1843</v>
      </c>
      <c r="E740" s="68" t="s">
        <v>133</v>
      </c>
    </row>
    <row r="741" spans="1:7" s="68" customFormat="1" x14ac:dyDescent="0.35">
      <c r="A741" s="70">
        <f>+A739+1</f>
        <v>154</v>
      </c>
      <c r="B741" s="68" t="s">
        <v>2789</v>
      </c>
      <c r="C741" s="68" t="s">
        <v>3890</v>
      </c>
      <c r="D741" s="68" t="s">
        <v>2788</v>
      </c>
      <c r="E741" s="68" t="s">
        <v>572</v>
      </c>
      <c r="G741" s="68" t="s">
        <v>3891</v>
      </c>
    </row>
    <row r="742" spans="1:7" x14ac:dyDescent="0.35">
      <c r="A742" s="47">
        <f t="shared" si="14"/>
        <v>155</v>
      </c>
      <c r="B742" t="s">
        <v>2106</v>
      </c>
      <c r="C742" t="s">
        <v>3892</v>
      </c>
      <c r="D742" t="s">
        <v>1807</v>
      </c>
      <c r="E742" t="s">
        <v>529</v>
      </c>
      <c r="G742" t="s">
        <v>3893</v>
      </c>
    </row>
    <row r="743" spans="1:7" x14ac:dyDescent="0.35">
      <c r="A743" s="47">
        <f t="shared" si="14"/>
        <v>156</v>
      </c>
      <c r="B743" t="s">
        <v>2667</v>
      </c>
      <c r="C743" t="s">
        <v>3783</v>
      </c>
      <c r="D743" t="s">
        <v>2139</v>
      </c>
      <c r="E743" t="s">
        <v>564</v>
      </c>
      <c r="F743" t="s">
        <v>3784</v>
      </c>
      <c r="G743" t="s">
        <v>3894</v>
      </c>
    </row>
    <row r="744" spans="1:7" x14ac:dyDescent="0.35">
      <c r="A744" s="47">
        <f t="shared" si="14"/>
        <v>157</v>
      </c>
      <c r="B744" t="s">
        <v>2140</v>
      </c>
      <c r="C744" t="s">
        <v>3895</v>
      </c>
      <c r="D744" t="s">
        <v>2139</v>
      </c>
      <c r="E744" t="s">
        <v>558</v>
      </c>
      <c r="G744" t="s">
        <v>3894</v>
      </c>
    </row>
    <row r="745" spans="1:7" x14ac:dyDescent="0.35">
      <c r="A745" s="47">
        <f t="shared" si="14"/>
        <v>158</v>
      </c>
      <c r="B745" t="s">
        <v>3896</v>
      </c>
      <c r="C745" t="s">
        <v>3897</v>
      </c>
      <c r="D745" t="s">
        <v>2474</v>
      </c>
      <c r="E745" t="s">
        <v>529</v>
      </c>
      <c r="F745" t="s">
        <v>2060</v>
      </c>
      <c r="G745" t="s">
        <v>3898</v>
      </c>
    </row>
    <row r="746" spans="1:7" x14ac:dyDescent="0.35">
      <c r="A746" s="47">
        <f t="shared" si="14"/>
        <v>159</v>
      </c>
      <c r="B746" t="s">
        <v>2472</v>
      </c>
      <c r="C746" t="s">
        <v>3899</v>
      </c>
      <c r="D746" t="s">
        <v>2474</v>
      </c>
      <c r="E746" t="s">
        <v>529</v>
      </c>
      <c r="F746" t="s">
        <v>2060</v>
      </c>
      <c r="G746" t="s">
        <v>3898</v>
      </c>
    </row>
    <row r="747" spans="1:7" x14ac:dyDescent="0.35">
      <c r="A747" s="47">
        <f t="shared" si="14"/>
        <v>160</v>
      </c>
      <c r="B747" t="s">
        <v>3900</v>
      </c>
      <c r="C747" t="s">
        <v>3901</v>
      </c>
      <c r="D747" t="s">
        <v>3602</v>
      </c>
      <c r="E747" t="s">
        <v>567</v>
      </c>
      <c r="G747" t="s">
        <v>3902</v>
      </c>
    </row>
    <row r="748" spans="1:7" x14ac:dyDescent="0.35">
      <c r="A748" s="47">
        <f t="shared" si="14"/>
        <v>161</v>
      </c>
      <c r="B748" t="s">
        <v>2685</v>
      </c>
      <c r="C748" t="s">
        <v>3903</v>
      </c>
      <c r="D748" t="s">
        <v>2684</v>
      </c>
      <c r="E748" t="s">
        <v>133</v>
      </c>
      <c r="G748" t="s">
        <v>3904</v>
      </c>
    </row>
    <row r="749" spans="1:7" x14ac:dyDescent="0.35">
      <c r="A749" s="47">
        <f t="shared" si="14"/>
        <v>162</v>
      </c>
      <c r="B749" t="s">
        <v>3905</v>
      </c>
      <c r="C749" t="s">
        <v>3906</v>
      </c>
      <c r="D749" t="s">
        <v>2684</v>
      </c>
      <c r="E749" t="s">
        <v>133</v>
      </c>
      <c r="G749" t="s">
        <v>3904</v>
      </c>
    </row>
    <row r="750" spans="1:7" x14ac:dyDescent="0.35">
      <c r="A750" s="47">
        <f t="shared" si="14"/>
        <v>163</v>
      </c>
      <c r="B750" t="s">
        <v>2692</v>
      </c>
      <c r="C750" t="s">
        <v>3907</v>
      </c>
      <c r="D750" t="s">
        <v>2684</v>
      </c>
      <c r="E750" t="s">
        <v>133</v>
      </c>
      <c r="F750" t="s">
        <v>2690</v>
      </c>
      <c r="G750" t="s">
        <v>3904</v>
      </c>
    </row>
    <row r="751" spans="1:7" x14ac:dyDescent="0.35">
      <c r="A751" s="47">
        <f t="shared" si="14"/>
        <v>164</v>
      </c>
      <c r="B751" t="s">
        <v>3896</v>
      </c>
      <c r="C751" t="s">
        <v>3897</v>
      </c>
      <c r="D751" t="s">
        <v>2064</v>
      </c>
      <c r="E751" t="s">
        <v>529</v>
      </c>
      <c r="F751" t="s">
        <v>2060</v>
      </c>
      <c r="G751" t="s">
        <v>3908</v>
      </c>
    </row>
    <row r="752" spans="1:7" x14ac:dyDescent="0.35">
      <c r="A752" s="47">
        <f t="shared" si="14"/>
        <v>165</v>
      </c>
      <c r="B752" t="s">
        <v>2659</v>
      </c>
      <c r="C752" t="s">
        <v>3909</v>
      </c>
      <c r="D752" t="s">
        <v>2064</v>
      </c>
      <c r="E752" t="s">
        <v>133</v>
      </c>
      <c r="G752" t="s">
        <v>3908</v>
      </c>
    </row>
    <row r="753" spans="1:7" x14ac:dyDescent="0.35">
      <c r="A753" s="47">
        <f t="shared" si="14"/>
        <v>166</v>
      </c>
      <c r="B753" t="s">
        <v>3910</v>
      </c>
      <c r="C753" t="s">
        <v>3911</v>
      </c>
      <c r="D753" t="s">
        <v>2064</v>
      </c>
      <c r="E753" t="s">
        <v>133</v>
      </c>
      <c r="G753" t="s">
        <v>3908</v>
      </c>
    </row>
    <row r="754" spans="1:7" x14ac:dyDescent="0.35">
      <c r="A754" s="47">
        <f t="shared" si="14"/>
        <v>167</v>
      </c>
      <c r="B754" t="s">
        <v>2828</v>
      </c>
      <c r="C754" t="s">
        <v>3912</v>
      </c>
      <c r="D754" t="s">
        <v>2064</v>
      </c>
      <c r="E754" t="s">
        <v>133</v>
      </c>
      <c r="G754" t="s">
        <v>3908</v>
      </c>
    </row>
    <row r="755" spans="1:7" x14ac:dyDescent="0.35">
      <c r="A755" s="47">
        <f t="shared" si="14"/>
        <v>168</v>
      </c>
      <c r="B755" t="s">
        <v>2472</v>
      </c>
      <c r="C755" t="s">
        <v>3899</v>
      </c>
      <c r="D755" t="s">
        <v>2064</v>
      </c>
      <c r="E755" t="s">
        <v>529</v>
      </c>
      <c r="F755" t="s">
        <v>2060</v>
      </c>
      <c r="G755" t="s">
        <v>3908</v>
      </c>
    </row>
    <row r="756" spans="1:7" x14ac:dyDescent="0.35">
      <c r="A756" s="47">
        <f t="shared" si="14"/>
        <v>169</v>
      </c>
      <c r="B756" t="s">
        <v>3913</v>
      </c>
      <c r="C756" t="s">
        <v>3914</v>
      </c>
      <c r="D756" t="s">
        <v>2064</v>
      </c>
      <c r="E756" t="s">
        <v>529</v>
      </c>
      <c r="G756" t="s">
        <v>3908</v>
      </c>
    </row>
    <row r="757" spans="1:7" x14ac:dyDescent="0.35">
      <c r="A757" s="47">
        <f t="shared" si="14"/>
        <v>170</v>
      </c>
      <c r="B757" t="s">
        <v>3915</v>
      </c>
      <c r="C757" t="s">
        <v>3916</v>
      </c>
      <c r="D757" t="s">
        <v>2064</v>
      </c>
      <c r="E757" t="s">
        <v>529</v>
      </c>
      <c r="G757" t="s">
        <v>3908</v>
      </c>
    </row>
    <row r="758" spans="1:7" x14ac:dyDescent="0.35">
      <c r="A758" s="47">
        <f t="shared" si="14"/>
        <v>171</v>
      </c>
      <c r="B758" t="s">
        <v>1832</v>
      </c>
      <c r="C758" t="s">
        <v>3665</v>
      </c>
      <c r="D758" t="s">
        <v>2064</v>
      </c>
      <c r="E758" t="s">
        <v>517</v>
      </c>
      <c r="G758" t="s">
        <v>3908</v>
      </c>
    </row>
    <row r="759" spans="1:7" s="68" customFormat="1" x14ac:dyDescent="0.35">
      <c r="A759" s="70"/>
      <c r="B759" s="71" t="s">
        <v>3917</v>
      </c>
      <c r="C759" s="71" t="s">
        <v>3918</v>
      </c>
      <c r="D759" s="71" t="s">
        <v>506</v>
      </c>
      <c r="E759" s="71" t="s">
        <v>517</v>
      </c>
    </row>
    <row r="760" spans="1:7" s="68" customFormat="1" x14ac:dyDescent="0.35">
      <c r="A760" s="70"/>
      <c r="B760" s="71" t="s">
        <v>3919</v>
      </c>
      <c r="C760" s="71" t="s">
        <v>3920</v>
      </c>
      <c r="D760" s="71" t="s">
        <v>506</v>
      </c>
      <c r="E760" s="71" t="s">
        <v>3631</v>
      </c>
    </row>
    <row r="761" spans="1:7" s="50" customFormat="1" x14ac:dyDescent="0.35">
      <c r="A761" s="49"/>
      <c r="B761" s="50" t="s">
        <v>2421</v>
      </c>
      <c r="C761" s="50" t="s">
        <v>3921</v>
      </c>
      <c r="D761" s="142" t="s">
        <v>506</v>
      </c>
      <c r="E761" s="50" t="s">
        <v>3631</v>
      </c>
    </row>
    <row r="763" spans="1:7" ht="17.5" thickBot="1" x14ac:dyDescent="0.45">
      <c r="B763" s="44" t="s">
        <v>3922</v>
      </c>
      <c r="C763" s="120"/>
      <c r="D763" s="44"/>
    </row>
    <row r="764" spans="1:7" ht="15" thickTop="1" x14ac:dyDescent="0.35">
      <c r="B764" s="46" t="str">
        <f>+C34</f>
        <v>The program delivery types referenced in the 2011 Net-To-Gross and GSIA tables.</v>
      </c>
      <c r="C764" s="143"/>
      <c r="D764" s="143"/>
    </row>
    <row r="765" spans="1:7" ht="15" thickBot="1" x14ac:dyDescent="0.4">
      <c r="A765" s="47" t="s">
        <v>465</v>
      </c>
      <c r="B765" s="144" t="s">
        <v>466</v>
      </c>
      <c r="C765" s="145" t="s">
        <v>58</v>
      </c>
      <c r="D765" s="145"/>
    </row>
    <row r="766" spans="1:7" x14ac:dyDescent="0.35">
      <c r="A766" s="47">
        <f>+A772+1</f>
        <v>5</v>
      </c>
      <c r="B766" s="146" t="s">
        <v>1741</v>
      </c>
      <c r="C766" s="1" t="s">
        <v>1742</v>
      </c>
      <c r="D766" s="50" t="s">
        <v>3923</v>
      </c>
    </row>
    <row r="767" spans="1:7" x14ac:dyDescent="0.35">
      <c r="A767" s="47">
        <f>+A775+1</f>
        <v>9</v>
      </c>
      <c r="B767" s="146" t="s">
        <v>258</v>
      </c>
      <c r="C767" s="1" t="s">
        <v>3924</v>
      </c>
      <c r="F767" s="337"/>
    </row>
    <row r="768" spans="1:7" x14ac:dyDescent="0.35">
      <c r="A768" s="47">
        <f>+A767+1</f>
        <v>10</v>
      </c>
      <c r="B768" s="146" t="s">
        <v>1753</v>
      </c>
      <c r="C768" s="1" t="s">
        <v>3925</v>
      </c>
      <c r="F768" s="337"/>
    </row>
    <row r="769" spans="1:6" x14ac:dyDescent="0.35">
      <c r="A769" s="47">
        <v>1</v>
      </c>
      <c r="B769" s="146" t="s">
        <v>88</v>
      </c>
      <c r="C769" s="1" t="s">
        <v>3926</v>
      </c>
    </row>
    <row r="770" spans="1:6" x14ac:dyDescent="0.35">
      <c r="A770" s="47">
        <f>A769+1</f>
        <v>2</v>
      </c>
      <c r="B770" s="146" t="s">
        <v>1733</v>
      </c>
      <c r="C770" s="1" t="s">
        <v>1734</v>
      </c>
    </row>
    <row r="771" spans="1:6" x14ac:dyDescent="0.35">
      <c r="A771" s="47">
        <f t="shared" ref="A771:A777" si="15">+A770+1</f>
        <v>3</v>
      </c>
      <c r="B771" s="146" t="s">
        <v>1737</v>
      </c>
      <c r="C771" s="1" t="s">
        <v>1738</v>
      </c>
    </row>
    <row r="772" spans="1:6" x14ac:dyDescent="0.35">
      <c r="A772" s="47">
        <f t="shared" si="15"/>
        <v>4</v>
      </c>
      <c r="B772" s="146" t="s">
        <v>1739</v>
      </c>
      <c r="C772" s="1" t="s">
        <v>1740</v>
      </c>
    </row>
    <row r="773" spans="1:6" x14ac:dyDescent="0.35">
      <c r="A773" s="47">
        <f>+A766+1</f>
        <v>6</v>
      </c>
      <c r="B773" s="146" t="s">
        <v>1744</v>
      </c>
      <c r="C773" s="1" t="s">
        <v>1745</v>
      </c>
    </row>
    <row r="774" spans="1:6" x14ac:dyDescent="0.35">
      <c r="A774" s="47">
        <f t="shared" si="15"/>
        <v>7</v>
      </c>
      <c r="B774" s="146" t="s">
        <v>1746</v>
      </c>
      <c r="C774" s="1" t="s">
        <v>1747</v>
      </c>
    </row>
    <row r="775" spans="1:6" x14ac:dyDescent="0.35">
      <c r="A775" s="47">
        <f t="shared" si="15"/>
        <v>8</v>
      </c>
      <c r="B775" s="146" t="s">
        <v>1748</v>
      </c>
      <c r="C775" s="1" t="s">
        <v>3927</v>
      </c>
    </row>
    <row r="776" spans="1:6" x14ac:dyDescent="0.35">
      <c r="A776" s="47">
        <f>+A768+1</f>
        <v>11</v>
      </c>
      <c r="B776" s="146" t="s">
        <v>1750</v>
      </c>
      <c r="C776" s="1" t="s">
        <v>3928</v>
      </c>
      <c r="F776" s="337"/>
    </row>
    <row r="777" spans="1:6" x14ac:dyDescent="0.35">
      <c r="A777" s="47">
        <f t="shared" si="15"/>
        <v>12</v>
      </c>
      <c r="B777" s="146" t="s">
        <v>251</v>
      </c>
      <c r="C777" s="1" t="s">
        <v>1743</v>
      </c>
      <c r="F777" s="337"/>
    </row>
    <row r="778" spans="1:6" x14ac:dyDescent="0.35">
      <c r="A778" s="47"/>
      <c r="B778" s="39"/>
      <c r="C778" s="1"/>
      <c r="F778" s="337"/>
    </row>
    <row r="779" spans="1:6" x14ac:dyDescent="0.35">
      <c r="A779" s="47"/>
      <c r="B779" s="143"/>
      <c r="C779" s="143"/>
      <c r="F779" s="47"/>
    </row>
    <row r="780" spans="1:6" x14ac:dyDescent="0.35">
      <c r="A780" s="47"/>
      <c r="C780" s="143"/>
    </row>
    <row r="781" spans="1:6" ht="17.5" thickBot="1" x14ac:dyDescent="0.45">
      <c r="B781" s="44" t="s">
        <v>3064</v>
      </c>
      <c r="C781" s="120"/>
    </row>
    <row r="782" spans="1:6" ht="15" thickTop="1" x14ac:dyDescent="0.35">
      <c r="B782" s="46" t="str">
        <f>+C33</f>
        <v>The qualifiers used in the 2008 Net-to-Gross table, such as "Hard-to-Reach"</v>
      </c>
      <c r="C782" s="143"/>
    </row>
    <row r="783" spans="1:6" ht="15" thickBot="1" x14ac:dyDescent="0.4">
      <c r="A783" s="47" t="s">
        <v>465</v>
      </c>
      <c r="B783" s="145" t="s">
        <v>466</v>
      </c>
      <c r="C783" s="145" t="s">
        <v>58</v>
      </c>
    </row>
    <row r="784" spans="1:6" x14ac:dyDescent="0.35">
      <c r="A784" s="47">
        <v>1</v>
      </c>
      <c r="B784" t="s">
        <v>308</v>
      </c>
      <c r="C784" s="1" t="s">
        <v>3929</v>
      </c>
    </row>
    <row r="785" spans="1:5" x14ac:dyDescent="0.35">
      <c r="A785" s="47">
        <f>+A786+1</f>
        <v>3</v>
      </c>
      <c r="B785" t="s">
        <v>2718</v>
      </c>
      <c r="C785" s="1" t="s">
        <v>3930</v>
      </c>
    </row>
    <row r="786" spans="1:5" s="86" customFormat="1" x14ac:dyDescent="0.35">
      <c r="A786" s="83">
        <f>A784+1</f>
        <v>2</v>
      </c>
      <c r="B786" s="86" t="s">
        <v>3931</v>
      </c>
      <c r="C786" s="86" t="s">
        <v>3932</v>
      </c>
    </row>
    <row r="787" spans="1:5" x14ac:dyDescent="0.35">
      <c r="A787" s="47"/>
      <c r="B787" s="1"/>
      <c r="C787" s="1"/>
    </row>
    <row r="789" spans="1:5" ht="17.5" thickBot="1" x14ac:dyDescent="0.45">
      <c r="B789" s="44" t="s">
        <v>3067</v>
      </c>
      <c r="C789" s="120"/>
      <c r="D789" s="44"/>
    </row>
    <row r="790" spans="1:5" ht="15" thickTop="1" x14ac:dyDescent="0.35">
      <c r="B790" s="46" t="str">
        <f>C35</f>
        <v>The type of Gross Savings and Installation Adjustment</v>
      </c>
      <c r="C790" s="143"/>
      <c r="D790" s="143"/>
      <c r="E790" s="143"/>
    </row>
    <row r="791" spans="1:5" ht="15" thickBot="1" x14ac:dyDescent="0.4">
      <c r="A791" s="47" t="s">
        <v>465</v>
      </c>
      <c r="B791" s="145" t="s">
        <v>466</v>
      </c>
      <c r="C791" s="145" t="s">
        <v>58</v>
      </c>
      <c r="D791" s="145" t="s">
        <v>467</v>
      </c>
      <c r="E791" s="145" t="s">
        <v>3933</v>
      </c>
    </row>
    <row r="792" spans="1:5" x14ac:dyDescent="0.35">
      <c r="A792" s="47">
        <f>A796+1</f>
        <v>4</v>
      </c>
      <c r="B792" t="s">
        <v>3934</v>
      </c>
      <c r="C792" t="s">
        <v>3935</v>
      </c>
      <c r="D792" t="s">
        <v>3936</v>
      </c>
      <c r="E792" t="s">
        <v>3937</v>
      </c>
    </row>
    <row r="793" spans="1:5" x14ac:dyDescent="0.35">
      <c r="A793" s="47">
        <f>A792+1</f>
        <v>5</v>
      </c>
      <c r="B793" t="s">
        <v>3938</v>
      </c>
      <c r="C793" t="s">
        <v>3939</v>
      </c>
      <c r="D793" t="s">
        <v>3940</v>
      </c>
      <c r="E793" t="s">
        <v>3941</v>
      </c>
    </row>
    <row r="794" spans="1:5" s="86" customFormat="1" x14ac:dyDescent="0.35">
      <c r="A794" s="83">
        <v>1</v>
      </c>
      <c r="B794" s="86" t="s">
        <v>3942</v>
      </c>
      <c r="C794" s="86" t="s">
        <v>3943</v>
      </c>
      <c r="E794" s="86" t="s">
        <v>3944</v>
      </c>
    </row>
    <row r="795" spans="1:5" s="86" customFormat="1" x14ac:dyDescent="0.35">
      <c r="A795" s="83">
        <f>A794+1</f>
        <v>2</v>
      </c>
      <c r="B795" s="86" t="s">
        <v>3945</v>
      </c>
      <c r="C795" s="86" t="s">
        <v>3946</v>
      </c>
      <c r="E795" s="86" t="s">
        <v>3947</v>
      </c>
    </row>
    <row r="796" spans="1:5" s="86" customFormat="1" x14ac:dyDescent="0.35">
      <c r="A796" s="83">
        <f>A795+1</f>
        <v>3</v>
      </c>
      <c r="B796" s="86" t="s">
        <v>3948</v>
      </c>
      <c r="C796" s="86" t="s">
        <v>3949</v>
      </c>
      <c r="E796" s="86" t="s">
        <v>3950</v>
      </c>
    </row>
    <row r="797" spans="1:5" s="86" customFormat="1" x14ac:dyDescent="0.35">
      <c r="A797" s="83">
        <f>A793+1</f>
        <v>6</v>
      </c>
      <c r="B797" s="86" t="s">
        <v>3951</v>
      </c>
      <c r="C797" s="86" t="s">
        <v>3952</v>
      </c>
      <c r="D797" s="86" t="s">
        <v>3953</v>
      </c>
      <c r="E797" s="86" t="s">
        <v>3954</v>
      </c>
    </row>
    <row r="798" spans="1:5" x14ac:dyDescent="0.35">
      <c r="A798" s="47"/>
    </row>
    <row r="800" spans="1:5" x14ac:dyDescent="0.35">
      <c r="A800" s="47"/>
    </row>
    <row r="801" spans="1:12" ht="17.5" thickBot="1" x14ac:dyDescent="0.45">
      <c r="B801" s="44" t="s">
        <v>3032</v>
      </c>
      <c r="C801" s="147" t="s">
        <v>3955</v>
      </c>
      <c r="D801" s="44"/>
      <c r="E801" s="44"/>
      <c r="F801" s="44"/>
    </row>
    <row r="802" spans="1:12" ht="15" thickTop="1" x14ac:dyDescent="0.35">
      <c r="B802" s="46" t="str">
        <f>+C13</f>
        <v>Electric Impact profile references in the current E3 calculators</v>
      </c>
    </row>
    <row r="803" spans="1:12" ht="15" thickBot="1" x14ac:dyDescent="0.4">
      <c r="A803" s="47" t="s">
        <v>465</v>
      </c>
      <c r="B803" s="48" t="s">
        <v>466</v>
      </c>
      <c r="C803" s="148" t="s">
        <v>369</v>
      </c>
      <c r="D803" s="390" t="s">
        <v>594</v>
      </c>
      <c r="E803" s="390" t="s">
        <v>595</v>
      </c>
      <c r="F803" s="48" t="s">
        <v>511</v>
      </c>
    </row>
    <row r="804" spans="1:12" x14ac:dyDescent="0.35">
      <c r="A804" s="47">
        <v>1</v>
      </c>
      <c r="B804" t="s">
        <v>596</v>
      </c>
      <c r="C804" t="s">
        <v>89</v>
      </c>
      <c r="D804" t="s">
        <v>597</v>
      </c>
      <c r="E804" t="s">
        <v>598</v>
      </c>
      <c r="F804" s="149"/>
      <c r="J804" t="s">
        <v>89</v>
      </c>
      <c r="K804" s="150" t="s">
        <v>609</v>
      </c>
      <c r="L804" s="150" t="s">
        <v>610</v>
      </c>
    </row>
    <row r="805" spans="1:12" x14ac:dyDescent="0.35">
      <c r="A805" s="47">
        <f t="shared" ref="A805:A868" si="16">+A804+1</f>
        <v>2</v>
      </c>
      <c r="B805" t="s">
        <v>599</v>
      </c>
      <c r="C805" t="s">
        <v>89</v>
      </c>
      <c r="D805" t="s">
        <v>600</v>
      </c>
      <c r="E805" t="s">
        <v>601</v>
      </c>
      <c r="F805" s="149"/>
      <c r="J805" t="s">
        <v>89</v>
      </c>
      <c r="K805" s="150" t="s">
        <v>609</v>
      </c>
      <c r="L805" s="150" t="s">
        <v>616</v>
      </c>
    </row>
    <row r="806" spans="1:12" x14ac:dyDescent="0.35">
      <c r="A806" s="47">
        <f t="shared" si="16"/>
        <v>3</v>
      </c>
      <c r="B806" t="s">
        <v>602</v>
      </c>
      <c r="C806" t="s">
        <v>89</v>
      </c>
      <c r="D806" t="s">
        <v>600</v>
      </c>
      <c r="E806" t="s">
        <v>603</v>
      </c>
      <c r="F806" s="149"/>
      <c r="J806" t="s">
        <v>89</v>
      </c>
      <c r="K806" s="150" t="s">
        <v>597</v>
      </c>
      <c r="L806" s="150" t="s">
        <v>598</v>
      </c>
    </row>
    <row r="807" spans="1:12" x14ac:dyDescent="0.35">
      <c r="A807" s="47">
        <f t="shared" si="16"/>
        <v>4</v>
      </c>
      <c r="B807" t="s">
        <v>604</v>
      </c>
      <c r="C807" t="s">
        <v>89</v>
      </c>
      <c r="D807" t="s">
        <v>600</v>
      </c>
      <c r="E807" t="s">
        <v>605</v>
      </c>
      <c r="F807" s="149"/>
      <c r="J807" t="s">
        <v>89</v>
      </c>
      <c r="K807" s="150" t="s">
        <v>597</v>
      </c>
      <c r="L807" s="150" t="s">
        <v>612</v>
      </c>
    </row>
    <row r="808" spans="1:12" x14ac:dyDescent="0.35">
      <c r="A808" s="47">
        <f t="shared" si="16"/>
        <v>5</v>
      </c>
      <c r="B808" t="s">
        <v>606</v>
      </c>
      <c r="C808" t="s">
        <v>89</v>
      </c>
      <c r="D808" t="s">
        <v>600</v>
      </c>
      <c r="E808" t="s">
        <v>607</v>
      </c>
      <c r="F808" s="149"/>
      <c r="J808" t="s">
        <v>89</v>
      </c>
      <c r="K808" s="150" t="s">
        <v>597</v>
      </c>
      <c r="L808" s="150" t="s">
        <v>618</v>
      </c>
    </row>
    <row r="809" spans="1:12" x14ac:dyDescent="0.35">
      <c r="A809" s="47">
        <f t="shared" si="16"/>
        <v>6</v>
      </c>
      <c r="B809" t="s">
        <v>608</v>
      </c>
      <c r="C809" t="s">
        <v>89</v>
      </c>
      <c r="D809" t="s">
        <v>609</v>
      </c>
      <c r="E809" t="s">
        <v>610</v>
      </c>
      <c r="F809" s="149"/>
      <c r="J809" t="s">
        <v>89</v>
      </c>
      <c r="K809" s="150" t="s">
        <v>597</v>
      </c>
      <c r="L809" s="150" t="s">
        <v>638</v>
      </c>
    </row>
    <row r="810" spans="1:12" x14ac:dyDescent="0.35">
      <c r="A810" s="47">
        <f t="shared" si="16"/>
        <v>7</v>
      </c>
      <c r="B810" t="s">
        <v>611</v>
      </c>
      <c r="C810" t="s">
        <v>89</v>
      </c>
      <c r="D810" t="s">
        <v>597</v>
      </c>
      <c r="E810" t="s">
        <v>612</v>
      </c>
      <c r="F810" s="149"/>
      <c r="J810" t="s">
        <v>89</v>
      </c>
      <c r="K810" s="150" t="s">
        <v>597</v>
      </c>
      <c r="L810" s="150" t="s">
        <v>658</v>
      </c>
    </row>
    <row r="811" spans="1:12" x14ac:dyDescent="0.35">
      <c r="A811" s="47">
        <f t="shared" si="16"/>
        <v>8</v>
      </c>
      <c r="B811" t="s">
        <v>613</v>
      </c>
      <c r="C811" t="s">
        <v>89</v>
      </c>
      <c r="D811" t="s">
        <v>600</v>
      </c>
      <c r="E811" t="s">
        <v>614</v>
      </c>
      <c r="F811" s="149"/>
      <c r="J811" t="s">
        <v>89</v>
      </c>
      <c r="K811" s="150" t="s">
        <v>597</v>
      </c>
      <c r="L811" s="150" t="s">
        <v>671</v>
      </c>
    </row>
    <row r="812" spans="1:12" x14ac:dyDescent="0.35">
      <c r="A812" s="47">
        <f t="shared" si="16"/>
        <v>9</v>
      </c>
      <c r="B812" t="s">
        <v>615</v>
      </c>
      <c r="C812" t="s">
        <v>89</v>
      </c>
      <c r="D812" t="s">
        <v>609</v>
      </c>
      <c r="E812" t="s">
        <v>616</v>
      </c>
      <c r="F812" s="149"/>
      <c r="J812" t="s">
        <v>89</v>
      </c>
      <c r="K812" s="150" t="s">
        <v>597</v>
      </c>
      <c r="L812" s="150" t="s">
        <v>673</v>
      </c>
    </row>
    <row r="813" spans="1:12" x14ac:dyDescent="0.35">
      <c r="A813" s="47">
        <f t="shared" si="16"/>
        <v>10</v>
      </c>
      <c r="B813" t="s">
        <v>617</v>
      </c>
      <c r="C813" t="s">
        <v>89</v>
      </c>
      <c r="D813" t="s">
        <v>597</v>
      </c>
      <c r="E813" t="s">
        <v>618</v>
      </c>
      <c r="F813" s="149"/>
      <c r="J813" t="s">
        <v>89</v>
      </c>
      <c r="K813" s="150" t="s">
        <v>597</v>
      </c>
      <c r="L813" s="150" t="s">
        <v>675</v>
      </c>
    </row>
    <row r="814" spans="1:12" x14ac:dyDescent="0.35">
      <c r="A814" s="47">
        <f t="shared" si="16"/>
        <v>11</v>
      </c>
      <c r="B814" t="s">
        <v>619</v>
      </c>
      <c r="C814" t="s">
        <v>89</v>
      </c>
      <c r="D814" t="s">
        <v>620</v>
      </c>
      <c r="E814" t="s">
        <v>621</v>
      </c>
      <c r="F814" s="149"/>
      <c r="J814" t="s">
        <v>89</v>
      </c>
      <c r="K814" s="150" t="s">
        <v>600</v>
      </c>
      <c r="L814" s="150" t="s">
        <v>601</v>
      </c>
    </row>
    <row r="815" spans="1:12" x14ac:dyDescent="0.35">
      <c r="A815" s="47">
        <f t="shared" si="16"/>
        <v>12</v>
      </c>
      <c r="B815" t="s">
        <v>619</v>
      </c>
      <c r="C815" t="s">
        <v>89</v>
      </c>
      <c r="D815" t="s">
        <v>622</v>
      </c>
      <c r="E815" t="s">
        <v>621</v>
      </c>
      <c r="F815" s="149"/>
      <c r="J815" t="s">
        <v>89</v>
      </c>
      <c r="K815" s="150" t="s">
        <v>600</v>
      </c>
      <c r="L815" s="150" t="s">
        <v>603</v>
      </c>
    </row>
    <row r="816" spans="1:12" x14ac:dyDescent="0.35">
      <c r="A816" s="47">
        <f t="shared" si="16"/>
        <v>13</v>
      </c>
      <c r="B816" t="s">
        <v>623</v>
      </c>
      <c r="C816" t="s">
        <v>89</v>
      </c>
      <c r="D816" t="s">
        <v>620</v>
      </c>
      <c r="E816" t="s">
        <v>624</v>
      </c>
      <c r="F816" s="149"/>
      <c r="J816" t="s">
        <v>89</v>
      </c>
      <c r="K816" s="150" t="s">
        <v>600</v>
      </c>
      <c r="L816" s="150" t="s">
        <v>605</v>
      </c>
    </row>
    <row r="817" spans="1:12" x14ac:dyDescent="0.35">
      <c r="A817" s="47">
        <f t="shared" si="16"/>
        <v>14</v>
      </c>
      <c r="B817" t="s">
        <v>623</v>
      </c>
      <c r="C817" t="s">
        <v>89</v>
      </c>
      <c r="D817" t="s">
        <v>622</v>
      </c>
      <c r="E817" t="s">
        <v>624</v>
      </c>
      <c r="F817" s="149"/>
      <c r="J817" t="s">
        <v>89</v>
      </c>
      <c r="K817" s="150" t="s">
        <v>600</v>
      </c>
      <c r="L817" s="150" t="s">
        <v>607</v>
      </c>
    </row>
    <row r="818" spans="1:12" x14ac:dyDescent="0.35">
      <c r="A818" s="47">
        <f t="shared" si="16"/>
        <v>15</v>
      </c>
      <c r="B818" t="s">
        <v>625</v>
      </c>
      <c r="C818" t="s">
        <v>89</v>
      </c>
      <c r="D818" t="s">
        <v>620</v>
      </c>
      <c r="E818" t="s">
        <v>626</v>
      </c>
      <c r="F818" s="149"/>
      <c r="J818" t="s">
        <v>89</v>
      </c>
      <c r="K818" s="150" t="s">
        <v>600</v>
      </c>
      <c r="L818" s="150" t="s">
        <v>614</v>
      </c>
    </row>
    <row r="819" spans="1:12" x14ac:dyDescent="0.35">
      <c r="A819" s="47">
        <f t="shared" si="16"/>
        <v>16</v>
      </c>
      <c r="B819" t="s">
        <v>625</v>
      </c>
      <c r="C819" t="s">
        <v>89</v>
      </c>
      <c r="D819" t="s">
        <v>622</v>
      </c>
      <c r="E819" t="s">
        <v>626</v>
      </c>
      <c r="F819" s="149"/>
      <c r="J819" t="s">
        <v>89</v>
      </c>
      <c r="K819" s="150" t="s">
        <v>600</v>
      </c>
      <c r="L819" s="150" t="s">
        <v>677</v>
      </c>
    </row>
    <row r="820" spans="1:12" x14ac:dyDescent="0.35">
      <c r="A820" s="47">
        <f t="shared" si="16"/>
        <v>17</v>
      </c>
      <c r="B820" t="s">
        <v>627</v>
      </c>
      <c r="C820" t="s">
        <v>89</v>
      </c>
      <c r="D820" t="s">
        <v>620</v>
      </c>
      <c r="E820" t="s">
        <v>628</v>
      </c>
      <c r="F820" s="149"/>
      <c r="J820" t="s">
        <v>89</v>
      </c>
      <c r="K820" s="150" t="s">
        <v>600</v>
      </c>
      <c r="L820" s="150" t="s">
        <v>679</v>
      </c>
    </row>
    <row r="821" spans="1:12" x14ac:dyDescent="0.35">
      <c r="A821" s="47">
        <f t="shared" si="16"/>
        <v>18</v>
      </c>
      <c r="B821" t="s">
        <v>627</v>
      </c>
      <c r="C821" t="s">
        <v>89</v>
      </c>
      <c r="D821" t="s">
        <v>622</v>
      </c>
      <c r="E821" t="s">
        <v>628</v>
      </c>
      <c r="F821" s="149"/>
      <c r="J821" t="s">
        <v>89</v>
      </c>
      <c r="K821" s="150" t="s">
        <v>3956</v>
      </c>
      <c r="L821" s="150" t="s">
        <v>3957</v>
      </c>
    </row>
    <row r="822" spans="1:12" x14ac:dyDescent="0.35">
      <c r="A822" s="47">
        <f t="shared" si="16"/>
        <v>19</v>
      </c>
      <c r="B822" t="s">
        <v>629</v>
      </c>
      <c r="C822" t="s">
        <v>89</v>
      </c>
      <c r="D822" t="s">
        <v>620</v>
      </c>
      <c r="E822" t="s">
        <v>630</v>
      </c>
      <c r="F822" s="149"/>
      <c r="J822" t="s">
        <v>89</v>
      </c>
      <c r="K822" s="150" t="s">
        <v>3956</v>
      </c>
      <c r="L822" s="150" t="s">
        <v>695</v>
      </c>
    </row>
    <row r="823" spans="1:12" x14ac:dyDescent="0.35">
      <c r="A823" s="47">
        <f t="shared" si="16"/>
        <v>20</v>
      </c>
      <c r="B823" t="s">
        <v>629</v>
      </c>
      <c r="C823" t="s">
        <v>89</v>
      </c>
      <c r="D823" t="s">
        <v>622</v>
      </c>
      <c r="E823" t="s">
        <v>630</v>
      </c>
      <c r="F823" s="149"/>
      <c r="J823" t="s">
        <v>89</v>
      </c>
      <c r="K823" s="150" t="s">
        <v>3956</v>
      </c>
      <c r="L823" s="150" t="s">
        <v>699</v>
      </c>
    </row>
    <row r="824" spans="1:12" x14ac:dyDescent="0.35">
      <c r="A824" s="47">
        <f t="shared" si="16"/>
        <v>21</v>
      </c>
      <c r="B824" t="s">
        <v>631</v>
      </c>
      <c r="C824" t="s">
        <v>89</v>
      </c>
      <c r="D824" t="s">
        <v>620</v>
      </c>
      <c r="E824" t="s">
        <v>632</v>
      </c>
      <c r="F824" s="149"/>
      <c r="J824" t="s">
        <v>89</v>
      </c>
      <c r="K824" s="150" t="s">
        <v>3956</v>
      </c>
      <c r="L824" s="150" t="s">
        <v>3958</v>
      </c>
    </row>
    <row r="825" spans="1:12" x14ac:dyDescent="0.35">
      <c r="A825" s="47">
        <f t="shared" si="16"/>
        <v>22</v>
      </c>
      <c r="B825" t="s">
        <v>631</v>
      </c>
      <c r="C825" t="s">
        <v>89</v>
      </c>
      <c r="D825" t="s">
        <v>622</v>
      </c>
      <c r="E825" t="s">
        <v>632</v>
      </c>
      <c r="F825" s="149"/>
      <c r="J825" t="s">
        <v>89</v>
      </c>
      <c r="K825" s="150" t="s">
        <v>3956</v>
      </c>
      <c r="L825" s="150" t="s">
        <v>3959</v>
      </c>
    </row>
    <row r="826" spans="1:12" x14ac:dyDescent="0.35">
      <c r="A826" s="47">
        <f t="shared" si="16"/>
        <v>23</v>
      </c>
      <c r="B826" t="s">
        <v>633</v>
      </c>
      <c r="C826" t="s">
        <v>89</v>
      </c>
      <c r="D826" t="s">
        <v>620</v>
      </c>
      <c r="E826" t="s">
        <v>634</v>
      </c>
      <c r="F826" s="149"/>
      <c r="J826" t="s">
        <v>89</v>
      </c>
      <c r="K826" s="150" t="s">
        <v>3956</v>
      </c>
      <c r="L826" s="150" t="s">
        <v>701</v>
      </c>
    </row>
    <row r="827" spans="1:12" x14ac:dyDescent="0.35">
      <c r="A827" s="47">
        <f t="shared" si="16"/>
        <v>24</v>
      </c>
      <c r="B827" t="s">
        <v>633</v>
      </c>
      <c r="C827" t="s">
        <v>89</v>
      </c>
      <c r="D827" t="s">
        <v>622</v>
      </c>
      <c r="E827" t="s">
        <v>634</v>
      </c>
      <c r="F827" s="149"/>
      <c r="J827" t="s">
        <v>89</v>
      </c>
      <c r="K827" s="150" t="s">
        <v>3956</v>
      </c>
      <c r="L827" s="150" t="s">
        <v>3960</v>
      </c>
    </row>
    <row r="828" spans="1:12" x14ac:dyDescent="0.35">
      <c r="A828" s="47">
        <f t="shared" si="16"/>
        <v>25</v>
      </c>
      <c r="B828" t="s">
        <v>635</v>
      </c>
      <c r="C828" t="s">
        <v>89</v>
      </c>
      <c r="D828" t="s">
        <v>620</v>
      </c>
      <c r="E828" t="s">
        <v>636</v>
      </c>
      <c r="F828" s="149"/>
      <c r="J828" t="s">
        <v>89</v>
      </c>
      <c r="K828" s="150" t="s">
        <v>200</v>
      </c>
      <c r="L828" s="150" t="s">
        <v>695</v>
      </c>
    </row>
    <row r="829" spans="1:12" x14ac:dyDescent="0.35">
      <c r="A829" s="47">
        <f t="shared" si="16"/>
        <v>26</v>
      </c>
      <c r="B829" t="s">
        <v>635</v>
      </c>
      <c r="C829" t="s">
        <v>89</v>
      </c>
      <c r="D829" t="s">
        <v>622</v>
      </c>
      <c r="E829" t="s">
        <v>636</v>
      </c>
      <c r="F829" s="149"/>
      <c r="J829" t="s">
        <v>89</v>
      </c>
      <c r="K829" s="150" t="s">
        <v>200</v>
      </c>
      <c r="L829" s="150" t="s">
        <v>697</v>
      </c>
    </row>
    <row r="830" spans="1:12" x14ac:dyDescent="0.35">
      <c r="A830" s="47">
        <f t="shared" si="16"/>
        <v>27</v>
      </c>
      <c r="B830" t="s">
        <v>637</v>
      </c>
      <c r="C830" t="s">
        <v>89</v>
      </c>
      <c r="D830" t="s">
        <v>597</v>
      </c>
      <c r="E830" t="s">
        <v>638</v>
      </c>
      <c r="F830" s="149"/>
      <c r="J830" t="s">
        <v>89</v>
      </c>
      <c r="K830" s="150" t="s">
        <v>200</v>
      </c>
      <c r="L830" s="150" t="s">
        <v>3961</v>
      </c>
    </row>
    <row r="831" spans="1:12" x14ac:dyDescent="0.35">
      <c r="A831" s="47">
        <f t="shared" si="16"/>
        <v>28</v>
      </c>
      <c r="B831" t="s">
        <v>639</v>
      </c>
      <c r="C831" t="s">
        <v>89</v>
      </c>
      <c r="D831" t="s">
        <v>620</v>
      </c>
      <c r="E831" t="s">
        <v>640</v>
      </c>
      <c r="F831" s="149"/>
      <c r="J831" t="s">
        <v>89</v>
      </c>
      <c r="K831" s="150" t="s">
        <v>200</v>
      </c>
      <c r="L831" s="150" t="s">
        <v>699</v>
      </c>
    </row>
    <row r="832" spans="1:12" x14ac:dyDescent="0.35">
      <c r="A832" s="47">
        <f t="shared" si="16"/>
        <v>29</v>
      </c>
      <c r="B832" t="s">
        <v>639</v>
      </c>
      <c r="C832" t="s">
        <v>89</v>
      </c>
      <c r="D832" t="s">
        <v>622</v>
      </c>
      <c r="E832" t="s">
        <v>640</v>
      </c>
      <c r="F832" s="149"/>
      <c r="J832" t="s">
        <v>89</v>
      </c>
      <c r="K832" s="150" t="s">
        <v>200</v>
      </c>
      <c r="L832" s="150" t="s">
        <v>701</v>
      </c>
    </row>
    <row r="833" spans="1:12" x14ac:dyDescent="0.35">
      <c r="A833" s="47">
        <f t="shared" si="16"/>
        <v>30</v>
      </c>
      <c r="B833" t="s">
        <v>641</v>
      </c>
      <c r="C833" t="s">
        <v>89</v>
      </c>
      <c r="D833" t="s">
        <v>620</v>
      </c>
      <c r="E833" t="s">
        <v>642</v>
      </c>
      <c r="F833" s="149"/>
      <c r="J833" t="s">
        <v>89</v>
      </c>
      <c r="K833" s="150" t="s">
        <v>200</v>
      </c>
      <c r="L833" s="150" t="s">
        <v>703</v>
      </c>
    </row>
    <row r="834" spans="1:12" x14ac:dyDescent="0.35">
      <c r="A834" s="47">
        <f t="shared" si="16"/>
        <v>31</v>
      </c>
      <c r="B834" t="s">
        <v>641</v>
      </c>
      <c r="C834" t="s">
        <v>89</v>
      </c>
      <c r="D834" t="s">
        <v>622</v>
      </c>
      <c r="E834" t="s">
        <v>642</v>
      </c>
      <c r="F834" s="149"/>
      <c r="J834" t="s">
        <v>89</v>
      </c>
      <c r="K834" s="150" t="s">
        <v>200</v>
      </c>
      <c r="L834" s="150" t="s">
        <v>705</v>
      </c>
    </row>
    <row r="835" spans="1:12" x14ac:dyDescent="0.35">
      <c r="A835" s="47">
        <f t="shared" si="16"/>
        <v>32</v>
      </c>
      <c r="B835" t="s">
        <v>643</v>
      </c>
      <c r="C835" t="s">
        <v>89</v>
      </c>
      <c r="D835" t="s">
        <v>620</v>
      </c>
      <c r="E835" t="s">
        <v>644</v>
      </c>
      <c r="F835" s="149"/>
      <c r="J835" t="s">
        <v>89</v>
      </c>
      <c r="K835" s="150" t="s">
        <v>200</v>
      </c>
      <c r="L835" s="150" t="s">
        <v>707</v>
      </c>
    </row>
    <row r="836" spans="1:12" x14ac:dyDescent="0.35">
      <c r="A836" s="47">
        <f t="shared" si="16"/>
        <v>33</v>
      </c>
      <c r="B836" t="s">
        <v>643</v>
      </c>
      <c r="C836" t="s">
        <v>89</v>
      </c>
      <c r="D836" t="s">
        <v>622</v>
      </c>
      <c r="E836" t="s">
        <v>644</v>
      </c>
      <c r="F836" s="149"/>
      <c r="J836" t="s">
        <v>89</v>
      </c>
      <c r="K836" s="150" t="s">
        <v>200</v>
      </c>
      <c r="L836" s="150" t="s">
        <v>711</v>
      </c>
    </row>
    <row r="837" spans="1:12" x14ac:dyDescent="0.35">
      <c r="A837" s="47">
        <f t="shared" si="16"/>
        <v>34</v>
      </c>
      <c r="B837" t="s">
        <v>645</v>
      </c>
      <c r="C837" t="s">
        <v>89</v>
      </c>
      <c r="D837" t="s">
        <v>620</v>
      </c>
      <c r="E837" t="s">
        <v>646</v>
      </c>
      <c r="F837" s="149"/>
      <c r="J837" t="s">
        <v>89</v>
      </c>
      <c r="K837" s="150" t="s">
        <v>200</v>
      </c>
      <c r="L837" s="150" t="s">
        <v>709</v>
      </c>
    </row>
    <row r="838" spans="1:12" x14ac:dyDescent="0.35">
      <c r="A838" s="47">
        <f t="shared" si="16"/>
        <v>35</v>
      </c>
      <c r="B838" t="s">
        <v>645</v>
      </c>
      <c r="C838" t="s">
        <v>89</v>
      </c>
      <c r="D838" t="s">
        <v>622</v>
      </c>
      <c r="E838" t="s">
        <v>646</v>
      </c>
      <c r="F838" s="149"/>
      <c r="J838" t="s">
        <v>89</v>
      </c>
      <c r="K838" s="151" t="s">
        <v>200</v>
      </c>
      <c r="L838" s="151" t="s">
        <v>3962</v>
      </c>
    </row>
    <row r="839" spans="1:12" x14ac:dyDescent="0.35">
      <c r="A839" s="47">
        <f t="shared" si="16"/>
        <v>36</v>
      </c>
      <c r="B839" t="s">
        <v>647</v>
      </c>
      <c r="C839" t="s">
        <v>89</v>
      </c>
      <c r="D839" t="s">
        <v>620</v>
      </c>
      <c r="E839" t="s">
        <v>648</v>
      </c>
      <c r="F839" s="149"/>
      <c r="J839" t="s">
        <v>89</v>
      </c>
      <c r="K839" s="151" t="s">
        <v>200</v>
      </c>
      <c r="L839" s="151" t="s">
        <v>287</v>
      </c>
    </row>
    <row r="840" spans="1:12" x14ac:dyDescent="0.35">
      <c r="A840" s="47">
        <f t="shared" si="16"/>
        <v>37</v>
      </c>
      <c r="B840" t="s">
        <v>647</v>
      </c>
      <c r="C840" t="s">
        <v>89</v>
      </c>
      <c r="D840" t="s">
        <v>622</v>
      </c>
      <c r="E840" t="s">
        <v>648</v>
      </c>
      <c r="F840" s="149"/>
      <c r="J840" t="s">
        <v>89</v>
      </c>
      <c r="K840" t="s">
        <v>620</v>
      </c>
      <c r="L840" t="s">
        <v>621</v>
      </c>
    </row>
    <row r="841" spans="1:12" x14ac:dyDescent="0.35">
      <c r="A841" s="47">
        <f t="shared" si="16"/>
        <v>38</v>
      </c>
      <c r="B841" t="s">
        <v>649</v>
      </c>
      <c r="C841" t="s">
        <v>89</v>
      </c>
      <c r="D841" t="s">
        <v>620</v>
      </c>
      <c r="E841" t="s">
        <v>650</v>
      </c>
      <c r="F841" s="149"/>
      <c r="J841" t="s">
        <v>89</v>
      </c>
      <c r="K841" t="s">
        <v>620</v>
      </c>
      <c r="L841" t="s">
        <v>624</v>
      </c>
    </row>
    <row r="842" spans="1:12" x14ac:dyDescent="0.35">
      <c r="A842" s="47">
        <f t="shared" si="16"/>
        <v>39</v>
      </c>
      <c r="B842" t="s">
        <v>649</v>
      </c>
      <c r="C842" t="s">
        <v>89</v>
      </c>
      <c r="D842" t="s">
        <v>622</v>
      </c>
      <c r="E842" t="s">
        <v>650</v>
      </c>
      <c r="F842" s="149"/>
      <c r="J842" t="s">
        <v>89</v>
      </c>
      <c r="K842" t="s">
        <v>620</v>
      </c>
      <c r="L842" t="s">
        <v>626</v>
      </c>
    </row>
    <row r="843" spans="1:12" x14ac:dyDescent="0.35">
      <c r="A843" s="47">
        <f t="shared" si="16"/>
        <v>40</v>
      </c>
      <c r="B843" t="s">
        <v>651</v>
      </c>
      <c r="C843" t="s">
        <v>89</v>
      </c>
      <c r="D843" t="s">
        <v>620</v>
      </c>
      <c r="E843" t="s">
        <v>652</v>
      </c>
      <c r="F843" s="149"/>
      <c r="J843" t="s">
        <v>89</v>
      </c>
      <c r="K843" t="s">
        <v>620</v>
      </c>
      <c r="L843" t="s">
        <v>628</v>
      </c>
    </row>
    <row r="844" spans="1:12" x14ac:dyDescent="0.35">
      <c r="A844" s="47">
        <f t="shared" si="16"/>
        <v>41</v>
      </c>
      <c r="B844" t="s">
        <v>651</v>
      </c>
      <c r="C844" t="s">
        <v>89</v>
      </c>
      <c r="D844" t="s">
        <v>622</v>
      </c>
      <c r="E844" t="s">
        <v>652</v>
      </c>
      <c r="F844" s="149"/>
      <c r="J844" t="s">
        <v>89</v>
      </c>
      <c r="K844" t="s">
        <v>620</v>
      </c>
      <c r="L844" t="s">
        <v>630</v>
      </c>
    </row>
    <row r="845" spans="1:12" x14ac:dyDescent="0.35">
      <c r="A845" s="47">
        <f t="shared" si="16"/>
        <v>42</v>
      </c>
      <c r="B845" t="s">
        <v>653</v>
      </c>
      <c r="C845" t="s">
        <v>89</v>
      </c>
      <c r="D845" t="s">
        <v>620</v>
      </c>
      <c r="E845" t="s">
        <v>654</v>
      </c>
      <c r="F845" s="149"/>
      <c r="J845" t="s">
        <v>89</v>
      </c>
      <c r="K845" t="s">
        <v>620</v>
      </c>
      <c r="L845" t="s">
        <v>632</v>
      </c>
    </row>
    <row r="846" spans="1:12" x14ac:dyDescent="0.35">
      <c r="A846" s="47">
        <f t="shared" si="16"/>
        <v>43</v>
      </c>
      <c r="B846" t="s">
        <v>653</v>
      </c>
      <c r="C846" t="s">
        <v>89</v>
      </c>
      <c r="D846" t="s">
        <v>622</v>
      </c>
      <c r="E846" t="s">
        <v>654</v>
      </c>
      <c r="F846" s="149"/>
      <c r="G846" s="152"/>
      <c r="J846" t="s">
        <v>89</v>
      </c>
      <c r="K846" t="s">
        <v>620</v>
      </c>
      <c r="L846" t="s">
        <v>634</v>
      </c>
    </row>
    <row r="847" spans="1:12" x14ac:dyDescent="0.35">
      <c r="A847" s="47">
        <f t="shared" si="16"/>
        <v>44</v>
      </c>
      <c r="B847" t="s">
        <v>655</v>
      </c>
      <c r="C847" t="s">
        <v>89</v>
      </c>
      <c r="D847" t="s">
        <v>620</v>
      </c>
      <c r="E847" t="s">
        <v>656</v>
      </c>
      <c r="F847" s="149"/>
      <c r="G847" s="152"/>
      <c r="J847" t="s">
        <v>89</v>
      </c>
      <c r="K847" t="s">
        <v>620</v>
      </c>
      <c r="L847" t="s">
        <v>636</v>
      </c>
    </row>
    <row r="848" spans="1:12" x14ac:dyDescent="0.35">
      <c r="A848" s="47">
        <f t="shared" si="16"/>
        <v>45</v>
      </c>
      <c r="B848" t="s">
        <v>655</v>
      </c>
      <c r="C848" t="s">
        <v>89</v>
      </c>
      <c r="D848" t="s">
        <v>622</v>
      </c>
      <c r="E848" t="s">
        <v>656</v>
      </c>
      <c r="F848" s="149"/>
      <c r="G848" s="152"/>
      <c r="J848" t="s">
        <v>89</v>
      </c>
      <c r="K848" t="s">
        <v>620</v>
      </c>
      <c r="L848" t="s">
        <v>640</v>
      </c>
    </row>
    <row r="849" spans="1:12" x14ac:dyDescent="0.35">
      <c r="A849" s="47">
        <f t="shared" si="16"/>
        <v>46</v>
      </c>
      <c r="B849" t="s">
        <v>657</v>
      </c>
      <c r="C849" t="s">
        <v>89</v>
      </c>
      <c r="D849" t="s">
        <v>597</v>
      </c>
      <c r="E849" t="s">
        <v>658</v>
      </c>
      <c r="F849" s="149"/>
      <c r="G849" s="152"/>
      <c r="J849" t="s">
        <v>89</v>
      </c>
      <c r="K849" t="s">
        <v>620</v>
      </c>
      <c r="L849" t="s">
        <v>642</v>
      </c>
    </row>
    <row r="850" spans="1:12" x14ac:dyDescent="0.35">
      <c r="A850" s="47">
        <f t="shared" si="16"/>
        <v>47</v>
      </c>
      <c r="B850" t="s">
        <v>659</v>
      </c>
      <c r="C850" t="s">
        <v>89</v>
      </c>
      <c r="D850" t="s">
        <v>620</v>
      </c>
      <c r="E850" t="s">
        <v>660</v>
      </c>
      <c r="F850" s="149"/>
      <c r="G850" s="152"/>
      <c r="J850" t="s">
        <v>89</v>
      </c>
      <c r="K850" t="s">
        <v>620</v>
      </c>
      <c r="L850" t="s">
        <v>644</v>
      </c>
    </row>
    <row r="851" spans="1:12" x14ac:dyDescent="0.35">
      <c r="A851" s="47">
        <f t="shared" si="16"/>
        <v>48</v>
      </c>
      <c r="B851" t="s">
        <v>659</v>
      </c>
      <c r="C851" t="s">
        <v>89</v>
      </c>
      <c r="D851" t="s">
        <v>622</v>
      </c>
      <c r="E851" t="s">
        <v>660</v>
      </c>
      <c r="F851" s="149"/>
      <c r="G851" s="152"/>
      <c r="J851" t="s">
        <v>89</v>
      </c>
      <c r="K851" t="s">
        <v>620</v>
      </c>
      <c r="L851" t="s">
        <v>646</v>
      </c>
    </row>
    <row r="852" spans="1:12" x14ac:dyDescent="0.35">
      <c r="A852" s="47">
        <f t="shared" si="16"/>
        <v>49</v>
      </c>
      <c r="B852" t="s">
        <v>661</v>
      </c>
      <c r="C852" t="s">
        <v>89</v>
      </c>
      <c r="D852" t="s">
        <v>620</v>
      </c>
      <c r="E852" t="s">
        <v>662</v>
      </c>
      <c r="F852" s="149"/>
      <c r="G852" s="152"/>
      <c r="J852" t="s">
        <v>89</v>
      </c>
      <c r="K852" t="s">
        <v>620</v>
      </c>
      <c r="L852" t="s">
        <v>648</v>
      </c>
    </row>
    <row r="853" spans="1:12" x14ac:dyDescent="0.35">
      <c r="A853" s="47">
        <f t="shared" si="16"/>
        <v>50</v>
      </c>
      <c r="B853" t="s">
        <v>661</v>
      </c>
      <c r="C853" t="s">
        <v>89</v>
      </c>
      <c r="D853" t="s">
        <v>622</v>
      </c>
      <c r="E853" t="s">
        <v>662</v>
      </c>
      <c r="F853" s="149"/>
      <c r="G853" s="152"/>
      <c r="J853" t="s">
        <v>89</v>
      </c>
      <c r="K853" t="s">
        <v>620</v>
      </c>
      <c r="L853" t="s">
        <v>650</v>
      </c>
    </row>
    <row r="854" spans="1:12" x14ac:dyDescent="0.35">
      <c r="A854" s="47">
        <f t="shared" si="16"/>
        <v>51</v>
      </c>
      <c r="B854" t="s">
        <v>663</v>
      </c>
      <c r="C854" t="s">
        <v>89</v>
      </c>
      <c r="D854" t="s">
        <v>620</v>
      </c>
      <c r="E854" t="s">
        <v>664</v>
      </c>
      <c r="F854" s="149"/>
      <c r="G854" s="152"/>
      <c r="J854" t="s">
        <v>89</v>
      </c>
      <c r="K854" t="s">
        <v>620</v>
      </c>
      <c r="L854" t="s">
        <v>652</v>
      </c>
    </row>
    <row r="855" spans="1:12" x14ac:dyDescent="0.35">
      <c r="A855" s="47">
        <f t="shared" si="16"/>
        <v>52</v>
      </c>
      <c r="B855" t="s">
        <v>663</v>
      </c>
      <c r="C855" t="s">
        <v>89</v>
      </c>
      <c r="D855" t="s">
        <v>622</v>
      </c>
      <c r="E855" t="s">
        <v>664</v>
      </c>
      <c r="F855" s="149"/>
      <c r="G855" s="152"/>
      <c r="J855" t="s">
        <v>89</v>
      </c>
      <c r="K855" t="s">
        <v>620</v>
      </c>
      <c r="L855" t="s">
        <v>654</v>
      </c>
    </row>
    <row r="856" spans="1:12" x14ac:dyDescent="0.35">
      <c r="A856" s="47">
        <f t="shared" si="16"/>
        <v>53</v>
      </c>
      <c r="B856" t="s">
        <v>665</v>
      </c>
      <c r="C856" t="s">
        <v>89</v>
      </c>
      <c r="D856" t="s">
        <v>620</v>
      </c>
      <c r="E856" t="s">
        <v>666</v>
      </c>
      <c r="F856" s="149"/>
      <c r="G856" s="152"/>
      <c r="J856" t="s">
        <v>89</v>
      </c>
      <c r="K856" t="s">
        <v>620</v>
      </c>
      <c r="L856" t="s">
        <v>656</v>
      </c>
    </row>
    <row r="857" spans="1:12" x14ac:dyDescent="0.35">
      <c r="A857" s="47">
        <f t="shared" si="16"/>
        <v>54</v>
      </c>
      <c r="B857" t="s">
        <v>665</v>
      </c>
      <c r="C857" t="s">
        <v>89</v>
      </c>
      <c r="D857" t="s">
        <v>622</v>
      </c>
      <c r="E857" t="s">
        <v>666</v>
      </c>
      <c r="F857" s="149"/>
      <c r="G857" s="152"/>
      <c r="J857" t="s">
        <v>89</v>
      </c>
      <c r="K857" t="s">
        <v>620</v>
      </c>
      <c r="L857" t="s">
        <v>660</v>
      </c>
    </row>
    <row r="858" spans="1:12" x14ac:dyDescent="0.35">
      <c r="A858" s="47">
        <f t="shared" si="16"/>
        <v>55</v>
      </c>
      <c r="B858" t="s">
        <v>667</v>
      </c>
      <c r="C858" t="s">
        <v>89</v>
      </c>
      <c r="D858" t="s">
        <v>620</v>
      </c>
      <c r="E858" t="s">
        <v>668</v>
      </c>
      <c r="F858" s="149"/>
      <c r="G858" s="152"/>
      <c r="J858" t="s">
        <v>89</v>
      </c>
      <c r="K858" t="s">
        <v>620</v>
      </c>
      <c r="L858" t="s">
        <v>662</v>
      </c>
    </row>
    <row r="859" spans="1:12" x14ac:dyDescent="0.35">
      <c r="A859" s="47">
        <f t="shared" si="16"/>
        <v>56</v>
      </c>
      <c r="B859" t="s">
        <v>667</v>
      </c>
      <c r="C859" t="s">
        <v>89</v>
      </c>
      <c r="D859" t="s">
        <v>622</v>
      </c>
      <c r="E859" t="s">
        <v>668</v>
      </c>
      <c r="F859" s="149"/>
      <c r="G859" s="152"/>
      <c r="J859" t="s">
        <v>89</v>
      </c>
      <c r="K859" t="s">
        <v>620</v>
      </c>
      <c r="L859" t="s">
        <v>664</v>
      </c>
    </row>
    <row r="860" spans="1:12" x14ac:dyDescent="0.35">
      <c r="A860" s="47">
        <f t="shared" si="16"/>
        <v>57</v>
      </c>
      <c r="B860" t="s">
        <v>669</v>
      </c>
      <c r="C860" t="s">
        <v>89</v>
      </c>
      <c r="D860" t="s">
        <v>620</v>
      </c>
      <c r="E860" t="s">
        <v>670</v>
      </c>
      <c r="F860" s="149"/>
      <c r="G860" s="152"/>
      <c r="J860" t="s">
        <v>89</v>
      </c>
      <c r="K860" t="s">
        <v>620</v>
      </c>
      <c r="L860" t="s">
        <v>666</v>
      </c>
    </row>
    <row r="861" spans="1:12" x14ac:dyDescent="0.35">
      <c r="A861" s="47">
        <f t="shared" si="16"/>
        <v>58</v>
      </c>
      <c r="B861" t="s">
        <v>669</v>
      </c>
      <c r="C861" t="s">
        <v>89</v>
      </c>
      <c r="D861" t="s">
        <v>622</v>
      </c>
      <c r="E861" t="s">
        <v>670</v>
      </c>
      <c r="F861" s="149"/>
      <c r="G861" s="152"/>
      <c r="J861" t="s">
        <v>89</v>
      </c>
      <c r="K861" t="s">
        <v>620</v>
      </c>
      <c r="L861" t="s">
        <v>668</v>
      </c>
    </row>
    <row r="862" spans="1:12" x14ac:dyDescent="0.35">
      <c r="A862" s="47">
        <f t="shared" si="16"/>
        <v>59</v>
      </c>
      <c r="B862" t="s">
        <v>101</v>
      </c>
      <c r="C862" t="s">
        <v>89</v>
      </c>
      <c r="D862" t="s">
        <v>597</v>
      </c>
      <c r="E862" t="s">
        <v>671</v>
      </c>
      <c r="F862" s="149"/>
      <c r="G862" s="152"/>
      <c r="J862" t="s">
        <v>89</v>
      </c>
      <c r="K862" t="s">
        <v>620</v>
      </c>
      <c r="L862" t="s">
        <v>670</v>
      </c>
    </row>
    <row r="863" spans="1:12" x14ac:dyDescent="0.35">
      <c r="A863" s="47">
        <f t="shared" si="16"/>
        <v>60</v>
      </c>
      <c r="B863" t="s">
        <v>672</v>
      </c>
      <c r="C863" t="s">
        <v>89</v>
      </c>
      <c r="D863" t="s">
        <v>597</v>
      </c>
      <c r="E863" t="s">
        <v>673</v>
      </c>
      <c r="F863" s="149"/>
      <c r="G863" s="152"/>
      <c r="J863" t="s">
        <v>89</v>
      </c>
      <c r="K863" s="150" t="s">
        <v>622</v>
      </c>
      <c r="L863" s="150" t="s">
        <v>621</v>
      </c>
    </row>
    <row r="864" spans="1:12" x14ac:dyDescent="0.35">
      <c r="A864" s="47">
        <f t="shared" si="16"/>
        <v>61</v>
      </c>
      <c r="B864" t="s">
        <v>674</v>
      </c>
      <c r="C864" t="s">
        <v>89</v>
      </c>
      <c r="D864" t="s">
        <v>597</v>
      </c>
      <c r="E864" t="s">
        <v>675</v>
      </c>
      <c r="F864" s="149"/>
      <c r="G864" s="152"/>
      <c r="J864" t="s">
        <v>89</v>
      </c>
      <c r="K864" s="150" t="s">
        <v>622</v>
      </c>
      <c r="L864" s="150" t="s">
        <v>624</v>
      </c>
    </row>
    <row r="865" spans="1:12" x14ac:dyDescent="0.35">
      <c r="A865" s="47">
        <f t="shared" si="16"/>
        <v>62</v>
      </c>
      <c r="B865" t="s">
        <v>676</v>
      </c>
      <c r="C865" t="s">
        <v>89</v>
      </c>
      <c r="D865" t="s">
        <v>600</v>
      </c>
      <c r="E865" t="s">
        <v>677</v>
      </c>
      <c r="F865" s="149"/>
      <c r="G865" s="152"/>
      <c r="J865" t="s">
        <v>89</v>
      </c>
      <c r="K865" s="150" t="s">
        <v>622</v>
      </c>
      <c r="L865" s="150" t="s">
        <v>626</v>
      </c>
    </row>
    <row r="866" spans="1:12" x14ac:dyDescent="0.35">
      <c r="A866" s="47">
        <f t="shared" si="16"/>
        <v>63</v>
      </c>
      <c r="B866" t="s">
        <v>678</v>
      </c>
      <c r="C866" t="s">
        <v>89</v>
      </c>
      <c r="D866" t="s">
        <v>600</v>
      </c>
      <c r="E866" t="s">
        <v>679</v>
      </c>
      <c r="F866" s="149"/>
      <c r="G866" s="152"/>
      <c r="J866" t="s">
        <v>89</v>
      </c>
      <c r="K866" s="150" t="s">
        <v>622</v>
      </c>
      <c r="L866" s="150" t="s">
        <v>628</v>
      </c>
    </row>
    <row r="867" spans="1:12" x14ac:dyDescent="0.35">
      <c r="A867" s="47">
        <f t="shared" si="16"/>
        <v>64</v>
      </c>
      <c r="B867" t="s">
        <v>680</v>
      </c>
      <c r="C867" t="s">
        <v>89</v>
      </c>
      <c r="D867" t="s">
        <v>681</v>
      </c>
      <c r="E867" t="s">
        <v>682</v>
      </c>
      <c r="F867" s="149"/>
      <c r="G867" s="152"/>
      <c r="J867" t="s">
        <v>89</v>
      </c>
      <c r="K867" s="150" t="s">
        <v>622</v>
      </c>
      <c r="L867" s="150" t="s">
        <v>630</v>
      </c>
    </row>
    <row r="868" spans="1:12" x14ac:dyDescent="0.35">
      <c r="A868" s="47">
        <f t="shared" si="16"/>
        <v>65</v>
      </c>
      <c r="B868" t="s">
        <v>683</v>
      </c>
      <c r="C868" t="s">
        <v>89</v>
      </c>
      <c r="D868" t="s">
        <v>681</v>
      </c>
      <c r="E868" t="s">
        <v>684</v>
      </c>
      <c r="F868" s="149"/>
      <c r="G868" s="152"/>
      <c r="J868" t="s">
        <v>89</v>
      </c>
      <c r="K868" s="150" t="s">
        <v>622</v>
      </c>
      <c r="L868" s="150" t="s">
        <v>632</v>
      </c>
    </row>
    <row r="869" spans="1:12" x14ac:dyDescent="0.35">
      <c r="A869" s="47">
        <f t="shared" ref="A869:A932" si="17">+A868+1</f>
        <v>66</v>
      </c>
      <c r="B869" t="s">
        <v>685</v>
      </c>
      <c r="C869" t="s">
        <v>89</v>
      </c>
      <c r="D869" t="s">
        <v>681</v>
      </c>
      <c r="E869" t="s">
        <v>686</v>
      </c>
      <c r="F869" s="149"/>
      <c r="G869" s="152"/>
      <c r="J869" t="s">
        <v>89</v>
      </c>
      <c r="K869" s="150" t="s">
        <v>622</v>
      </c>
      <c r="L869" s="150" t="s">
        <v>634</v>
      </c>
    </row>
    <row r="870" spans="1:12" x14ac:dyDescent="0.35">
      <c r="A870" s="47">
        <f t="shared" si="17"/>
        <v>67</v>
      </c>
      <c r="B870" t="s">
        <v>687</v>
      </c>
      <c r="C870" t="s">
        <v>89</v>
      </c>
      <c r="D870" t="s">
        <v>681</v>
      </c>
      <c r="E870" t="s">
        <v>688</v>
      </c>
      <c r="F870" s="149"/>
      <c r="G870" s="152"/>
      <c r="J870" t="s">
        <v>89</v>
      </c>
      <c r="K870" s="150" t="s">
        <v>622</v>
      </c>
      <c r="L870" s="150" t="s">
        <v>636</v>
      </c>
    </row>
    <row r="871" spans="1:12" x14ac:dyDescent="0.35">
      <c r="A871" s="47">
        <f t="shared" si="17"/>
        <v>68</v>
      </c>
      <c r="B871" t="s">
        <v>689</v>
      </c>
      <c r="C871" t="s">
        <v>89</v>
      </c>
      <c r="D871" t="s">
        <v>681</v>
      </c>
      <c r="E871" t="s">
        <v>690</v>
      </c>
      <c r="F871" s="149"/>
      <c r="G871" s="152"/>
      <c r="J871" t="s">
        <v>89</v>
      </c>
      <c r="K871" s="150" t="s">
        <v>622</v>
      </c>
      <c r="L871" s="150" t="s">
        <v>640</v>
      </c>
    </row>
    <row r="872" spans="1:12" x14ac:dyDescent="0.35">
      <c r="A872" s="47">
        <f t="shared" si="17"/>
        <v>69</v>
      </c>
      <c r="B872" t="s">
        <v>691</v>
      </c>
      <c r="C872" t="s">
        <v>89</v>
      </c>
      <c r="D872" t="s">
        <v>681</v>
      </c>
      <c r="E872" t="s">
        <v>692</v>
      </c>
      <c r="F872" s="149"/>
      <c r="G872" s="152"/>
      <c r="J872" t="s">
        <v>89</v>
      </c>
      <c r="K872" s="150" t="s">
        <v>622</v>
      </c>
      <c r="L872" s="150" t="s">
        <v>642</v>
      </c>
    </row>
    <row r="873" spans="1:12" x14ac:dyDescent="0.35">
      <c r="A873" s="47">
        <f t="shared" si="17"/>
        <v>70</v>
      </c>
      <c r="B873" t="s">
        <v>693</v>
      </c>
      <c r="C873" t="s">
        <v>89</v>
      </c>
      <c r="D873" t="s">
        <v>694</v>
      </c>
      <c r="E873" t="s">
        <v>695</v>
      </c>
      <c r="F873" s="149"/>
      <c r="G873" s="152"/>
      <c r="J873" t="s">
        <v>89</v>
      </c>
      <c r="K873" s="150" t="s">
        <v>622</v>
      </c>
      <c r="L873" s="150" t="s">
        <v>644</v>
      </c>
    </row>
    <row r="874" spans="1:12" x14ac:dyDescent="0.35">
      <c r="A874" s="47">
        <f t="shared" si="17"/>
        <v>71</v>
      </c>
      <c r="B874" t="s">
        <v>696</v>
      </c>
      <c r="C874" t="s">
        <v>89</v>
      </c>
      <c r="D874" t="s">
        <v>694</v>
      </c>
      <c r="E874" t="s">
        <v>697</v>
      </c>
      <c r="F874" s="149"/>
      <c r="G874" s="152"/>
      <c r="J874" t="s">
        <v>89</v>
      </c>
      <c r="K874" s="150" t="s">
        <v>622</v>
      </c>
      <c r="L874" s="150" t="s">
        <v>646</v>
      </c>
    </row>
    <row r="875" spans="1:12" x14ac:dyDescent="0.35">
      <c r="A875" s="47">
        <f t="shared" si="17"/>
        <v>72</v>
      </c>
      <c r="B875" t="s">
        <v>698</v>
      </c>
      <c r="C875" t="s">
        <v>89</v>
      </c>
      <c r="D875" t="s">
        <v>694</v>
      </c>
      <c r="E875" t="s">
        <v>699</v>
      </c>
      <c r="F875" s="149"/>
      <c r="G875" s="152"/>
      <c r="J875" t="s">
        <v>89</v>
      </c>
      <c r="K875" s="150" t="s">
        <v>622</v>
      </c>
      <c r="L875" s="150" t="s">
        <v>648</v>
      </c>
    </row>
    <row r="876" spans="1:12" x14ac:dyDescent="0.35">
      <c r="A876" s="47">
        <f t="shared" si="17"/>
        <v>73</v>
      </c>
      <c r="B876" t="s">
        <v>700</v>
      </c>
      <c r="C876" t="s">
        <v>89</v>
      </c>
      <c r="D876" t="s">
        <v>694</v>
      </c>
      <c r="E876" t="s">
        <v>701</v>
      </c>
      <c r="F876" s="149"/>
      <c r="G876" s="152"/>
      <c r="J876" t="s">
        <v>89</v>
      </c>
      <c r="K876" s="150" t="s">
        <v>622</v>
      </c>
      <c r="L876" s="150" t="s">
        <v>650</v>
      </c>
    </row>
    <row r="877" spans="1:12" x14ac:dyDescent="0.35">
      <c r="A877" s="47">
        <f t="shared" si="17"/>
        <v>74</v>
      </c>
      <c r="B877" t="s">
        <v>702</v>
      </c>
      <c r="C877" t="s">
        <v>89</v>
      </c>
      <c r="D877" t="s">
        <v>694</v>
      </c>
      <c r="E877" t="s">
        <v>703</v>
      </c>
      <c r="F877" s="149"/>
      <c r="G877" s="152"/>
      <c r="J877" t="s">
        <v>89</v>
      </c>
      <c r="K877" s="150" t="s">
        <v>622</v>
      </c>
      <c r="L877" s="150" t="s">
        <v>652</v>
      </c>
    </row>
    <row r="878" spans="1:12" x14ac:dyDescent="0.35">
      <c r="A878" s="47">
        <f t="shared" si="17"/>
        <v>75</v>
      </c>
      <c r="B878" t="s">
        <v>704</v>
      </c>
      <c r="C878" t="s">
        <v>89</v>
      </c>
      <c r="D878" t="s">
        <v>694</v>
      </c>
      <c r="E878" t="s">
        <v>705</v>
      </c>
      <c r="F878" s="149"/>
      <c r="G878" s="152"/>
      <c r="J878" t="s">
        <v>89</v>
      </c>
      <c r="K878" s="150" t="s">
        <v>622</v>
      </c>
      <c r="L878" s="150" t="s">
        <v>654</v>
      </c>
    </row>
    <row r="879" spans="1:12" x14ac:dyDescent="0.35">
      <c r="A879" s="47">
        <f t="shared" si="17"/>
        <v>76</v>
      </c>
      <c r="B879" t="s">
        <v>706</v>
      </c>
      <c r="C879" t="s">
        <v>89</v>
      </c>
      <c r="D879" t="s">
        <v>694</v>
      </c>
      <c r="E879" t="s">
        <v>707</v>
      </c>
      <c r="F879" s="149"/>
      <c r="G879" s="152"/>
      <c r="J879" t="s">
        <v>89</v>
      </c>
      <c r="K879" s="150" t="s">
        <v>622</v>
      </c>
      <c r="L879" s="150" t="s">
        <v>656</v>
      </c>
    </row>
    <row r="880" spans="1:12" x14ac:dyDescent="0.35">
      <c r="A880" s="47">
        <f t="shared" si="17"/>
        <v>77</v>
      </c>
      <c r="B880" t="s">
        <v>708</v>
      </c>
      <c r="C880" t="s">
        <v>89</v>
      </c>
      <c r="D880" t="s">
        <v>694</v>
      </c>
      <c r="E880" t="s">
        <v>709</v>
      </c>
      <c r="F880" s="149"/>
      <c r="G880" s="152"/>
      <c r="J880" t="s">
        <v>89</v>
      </c>
      <c r="K880" s="150" t="s">
        <v>622</v>
      </c>
      <c r="L880" s="150" t="s">
        <v>660</v>
      </c>
    </row>
    <row r="881" spans="1:12" x14ac:dyDescent="0.35">
      <c r="A881" s="47">
        <f t="shared" si="17"/>
        <v>78</v>
      </c>
      <c r="B881" t="s">
        <v>710</v>
      </c>
      <c r="C881" t="s">
        <v>89</v>
      </c>
      <c r="D881" t="s">
        <v>694</v>
      </c>
      <c r="E881" t="s">
        <v>711</v>
      </c>
      <c r="F881" s="149"/>
      <c r="G881" s="152"/>
      <c r="J881" t="s">
        <v>89</v>
      </c>
      <c r="K881" s="150" t="s">
        <v>622</v>
      </c>
      <c r="L881" s="150" t="s">
        <v>662</v>
      </c>
    </row>
    <row r="882" spans="1:12" x14ac:dyDescent="0.35">
      <c r="A882" s="47">
        <f t="shared" si="17"/>
        <v>79</v>
      </c>
      <c r="B882" t="s">
        <v>712</v>
      </c>
      <c r="C882" t="s">
        <v>93</v>
      </c>
      <c r="D882" t="s">
        <v>86</v>
      </c>
      <c r="E882" t="s">
        <v>713</v>
      </c>
      <c r="F882" s="149"/>
      <c r="G882" s="152"/>
      <c r="J882" t="s">
        <v>89</v>
      </c>
      <c r="K882" s="150" t="s">
        <v>622</v>
      </c>
      <c r="L882" s="150" t="s">
        <v>664</v>
      </c>
    </row>
    <row r="883" spans="1:12" x14ac:dyDescent="0.35">
      <c r="A883" s="47">
        <f t="shared" si="17"/>
        <v>80</v>
      </c>
      <c r="B883" t="s">
        <v>714</v>
      </c>
      <c r="C883" t="s">
        <v>93</v>
      </c>
      <c r="D883" t="s">
        <v>86</v>
      </c>
      <c r="E883" t="s">
        <v>715</v>
      </c>
      <c r="F883" s="149"/>
      <c r="G883" s="152"/>
      <c r="J883" t="s">
        <v>89</v>
      </c>
      <c r="K883" s="150" t="s">
        <v>622</v>
      </c>
      <c r="L883" s="150" t="s">
        <v>666</v>
      </c>
    </row>
    <row r="884" spans="1:12" x14ac:dyDescent="0.35">
      <c r="A884" s="47">
        <f t="shared" si="17"/>
        <v>81</v>
      </c>
      <c r="B884" t="s">
        <v>716</v>
      </c>
      <c r="C884" t="s">
        <v>93</v>
      </c>
      <c r="D884" t="s">
        <v>86</v>
      </c>
      <c r="E884" t="s">
        <v>717</v>
      </c>
      <c r="F884" s="149"/>
      <c r="G884" s="152"/>
      <c r="J884" t="s">
        <v>89</v>
      </c>
      <c r="K884" s="150" t="s">
        <v>622</v>
      </c>
      <c r="L884" s="150" t="s">
        <v>668</v>
      </c>
    </row>
    <row r="885" spans="1:12" x14ac:dyDescent="0.35">
      <c r="A885" s="47">
        <f t="shared" si="17"/>
        <v>82</v>
      </c>
      <c r="B885" t="s">
        <v>718</v>
      </c>
      <c r="C885" t="s">
        <v>93</v>
      </c>
      <c r="D885" t="s">
        <v>86</v>
      </c>
      <c r="E885" t="s">
        <v>719</v>
      </c>
      <c r="F885" s="149"/>
      <c r="G885" s="152"/>
      <c r="J885" t="s">
        <v>89</v>
      </c>
      <c r="K885" s="150" t="s">
        <v>622</v>
      </c>
      <c r="L885" s="150" t="s">
        <v>670</v>
      </c>
    </row>
    <row r="886" spans="1:12" x14ac:dyDescent="0.35">
      <c r="A886" s="47">
        <f t="shared" si="17"/>
        <v>83</v>
      </c>
      <c r="B886" t="s">
        <v>720</v>
      </c>
      <c r="C886" t="s">
        <v>93</v>
      </c>
      <c r="D886" t="s">
        <v>86</v>
      </c>
      <c r="E886" t="s">
        <v>721</v>
      </c>
      <c r="F886" s="149"/>
      <c r="G886" s="152"/>
    </row>
    <row r="887" spans="1:12" x14ac:dyDescent="0.35">
      <c r="A887" s="47">
        <f t="shared" si="17"/>
        <v>84</v>
      </c>
      <c r="B887" t="s">
        <v>722</v>
      </c>
      <c r="C887" t="s">
        <v>93</v>
      </c>
      <c r="D887" t="s">
        <v>86</v>
      </c>
      <c r="E887" t="s">
        <v>723</v>
      </c>
      <c r="F887" s="149"/>
      <c r="G887" s="152"/>
    </row>
    <row r="888" spans="1:12" x14ac:dyDescent="0.35">
      <c r="A888" s="47">
        <f t="shared" si="17"/>
        <v>85</v>
      </c>
      <c r="B888" t="s">
        <v>724</v>
      </c>
      <c r="C888" t="s">
        <v>93</v>
      </c>
      <c r="D888" t="s">
        <v>86</v>
      </c>
      <c r="E888" t="s">
        <v>725</v>
      </c>
      <c r="F888" s="149"/>
      <c r="G888" s="152"/>
    </row>
    <row r="889" spans="1:12" x14ac:dyDescent="0.35">
      <c r="A889" s="47">
        <f t="shared" si="17"/>
        <v>86</v>
      </c>
      <c r="B889" t="s">
        <v>726</v>
      </c>
      <c r="C889" t="s">
        <v>93</v>
      </c>
      <c r="D889" t="s">
        <v>86</v>
      </c>
      <c r="E889" t="s">
        <v>727</v>
      </c>
      <c r="F889" s="149"/>
      <c r="G889" s="152"/>
    </row>
    <row r="890" spans="1:12" x14ac:dyDescent="0.35">
      <c r="A890" s="47">
        <f t="shared" si="17"/>
        <v>87</v>
      </c>
      <c r="B890" t="s">
        <v>728</v>
      </c>
      <c r="C890" t="s">
        <v>93</v>
      </c>
      <c r="D890" t="s">
        <v>86</v>
      </c>
      <c r="E890" t="s">
        <v>729</v>
      </c>
      <c r="F890" s="149"/>
      <c r="G890" s="152"/>
    </row>
    <row r="891" spans="1:12" x14ac:dyDescent="0.35">
      <c r="A891" s="47">
        <f t="shared" si="17"/>
        <v>88</v>
      </c>
      <c r="B891" t="s">
        <v>730</v>
      </c>
      <c r="C891" t="s">
        <v>93</v>
      </c>
      <c r="D891" t="s">
        <v>86</v>
      </c>
      <c r="E891" t="s">
        <v>731</v>
      </c>
      <c r="F891" s="149"/>
      <c r="G891" s="152"/>
    </row>
    <row r="892" spans="1:12" x14ac:dyDescent="0.35">
      <c r="A892" s="47">
        <f t="shared" si="17"/>
        <v>89</v>
      </c>
      <c r="B892" t="s">
        <v>732</v>
      </c>
      <c r="C892" t="s">
        <v>93</v>
      </c>
      <c r="D892" t="s">
        <v>86</v>
      </c>
      <c r="E892" t="s">
        <v>733</v>
      </c>
      <c r="F892" s="149"/>
      <c r="G892" s="152"/>
    </row>
    <row r="893" spans="1:12" x14ac:dyDescent="0.35">
      <c r="A893" s="47">
        <f t="shared" si="17"/>
        <v>90</v>
      </c>
      <c r="B893" t="s">
        <v>734</v>
      </c>
      <c r="C893" t="s">
        <v>93</v>
      </c>
      <c r="D893" t="s">
        <v>86</v>
      </c>
      <c r="E893" t="s">
        <v>735</v>
      </c>
      <c r="F893" s="149"/>
      <c r="G893" s="152"/>
    </row>
    <row r="894" spans="1:12" x14ac:dyDescent="0.35">
      <c r="A894" s="47">
        <f t="shared" si="17"/>
        <v>91</v>
      </c>
      <c r="B894" t="s">
        <v>736</v>
      </c>
      <c r="C894" t="s">
        <v>93</v>
      </c>
      <c r="D894" t="s">
        <v>86</v>
      </c>
      <c r="E894" t="s">
        <v>737</v>
      </c>
      <c r="F894" s="149"/>
      <c r="G894" s="152"/>
    </row>
    <row r="895" spans="1:12" x14ac:dyDescent="0.35">
      <c r="A895" s="47">
        <f t="shared" si="17"/>
        <v>92</v>
      </c>
      <c r="B895" t="s">
        <v>738</v>
      </c>
      <c r="C895" t="s">
        <v>93</v>
      </c>
      <c r="D895" t="s">
        <v>86</v>
      </c>
      <c r="E895" t="s">
        <v>739</v>
      </c>
      <c r="F895" s="149"/>
      <c r="G895" s="152"/>
    </row>
    <row r="896" spans="1:12" x14ac:dyDescent="0.35">
      <c r="A896" s="47">
        <f t="shared" si="17"/>
        <v>93</v>
      </c>
      <c r="B896" t="s">
        <v>740</v>
      </c>
      <c r="C896" t="s">
        <v>93</v>
      </c>
      <c r="D896" t="s">
        <v>91</v>
      </c>
      <c r="E896" t="s">
        <v>741</v>
      </c>
      <c r="F896" s="149"/>
      <c r="G896" s="152"/>
    </row>
    <row r="897" spans="1:7" x14ac:dyDescent="0.35">
      <c r="A897" s="47">
        <f t="shared" si="17"/>
        <v>94</v>
      </c>
      <c r="B897" t="s">
        <v>742</v>
      </c>
      <c r="C897" t="s">
        <v>93</v>
      </c>
      <c r="D897" t="s">
        <v>91</v>
      </c>
      <c r="E897" t="s">
        <v>743</v>
      </c>
      <c r="F897" s="149"/>
      <c r="G897" s="152"/>
    </row>
    <row r="898" spans="1:7" x14ac:dyDescent="0.35">
      <c r="A898" s="47">
        <f t="shared" si="17"/>
        <v>95</v>
      </c>
      <c r="B898" t="s">
        <v>744</v>
      </c>
      <c r="C898" t="s">
        <v>93</v>
      </c>
      <c r="D898" t="s">
        <v>91</v>
      </c>
      <c r="E898" t="s">
        <v>715</v>
      </c>
      <c r="F898" s="149"/>
      <c r="G898" s="152"/>
    </row>
    <row r="899" spans="1:7" x14ac:dyDescent="0.35">
      <c r="A899" s="47">
        <f t="shared" si="17"/>
        <v>96</v>
      </c>
      <c r="B899" t="s">
        <v>745</v>
      </c>
      <c r="C899" t="s">
        <v>93</v>
      </c>
      <c r="D899" t="s">
        <v>91</v>
      </c>
      <c r="E899" t="s">
        <v>746</v>
      </c>
      <c r="F899" s="149"/>
      <c r="G899" s="152"/>
    </row>
    <row r="900" spans="1:7" x14ac:dyDescent="0.35">
      <c r="A900" s="47">
        <f t="shared" si="17"/>
        <v>97</v>
      </c>
      <c r="B900" t="s">
        <v>747</v>
      </c>
      <c r="C900" t="s">
        <v>93</v>
      </c>
      <c r="D900" t="s">
        <v>91</v>
      </c>
      <c r="E900" t="s">
        <v>717</v>
      </c>
      <c r="F900" s="149"/>
      <c r="G900" s="152"/>
    </row>
    <row r="901" spans="1:7" x14ac:dyDescent="0.35">
      <c r="A901" s="47">
        <f t="shared" si="17"/>
        <v>98</v>
      </c>
      <c r="B901" t="s">
        <v>748</v>
      </c>
      <c r="C901" t="s">
        <v>93</v>
      </c>
      <c r="D901" t="s">
        <v>91</v>
      </c>
      <c r="E901" t="s">
        <v>749</v>
      </c>
      <c r="F901" s="149"/>
      <c r="G901" s="152"/>
    </row>
    <row r="902" spans="1:7" x14ac:dyDescent="0.35">
      <c r="A902" s="47">
        <f t="shared" si="17"/>
        <v>99</v>
      </c>
      <c r="B902" t="s">
        <v>750</v>
      </c>
      <c r="C902" t="s">
        <v>93</v>
      </c>
      <c r="D902" t="s">
        <v>91</v>
      </c>
      <c r="E902" t="s">
        <v>751</v>
      </c>
      <c r="F902" s="149"/>
    </row>
    <row r="903" spans="1:7" x14ac:dyDescent="0.35">
      <c r="A903" s="47">
        <f t="shared" si="17"/>
        <v>100</v>
      </c>
      <c r="B903" t="s">
        <v>752</v>
      </c>
      <c r="C903" t="s">
        <v>93</v>
      </c>
      <c r="D903" t="s">
        <v>91</v>
      </c>
      <c r="E903" t="s">
        <v>753</v>
      </c>
      <c r="F903" s="149"/>
    </row>
    <row r="904" spans="1:7" x14ac:dyDescent="0.35">
      <c r="A904" s="47">
        <f t="shared" si="17"/>
        <v>101</v>
      </c>
      <c r="B904" t="s">
        <v>754</v>
      </c>
      <c r="C904" t="s">
        <v>93</v>
      </c>
      <c r="D904" t="s">
        <v>91</v>
      </c>
      <c r="E904" t="s">
        <v>755</v>
      </c>
      <c r="F904" s="149"/>
      <c r="G904" s="152"/>
    </row>
    <row r="905" spans="1:7" x14ac:dyDescent="0.35">
      <c r="A905" s="47">
        <f t="shared" si="17"/>
        <v>102</v>
      </c>
      <c r="B905" t="s">
        <v>756</v>
      </c>
      <c r="C905" t="s">
        <v>93</v>
      </c>
      <c r="D905" t="s">
        <v>91</v>
      </c>
      <c r="E905" t="s">
        <v>727</v>
      </c>
      <c r="F905" s="149"/>
      <c r="G905" s="152"/>
    </row>
    <row r="906" spans="1:7" x14ac:dyDescent="0.35">
      <c r="A906" s="47">
        <f t="shared" si="17"/>
        <v>103</v>
      </c>
      <c r="B906" t="s">
        <v>757</v>
      </c>
      <c r="C906" t="s">
        <v>93</v>
      </c>
      <c r="D906" t="s">
        <v>91</v>
      </c>
      <c r="E906" t="s">
        <v>729</v>
      </c>
      <c r="F906" s="149"/>
      <c r="G906" s="152"/>
    </row>
    <row r="907" spans="1:7" x14ac:dyDescent="0.35">
      <c r="A907" s="47">
        <f t="shared" si="17"/>
        <v>104</v>
      </c>
      <c r="B907" t="s">
        <v>758</v>
      </c>
      <c r="C907" t="s">
        <v>93</v>
      </c>
      <c r="D907" t="s">
        <v>91</v>
      </c>
      <c r="E907" t="s">
        <v>733</v>
      </c>
      <c r="F907" s="149"/>
      <c r="G907" s="152"/>
    </row>
    <row r="908" spans="1:7" x14ac:dyDescent="0.35">
      <c r="A908" s="47">
        <f t="shared" si="17"/>
        <v>105</v>
      </c>
      <c r="B908" t="s">
        <v>759</v>
      </c>
      <c r="C908" t="s">
        <v>93</v>
      </c>
      <c r="D908" t="s">
        <v>91</v>
      </c>
      <c r="E908" t="s">
        <v>760</v>
      </c>
      <c r="F908" s="149"/>
      <c r="G908" s="152"/>
    </row>
    <row r="909" spans="1:7" x14ac:dyDescent="0.35">
      <c r="A909" s="47">
        <f t="shared" si="17"/>
        <v>106</v>
      </c>
      <c r="B909" t="s">
        <v>761</v>
      </c>
      <c r="C909" t="s">
        <v>93</v>
      </c>
      <c r="D909" t="s">
        <v>91</v>
      </c>
      <c r="E909" t="s">
        <v>762</v>
      </c>
      <c r="F909" s="149"/>
      <c r="G909" s="152"/>
    </row>
    <row r="910" spans="1:7" x14ac:dyDescent="0.35">
      <c r="A910" s="47">
        <f t="shared" si="17"/>
        <v>107</v>
      </c>
      <c r="B910" t="s">
        <v>763</v>
      </c>
      <c r="C910" t="s">
        <v>93</v>
      </c>
      <c r="D910" t="s">
        <v>764</v>
      </c>
      <c r="E910" t="s">
        <v>741</v>
      </c>
      <c r="F910" s="149"/>
    </row>
    <row r="911" spans="1:7" x14ac:dyDescent="0.35">
      <c r="A911" s="47">
        <f t="shared" si="17"/>
        <v>108</v>
      </c>
      <c r="B911" t="s">
        <v>765</v>
      </c>
      <c r="C911" t="s">
        <v>93</v>
      </c>
      <c r="D911" t="s">
        <v>764</v>
      </c>
      <c r="E911" t="s">
        <v>743</v>
      </c>
      <c r="F911" s="149"/>
      <c r="G911" s="152"/>
    </row>
    <row r="912" spans="1:7" x14ac:dyDescent="0.35">
      <c r="A912" s="47">
        <f t="shared" si="17"/>
        <v>109</v>
      </c>
      <c r="B912" t="s">
        <v>766</v>
      </c>
      <c r="C912" t="s">
        <v>93</v>
      </c>
      <c r="D912" t="s">
        <v>764</v>
      </c>
      <c r="E912" t="s">
        <v>767</v>
      </c>
      <c r="F912" s="149"/>
      <c r="G912" s="152"/>
    </row>
    <row r="913" spans="1:7" x14ac:dyDescent="0.35">
      <c r="A913" s="47">
        <f t="shared" si="17"/>
        <v>110</v>
      </c>
      <c r="B913" t="s">
        <v>768</v>
      </c>
      <c r="C913" t="s">
        <v>93</v>
      </c>
      <c r="D913" t="s">
        <v>764</v>
      </c>
      <c r="E913" t="s">
        <v>769</v>
      </c>
      <c r="F913" s="149"/>
      <c r="G913" s="152"/>
    </row>
    <row r="914" spans="1:7" x14ac:dyDescent="0.35">
      <c r="A914" s="47">
        <f t="shared" si="17"/>
        <v>111</v>
      </c>
      <c r="B914" t="s">
        <v>770</v>
      </c>
      <c r="C914" t="s">
        <v>93</v>
      </c>
      <c r="D914" t="s">
        <v>764</v>
      </c>
      <c r="E914" t="s">
        <v>715</v>
      </c>
      <c r="F914" s="149"/>
      <c r="G914" s="152"/>
    </row>
    <row r="915" spans="1:7" x14ac:dyDescent="0.35">
      <c r="A915" s="47">
        <f t="shared" si="17"/>
        <v>112</v>
      </c>
      <c r="B915" t="s">
        <v>771</v>
      </c>
      <c r="C915" t="s">
        <v>93</v>
      </c>
      <c r="D915" t="s">
        <v>764</v>
      </c>
      <c r="E915" t="s">
        <v>746</v>
      </c>
      <c r="F915" s="149"/>
      <c r="G915" s="152"/>
    </row>
    <row r="916" spans="1:7" x14ac:dyDescent="0.35">
      <c r="A916" s="47">
        <f t="shared" si="17"/>
        <v>113</v>
      </c>
      <c r="B916" t="s">
        <v>772</v>
      </c>
      <c r="C916" t="s">
        <v>93</v>
      </c>
      <c r="D916" t="s">
        <v>764</v>
      </c>
      <c r="E916" t="s">
        <v>717</v>
      </c>
      <c r="F916" s="149"/>
      <c r="G916" s="152"/>
    </row>
    <row r="917" spans="1:7" x14ac:dyDescent="0.35">
      <c r="A917" s="47">
        <f t="shared" si="17"/>
        <v>114</v>
      </c>
      <c r="B917" t="s">
        <v>773</v>
      </c>
      <c r="C917" t="s">
        <v>93</v>
      </c>
      <c r="D917" t="s">
        <v>764</v>
      </c>
      <c r="E917" t="s">
        <v>774</v>
      </c>
      <c r="F917" s="149"/>
    </row>
    <row r="918" spans="1:7" x14ac:dyDescent="0.35">
      <c r="A918" s="47">
        <f t="shared" si="17"/>
        <v>115</v>
      </c>
      <c r="B918" t="s">
        <v>775</v>
      </c>
      <c r="C918" t="s">
        <v>93</v>
      </c>
      <c r="D918" t="s">
        <v>764</v>
      </c>
      <c r="E918" t="s">
        <v>776</v>
      </c>
      <c r="F918" s="149"/>
      <c r="G918" s="152"/>
    </row>
    <row r="919" spans="1:7" x14ac:dyDescent="0.35">
      <c r="A919" s="47">
        <f t="shared" si="17"/>
        <v>116</v>
      </c>
      <c r="B919" t="s">
        <v>777</v>
      </c>
      <c r="C919" t="s">
        <v>93</v>
      </c>
      <c r="D919" t="s">
        <v>764</v>
      </c>
      <c r="E919" t="s">
        <v>749</v>
      </c>
      <c r="F919" s="149"/>
      <c r="G919" s="152"/>
    </row>
    <row r="920" spans="1:7" x14ac:dyDescent="0.35">
      <c r="A920" s="47">
        <f t="shared" si="17"/>
        <v>117</v>
      </c>
      <c r="B920" t="s">
        <v>778</v>
      </c>
      <c r="C920" t="s">
        <v>93</v>
      </c>
      <c r="D920" t="s">
        <v>764</v>
      </c>
      <c r="E920" t="s">
        <v>751</v>
      </c>
      <c r="F920" s="149"/>
      <c r="G920" s="152"/>
    </row>
    <row r="921" spans="1:7" x14ac:dyDescent="0.35">
      <c r="A921" s="47">
        <f t="shared" si="17"/>
        <v>118</v>
      </c>
      <c r="B921" t="s">
        <v>779</v>
      </c>
      <c r="C921" t="s">
        <v>93</v>
      </c>
      <c r="D921" t="s">
        <v>764</v>
      </c>
      <c r="E921" t="s">
        <v>719</v>
      </c>
      <c r="F921" s="149"/>
      <c r="G921" s="152"/>
    </row>
    <row r="922" spans="1:7" x14ac:dyDescent="0.35">
      <c r="A922" s="47">
        <f t="shared" si="17"/>
        <v>119</v>
      </c>
      <c r="B922" t="s">
        <v>780</v>
      </c>
      <c r="C922" t="s">
        <v>93</v>
      </c>
      <c r="D922" t="s">
        <v>764</v>
      </c>
      <c r="E922" t="s">
        <v>753</v>
      </c>
      <c r="F922" s="149"/>
      <c r="G922" s="152"/>
    </row>
    <row r="923" spans="1:7" x14ac:dyDescent="0.35">
      <c r="A923" s="47">
        <f t="shared" si="17"/>
        <v>120</v>
      </c>
      <c r="B923" t="s">
        <v>781</v>
      </c>
      <c r="C923" t="s">
        <v>93</v>
      </c>
      <c r="D923" t="s">
        <v>764</v>
      </c>
      <c r="E923" t="s">
        <v>755</v>
      </c>
      <c r="F923" s="149"/>
      <c r="G923" s="152"/>
    </row>
    <row r="924" spans="1:7" x14ac:dyDescent="0.35">
      <c r="A924" s="47">
        <f t="shared" si="17"/>
        <v>121</v>
      </c>
      <c r="B924" t="s">
        <v>782</v>
      </c>
      <c r="C924" t="s">
        <v>93</v>
      </c>
      <c r="D924" t="s">
        <v>764</v>
      </c>
      <c r="E924" t="s">
        <v>721</v>
      </c>
      <c r="F924" s="149"/>
    </row>
    <row r="925" spans="1:7" x14ac:dyDescent="0.35">
      <c r="A925" s="47">
        <f t="shared" si="17"/>
        <v>122</v>
      </c>
      <c r="B925" t="s">
        <v>783</v>
      </c>
      <c r="C925" t="s">
        <v>93</v>
      </c>
      <c r="D925" t="s">
        <v>764</v>
      </c>
      <c r="E925" t="s">
        <v>723</v>
      </c>
      <c r="F925" s="149"/>
      <c r="G925" s="152"/>
    </row>
    <row r="926" spans="1:7" x14ac:dyDescent="0.35">
      <c r="A926" s="47">
        <f t="shared" si="17"/>
        <v>123</v>
      </c>
      <c r="B926" t="s">
        <v>784</v>
      </c>
      <c r="C926" t="s">
        <v>93</v>
      </c>
      <c r="D926" t="s">
        <v>764</v>
      </c>
      <c r="E926" t="s">
        <v>727</v>
      </c>
      <c r="F926" s="149"/>
      <c r="G926" s="152"/>
    </row>
    <row r="927" spans="1:7" x14ac:dyDescent="0.35">
      <c r="A927" s="47">
        <f t="shared" si="17"/>
        <v>124</v>
      </c>
      <c r="B927" t="s">
        <v>785</v>
      </c>
      <c r="C927" t="s">
        <v>93</v>
      </c>
      <c r="D927" t="s">
        <v>764</v>
      </c>
      <c r="E927" t="s">
        <v>729</v>
      </c>
      <c r="F927" s="149"/>
      <c r="G927" s="152"/>
    </row>
    <row r="928" spans="1:7" x14ac:dyDescent="0.35">
      <c r="A928" s="47">
        <f t="shared" si="17"/>
        <v>125</v>
      </c>
      <c r="B928" t="s">
        <v>786</v>
      </c>
      <c r="C928" t="s">
        <v>93</v>
      </c>
      <c r="D928" t="s">
        <v>764</v>
      </c>
      <c r="E928" t="s">
        <v>731</v>
      </c>
      <c r="F928" s="149"/>
      <c r="G928" s="152"/>
    </row>
    <row r="929" spans="1:7" x14ac:dyDescent="0.35">
      <c r="A929" s="47">
        <f t="shared" si="17"/>
        <v>126</v>
      </c>
      <c r="B929" t="s">
        <v>787</v>
      </c>
      <c r="C929" t="s">
        <v>93</v>
      </c>
      <c r="D929" t="s">
        <v>764</v>
      </c>
      <c r="E929" t="s">
        <v>733</v>
      </c>
      <c r="F929" s="149"/>
      <c r="G929" s="152"/>
    </row>
    <row r="930" spans="1:7" x14ac:dyDescent="0.35">
      <c r="A930" s="47">
        <f t="shared" si="17"/>
        <v>127</v>
      </c>
      <c r="B930" t="s">
        <v>788</v>
      </c>
      <c r="C930" t="s">
        <v>93</v>
      </c>
      <c r="D930" t="s">
        <v>764</v>
      </c>
      <c r="E930" t="s">
        <v>737</v>
      </c>
      <c r="F930" s="149"/>
      <c r="G930" s="152"/>
    </row>
    <row r="931" spans="1:7" x14ac:dyDescent="0.35">
      <c r="A931" s="47">
        <f t="shared" si="17"/>
        <v>128</v>
      </c>
      <c r="B931" t="s">
        <v>789</v>
      </c>
      <c r="C931" t="s">
        <v>93</v>
      </c>
      <c r="D931" t="s">
        <v>764</v>
      </c>
      <c r="E931" t="s">
        <v>760</v>
      </c>
      <c r="F931" s="149"/>
      <c r="G931" s="152"/>
    </row>
    <row r="932" spans="1:7" x14ac:dyDescent="0.35">
      <c r="A932" s="47">
        <f t="shared" si="17"/>
        <v>129</v>
      </c>
      <c r="B932" t="s">
        <v>790</v>
      </c>
      <c r="C932" t="s">
        <v>93</v>
      </c>
      <c r="D932" t="s">
        <v>764</v>
      </c>
      <c r="E932" t="s">
        <v>739</v>
      </c>
      <c r="F932" s="149"/>
      <c r="G932" s="152"/>
    </row>
    <row r="933" spans="1:7" x14ac:dyDescent="0.35">
      <c r="A933" s="47">
        <f t="shared" ref="A933:A996" si="18">+A932+1</f>
        <v>130</v>
      </c>
      <c r="B933" t="s">
        <v>791</v>
      </c>
      <c r="C933" t="s">
        <v>93</v>
      </c>
      <c r="D933" t="s">
        <v>764</v>
      </c>
      <c r="E933" t="s">
        <v>762</v>
      </c>
      <c r="F933" s="149"/>
      <c r="G933" s="152"/>
    </row>
    <row r="934" spans="1:7" x14ac:dyDescent="0.35">
      <c r="A934" s="47">
        <f t="shared" si="18"/>
        <v>131</v>
      </c>
      <c r="B934" t="s">
        <v>792</v>
      </c>
      <c r="C934" t="s">
        <v>93</v>
      </c>
      <c r="D934" t="s">
        <v>793</v>
      </c>
      <c r="E934" t="s">
        <v>794</v>
      </c>
      <c r="F934" s="149"/>
      <c r="G934" s="152"/>
    </row>
    <row r="935" spans="1:7" x14ac:dyDescent="0.35">
      <c r="A935" s="47">
        <f t="shared" si="18"/>
        <v>132</v>
      </c>
      <c r="B935" t="s">
        <v>795</v>
      </c>
      <c r="C935" t="s">
        <v>93</v>
      </c>
      <c r="D935" t="s">
        <v>793</v>
      </c>
      <c r="E935" t="s">
        <v>796</v>
      </c>
      <c r="F935" s="149"/>
    </row>
    <row r="936" spans="1:7" x14ac:dyDescent="0.35">
      <c r="A936" s="47">
        <f t="shared" si="18"/>
        <v>133</v>
      </c>
      <c r="B936" t="s">
        <v>797</v>
      </c>
      <c r="C936" t="s">
        <v>93</v>
      </c>
      <c r="D936" t="s">
        <v>793</v>
      </c>
      <c r="E936" t="s">
        <v>798</v>
      </c>
      <c r="F936" s="149"/>
      <c r="G936" s="152"/>
    </row>
    <row r="937" spans="1:7" x14ac:dyDescent="0.35">
      <c r="A937" s="47">
        <f t="shared" si="18"/>
        <v>134</v>
      </c>
      <c r="B937" t="s">
        <v>799</v>
      </c>
      <c r="C937" t="s">
        <v>93</v>
      </c>
      <c r="D937" t="s">
        <v>793</v>
      </c>
      <c r="E937" t="s">
        <v>767</v>
      </c>
      <c r="F937" s="149"/>
      <c r="G937" s="152"/>
    </row>
    <row r="938" spans="1:7" x14ac:dyDescent="0.35">
      <c r="A938" s="47">
        <f t="shared" si="18"/>
        <v>135</v>
      </c>
      <c r="B938" t="s">
        <v>800</v>
      </c>
      <c r="C938" t="s">
        <v>93</v>
      </c>
      <c r="D938" t="s">
        <v>793</v>
      </c>
      <c r="E938" t="s">
        <v>769</v>
      </c>
      <c r="F938" s="149"/>
      <c r="G938" s="152"/>
    </row>
    <row r="939" spans="1:7" x14ac:dyDescent="0.35">
      <c r="A939" s="47">
        <f t="shared" si="18"/>
        <v>136</v>
      </c>
      <c r="B939" t="s">
        <v>801</v>
      </c>
      <c r="C939" t="s">
        <v>93</v>
      </c>
      <c r="D939" t="s">
        <v>793</v>
      </c>
      <c r="E939" t="s">
        <v>715</v>
      </c>
      <c r="F939" s="149"/>
      <c r="G939" s="152"/>
    </row>
    <row r="940" spans="1:7" x14ac:dyDescent="0.35">
      <c r="A940" s="47">
        <f t="shared" si="18"/>
        <v>137</v>
      </c>
      <c r="B940" t="s">
        <v>802</v>
      </c>
      <c r="C940" t="s">
        <v>93</v>
      </c>
      <c r="D940" t="s">
        <v>793</v>
      </c>
      <c r="E940" t="s">
        <v>746</v>
      </c>
      <c r="F940" s="149"/>
      <c r="G940" s="152"/>
    </row>
    <row r="941" spans="1:7" x14ac:dyDescent="0.35">
      <c r="A941" s="47">
        <f t="shared" si="18"/>
        <v>138</v>
      </c>
      <c r="B941" t="s">
        <v>803</v>
      </c>
      <c r="C941" t="s">
        <v>93</v>
      </c>
      <c r="D941" t="s">
        <v>793</v>
      </c>
      <c r="E941" t="s">
        <v>717</v>
      </c>
      <c r="F941" s="149"/>
      <c r="G941" s="152"/>
    </row>
    <row r="942" spans="1:7" x14ac:dyDescent="0.35">
      <c r="A942" s="47">
        <f t="shared" si="18"/>
        <v>139</v>
      </c>
      <c r="B942" t="s">
        <v>804</v>
      </c>
      <c r="C942" t="s">
        <v>93</v>
      </c>
      <c r="D942" t="s">
        <v>793</v>
      </c>
      <c r="E942" t="s">
        <v>751</v>
      </c>
      <c r="F942" s="149"/>
      <c r="G942" s="152"/>
    </row>
    <row r="943" spans="1:7" x14ac:dyDescent="0.35">
      <c r="A943" s="47">
        <f t="shared" si="18"/>
        <v>140</v>
      </c>
      <c r="B943" t="s">
        <v>805</v>
      </c>
      <c r="C943" t="s">
        <v>93</v>
      </c>
      <c r="D943" t="s">
        <v>793</v>
      </c>
      <c r="E943" t="s">
        <v>753</v>
      </c>
      <c r="F943" s="149"/>
      <c r="G943" s="152"/>
    </row>
    <row r="944" spans="1:7" x14ac:dyDescent="0.35">
      <c r="A944" s="47">
        <f t="shared" si="18"/>
        <v>141</v>
      </c>
      <c r="B944" t="s">
        <v>806</v>
      </c>
      <c r="C944" t="s">
        <v>93</v>
      </c>
      <c r="D944" t="s">
        <v>793</v>
      </c>
      <c r="E944" t="s">
        <v>755</v>
      </c>
      <c r="F944" s="149"/>
      <c r="G944" s="152"/>
    </row>
    <row r="945" spans="1:7" x14ac:dyDescent="0.35">
      <c r="A945" s="47">
        <f t="shared" si="18"/>
        <v>142</v>
      </c>
      <c r="B945" t="s">
        <v>807</v>
      </c>
      <c r="C945" t="s">
        <v>93</v>
      </c>
      <c r="D945" t="s">
        <v>793</v>
      </c>
      <c r="E945" t="s">
        <v>808</v>
      </c>
      <c r="F945" s="149"/>
      <c r="G945" s="152"/>
    </row>
    <row r="946" spans="1:7" x14ac:dyDescent="0.35">
      <c r="A946" s="47">
        <f t="shared" si="18"/>
        <v>143</v>
      </c>
      <c r="B946" t="s">
        <v>809</v>
      </c>
      <c r="C946" t="s">
        <v>93</v>
      </c>
      <c r="D946" t="s">
        <v>793</v>
      </c>
      <c r="E946" t="s">
        <v>727</v>
      </c>
      <c r="F946" s="149"/>
      <c r="G946" s="152"/>
    </row>
    <row r="947" spans="1:7" x14ac:dyDescent="0.35">
      <c r="A947" s="47">
        <f t="shared" si="18"/>
        <v>144</v>
      </c>
      <c r="B947" t="s">
        <v>810</v>
      </c>
      <c r="C947" t="s">
        <v>93</v>
      </c>
      <c r="D947" t="s">
        <v>793</v>
      </c>
      <c r="E947" t="s">
        <v>729</v>
      </c>
      <c r="F947" s="149"/>
      <c r="G947" s="152"/>
    </row>
    <row r="948" spans="1:7" x14ac:dyDescent="0.35">
      <c r="A948" s="47">
        <f t="shared" si="18"/>
        <v>145</v>
      </c>
      <c r="B948" t="s">
        <v>811</v>
      </c>
      <c r="C948" t="s">
        <v>93</v>
      </c>
      <c r="D948" t="s">
        <v>793</v>
      </c>
      <c r="E948" t="s">
        <v>733</v>
      </c>
      <c r="F948" s="149"/>
      <c r="G948" s="152"/>
    </row>
    <row r="949" spans="1:7" x14ac:dyDescent="0.35">
      <c r="A949" s="47">
        <f t="shared" si="18"/>
        <v>146</v>
      </c>
      <c r="B949" t="s">
        <v>812</v>
      </c>
      <c r="C949" t="s">
        <v>93</v>
      </c>
      <c r="D949" t="s">
        <v>813</v>
      </c>
      <c r="E949" t="s">
        <v>715</v>
      </c>
      <c r="F949" s="149"/>
      <c r="G949" s="152"/>
    </row>
    <row r="950" spans="1:7" x14ac:dyDescent="0.35">
      <c r="A950" s="47">
        <f t="shared" si="18"/>
        <v>147</v>
      </c>
      <c r="B950" t="s">
        <v>814</v>
      </c>
      <c r="C950" t="s">
        <v>93</v>
      </c>
      <c r="D950" t="s">
        <v>813</v>
      </c>
      <c r="E950" t="s">
        <v>717</v>
      </c>
      <c r="F950" s="149"/>
      <c r="G950" s="152"/>
    </row>
    <row r="951" spans="1:7" x14ac:dyDescent="0.35">
      <c r="A951" s="47">
        <f t="shared" si="18"/>
        <v>148</v>
      </c>
      <c r="B951" t="s">
        <v>815</v>
      </c>
      <c r="C951" t="s">
        <v>93</v>
      </c>
      <c r="D951" t="s">
        <v>813</v>
      </c>
      <c r="E951" t="s">
        <v>719</v>
      </c>
      <c r="F951" s="149"/>
      <c r="G951" s="152"/>
    </row>
    <row r="952" spans="1:7" x14ac:dyDescent="0.35">
      <c r="A952" s="47">
        <f t="shared" si="18"/>
        <v>149</v>
      </c>
      <c r="B952" t="s">
        <v>816</v>
      </c>
      <c r="C952" t="s">
        <v>93</v>
      </c>
      <c r="D952" t="s">
        <v>813</v>
      </c>
      <c r="E952" t="s">
        <v>817</v>
      </c>
      <c r="F952" s="149"/>
      <c r="G952" s="152"/>
    </row>
    <row r="953" spans="1:7" x14ac:dyDescent="0.35">
      <c r="A953" s="47">
        <f t="shared" si="18"/>
        <v>150</v>
      </c>
      <c r="B953" t="s">
        <v>818</v>
      </c>
      <c r="C953" t="s">
        <v>93</v>
      </c>
      <c r="D953" t="s">
        <v>813</v>
      </c>
      <c r="E953" t="s">
        <v>721</v>
      </c>
      <c r="F953" s="149"/>
      <c r="G953" s="152"/>
    </row>
    <row r="954" spans="1:7" x14ac:dyDescent="0.35">
      <c r="A954" s="47">
        <f t="shared" si="18"/>
        <v>151</v>
      </c>
      <c r="B954" t="s">
        <v>819</v>
      </c>
      <c r="C954" t="s">
        <v>93</v>
      </c>
      <c r="D954" t="s">
        <v>813</v>
      </c>
      <c r="E954" t="s">
        <v>723</v>
      </c>
      <c r="F954" s="149"/>
    </row>
    <row r="955" spans="1:7" x14ac:dyDescent="0.35">
      <c r="A955" s="47">
        <f t="shared" si="18"/>
        <v>152</v>
      </c>
      <c r="B955" t="s">
        <v>820</v>
      </c>
      <c r="C955" t="s">
        <v>93</v>
      </c>
      <c r="D955" t="s">
        <v>813</v>
      </c>
      <c r="E955" t="s">
        <v>727</v>
      </c>
      <c r="F955" s="149"/>
      <c r="G955" s="152"/>
    </row>
    <row r="956" spans="1:7" x14ac:dyDescent="0.35">
      <c r="A956" s="47">
        <f t="shared" si="18"/>
        <v>153</v>
      </c>
      <c r="B956" t="s">
        <v>821</v>
      </c>
      <c r="C956" t="s">
        <v>93</v>
      </c>
      <c r="D956" t="s">
        <v>813</v>
      </c>
      <c r="E956" t="s">
        <v>729</v>
      </c>
      <c r="F956" s="149"/>
      <c r="G956" s="152"/>
    </row>
    <row r="957" spans="1:7" x14ac:dyDescent="0.35">
      <c r="A957" s="47">
        <f t="shared" si="18"/>
        <v>154</v>
      </c>
      <c r="B957" t="s">
        <v>822</v>
      </c>
      <c r="C957" t="s">
        <v>93</v>
      </c>
      <c r="D957" t="s">
        <v>813</v>
      </c>
      <c r="E957" t="s">
        <v>731</v>
      </c>
      <c r="F957" s="149"/>
      <c r="G957" s="152"/>
    </row>
    <row r="958" spans="1:7" x14ac:dyDescent="0.35">
      <c r="A958" s="47">
        <f t="shared" si="18"/>
        <v>155</v>
      </c>
      <c r="B958" t="s">
        <v>823</v>
      </c>
      <c r="C958" t="s">
        <v>93</v>
      </c>
      <c r="D958" t="s">
        <v>813</v>
      </c>
      <c r="E958" t="s">
        <v>733</v>
      </c>
      <c r="F958" s="149"/>
      <c r="G958" s="152"/>
    </row>
    <row r="959" spans="1:7" x14ac:dyDescent="0.35">
      <c r="A959" s="47">
        <f t="shared" si="18"/>
        <v>156</v>
      </c>
      <c r="B959" t="s">
        <v>824</v>
      </c>
      <c r="C959" t="s">
        <v>93</v>
      </c>
      <c r="D959" t="s">
        <v>813</v>
      </c>
      <c r="E959" t="s">
        <v>737</v>
      </c>
      <c r="F959" s="149"/>
      <c r="G959" s="152"/>
    </row>
    <row r="960" spans="1:7" x14ac:dyDescent="0.35">
      <c r="A960" s="47">
        <f t="shared" si="18"/>
        <v>157</v>
      </c>
      <c r="B960" t="s">
        <v>825</v>
      </c>
      <c r="C960" t="s">
        <v>93</v>
      </c>
      <c r="D960" t="s">
        <v>813</v>
      </c>
      <c r="E960" t="s">
        <v>739</v>
      </c>
      <c r="F960" s="149"/>
      <c r="G960" s="152"/>
    </row>
    <row r="961" spans="1:7" x14ac:dyDescent="0.35">
      <c r="A961" s="47">
        <f t="shared" si="18"/>
        <v>158</v>
      </c>
      <c r="B961" t="s">
        <v>826</v>
      </c>
      <c r="C961" t="s">
        <v>93</v>
      </c>
      <c r="D961" t="s">
        <v>827</v>
      </c>
      <c r="E961" t="s">
        <v>741</v>
      </c>
      <c r="F961" s="149"/>
    </row>
    <row r="962" spans="1:7" x14ac:dyDescent="0.35">
      <c r="A962" s="47">
        <f t="shared" si="18"/>
        <v>159</v>
      </c>
      <c r="B962" t="s">
        <v>828</v>
      </c>
      <c r="C962" t="s">
        <v>93</v>
      </c>
      <c r="D962" t="s">
        <v>827</v>
      </c>
      <c r="E962" t="s">
        <v>743</v>
      </c>
      <c r="F962" s="149"/>
      <c r="G962" s="152"/>
    </row>
    <row r="963" spans="1:7" x14ac:dyDescent="0.35">
      <c r="A963" s="47">
        <f t="shared" si="18"/>
        <v>160</v>
      </c>
      <c r="B963" t="s">
        <v>829</v>
      </c>
      <c r="C963" t="s">
        <v>93</v>
      </c>
      <c r="D963" t="s">
        <v>827</v>
      </c>
      <c r="E963" t="s">
        <v>767</v>
      </c>
      <c r="F963" s="149"/>
      <c r="G963" s="152"/>
    </row>
    <row r="964" spans="1:7" x14ac:dyDescent="0.35">
      <c r="A964" s="47">
        <f t="shared" si="18"/>
        <v>161</v>
      </c>
      <c r="B964" t="s">
        <v>830</v>
      </c>
      <c r="C964" t="s">
        <v>93</v>
      </c>
      <c r="D964" t="s">
        <v>827</v>
      </c>
      <c r="E964" t="s">
        <v>715</v>
      </c>
      <c r="F964" s="149"/>
      <c r="G964" s="152"/>
    </row>
    <row r="965" spans="1:7" x14ac:dyDescent="0.35">
      <c r="A965" s="47">
        <f t="shared" si="18"/>
        <v>162</v>
      </c>
      <c r="B965" t="s">
        <v>831</v>
      </c>
      <c r="C965" t="s">
        <v>93</v>
      </c>
      <c r="D965" t="s">
        <v>827</v>
      </c>
      <c r="E965" t="s">
        <v>746</v>
      </c>
      <c r="F965" s="149"/>
      <c r="G965" s="152"/>
    </row>
    <row r="966" spans="1:7" x14ac:dyDescent="0.35">
      <c r="A966" s="47">
        <f t="shared" si="18"/>
        <v>163</v>
      </c>
      <c r="B966" t="s">
        <v>832</v>
      </c>
      <c r="C966" t="s">
        <v>93</v>
      </c>
      <c r="D966" t="s">
        <v>827</v>
      </c>
      <c r="E966" t="s">
        <v>717</v>
      </c>
      <c r="F966" s="149"/>
      <c r="G966" s="152"/>
    </row>
    <row r="967" spans="1:7" x14ac:dyDescent="0.35">
      <c r="A967" s="47">
        <f t="shared" si="18"/>
        <v>164</v>
      </c>
      <c r="B967" t="s">
        <v>833</v>
      </c>
      <c r="C967" t="s">
        <v>93</v>
      </c>
      <c r="D967" t="s">
        <v>827</v>
      </c>
      <c r="E967" t="s">
        <v>749</v>
      </c>
      <c r="F967" s="149"/>
      <c r="G967" s="152"/>
    </row>
    <row r="968" spans="1:7" x14ac:dyDescent="0.35">
      <c r="A968" s="47">
        <f t="shared" si="18"/>
        <v>165</v>
      </c>
      <c r="B968" t="s">
        <v>834</v>
      </c>
      <c r="C968" t="s">
        <v>93</v>
      </c>
      <c r="D968" t="s">
        <v>827</v>
      </c>
      <c r="E968" t="s">
        <v>751</v>
      </c>
      <c r="F968" s="149"/>
    </row>
    <row r="969" spans="1:7" x14ac:dyDescent="0.35">
      <c r="A969" s="47">
        <f t="shared" si="18"/>
        <v>166</v>
      </c>
      <c r="B969" t="s">
        <v>835</v>
      </c>
      <c r="C969" t="s">
        <v>93</v>
      </c>
      <c r="D969" t="s">
        <v>827</v>
      </c>
      <c r="E969" t="s">
        <v>753</v>
      </c>
      <c r="F969" s="149"/>
      <c r="G969" s="152"/>
    </row>
    <row r="970" spans="1:7" x14ac:dyDescent="0.35">
      <c r="A970" s="47">
        <f t="shared" si="18"/>
        <v>167</v>
      </c>
      <c r="B970" t="s">
        <v>836</v>
      </c>
      <c r="C970" t="s">
        <v>93</v>
      </c>
      <c r="D970" t="s">
        <v>827</v>
      </c>
      <c r="E970" t="s">
        <v>755</v>
      </c>
      <c r="F970" s="149"/>
      <c r="G970" s="152"/>
    </row>
    <row r="971" spans="1:7" x14ac:dyDescent="0.35">
      <c r="A971" s="47">
        <f t="shared" si="18"/>
        <v>168</v>
      </c>
      <c r="B971" t="s">
        <v>837</v>
      </c>
      <c r="C971" t="s">
        <v>93</v>
      </c>
      <c r="D971" t="s">
        <v>827</v>
      </c>
      <c r="E971" t="s">
        <v>727</v>
      </c>
      <c r="F971" s="149"/>
      <c r="G971" s="152"/>
    </row>
    <row r="972" spans="1:7" x14ac:dyDescent="0.35">
      <c r="A972" s="47">
        <f t="shared" si="18"/>
        <v>169</v>
      </c>
      <c r="B972" t="s">
        <v>838</v>
      </c>
      <c r="C972" t="s">
        <v>93</v>
      </c>
      <c r="D972" t="s">
        <v>827</v>
      </c>
      <c r="E972" t="s">
        <v>729</v>
      </c>
      <c r="F972" s="149"/>
      <c r="G972" s="152"/>
    </row>
    <row r="973" spans="1:7" x14ac:dyDescent="0.35">
      <c r="A973" s="47">
        <f t="shared" si="18"/>
        <v>170</v>
      </c>
      <c r="B973" t="s">
        <v>839</v>
      </c>
      <c r="C973" t="s">
        <v>93</v>
      </c>
      <c r="D973" t="s">
        <v>827</v>
      </c>
      <c r="E973" t="s">
        <v>733</v>
      </c>
      <c r="F973" s="149"/>
      <c r="G973" s="152"/>
    </row>
    <row r="974" spans="1:7" x14ac:dyDescent="0.35">
      <c r="A974" s="47">
        <f t="shared" si="18"/>
        <v>171</v>
      </c>
      <c r="B974" t="s">
        <v>840</v>
      </c>
      <c r="C974" t="s">
        <v>93</v>
      </c>
      <c r="D974" t="s">
        <v>827</v>
      </c>
      <c r="E974" t="s">
        <v>760</v>
      </c>
      <c r="F974" s="149"/>
      <c r="G974" s="152"/>
    </row>
    <row r="975" spans="1:7" x14ac:dyDescent="0.35">
      <c r="A975" s="47">
        <f t="shared" si="18"/>
        <v>172</v>
      </c>
      <c r="B975" t="s">
        <v>841</v>
      </c>
      <c r="C975" t="s">
        <v>93</v>
      </c>
      <c r="D975" t="s">
        <v>827</v>
      </c>
      <c r="E975" t="s">
        <v>762</v>
      </c>
      <c r="F975" s="149"/>
      <c r="G975" s="152"/>
    </row>
    <row r="976" spans="1:7" x14ac:dyDescent="0.35">
      <c r="A976" s="47">
        <f t="shared" si="18"/>
        <v>173</v>
      </c>
      <c r="B976" t="s">
        <v>842</v>
      </c>
      <c r="C976" t="s">
        <v>93</v>
      </c>
      <c r="D976" t="s">
        <v>843</v>
      </c>
      <c r="E976" t="s">
        <v>741</v>
      </c>
      <c r="F976" s="149"/>
      <c r="G976" s="152"/>
    </row>
    <row r="977" spans="1:7" x14ac:dyDescent="0.35">
      <c r="A977" s="47">
        <f t="shared" si="18"/>
        <v>174</v>
      </c>
      <c r="B977" t="s">
        <v>844</v>
      </c>
      <c r="C977" t="s">
        <v>93</v>
      </c>
      <c r="D977" t="s">
        <v>843</v>
      </c>
      <c r="E977" t="s">
        <v>743</v>
      </c>
      <c r="F977" s="149"/>
      <c r="G977" s="152"/>
    </row>
    <row r="978" spans="1:7" x14ac:dyDescent="0.35">
      <c r="A978" s="47">
        <f t="shared" si="18"/>
        <v>175</v>
      </c>
      <c r="B978" t="s">
        <v>845</v>
      </c>
      <c r="C978" t="s">
        <v>93</v>
      </c>
      <c r="D978" t="s">
        <v>843</v>
      </c>
      <c r="E978" t="s">
        <v>715</v>
      </c>
      <c r="F978" s="149"/>
      <c r="G978" s="152"/>
    </row>
    <row r="979" spans="1:7" x14ac:dyDescent="0.35">
      <c r="A979" s="47">
        <f t="shared" si="18"/>
        <v>176</v>
      </c>
      <c r="B979" t="s">
        <v>846</v>
      </c>
      <c r="C979" t="s">
        <v>93</v>
      </c>
      <c r="D979" t="s">
        <v>843</v>
      </c>
      <c r="E979" t="s">
        <v>746</v>
      </c>
      <c r="F979" s="149"/>
    </row>
    <row r="980" spans="1:7" x14ac:dyDescent="0.35">
      <c r="A980" s="47">
        <f t="shared" si="18"/>
        <v>177</v>
      </c>
      <c r="B980" t="s">
        <v>847</v>
      </c>
      <c r="C980" t="s">
        <v>93</v>
      </c>
      <c r="D980" t="s">
        <v>843</v>
      </c>
      <c r="E980" t="s">
        <v>717</v>
      </c>
      <c r="F980" s="149"/>
      <c r="G980" s="152"/>
    </row>
    <row r="981" spans="1:7" x14ac:dyDescent="0.35">
      <c r="A981" s="47">
        <f t="shared" si="18"/>
        <v>178</v>
      </c>
      <c r="B981" t="s">
        <v>848</v>
      </c>
      <c r="C981" t="s">
        <v>93</v>
      </c>
      <c r="D981" t="s">
        <v>843</v>
      </c>
      <c r="E981" t="s">
        <v>749</v>
      </c>
      <c r="F981" s="149"/>
      <c r="G981" s="152"/>
    </row>
    <row r="982" spans="1:7" x14ac:dyDescent="0.35">
      <c r="A982" s="47">
        <f t="shared" si="18"/>
        <v>179</v>
      </c>
      <c r="B982" t="s">
        <v>849</v>
      </c>
      <c r="C982" t="s">
        <v>93</v>
      </c>
      <c r="D982" t="s">
        <v>843</v>
      </c>
      <c r="E982" t="s">
        <v>751</v>
      </c>
      <c r="F982" s="149"/>
      <c r="G982" s="152"/>
    </row>
    <row r="983" spans="1:7" x14ac:dyDescent="0.35">
      <c r="A983" s="47">
        <f t="shared" si="18"/>
        <v>180</v>
      </c>
      <c r="B983" t="s">
        <v>850</v>
      </c>
      <c r="C983" t="s">
        <v>93</v>
      </c>
      <c r="D983" t="s">
        <v>843</v>
      </c>
      <c r="E983" t="s">
        <v>719</v>
      </c>
      <c r="F983" s="149"/>
      <c r="G983" s="152"/>
    </row>
    <row r="984" spans="1:7" x14ac:dyDescent="0.35">
      <c r="A984" s="47">
        <f t="shared" si="18"/>
        <v>181</v>
      </c>
      <c r="B984" t="s">
        <v>851</v>
      </c>
      <c r="C984" t="s">
        <v>93</v>
      </c>
      <c r="D984" t="s">
        <v>843</v>
      </c>
      <c r="E984" t="s">
        <v>753</v>
      </c>
      <c r="F984" s="149"/>
      <c r="G984" s="152"/>
    </row>
    <row r="985" spans="1:7" x14ac:dyDescent="0.35">
      <c r="A985" s="47">
        <f t="shared" si="18"/>
        <v>182</v>
      </c>
      <c r="B985" t="s">
        <v>852</v>
      </c>
      <c r="C985" t="s">
        <v>93</v>
      </c>
      <c r="D985" t="s">
        <v>843</v>
      </c>
      <c r="E985" t="s">
        <v>755</v>
      </c>
      <c r="F985" s="149"/>
      <c r="G985" s="152"/>
    </row>
    <row r="986" spans="1:7" x14ac:dyDescent="0.35">
      <c r="A986" s="47">
        <f t="shared" si="18"/>
        <v>183</v>
      </c>
      <c r="B986" t="s">
        <v>853</v>
      </c>
      <c r="C986" t="s">
        <v>93</v>
      </c>
      <c r="D986" t="s">
        <v>843</v>
      </c>
      <c r="E986" t="s">
        <v>721</v>
      </c>
      <c r="F986" s="149"/>
    </row>
    <row r="987" spans="1:7" x14ac:dyDescent="0.35">
      <c r="A987" s="47">
        <f t="shared" si="18"/>
        <v>184</v>
      </c>
      <c r="B987" t="s">
        <v>854</v>
      </c>
      <c r="C987" t="s">
        <v>93</v>
      </c>
      <c r="D987" t="s">
        <v>843</v>
      </c>
      <c r="E987" t="s">
        <v>723</v>
      </c>
      <c r="F987" s="149"/>
    </row>
    <row r="988" spans="1:7" x14ac:dyDescent="0.35">
      <c r="A988" s="47">
        <f t="shared" si="18"/>
        <v>185</v>
      </c>
      <c r="B988" t="s">
        <v>855</v>
      </c>
      <c r="C988" t="s">
        <v>93</v>
      </c>
      <c r="D988" t="s">
        <v>843</v>
      </c>
      <c r="E988" t="s">
        <v>727</v>
      </c>
      <c r="F988" s="149"/>
      <c r="G988" s="152"/>
    </row>
    <row r="989" spans="1:7" x14ac:dyDescent="0.35">
      <c r="A989" s="47">
        <f t="shared" si="18"/>
        <v>186</v>
      </c>
      <c r="B989" t="s">
        <v>856</v>
      </c>
      <c r="C989" t="s">
        <v>93</v>
      </c>
      <c r="D989" t="s">
        <v>843</v>
      </c>
      <c r="E989" t="s">
        <v>729</v>
      </c>
      <c r="F989" s="149"/>
      <c r="G989" s="152"/>
    </row>
    <row r="990" spans="1:7" x14ac:dyDescent="0.35">
      <c r="A990" s="47">
        <f t="shared" si="18"/>
        <v>187</v>
      </c>
      <c r="B990" t="s">
        <v>857</v>
      </c>
      <c r="C990" t="s">
        <v>93</v>
      </c>
      <c r="D990" t="s">
        <v>843</v>
      </c>
      <c r="E990" t="s">
        <v>733</v>
      </c>
      <c r="F990" s="149"/>
      <c r="G990" s="152"/>
    </row>
    <row r="991" spans="1:7" x14ac:dyDescent="0.35">
      <c r="A991" s="47">
        <f t="shared" si="18"/>
        <v>188</v>
      </c>
      <c r="B991" t="s">
        <v>858</v>
      </c>
      <c r="C991" t="s">
        <v>93</v>
      </c>
      <c r="D991" t="s">
        <v>843</v>
      </c>
      <c r="E991" t="s">
        <v>735</v>
      </c>
      <c r="F991" s="149"/>
      <c r="G991" s="152"/>
    </row>
    <row r="992" spans="1:7" x14ac:dyDescent="0.35">
      <c r="A992" s="47">
        <f t="shared" si="18"/>
        <v>189</v>
      </c>
      <c r="B992" t="s">
        <v>859</v>
      </c>
      <c r="C992" t="s">
        <v>93</v>
      </c>
      <c r="D992" t="s">
        <v>843</v>
      </c>
      <c r="E992" t="s">
        <v>737</v>
      </c>
      <c r="F992" s="149"/>
      <c r="G992" s="152"/>
    </row>
    <row r="993" spans="1:7" x14ac:dyDescent="0.35">
      <c r="A993" s="47">
        <f t="shared" si="18"/>
        <v>190</v>
      </c>
      <c r="B993" t="s">
        <v>860</v>
      </c>
      <c r="C993" t="s">
        <v>93</v>
      </c>
      <c r="D993" t="s">
        <v>843</v>
      </c>
      <c r="E993" t="s">
        <v>760</v>
      </c>
      <c r="F993" s="149"/>
      <c r="G993" s="152"/>
    </row>
    <row r="994" spans="1:7" x14ac:dyDescent="0.35">
      <c r="A994" s="47">
        <f t="shared" si="18"/>
        <v>191</v>
      </c>
      <c r="B994" t="s">
        <v>861</v>
      </c>
      <c r="C994" t="s">
        <v>93</v>
      </c>
      <c r="D994" t="s">
        <v>843</v>
      </c>
      <c r="E994" t="s">
        <v>739</v>
      </c>
      <c r="F994" s="149"/>
      <c r="G994" s="152"/>
    </row>
    <row r="995" spans="1:7" x14ac:dyDescent="0.35">
      <c r="A995" s="47">
        <f t="shared" si="18"/>
        <v>192</v>
      </c>
      <c r="B995" t="s">
        <v>862</v>
      </c>
      <c r="C995" t="s">
        <v>93</v>
      </c>
      <c r="D995" t="s">
        <v>843</v>
      </c>
      <c r="E995" t="s">
        <v>762</v>
      </c>
      <c r="F995" s="149"/>
    </row>
    <row r="996" spans="1:7" x14ac:dyDescent="0.35">
      <c r="A996" s="47">
        <f t="shared" si="18"/>
        <v>193</v>
      </c>
      <c r="B996" t="s">
        <v>863</v>
      </c>
      <c r="C996" t="s">
        <v>93</v>
      </c>
      <c r="D996" t="s">
        <v>864</v>
      </c>
      <c r="E996" t="s">
        <v>741</v>
      </c>
      <c r="F996" s="149"/>
    </row>
    <row r="997" spans="1:7" x14ac:dyDescent="0.35">
      <c r="A997" s="47">
        <f t="shared" ref="A997:A1060" si="19">+A996+1</f>
        <v>194</v>
      </c>
      <c r="B997" t="s">
        <v>865</v>
      </c>
      <c r="C997" t="s">
        <v>93</v>
      </c>
      <c r="D997" t="s">
        <v>864</v>
      </c>
      <c r="E997" t="s">
        <v>743</v>
      </c>
      <c r="F997" s="149"/>
      <c r="G997" s="152"/>
    </row>
    <row r="998" spans="1:7" x14ac:dyDescent="0.35">
      <c r="A998" s="47">
        <f t="shared" si="19"/>
        <v>195</v>
      </c>
      <c r="B998" t="s">
        <v>866</v>
      </c>
      <c r="C998" t="s">
        <v>93</v>
      </c>
      <c r="D998" t="s">
        <v>864</v>
      </c>
      <c r="E998" t="s">
        <v>715</v>
      </c>
      <c r="F998" s="149"/>
      <c r="G998" s="152"/>
    </row>
    <row r="999" spans="1:7" x14ac:dyDescent="0.35">
      <c r="A999" s="47">
        <f t="shared" si="19"/>
        <v>196</v>
      </c>
      <c r="B999" t="s">
        <v>867</v>
      </c>
      <c r="C999" t="s">
        <v>93</v>
      </c>
      <c r="D999" t="s">
        <v>864</v>
      </c>
      <c r="E999" t="s">
        <v>717</v>
      </c>
      <c r="F999" s="149"/>
      <c r="G999" s="152"/>
    </row>
    <row r="1000" spans="1:7" x14ac:dyDescent="0.35">
      <c r="A1000" s="47">
        <f t="shared" si="19"/>
        <v>197</v>
      </c>
      <c r="B1000" t="s">
        <v>868</v>
      </c>
      <c r="C1000" t="s">
        <v>93</v>
      </c>
      <c r="D1000" t="s">
        <v>864</v>
      </c>
      <c r="E1000" t="s">
        <v>719</v>
      </c>
      <c r="F1000" s="149"/>
      <c r="G1000" s="152"/>
    </row>
    <row r="1001" spans="1:7" x14ac:dyDescent="0.35">
      <c r="A1001" s="47">
        <f t="shared" si="19"/>
        <v>198</v>
      </c>
      <c r="B1001" t="s">
        <v>869</v>
      </c>
      <c r="C1001" t="s">
        <v>93</v>
      </c>
      <c r="D1001" t="s">
        <v>864</v>
      </c>
      <c r="E1001" t="s">
        <v>753</v>
      </c>
      <c r="F1001" s="149"/>
      <c r="G1001" s="152"/>
    </row>
    <row r="1002" spans="1:7" x14ac:dyDescent="0.35">
      <c r="A1002" s="47">
        <f t="shared" si="19"/>
        <v>199</v>
      </c>
      <c r="B1002" t="s">
        <v>870</v>
      </c>
      <c r="C1002" t="s">
        <v>93</v>
      </c>
      <c r="D1002" t="s">
        <v>864</v>
      </c>
      <c r="E1002" t="s">
        <v>721</v>
      </c>
      <c r="F1002" s="149"/>
      <c r="G1002" s="152"/>
    </row>
    <row r="1003" spans="1:7" x14ac:dyDescent="0.35">
      <c r="A1003" s="47">
        <f t="shared" si="19"/>
        <v>200</v>
      </c>
      <c r="B1003" t="s">
        <v>871</v>
      </c>
      <c r="C1003" t="s">
        <v>93</v>
      </c>
      <c r="D1003" t="s">
        <v>864</v>
      </c>
      <c r="E1003" t="s">
        <v>723</v>
      </c>
      <c r="F1003" s="149"/>
    </row>
    <row r="1004" spans="1:7" x14ac:dyDescent="0.35">
      <c r="A1004" s="47">
        <f t="shared" si="19"/>
        <v>201</v>
      </c>
      <c r="B1004" t="s">
        <v>872</v>
      </c>
      <c r="C1004" t="s">
        <v>93</v>
      </c>
      <c r="D1004" t="s">
        <v>864</v>
      </c>
      <c r="E1004" t="s">
        <v>725</v>
      </c>
      <c r="F1004" s="149"/>
    </row>
    <row r="1005" spans="1:7" x14ac:dyDescent="0.35">
      <c r="A1005" s="47">
        <f t="shared" si="19"/>
        <v>202</v>
      </c>
      <c r="B1005" t="s">
        <v>873</v>
      </c>
      <c r="C1005" t="s">
        <v>93</v>
      </c>
      <c r="D1005" t="s">
        <v>864</v>
      </c>
      <c r="E1005" t="s">
        <v>808</v>
      </c>
      <c r="F1005" s="149"/>
      <c r="G1005" s="152"/>
    </row>
    <row r="1006" spans="1:7" x14ac:dyDescent="0.35">
      <c r="A1006" s="47">
        <f t="shared" si="19"/>
        <v>203</v>
      </c>
      <c r="B1006" t="s">
        <v>874</v>
      </c>
      <c r="C1006" t="s">
        <v>93</v>
      </c>
      <c r="D1006" t="s">
        <v>864</v>
      </c>
      <c r="E1006" t="s">
        <v>727</v>
      </c>
      <c r="F1006" s="149"/>
      <c r="G1006" s="152"/>
    </row>
    <row r="1007" spans="1:7" x14ac:dyDescent="0.35">
      <c r="A1007" s="47">
        <f t="shared" si="19"/>
        <v>204</v>
      </c>
      <c r="B1007" t="s">
        <v>875</v>
      </c>
      <c r="C1007" t="s">
        <v>93</v>
      </c>
      <c r="D1007" t="s">
        <v>864</v>
      </c>
      <c r="E1007" t="s">
        <v>729</v>
      </c>
      <c r="F1007" s="149"/>
      <c r="G1007" s="152"/>
    </row>
    <row r="1008" spans="1:7" x14ac:dyDescent="0.35">
      <c r="A1008" s="47">
        <f t="shared" si="19"/>
        <v>205</v>
      </c>
      <c r="B1008" t="s">
        <v>876</v>
      </c>
      <c r="C1008" t="s">
        <v>93</v>
      </c>
      <c r="D1008" t="s">
        <v>864</v>
      </c>
      <c r="E1008" t="s">
        <v>731</v>
      </c>
      <c r="F1008" s="149"/>
      <c r="G1008" s="152"/>
    </row>
    <row r="1009" spans="1:7" x14ac:dyDescent="0.35">
      <c r="A1009" s="47">
        <f t="shared" si="19"/>
        <v>206</v>
      </c>
      <c r="B1009" t="s">
        <v>877</v>
      </c>
      <c r="C1009" t="s">
        <v>93</v>
      </c>
      <c r="D1009" t="s">
        <v>864</v>
      </c>
      <c r="E1009" t="s">
        <v>733</v>
      </c>
      <c r="F1009" s="149"/>
      <c r="G1009" s="152"/>
    </row>
    <row r="1010" spans="1:7" x14ac:dyDescent="0.35">
      <c r="A1010" s="47">
        <f t="shared" si="19"/>
        <v>207</v>
      </c>
      <c r="B1010" t="s">
        <v>878</v>
      </c>
      <c r="C1010" t="s">
        <v>93</v>
      </c>
      <c r="D1010" t="s">
        <v>864</v>
      </c>
      <c r="E1010" t="s">
        <v>735</v>
      </c>
      <c r="F1010" s="149"/>
      <c r="G1010" s="152"/>
    </row>
    <row r="1011" spans="1:7" x14ac:dyDescent="0.35">
      <c r="A1011" s="47">
        <f t="shared" si="19"/>
        <v>208</v>
      </c>
      <c r="B1011" t="s">
        <v>879</v>
      </c>
      <c r="C1011" t="s">
        <v>93</v>
      </c>
      <c r="D1011" t="s">
        <v>864</v>
      </c>
      <c r="E1011" t="s">
        <v>737</v>
      </c>
      <c r="F1011" s="149"/>
    </row>
    <row r="1012" spans="1:7" x14ac:dyDescent="0.35">
      <c r="A1012" s="47">
        <f t="shared" si="19"/>
        <v>209</v>
      </c>
      <c r="B1012" t="s">
        <v>880</v>
      </c>
      <c r="C1012" t="s">
        <v>93</v>
      </c>
      <c r="D1012" t="s">
        <v>864</v>
      </c>
      <c r="E1012" t="s">
        <v>760</v>
      </c>
      <c r="F1012" s="149"/>
    </row>
    <row r="1013" spans="1:7" x14ac:dyDescent="0.35">
      <c r="A1013" s="47">
        <f t="shared" si="19"/>
        <v>210</v>
      </c>
      <c r="B1013" t="s">
        <v>881</v>
      </c>
      <c r="C1013" t="s">
        <v>93</v>
      </c>
      <c r="D1013" t="s">
        <v>864</v>
      </c>
      <c r="E1013" t="s">
        <v>739</v>
      </c>
      <c r="F1013" s="149"/>
      <c r="G1013" s="152"/>
    </row>
    <row r="1014" spans="1:7" x14ac:dyDescent="0.35">
      <c r="A1014" s="47">
        <f t="shared" si="19"/>
        <v>211</v>
      </c>
      <c r="B1014" t="s">
        <v>882</v>
      </c>
      <c r="C1014" t="s">
        <v>93</v>
      </c>
      <c r="D1014" t="s">
        <v>864</v>
      </c>
      <c r="E1014" t="s">
        <v>762</v>
      </c>
      <c r="F1014" s="149"/>
      <c r="G1014" s="152"/>
    </row>
    <row r="1015" spans="1:7" x14ac:dyDescent="0.35">
      <c r="A1015" s="47">
        <f t="shared" si="19"/>
        <v>212</v>
      </c>
      <c r="B1015" t="s">
        <v>883</v>
      </c>
      <c r="C1015" t="s">
        <v>93</v>
      </c>
      <c r="D1015" t="s">
        <v>164</v>
      </c>
      <c r="E1015" t="s">
        <v>715</v>
      </c>
      <c r="F1015" s="149"/>
      <c r="G1015" s="152"/>
    </row>
    <row r="1016" spans="1:7" x14ac:dyDescent="0.35">
      <c r="A1016" s="47">
        <f t="shared" si="19"/>
        <v>213</v>
      </c>
      <c r="B1016" t="s">
        <v>884</v>
      </c>
      <c r="C1016" t="s">
        <v>93</v>
      </c>
      <c r="D1016" t="s">
        <v>164</v>
      </c>
      <c r="E1016" t="s">
        <v>717</v>
      </c>
      <c r="F1016" s="149"/>
      <c r="G1016" s="152"/>
    </row>
    <row r="1017" spans="1:7" x14ac:dyDescent="0.35">
      <c r="A1017" s="47">
        <f t="shared" si="19"/>
        <v>214</v>
      </c>
      <c r="B1017" t="s">
        <v>885</v>
      </c>
      <c r="C1017" t="s">
        <v>93</v>
      </c>
      <c r="D1017" t="s">
        <v>164</v>
      </c>
      <c r="E1017" t="s">
        <v>719</v>
      </c>
      <c r="F1017" s="149"/>
      <c r="G1017" s="152"/>
    </row>
    <row r="1018" spans="1:7" x14ac:dyDescent="0.35">
      <c r="A1018" s="47">
        <f t="shared" si="19"/>
        <v>215</v>
      </c>
      <c r="B1018" t="s">
        <v>886</v>
      </c>
      <c r="C1018" t="s">
        <v>93</v>
      </c>
      <c r="D1018" t="s">
        <v>164</v>
      </c>
      <c r="E1018" t="s">
        <v>164</v>
      </c>
      <c r="F1018" s="149"/>
      <c r="G1018" s="152"/>
    </row>
    <row r="1019" spans="1:7" x14ac:dyDescent="0.35">
      <c r="A1019" s="47">
        <f t="shared" si="19"/>
        <v>216</v>
      </c>
      <c r="B1019" t="s">
        <v>887</v>
      </c>
      <c r="C1019" t="s">
        <v>93</v>
      </c>
      <c r="D1019" t="s">
        <v>164</v>
      </c>
      <c r="E1019" t="s">
        <v>721</v>
      </c>
      <c r="F1019" s="149"/>
    </row>
    <row r="1020" spans="1:7" x14ac:dyDescent="0.35">
      <c r="A1020" s="47">
        <f t="shared" si="19"/>
        <v>217</v>
      </c>
      <c r="B1020" t="s">
        <v>888</v>
      </c>
      <c r="C1020" t="s">
        <v>93</v>
      </c>
      <c r="D1020" t="s">
        <v>164</v>
      </c>
      <c r="E1020" t="s">
        <v>723</v>
      </c>
      <c r="F1020" s="149"/>
    </row>
    <row r="1021" spans="1:7" x14ac:dyDescent="0.35">
      <c r="A1021" s="47">
        <f t="shared" si="19"/>
        <v>218</v>
      </c>
      <c r="B1021" t="s">
        <v>889</v>
      </c>
      <c r="C1021" t="s">
        <v>93</v>
      </c>
      <c r="D1021" t="s">
        <v>164</v>
      </c>
      <c r="E1021" t="s">
        <v>725</v>
      </c>
      <c r="F1021" s="149"/>
      <c r="G1021" s="152"/>
    </row>
    <row r="1022" spans="1:7" x14ac:dyDescent="0.35">
      <c r="A1022" s="47">
        <f t="shared" si="19"/>
        <v>219</v>
      </c>
      <c r="B1022" t="s">
        <v>890</v>
      </c>
      <c r="C1022" t="s">
        <v>93</v>
      </c>
      <c r="D1022" t="s">
        <v>164</v>
      </c>
      <c r="E1022" t="s">
        <v>727</v>
      </c>
      <c r="F1022" s="149"/>
      <c r="G1022" s="152"/>
    </row>
    <row r="1023" spans="1:7" x14ac:dyDescent="0.35">
      <c r="A1023" s="47">
        <f t="shared" si="19"/>
        <v>220</v>
      </c>
      <c r="B1023" t="s">
        <v>891</v>
      </c>
      <c r="C1023" t="s">
        <v>93</v>
      </c>
      <c r="D1023" t="s">
        <v>164</v>
      </c>
      <c r="E1023" t="s">
        <v>729</v>
      </c>
      <c r="F1023" s="149"/>
      <c r="G1023" s="152"/>
    </row>
    <row r="1024" spans="1:7" x14ac:dyDescent="0.35">
      <c r="A1024" s="47">
        <f t="shared" si="19"/>
        <v>221</v>
      </c>
      <c r="B1024" t="s">
        <v>892</v>
      </c>
      <c r="C1024" t="s">
        <v>93</v>
      </c>
      <c r="D1024" t="s">
        <v>164</v>
      </c>
      <c r="E1024" t="s">
        <v>731</v>
      </c>
      <c r="F1024" s="149"/>
    </row>
    <row r="1025" spans="1:7" x14ac:dyDescent="0.35">
      <c r="A1025" s="47">
        <f t="shared" si="19"/>
        <v>222</v>
      </c>
      <c r="B1025" t="s">
        <v>893</v>
      </c>
      <c r="C1025" t="s">
        <v>93</v>
      </c>
      <c r="D1025" t="s">
        <v>164</v>
      </c>
      <c r="E1025" t="s">
        <v>733</v>
      </c>
      <c r="F1025" s="149"/>
    </row>
    <row r="1026" spans="1:7" x14ac:dyDescent="0.35">
      <c r="A1026" s="47">
        <f t="shared" si="19"/>
        <v>223</v>
      </c>
      <c r="B1026" t="s">
        <v>894</v>
      </c>
      <c r="C1026" t="s">
        <v>93</v>
      </c>
      <c r="D1026" t="s">
        <v>164</v>
      </c>
      <c r="E1026" t="s">
        <v>735</v>
      </c>
      <c r="F1026" s="149"/>
      <c r="G1026" s="152"/>
    </row>
    <row r="1027" spans="1:7" x14ac:dyDescent="0.35">
      <c r="A1027" s="47">
        <f t="shared" si="19"/>
        <v>224</v>
      </c>
      <c r="B1027" t="s">
        <v>895</v>
      </c>
      <c r="C1027" t="s">
        <v>93</v>
      </c>
      <c r="D1027" t="s">
        <v>164</v>
      </c>
      <c r="E1027" t="s">
        <v>737</v>
      </c>
      <c r="F1027" s="149"/>
      <c r="G1027" s="152"/>
    </row>
    <row r="1028" spans="1:7" x14ac:dyDescent="0.35">
      <c r="A1028" s="47">
        <f t="shared" si="19"/>
        <v>225</v>
      </c>
      <c r="B1028" t="s">
        <v>896</v>
      </c>
      <c r="C1028" t="s">
        <v>93</v>
      </c>
      <c r="D1028" t="s">
        <v>164</v>
      </c>
      <c r="E1028" t="s">
        <v>739</v>
      </c>
      <c r="F1028" s="149"/>
      <c r="G1028" s="152"/>
    </row>
    <row r="1029" spans="1:7" x14ac:dyDescent="0.35">
      <c r="A1029" s="47">
        <f t="shared" si="19"/>
        <v>226</v>
      </c>
      <c r="B1029" t="s">
        <v>897</v>
      </c>
      <c r="C1029" t="s">
        <v>93</v>
      </c>
      <c r="D1029" t="s">
        <v>898</v>
      </c>
      <c r="E1029" t="s">
        <v>715</v>
      </c>
      <c r="F1029" s="149"/>
      <c r="G1029" s="152"/>
    </row>
    <row r="1030" spans="1:7" x14ac:dyDescent="0.35">
      <c r="A1030" s="47">
        <f t="shared" si="19"/>
        <v>227</v>
      </c>
      <c r="B1030" t="s">
        <v>899</v>
      </c>
      <c r="C1030" t="s">
        <v>93</v>
      </c>
      <c r="D1030" t="s">
        <v>898</v>
      </c>
      <c r="E1030" t="s">
        <v>717</v>
      </c>
      <c r="F1030" s="149"/>
      <c r="G1030" s="152"/>
    </row>
    <row r="1031" spans="1:7" x14ac:dyDescent="0.35">
      <c r="A1031" s="47">
        <f t="shared" si="19"/>
        <v>228</v>
      </c>
      <c r="B1031" t="s">
        <v>900</v>
      </c>
      <c r="C1031" t="s">
        <v>93</v>
      </c>
      <c r="D1031" t="s">
        <v>898</v>
      </c>
      <c r="E1031" t="s">
        <v>719</v>
      </c>
      <c r="F1031" s="149"/>
      <c r="G1031" s="152"/>
    </row>
    <row r="1032" spans="1:7" x14ac:dyDescent="0.35">
      <c r="A1032" s="47">
        <f t="shared" si="19"/>
        <v>229</v>
      </c>
      <c r="B1032" t="s">
        <v>901</v>
      </c>
      <c r="C1032" t="s">
        <v>93</v>
      </c>
      <c r="D1032" t="s">
        <v>898</v>
      </c>
      <c r="E1032" t="s">
        <v>721</v>
      </c>
      <c r="F1032" s="149"/>
      <c r="G1032" s="152"/>
    </row>
    <row r="1033" spans="1:7" x14ac:dyDescent="0.35">
      <c r="A1033" s="47">
        <f t="shared" si="19"/>
        <v>230</v>
      </c>
      <c r="B1033" t="s">
        <v>902</v>
      </c>
      <c r="C1033" t="s">
        <v>93</v>
      </c>
      <c r="D1033" t="s">
        <v>898</v>
      </c>
      <c r="E1033" t="s">
        <v>723</v>
      </c>
      <c r="F1033" s="149"/>
      <c r="G1033" s="152"/>
    </row>
    <row r="1034" spans="1:7" x14ac:dyDescent="0.35">
      <c r="A1034" s="47">
        <f t="shared" si="19"/>
        <v>231</v>
      </c>
      <c r="B1034" t="s">
        <v>903</v>
      </c>
      <c r="C1034" t="s">
        <v>93</v>
      </c>
      <c r="D1034" t="s">
        <v>898</v>
      </c>
      <c r="E1034" t="s">
        <v>725</v>
      </c>
      <c r="F1034" s="149"/>
      <c r="G1034" s="152"/>
    </row>
    <row r="1035" spans="1:7" x14ac:dyDescent="0.35">
      <c r="A1035" s="47">
        <f t="shared" si="19"/>
        <v>232</v>
      </c>
      <c r="B1035" t="s">
        <v>904</v>
      </c>
      <c r="C1035" t="s">
        <v>93</v>
      </c>
      <c r="D1035" t="s">
        <v>898</v>
      </c>
      <c r="E1035" t="s">
        <v>727</v>
      </c>
      <c r="F1035" s="149"/>
      <c r="G1035" s="152"/>
    </row>
    <row r="1036" spans="1:7" x14ac:dyDescent="0.35">
      <c r="A1036" s="47">
        <f t="shared" si="19"/>
        <v>233</v>
      </c>
      <c r="B1036" t="s">
        <v>905</v>
      </c>
      <c r="C1036" t="s">
        <v>93</v>
      </c>
      <c r="D1036" t="s">
        <v>898</v>
      </c>
      <c r="E1036" t="s">
        <v>729</v>
      </c>
      <c r="F1036" s="149"/>
      <c r="G1036" s="152"/>
    </row>
    <row r="1037" spans="1:7" x14ac:dyDescent="0.35">
      <c r="A1037" s="47">
        <f t="shared" si="19"/>
        <v>234</v>
      </c>
      <c r="B1037" t="s">
        <v>906</v>
      </c>
      <c r="C1037" t="s">
        <v>93</v>
      </c>
      <c r="D1037" t="s">
        <v>898</v>
      </c>
      <c r="E1037" t="s">
        <v>733</v>
      </c>
      <c r="F1037" s="149"/>
      <c r="G1037" s="152"/>
    </row>
    <row r="1038" spans="1:7" x14ac:dyDescent="0.35">
      <c r="A1038" s="47">
        <f t="shared" si="19"/>
        <v>235</v>
      </c>
      <c r="B1038" t="s">
        <v>907</v>
      </c>
      <c r="C1038" t="s">
        <v>93</v>
      </c>
      <c r="D1038" t="s">
        <v>898</v>
      </c>
      <c r="E1038" t="s">
        <v>737</v>
      </c>
      <c r="F1038" s="149"/>
      <c r="G1038" s="152"/>
    </row>
    <row r="1039" spans="1:7" x14ac:dyDescent="0.35">
      <c r="A1039" s="47">
        <f t="shared" si="19"/>
        <v>236</v>
      </c>
      <c r="B1039" t="s">
        <v>908</v>
      </c>
      <c r="C1039" t="s">
        <v>93</v>
      </c>
      <c r="D1039" t="s">
        <v>898</v>
      </c>
      <c r="E1039" t="s">
        <v>739</v>
      </c>
      <c r="F1039" s="149"/>
      <c r="G1039" s="152"/>
    </row>
    <row r="1040" spans="1:7" x14ac:dyDescent="0.35">
      <c r="A1040" s="47">
        <f t="shared" si="19"/>
        <v>237</v>
      </c>
      <c r="B1040" t="s">
        <v>909</v>
      </c>
      <c r="C1040" t="s">
        <v>93</v>
      </c>
      <c r="D1040" t="s">
        <v>910</v>
      </c>
      <c r="E1040" t="s">
        <v>741</v>
      </c>
      <c r="F1040" s="149"/>
      <c r="G1040" s="152"/>
    </row>
    <row r="1041" spans="1:7" x14ac:dyDescent="0.35">
      <c r="A1041" s="47">
        <f t="shared" si="19"/>
        <v>238</v>
      </c>
      <c r="B1041" t="s">
        <v>911</v>
      </c>
      <c r="C1041" t="s">
        <v>93</v>
      </c>
      <c r="D1041" t="s">
        <v>910</v>
      </c>
      <c r="E1041" t="s">
        <v>743</v>
      </c>
      <c r="F1041" s="149"/>
      <c r="G1041" s="152"/>
    </row>
    <row r="1042" spans="1:7" x14ac:dyDescent="0.35">
      <c r="A1042" s="47">
        <f t="shared" si="19"/>
        <v>239</v>
      </c>
      <c r="B1042" t="s">
        <v>912</v>
      </c>
      <c r="C1042" t="s">
        <v>93</v>
      </c>
      <c r="D1042" t="s">
        <v>910</v>
      </c>
      <c r="E1042" t="s">
        <v>715</v>
      </c>
      <c r="F1042" s="149"/>
      <c r="G1042" s="152"/>
    </row>
    <row r="1043" spans="1:7" x14ac:dyDescent="0.35">
      <c r="A1043" s="47">
        <f t="shared" si="19"/>
        <v>240</v>
      </c>
      <c r="B1043" t="s">
        <v>913</v>
      </c>
      <c r="C1043" t="s">
        <v>93</v>
      </c>
      <c r="D1043" t="s">
        <v>910</v>
      </c>
      <c r="E1043" t="s">
        <v>746</v>
      </c>
      <c r="F1043" s="149"/>
      <c r="G1043" s="152"/>
    </row>
    <row r="1044" spans="1:7" x14ac:dyDescent="0.35">
      <c r="A1044" s="47">
        <f t="shared" si="19"/>
        <v>241</v>
      </c>
      <c r="B1044" t="s">
        <v>914</v>
      </c>
      <c r="C1044" t="s">
        <v>93</v>
      </c>
      <c r="D1044" t="s">
        <v>910</v>
      </c>
      <c r="E1044" t="s">
        <v>717</v>
      </c>
      <c r="F1044" s="149"/>
      <c r="G1044" s="152"/>
    </row>
    <row r="1045" spans="1:7" x14ac:dyDescent="0.35">
      <c r="A1045" s="47">
        <f t="shared" si="19"/>
        <v>242</v>
      </c>
      <c r="B1045" t="s">
        <v>915</v>
      </c>
      <c r="C1045" t="s">
        <v>93</v>
      </c>
      <c r="D1045" t="s">
        <v>910</v>
      </c>
      <c r="E1045" t="s">
        <v>774</v>
      </c>
      <c r="F1045" s="149"/>
      <c r="G1045" s="152"/>
    </row>
    <row r="1046" spans="1:7" x14ac:dyDescent="0.35">
      <c r="A1046" s="47">
        <f t="shared" si="19"/>
        <v>243</v>
      </c>
      <c r="B1046" t="s">
        <v>916</v>
      </c>
      <c r="C1046" t="s">
        <v>93</v>
      </c>
      <c r="D1046" t="s">
        <v>910</v>
      </c>
      <c r="E1046" t="s">
        <v>749</v>
      </c>
      <c r="F1046" s="149"/>
    </row>
    <row r="1047" spans="1:7" x14ac:dyDescent="0.35">
      <c r="A1047" s="47">
        <f t="shared" si="19"/>
        <v>244</v>
      </c>
      <c r="B1047" t="s">
        <v>917</v>
      </c>
      <c r="C1047" t="s">
        <v>93</v>
      </c>
      <c r="D1047" t="s">
        <v>910</v>
      </c>
      <c r="E1047" t="s">
        <v>751</v>
      </c>
      <c r="F1047" s="149"/>
    </row>
    <row r="1048" spans="1:7" x14ac:dyDescent="0.35">
      <c r="A1048" s="47">
        <f t="shared" si="19"/>
        <v>245</v>
      </c>
      <c r="B1048" t="s">
        <v>918</v>
      </c>
      <c r="C1048" t="s">
        <v>93</v>
      </c>
      <c r="D1048" t="s">
        <v>910</v>
      </c>
      <c r="E1048" t="s">
        <v>719</v>
      </c>
      <c r="F1048" s="149"/>
      <c r="G1048" s="152"/>
    </row>
    <row r="1049" spans="1:7" x14ac:dyDescent="0.35">
      <c r="A1049" s="47">
        <f t="shared" si="19"/>
        <v>246</v>
      </c>
      <c r="B1049" t="s">
        <v>919</v>
      </c>
      <c r="C1049" t="s">
        <v>93</v>
      </c>
      <c r="D1049" t="s">
        <v>910</v>
      </c>
      <c r="E1049" t="s">
        <v>753</v>
      </c>
      <c r="F1049" s="149"/>
      <c r="G1049" s="152"/>
    </row>
    <row r="1050" spans="1:7" x14ac:dyDescent="0.35">
      <c r="A1050" s="47">
        <f t="shared" si="19"/>
        <v>247</v>
      </c>
      <c r="B1050" t="s">
        <v>920</v>
      </c>
      <c r="C1050" t="s">
        <v>93</v>
      </c>
      <c r="D1050" t="s">
        <v>910</v>
      </c>
      <c r="E1050" t="s">
        <v>755</v>
      </c>
      <c r="F1050" s="149"/>
    </row>
    <row r="1051" spans="1:7" x14ac:dyDescent="0.35">
      <c r="A1051" s="47">
        <f t="shared" si="19"/>
        <v>248</v>
      </c>
      <c r="B1051" t="s">
        <v>921</v>
      </c>
      <c r="C1051" t="s">
        <v>93</v>
      </c>
      <c r="D1051" t="s">
        <v>910</v>
      </c>
      <c r="E1051" t="s">
        <v>721</v>
      </c>
      <c r="F1051" s="149"/>
    </row>
    <row r="1052" spans="1:7" x14ac:dyDescent="0.35">
      <c r="A1052" s="47">
        <f t="shared" si="19"/>
        <v>249</v>
      </c>
      <c r="B1052" t="s">
        <v>922</v>
      </c>
      <c r="C1052" t="s">
        <v>93</v>
      </c>
      <c r="D1052" t="s">
        <v>910</v>
      </c>
      <c r="E1052" t="s">
        <v>723</v>
      </c>
      <c r="F1052" s="149"/>
      <c r="G1052" s="152"/>
    </row>
    <row r="1053" spans="1:7" x14ac:dyDescent="0.35">
      <c r="A1053" s="47">
        <f t="shared" si="19"/>
        <v>250</v>
      </c>
      <c r="B1053" t="s">
        <v>923</v>
      </c>
      <c r="C1053" t="s">
        <v>93</v>
      </c>
      <c r="D1053" t="s">
        <v>910</v>
      </c>
      <c r="E1053" t="s">
        <v>725</v>
      </c>
      <c r="F1053" s="149"/>
      <c r="G1053" s="152"/>
    </row>
    <row r="1054" spans="1:7" x14ac:dyDescent="0.35">
      <c r="A1054" s="47">
        <f t="shared" si="19"/>
        <v>251</v>
      </c>
      <c r="B1054" t="s">
        <v>924</v>
      </c>
      <c r="C1054" t="s">
        <v>93</v>
      </c>
      <c r="D1054" t="s">
        <v>910</v>
      </c>
      <c r="E1054" t="s">
        <v>727</v>
      </c>
      <c r="F1054" s="149"/>
      <c r="G1054" s="152"/>
    </row>
    <row r="1055" spans="1:7" x14ac:dyDescent="0.35">
      <c r="A1055" s="47">
        <f t="shared" si="19"/>
        <v>252</v>
      </c>
      <c r="B1055" t="s">
        <v>925</v>
      </c>
      <c r="C1055" t="s">
        <v>93</v>
      </c>
      <c r="D1055" t="s">
        <v>910</v>
      </c>
      <c r="E1055" t="s">
        <v>729</v>
      </c>
      <c r="F1055" s="149"/>
    </row>
    <row r="1056" spans="1:7" x14ac:dyDescent="0.35">
      <c r="A1056" s="47">
        <f t="shared" si="19"/>
        <v>253</v>
      </c>
      <c r="B1056" t="s">
        <v>926</v>
      </c>
      <c r="C1056" t="s">
        <v>93</v>
      </c>
      <c r="D1056" t="s">
        <v>910</v>
      </c>
      <c r="E1056" t="s">
        <v>731</v>
      </c>
      <c r="F1056" s="149"/>
      <c r="G1056" s="152"/>
    </row>
    <row r="1057" spans="1:7" x14ac:dyDescent="0.35">
      <c r="A1057" s="47">
        <f t="shared" si="19"/>
        <v>254</v>
      </c>
      <c r="B1057" t="s">
        <v>927</v>
      </c>
      <c r="C1057" t="s">
        <v>93</v>
      </c>
      <c r="D1057" t="s">
        <v>910</v>
      </c>
      <c r="E1057" t="s">
        <v>733</v>
      </c>
      <c r="F1057" s="149"/>
      <c r="G1057" s="152"/>
    </row>
    <row r="1058" spans="1:7" x14ac:dyDescent="0.35">
      <c r="A1058" s="47">
        <f t="shared" si="19"/>
        <v>255</v>
      </c>
      <c r="B1058" t="s">
        <v>928</v>
      </c>
      <c r="C1058" t="s">
        <v>93</v>
      </c>
      <c r="D1058" t="s">
        <v>910</v>
      </c>
      <c r="E1058" t="s">
        <v>737</v>
      </c>
      <c r="F1058" s="149"/>
      <c r="G1058" s="152"/>
    </row>
    <row r="1059" spans="1:7" x14ac:dyDescent="0.35">
      <c r="A1059" s="47">
        <f t="shared" si="19"/>
        <v>256</v>
      </c>
      <c r="B1059" t="s">
        <v>929</v>
      </c>
      <c r="C1059" t="s">
        <v>93</v>
      </c>
      <c r="D1059" t="s">
        <v>910</v>
      </c>
      <c r="E1059" t="s">
        <v>760</v>
      </c>
      <c r="F1059" s="149"/>
      <c r="G1059" s="152"/>
    </row>
    <row r="1060" spans="1:7" x14ac:dyDescent="0.35">
      <c r="A1060" s="47">
        <f t="shared" si="19"/>
        <v>257</v>
      </c>
      <c r="B1060" t="s">
        <v>930</v>
      </c>
      <c r="C1060" t="s">
        <v>93</v>
      </c>
      <c r="D1060" t="s">
        <v>910</v>
      </c>
      <c r="E1060" t="s">
        <v>739</v>
      </c>
      <c r="F1060" s="149"/>
      <c r="G1060" s="152"/>
    </row>
    <row r="1061" spans="1:7" x14ac:dyDescent="0.35">
      <c r="A1061" s="47">
        <f t="shared" ref="A1061:A1124" si="20">+A1060+1</f>
        <v>258</v>
      </c>
      <c r="B1061" t="s">
        <v>931</v>
      </c>
      <c r="C1061" t="s">
        <v>93</v>
      </c>
      <c r="D1061" t="s">
        <v>910</v>
      </c>
      <c r="E1061" t="s">
        <v>932</v>
      </c>
      <c r="F1061" s="149"/>
      <c r="G1061" s="152"/>
    </row>
    <row r="1062" spans="1:7" x14ac:dyDescent="0.35">
      <c r="A1062" s="47">
        <f t="shared" si="20"/>
        <v>259</v>
      </c>
      <c r="B1062" t="s">
        <v>933</v>
      </c>
      <c r="C1062" t="s">
        <v>93</v>
      </c>
      <c r="D1062" t="s">
        <v>910</v>
      </c>
      <c r="E1062" t="s">
        <v>762</v>
      </c>
      <c r="F1062" s="149"/>
    </row>
    <row r="1063" spans="1:7" x14ac:dyDescent="0.35">
      <c r="A1063" s="47">
        <f t="shared" si="20"/>
        <v>260</v>
      </c>
      <c r="B1063" t="s">
        <v>934</v>
      </c>
      <c r="C1063" t="s">
        <v>93</v>
      </c>
      <c r="D1063" t="s">
        <v>935</v>
      </c>
      <c r="E1063" t="s">
        <v>741</v>
      </c>
      <c r="F1063" s="149"/>
    </row>
    <row r="1064" spans="1:7" x14ac:dyDescent="0.35">
      <c r="A1064" s="47">
        <f t="shared" si="20"/>
        <v>261</v>
      </c>
      <c r="B1064" t="s">
        <v>936</v>
      </c>
      <c r="C1064" t="s">
        <v>93</v>
      </c>
      <c r="D1064" t="s">
        <v>935</v>
      </c>
      <c r="E1064" t="s">
        <v>743</v>
      </c>
      <c r="F1064" s="149"/>
      <c r="G1064" s="152"/>
    </row>
    <row r="1065" spans="1:7" x14ac:dyDescent="0.35">
      <c r="A1065" s="47">
        <f t="shared" si="20"/>
        <v>262</v>
      </c>
      <c r="B1065" t="s">
        <v>937</v>
      </c>
      <c r="C1065" t="s">
        <v>93</v>
      </c>
      <c r="D1065" t="s">
        <v>935</v>
      </c>
      <c r="E1065" t="s">
        <v>715</v>
      </c>
      <c r="F1065" s="149"/>
      <c r="G1065" s="152"/>
    </row>
    <row r="1066" spans="1:7" x14ac:dyDescent="0.35">
      <c r="A1066" s="47">
        <f t="shared" si="20"/>
        <v>263</v>
      </c>
      <c r="B1066" t="s">
        <v>938</v>
      </c>
      <c r="C1066" t="s">
        <v>93</v>
      </c>
      <c r="D1066" t="s">
        <v>935</v>
      </c>
      <c r="E1066" t="s">
        <v>717</v>
      </c>
      <c r="F1066" s="149"/>
      <c r="G1066" s="152"/>
    </row>
    <row r="1067" spans="1:7" x14ac:dyDescent="0.35">
      <c r="A1067" s="47">
        <f t="shared" si="20"/>
        <v>264</v>
      </c>
      <c r="B1067" t="s">
        <v>939</v>
      </c>
      <c r="C1067" t="s">
        <v>93</v>
      </c>
      <c r="D1067" t="s">
        <v>935</v>
      </c>
      <c r="E1067" t="s">
        <v>774</v>
      </c>
      <c r="F1067" s="149"/>
      <c r="G1067" s="152"/>
    </row>
    <row r="1068" spans="1:7" x14ac:dyDescent="0.35">
      <c r="A1068" s="47">
        <f t="shared" si="20"/>
        <v>265</v>
      </c>
      <c r="B1068" t="s">
        <v>940</v>
      </c>
      <c r="C1068" t="s">
        <v>93</v>
      </c>
      <c r="D1068" t="s">
        <v>935</v>
      </c>
      <c r="E1068" t="s">
        <v>776</v>
      </c>
      <c r="F1068" s="149"/>
      <c r="G1068" s="152"/>
    </row>
    <row r="1069" spans="1:7" x14ac:dyDescent="0.35">
      <c r="A1069" s="47">
        <f t="shared" si="20"/>
        <v>266</v>
      </c>
      <c r="B1069" t="s">
        <v>941</v>
      </c>
      <c r="C1069" t="s">
        <v>93</v>
      </c>
      <c r="D1069" t="s">
        <v>935</v>
      </c>
      <c r="E1069" t="s">
        <v>749</v>
      </c>
      <c r="F1069" s="149"/>
      <c r="G1069" s="152"/>
    </row>
    <row r="1070" spans="1:7" x14ac:dyDescent="0.35">
      <c r="A1070" s="47">
        <f t="shared" si="20"/>
        <v>267</v>
      </c>
      <c r="B1070" t="s">
        <v>942</v>
      </c>
      <c r="C1070" t="s">
        <v>93</v>
      </c>
      <c r="D1070" t="s">
        <v>935</v>
      </c>
      <c r="E1070" t="s">
        <v>719</v>
      </c>
      <c r="F1070" s="149"/>
    </row>
    <row r="1071" spans="1:7" x14ac:dyDescent="0.35">
      <c r="A1071" s="47">
        <f t="shared" si="20"/>
        <v>268</v>
      </c>
      <c r="B1071" t="s">
        <v>943</v>
      </c>
      <c r="C1071" t="s">
        <v>93</v>
      </c>
      <c r="D1071" t="s">
        <v>935</v>
      </c>
      <c r="E1071" t="s">
        <v>753</v>
      </c>
      <c r="F1071" s="149"/>
    </row>
    <row r="1072" spans="1:7" x14ac:dyDescent="0.35">
      <c r="A1072" s="47">
        <f t="shared" si="20"/>
        <v>269</v>
      </c>
      <c r="B1072" t="s">
        <v>944</v>
      </c>
      <c r="C1072" t="s">
        <v>93</v>
      </c>
      <c r="D1072" t="s">
        <v>935</v>
      </c>
      <c r="E1072" t="s">
        <v>721</v>
      </c>
      <c r="F1072" s="149"/>
      <c r="G1072" s="152"/>
    </row>
    <row r="1073" spans="1:7" x14ac:dyDescent="0.35">
      <c r="A1073" s="47">
        <f t="shared" si="20"/>
        <v>270</v>
      </c>
      <c r="B1073" t="s">
        <v>945</v>
      </c>
      <c r="C1073" t="s">
        <v>93</v>
      </c>
      <c r="D1073" t="s">
        <v>935</v>
      </c>
      <c r="E1073" t="s">
        <v>723</v>
      </c>
      <c r="F1073" s="149"/>
      <c r="G1073" s="152"/>
    </row>
    <row r="1074" spans="1:7" x14ac:dyDescent="0.35">
      <c r="A1074" s="47">
        <f t="shared" si="20"/>
        <v>271</v>
      </c>
      <c r="B1074" t="s">
        <v>946</v>
      </c>
      <c r="C1074" t="s">
        <v>93</v>
      </c>
      <c r="D1074" t="s">
        <v>935</v>
      </c>
      <c r="E1074" t="s">
        <v>725</v>
      </c>
      <c r="F1074" s="149"/>
      <c r="G1074" s="152"/>
    </row>
    <row r="1075" spans="1:7" x14ac:dyDescent="0.35">
      <c r="A1075" s="47">
        <f t="shared" si="20"/>
        <v>272</v>
      </c>
      <c r="B1075" t="s">
        <v>947</v>
      </c>
      <c r="C1075" t="s">
        <v>93</v>
      </c>
      <c r="D1075" t="s">
        <v>935</v>
      </c>
      <c r="E1075" t="s">
        <v>727</v>
      </c>
      <c r="F1075" s="149"/>
      <c r="G1075" s="152"/>
    </row>
    <row r="1076" spans="1:7" x14ac:dyDescent="0.35">
      <c r="A1076" s="47">
        <f t="shared" si="20"/>
        <v>273</v>
      </c>
      <c r="B1076" t="s">
        <v>948</v>
      </c>
      <c r="C1076" t="s">
        <v>93</v>
      </c>
      <c r="D1076" t="s">
        <v>935</v>
      </c>
      <c r="E1076" t="s">
        <v>729</v>
      </c>
      <c r="F1076" s="149"/>
      <c r="G1076" s="152"/>
    </row>
    <row r="1077" spans="1:7" x14ac:dyDescent="0.35">
      <c r="A1077" s="47">
        <f t="shared" si="20"/>
        <v>274</v>
      </c>
      <c r="B1077" t="s">
        <v>949</v>
      </c>
      <c r="C1077" t="s">
        <v>93</v>
      </c>
      <c r="D1077" t="s">
        <v>935</v>
      </c>
      <c r="E1077" t="s">
        <v>731</v>
      </c>
      <c r="F1077" s="149"/>
      <c r="G1077" s="152"/>
    </row>
    <row r="1078" spans="1:7" x14ac:dyDescent="0.35">
      <c r="A1078" s="47">
        <f t="shared" si="20"/>
        <v>275</v>
      </c>
      <c r="B1078" t="s">
        <v>950</v>
      </c>
      <c r="C1078" t="s">
        <v>93</v>
      </c>
      <c r="D1078" t="s">
        <v>935</v>
      </c>
      <c r="E1078" t="s">
        <v>733</v>
      </c>
      <c r="F1078" s="149"/>
    </row>
    <row r="1079" spans="1:7" x14ac:dyDescent="0.35">
      <c r="A1079" s="47">
        <f t="shared" si="20"/>
        <v>276</v>
      </c>
      <c r="B1079" t="s">
        <v>951</v>
      </c>
      <c r="C1079" t="s">
        <v>93</v>
      </c>
      <c r="D1079" t="s">
        <v>935</v>
      </c>
      <c r="E1079" t="s">
        <v>735</v>
      </c>
      <c r="F1079" s="149"/>
    </row>
    <row r="1080" spans="1:7" x14ac:dyDescent="0.35">
      <c r="A1080" s="47">
        <f t="shared" si="20"/>
        <v>277</v>
      </c>
      <c r="B1080" t="s">
        <v>952</v>
      </c>
      <c r="C1080" t="s">
        <v>93</v>
      </c>
      <c r="D1080" t="s">
        <v>935</v>
      </c>
      <c r="E1080" t="s">
        <v>737</v>
      </c>
      <c r="F1080" s="149"/>
      <c r="G1080" s="152"/>
    </row>
    <row r="1081" spans="1:7" x14ac:dyDescent="0.35">
      <c r="A1081" s="47">
        <f t="shared" si="20"/>
        <v>278</v>
      </c>
      <c r="B1081" t="s">
        <v>953</v>
      </c>
      <c r="C1081" t="s">
        <v>93</v>
      </c>
      <c r="D1081" t="s">
        <v>935</v>
      </c>
      <c r="E1081" t="s">
        <v>760</v>
      </c>
      <c r="F1081" s="149"/>
      <c r="G1081" s="152"/>
    </row>
    <row r="1082" spans="1:7" x14ac:dyDescent="0.35">
      <c r="A1082" s="47">
        <f t="shared" si="20"/>
        <v>279</v>
      </c>
      <c r="B1082" t="s">
        <v>954</v>
      </c>
      <c r="C1082" t="s">
        <v>93</v>
      </c>
      <c r="D1082" t="s">
        <v>935</v>
      </c>
      <c r="E1082" t="s">
        <v>739</v>
      </c>
      <c r="F1082" s="149"/>
      <c r="G1082" s="152"/>
    </row>
    <row r="1083" spans="1:7" x14ac:dyDescent="0.35">
      <c r="A1083" s="47">
        <f t="shared" si="20"/>
        <v>280</v>
      </c>
      <c r="B1083" t="s">
        <v>955</v>
      </c>
      <c r="C1083" t="s">
        <v>93</v>
      </c>
      <c r="D1083" t="s">
        <v>935</v>
      </c>
      <c r="E1083" t="s">
        <v>762</v>
      </c>
      <c r="F1083" s="149"/>
      <c r="G1083" s="152"/>
    </row>
    <row r="1084" spans="1:7" x14ac:dyDescent="0.35">
      <c r="A1084" s="47">
        <f t="shared" si="20"/>
        <v>281</v>
      </c>
      <c r="B1084" t="s">
        <v>956</v>
      </c>
      <c r="C1084" t="s">
        <v>93</v>
      </c>
      <c r="D1084" t="s">
        <v>957</v>
      </c>
      <c r="E1084" t="s">
        <v>715</v>
      </c>
      <c r="F1084" s="149"/>
      <c r="G1084" s="152"/>
    </row>
    <row r="1085" spans="1:7" x14ac:dyDescent="0.35">
      <c r="A1085" s="47">
        <f t="shared" si="20"/>
        <v>282</v>
      </c>
      <c r="B1085" t="s">
        <v>958</v>
      </c>
      <c r="C1085" t="s">
        <v>93</v>
      </c>
      <c r="D1085" t="s">
        <v>957</v>
      </c>
      <c r="E1085" t="s">
        <v>717</v>
      </c>
      <c r="F1085" s="149"/>
      <c r="G1085" s="152"/>
    </row>
    <row r="1086" spans="1:7" x14ac:dyDescent="0.35">
      <c r="A1086" s="47">
        <f t="shared" si="20"/>
        <v>283</v>
      </c>
      <c r="B1086" t="s">
        <v>959</v>
      </c>
      <c r="C1086" t="s">
        <v>93</v>
      </c>
      <c r="D1086" t="s">
        <v>957</v>
      </c>
      <c r="E1086" t="s">
        <v>719</v>
      </c>
      <c r="F1086" s="149"/>
    </row>
    <row r="1087" spans="1:7" x14ac:dyDescent="0.35">
      <c r="A1087" s="47">
        <f t="shared" si="20"/>
        <v>284</v>
      </c>
      <c r="B1087" t="s">
        <v>960</v>
      </c>
      <c r="C1087" t="s">
        <v>93</v>
      </c>
      <c r="D1087" t="s">
        <v>957</v>
      </c>
      <c r="E1087" t="s">
        <v>721</v>
      </c>
      <c r="F1087" s="149"/>
    </row>
    <row r="1088" spans="1:7" x14ac:dyDescent="0.35">
      <c r="A1088" s="47">
        <f t="shared" si="20"/>
        <v>285</v>
      </c>
      <c r="B1088" t="s">
        <v>961</v>
      </c>
      <c r="C1088" t="s">
        <v>93</v>
      </c>
      <c r="D1088" t="s">
        <v>957</v>
      </c>
      <c r="E1088" t="s">
        <v>723</v>
      </c>
      <c r="F1088" s="149"/>
      <c r="G1088" s="152"/>
    </row>
    <row r="1089" spans="1:7" x14ac:dyDescent="0.35">
      <c r="A1089" s="47">
        <f t="shared" si="20"/>
        <v>286</v>
      </c>
      <c r="B1089" t="s">
        <v>962</v>
      </c>
      <c r="C1089" t="s">
        <v>93</v>
      </c>
      <c r="D1089" t="s">
        <v>957</v>
      </c>
      <c r="E1089" t="s">
        <v>727</v>
      </c>
      <c r="F1089" s="149"/>
      <c r="G1089" s="152"/>
    </row>
    <row r="1090" spans="1:7" x14ac:dyDescent="0.35">
      <c r="A1090" s="47">
        <f t="shared" si="20"/>
        <v>287</v>
      </c>
      <c r="B1090" t="s">
        <v>963</v>
      </c>
      <c r="C1090" t="s">
        <v>93</v>
      </c>
      <c r="D1090" t="s">
        <v>957</v>
      </c>
      <c r="E1090" t="s">
        <v>729</v>
      </c>
      <c r="F1090" s="149"/>
      <c r="G1090" s="152"/>
    </row>
    <row r="1091" spans="1:7" x14ac:dyDescent="0.35">
      <c r="A1091" s="47">
        <f t="shared" si="20"/>
        <v>288</v>
      </c>
      <c r="B1091" t="s">
        <v>964</v>
      </c>
      <c r="C1091" t="s">
        <v>93</v>
      </c>
      <c r="D1091" t="s">
        <v>957</v>
      </c>
      <c r="E1091" t="s">
        <v>733</v>
      </c>
      <c r="F1091" s="149"/>
      <c r="G1091" s="152"/>
    </row>
    <row r="1092" spans="1:7" x14ac:dyDescent="0.35">
      <c r="A1092" s="47">
        <f t="shared" si="20"/>
        <v>289</v>
      </c>
      <c r="B1092" t="s">
        <v>965</v>
      </c>
      <c r="C1092" t="s">
        <v>93</v>
      </c>
      <c r="D1092" t="s">
        <v>957</v>
      </c>
      <c r="E1092" t="s">
        <v>735</v>
      </c>
      <c r="F1092" s="149"/>
      <c r="G1092" s="152"/>
    </row>
    <row r="1093" spans="1:7" x14ac:dyDescent="0.35">
      <c r="A1093" s="47">
        <f t="shared" si="20"/>
        <v>290</v>
      </c>
      <c r="B1093" t="s">
        <v>966</v>
      </c>
      <c r="C1093" t="s">
        <v>93</v>
      </c>
      <c r="D1093" t="s">
        <v>957</v>
      </c>
      <c r="E1093" t="s">
        <v>737</v>
      </c>
      <c r="F1093" s="149"/>
      <c r="G1093" s="152"/>
    </row>
    <row r="1094" spans="1:7" x14ac:dyDescent="0.35">
      <c r="A1094" s="47">
        <f t="shared" si="20"/>
        <v>291</v>
      </c>
      <c r="B1094" t="s">
        <v>967</v>
      </c>
      <c r="C1094" t="s">
        <v>93</v>
      </c>
      <c r="D1094" t="s">
        <v>957</v>
      </c>
      <c r="E1094" t="s">
        <v>739</v>
      </c>
      <c r="F1094" s="149"/>
    </row>
    <row r="1095" spans="1:7" x14ac:dyDescent="0.35">
      <c r="A1095" s="47">
        <f t="shared" si="20"/>
        <v>292</v>
      </c>
      <c r="B1095" t="s">
        <v>968</v>
      </c>
      <c r="C1095" t="s">
        <v>93</v>
      </c>
      <c r="D1095" t="s">
        <v>969</v>
      </c>
      <c r="E1095" t="s">
        <v>970</v>
      </c>
      <c r="F1095" s="149"/>
    </row>
    <row r="1096" spans="1:7" x14ac:dyDescent="0.35">
      <c r="A1096" s="47">
        <f t="shared" si="20"/>
        <v>293</v>
      </c>
      <c r="B1096" t="s">
        <v>971</v>
      </c>
      <c r="C1096" t="s">
        <v>93</v>
      </c>
      <c r="D1096" t="s">
        <v>969</v>
      </c>
      <c r="E1096" t="s">
        <v>715</v>
      </c>
      <c r="F1096" s="149"/>
      <c r="G1096" s="152"/>
    </row>
    <row r="1097" spans="1:7" x14ac:dyDescent="0.35">
      <c r="A1097" s="47">
        <f t="shared" si="20"/>
        <v>294</v>
      </c>
      <c r="B1097" t="s">
        <v>972</v>
      </c>
      <c r="C1097" t="s">
        <v>93</v>
      </c>
      <c r="D1097" t="s">
        <v>969</v>
      </c>
      <c r="E1097" t="s">
        <v>717</v>
      </c>
      <c r="F1097" s="149"/>
      <c r="G1097" s="152"/>
    </row>
    <row r="1098" spans="1:7" x14ac:dyDescent="0.35">
      <c r="A1098" s="47">
        <f t="shared" si="20"/>
        <v>295</v>
      </c>
      <c r="B1098" t="s">
        <v>973</v>
      </c>
      <c r="C1098" t="s">
        <v>93</v>
      </c>
      <c r="D1098" t="s">
        <v>969</v>
      </c>
      <c r="E1098" t="s">
        <v>774</v>
      </c>
      <c r="F1098" s="149"/>
      <c r="G1098" s="152"/>
    </row>
    <row r="1099" spans="1:7" x14ac:dyDescent="0.35">
      <c r="A1099" s="47">
        <f t="shared" si="20"/>
        <v>296</v>
      </c>
      <c r="B1099" t="s">
        <v>974</v>
      </c>
      <c r="C1099" t="s">
        <v>93</v>
      </c>
      <c r="D1099" t="s">
        <v>969</v>
      </c>
      <c r="E1099" t="s">
        <v>975</v>
      </c>
      <c r="F1099" s="149"/>
      <c r="G1099" s="152"/>
    </row>
    <row r="1100" spans="1:7" x14ac:dyDescent="0.35">
      <c r="A1100" s="47">
        <f t="shared" si="20"/>
        <v>297</v>
      </c>
      <c r="B1100" t="s">
        <v>976</v>
      </c>
      <c r="C1100" t="s">
        <v>93</v>
      </c>
      <c r="D1100" t="s">
        <v>969</v>
      </c>
      <c r="E1100" t="s">
        <v>719</v>
      </c>
      <c r="F1100" s="149"/>
      <c r="G1100" s="152"/>
    </row>
    <row r="1101" spans="1:7" x14ac:dyDescent="0.35">
      <c r="A1101" s="47">
        <f t="shared" si="20"/>
        <v>298</v>
      </c>
      <c r="B1101" t="s">
        <v>977</v>
      </c>
      <c r="C1101" t="s">
        <v>93</v>
      </c>
      <c r="D1101" t="s">
        <v>969</v>
      </c>
      <c r="E1101" t="s">
        <v>721</v>
      </c>
      <c r="F1101" s="149"/>
      <c r="G1101" s="152"/>
    </row>
    <row r="1102" spans="1:7" x14ac:dyDescent="0.35">
      <c r="A1102" s="47">
        <f t="shared" si="20"/>
        <v>299</v>
      </c>
      <c r="B1102" t="s">
        <v>978</v>
      </c>
      <c r="C1102" t="s">
        <v>93</v>
      </c>
      <c r="D1102" t="s">
        <v>969</v>
      </c>
      <c r="E1102" t="s">
        <v>723</v>
      </c>
      <c r="F1102" s="149"/>
    </row>
    <row r="1103" spans="1:7" x14ac:dyDescent="0.35">
      <c r="A1103" s="47">
        <f t="shared" si="20"/>
        <v>300</v>
      </c>
      <c r="B1103" t="s">
        <v>979</v>
      </c>
      <c r="C1103" t="s">
        <v>93</v>
      </c>
      <c r="D1103" t="s">
        <v>969</v>
      </c>
      <c r="E1103" t="s">
        <v>725</v>
      </c>
      <c r="F1103" s="149"/>
    </row>
    <row r="1104" spans="1:7" x14ac:dyDescent="0.35">
      <c r="A1104" s="47">
        <f t="shared" si="20"/>
        <v>301</v>
      </c>
      <c r="B1104" t="s">
        <v>980</v>
      </c>
      <c r="C1104" t="s">
        <v>93</v>
      </c>
      <c r="D1104" t="s">
        <v>969</v>
      </c>
      <c r="E1104" t="s">
        <v>981</v>
      </c>
      <c r="F1104" s="149"/>
      <c r="G1104" s="152"/>
    </row>
    <row r="1105" spans="1:7" x14ac:dyDescent="0.35">
      <c r="A1105" s="47">
        <f t="shared" si="20"/>
        <v>302</v>
      </c>
      <c r="B1105" t="s">
        <v>982</v>
      </c>
      <c r="C1105" t="s">
        <v>93</v>
      </c>
      <c r="D1105" t="s">
        <v>969</v>
      </c>
      <c r="E1105" t="s">
        <v>727</v>
      </c>
      <c r="F1105" s="149"/>
      <c r="G1105" s="152"/>
    </row>
    <row r="1106" spans="1:7" x14ac:dyDescent="0.35">
      <c r="A1106" s="47">
        <f t="shared" si="20"/>
        <v>303</v>
      </c>
      <c r="B1106" t="s">
        <v>983</v>
      </c>
      <c r="C1106" t="s">
        <v>93</v>
      </c>
      <c r="D1106" t="s">
        <v>969</v>
      </c>
      <c r="E1106" t="s">
        <v>729</v>
      </c>
      <c r="F1106" s="149"/>
      <c r="G1106" s="152"/>
    </row>
    <row r="1107" spans="1:7" x14ac:dyDescent="0.35">
      <c r="A1107" s="47">
        <f t="shared" si="20"/>
        <v>304</v>
      </c>
      <c r="B1107" t="s">
        <v>984</v>
      </c>
      <c r="C1107" t="s">
        <v>93</v>
      </c>
      <c r="D1107" t="s">
        <v>969</v>
      </c>
      <c r="E1107" t="s">
        <v>731</v>
      </c>
      <c r="F1107" s="149"/>
      <c r="G1107" s="152"/>
    </row>
    <row r="1108" spans="1:7" x14ac:dyDescent="0.35">
      <c r="A1108" s="47">
        <f t="shared" si="20"/>
        <v>305</v>
      </c>
      <c r="B1108" t="s">
        <v>985</v>
      </c>
      <c r="C1108" t="s">
        <v>93</v>
      </c>
      <c r="D1108" t="s">
        <v>969</v>
      </c>
      <c r="E1108" t="s">
        <v>733</v>
      </c>
      <c r="F1108" s="149"/>
      <c r="G1108" s="152"/>
    </row>
    <row r="1109" spans="1:7" x14ac:dyDescent="0.35">
      <c r="A1109" s="47">
        <f t="shared" si="20"/>
        <v>306</v>
      </c>
      <c r="B1109" t="s">
        <v>986</v>
      </c>
      <c r="C1109" t="s">
        <v>93</v>
      </c>
      <c r="D1109" t="s">
        <v>969</v>
      </c>
      <c r="E1109" t="s">
        <v>737</v>
      </c>
      <c r="F1109" s="149"/>
      <c r="G1109" s="152"/>
    </row>
    <row r="1110" spans="1:7" x14ac:dyDescent="0.35">
      <c r="A1110" s="47">
        <f t="shared" si="20"/>
        <v>307</v>
      </c>
      <c r="B1110" t="s">
        <v>987</v>
      </c>
      <c r="C1110" t="s">
        <v>93</v>
      </c>
      <c r="D1110" t="s">
        <v>969</v>
      </c>
      <c r="E1110" t="s">
        <v>739</v>
      </c>
      <c r="F1110" s="149"/>
    </row>
    <row r="1111" spans="1:7" x14ac:dyDescent="0.35">
      <c r="A1111" s="47">
        <f t="shared" si="20"/>
        <v>308</v>
      </c>
      <c r="B1111" t="s">
        <v>988</v>
      </c>
      <c r="C1111" t="s">
        <v>93</v>
      </c>
      <c r="D1111" t="s">
        <v>989</v>
      </c>
      <c r="E1111" t="s">
        <v>715</v>
      </c>
      <c r="F1111" s="149"/>
    </row>
    <row r="1112" spans="1:7" x14ac:dyDescent="0.35">
      <c r="A1112" s="47">
        <f t="shared" si="20"/>
        <v>309</v>
      </c>
      <c r="B1112" t="s">
        <v>990</v>
      </c>
      <c r="C1112" t="s">
        <v>93</v>
      </c>
      <c r="D1112" t="s">
        <v>989</v>
      </c>
      <c r="E1112" t="s">
        <v>717</v>
      </c>
      <c r="F1112" s="149"/>
    </row>
    <row r="1113" spans="1:7" x14ac:dyDescent="0.35">
      <c r="A1113" s="47">
        <f t="shared" si="20"/>
        <v>310</v>
      </c>
      <c r="B1113" t="s">
        <v>991</v>
      </c>
      <c r="C1113" t="s">
        <v>93</v>
      </c>
      <c r="D1113" t="s">
        <v>989</v>
      </c>
      <c r="E1113" t="s">
        <v>719</v>
      </c>
      <c r="F1113" s="149"/>
    </row>
    <row r="1114" spans="1:7" x14ac:dyDescent="0.35">
      <c r="A1114" s="47">
        <f t="shared" si="20"/>
        <v>311</v>
      </c>
      <c r="B1114" t="s">
        <v>992</v>
      </c>
      <c r="C1114" t="s">
        <v>93</v>
      </c>
      <c r="D1114" t="s">
        <v>989</v>
      </c>
      <c r="E1114" t="s">
        <v>721</v>
      </c>
      <c r="F1114" s="149"/>
    </row>
    <row r="1115" spans="1:7" x14ac:dyDescent="0.35">
      <c r="A1115" s="47">
        <f t="shared" si="20"/>
        <v>312</v>
      </c>
      <c r="B1115" t="s">
        <v>993</v>
      </c>
      <c r="C1115" t="s">
        <v>93</v>
      </c>
      <c r="D1115" t="s">
        <v>989</v>
      </c>
      <c r="E1115" t="s">
        <v>723</v>
      </c>
      <c r="F1115" s="149"/>
    </row>
    <row r="1116" spans="1:7" x14ac:dyDescent="0.35">
      <c r="A1116" s="47">
        <f t="shared" si="20"/>
        <v>313</v>
      </c>
      <c r="B1116" t="s">
        <v>994</v>
      </c>
      <c r="C1116" t="s">
        <v>93</v>
      </c>
      <c r="D1116" t="s">
        <v>989</v>
      </c>
      <c r="E1116" t="s">
        <v>725</v>
      </c>
      <c r="F1116" s="149"/>
    </row>
    <row r="1117" spans="1:7" x14ac:dyDescent="0.35">
      <c r="A1117" s="47">
        <f t="shared" si="20"/>
        <v>314</v>
      </c>
      <c r="B1117" t="s">
        <v>995</v>
      </c>
      <c r="C1117" t="s">
        <v>93</v>
      </c>
      <c r="D1117" t="s">
        <v>989</v>
      </c>
      <c r="E1117" t="s">
        <v>727</v>
      </c>
      <c r="F1117" s="149"/>
    </row>
    <row r="1118" spans="1:7" x14ac:dyDescent="0.35">
      <c r="A1118" s="47">
        <f t="shared" si="20"/>
        <v>315</v>
      </c>
      <c r="B1118" t="s">
        <v>996</v>
      </c>
      <c r="C1118" t="s">
        <v>93</v>
      </c>
      <c r="D1118" t="s">
        <v>989</v>
      </c>
      <c r="E1118" t="s">
        <v>729</v>
      </c>
      <c r="F1118" s="149"/>
    </row>
    <row r="1119" spans="1:7" x14ac:dyDescent="0.35">
      <c r="A1119" s="47">
        <f t="shared" si="20"/>
        <v>316</v>
      </c>
      <c r="B1119" t="s">
        <v>997</v>
      </c>
      <c r="C1119" t="s">
        <v>93</v>
      </c>
      <c r="D1119" t="s">
        <v>989</v>
      </c>
      <c r="E1119" t="s">
        <v>731</v>
      </c>
      <c r="F1119" s="149"/>
    </row>
    <row r="1120" spans="1:7" x14ac:dyDescent="0.35">
      <c r="A1120" s="47">
        <f t="shared" si="20"/>
        <v>317</v>
      </c>
      <c r="B1120" t="s">
        <v>998</v>
      </c>
      <c r="C1120" t="s">
        <v>93</v>
      </c>
      <c r="D1120" t="s">
        <v>989</v>
      </c>
      <c r="E1120" t="s">
        <v>733</v>
      </c>
      <c r="F1120" s="149"/>
    </row>
    <row r="1121" spans="1:6" x14ac:dyDescent="0.35">
      <c r="A1121" s="47">
        <f t="shared" si="20"/>
        <v>318</v>
      </c>
      <c r="B1121" t="s">
        <v>999</v>
      </c>
      <c r="C1121" t="s">
        <v>93</v>
      </c>
      <c r="D1121" t="s">
        <v>989</v>
      </c>
      <c r="E1121" t="s">
        <v>737</v>
      </c>
      <c r="F1121" s="149"/>
    </row>
    <row r="1122" spans="1:6" x14ac:dyDescent="0.35">
      <c r="A1122" s="47">
        <f t="shared" si="20"/>
        <v>319</v>
      </c>
      <c r="B1122" t="s">
        <v>1000</v>
      </c>
      <c r="C1122" t="s">
        <v>93</v>
      </c>
      <c r="D1122" t="s">
        <v>989</v>
      </c>
      <c r="E1122" t="s">
        <v>739</v>
      </c>
      <c r="F1122" s="149"/>
    </row>
    <row r="1123" spans="1:6" x14ac:dyDescent="0.35">
      <c r="A1123" s="47">
        <f t="shared" si="20"/>
        <v>320</v>
      </c>
      <c r="B1123" t="s">
        <v>1001</v>
      </c>
      <c r="C1123" t="s">
        <v>93</v>
      </c>
      <c r="D1123" t="s">
        <v>681</v>
      </c>
      <c r="E1123" t="s">
        <v>682</v>
      </c>
      <c r="F1123" s="149"/>
    </row>
    <row r="1124" spans="1:6" x14ac:dyDescent="0.35">
      <c r="A1124" s="47">
        <f t="shared" si="20"/>
        <v>321</v>
      </c>
      <c r="B1124" t="s">
        <v>1002</v>
      </c>
      <c r="C1124" t="s">
        <v>93</v>
      </c>
      <c r="D1124" t="s">
        <v>681</v>
      </c>
      <c r="E1124" t="s">
        <v>684</v>
      </c>
      <c r="F1124" s="149"/>
    </row>
    <row r="1125" spans="1:6" x14ac:dyDescent="0.35">
      <c r="A1125" s="47">
        <f t="shared" ref="A1125:A1188" si="21">+A1124+1</f>
        <v>322</v>
      </c>
      <c r="B1125" t="s">
        <v>1003</v>
      </c>
      <c r="C1125" t="s">
        <v>93</v>
      </c>
      <c r="D1125" t="s">
        <v>681</v>
      </c>
      <c r="E1125" t="s">
        <v>686</v>
      </c>
      <c r="F1125" s="149"/>
    </row>
    <row r="1126" spans="1:6" x14ac:dyDescent="0.35">
      <c r="A1126" s="47">
        <f t="shared" si="21"/>
        <v>323</v>
      </c>
      <c r="B1126" t="s">
        <v>1004</v>
      </c>
      <c r="C1126" t="s">
        <v>93</v>
      </c>
      <c r="D1126" t="s">
        <v>681</v>
      </c>
      <c r="E1126" t="s">
        <v>688</v>
      </c>
      <c r="F1126" s="149"/>
    </row>
    <row r="1127" spans="1:6" x14ac:dyDescent="0.35">
      <c r="A1127" s="47">
        <f t="shared" si="21"/>
        <v>324</v>
      </c>
      <c r="B1127" t="s">
        <v>1005</v>
      </c>
      <c r="C1127" t="s">
        <v>93</v>
      </c>
      <c r="D1127" t="s">
        <v>681</v>
      </c>
      <c r="E1127" t="s">
        <v>690</v>
      </c>
      <c r="F1127" s="149"/>
    </row>
    <row r="1128" spans="1:6" x14ac:dyDescent="0.35">
      <c r="A1128" s="47">
        <f t="shared" si="21"/>
        <v>325</v>
      </c>
      <c r="B1128" t="s">
        <v>105</v>
      </c>
      <c r="C1128" t="s">
        <v>93</v>
      </c>
      <c r="D1128" t="s">
        <v>681</v>
      </c>
      <c r="E1128" t="s">
        <v>692</v>
      </c>
      <c r="F1128" s="149"/>
    </row>
    <row r="1129" spans="1:6" x14ac:dyDescent="0.35">
      <c r="A1129" s="47">
        <f t="shared" si="21"/>
        <v>326</v>
      </c>
      <c r="B1129" t="s">
        <v>1006</v>
      </c>
      <c r="C1129" t="s">
        <v>93</v>
      </c>
      <c r="D1129" t="s">
        <v>1007</v>
      </c>
      <c r="E1129" t="s">
        <v>715</v>
      </c>
      <c r="F1129" s="149"/>
    </row>
    <row r="1130" spans="1:6" x14ac:dyDescent="0.35">
      <c r="A1130" s="47">
        <f t="shared" si="21"/>
        <v>327</v>
      </c>
      <c r="B1130" t="s">
        <v>1008</v>
      </c>
      <c r="C1130" t="s">
        <v>93</v>
      </c>
      <c r="D1130" t="s">
        <v>1007</v>
      </c>
      <c r="E1130" t="s">
        <v>717</v>
      </c>
      <c r="F1130" s="149"/>
    </row>
    <row r="1131" spans="1:6" x14ac:dyDescent="0.35">
      <c r="A1131" s="47">
        <f t="shared" si="21"/>
        <v>328</v>
      </c>
      <c r="B1131" t="s">
        <v>1009</v>
      </c>
      <c r="C1131" t="s">
        <v>93</v>
      </c>
      <c r="D1131" t="s">
        <v>1007</v>
      </c>
      <c r="E1131" t="s">
        <v>719</v>
      </c>
      <c r="F1131" s="149"/>
    </row>
    <row r="1132" spans="1:6" x14ac:dyDescent="0.35">
      <c r="A1132" s="47">
        <f t="shared" si="21"/>
        <v>329</v>
      </c>
      <c r="B1132" t="s">
        <v>1010</v>
      </c>
      <c r="C1132" t="s">
        <v>93</v>
      </c>
      <c r="D1132" t="s">
        <v>1007</v>
      </c>
      <c r="E1132" t="s">
        <v>721</v>
      </c>
      <c r="F1132" s="149"/>
    </row>
    <row r="1133" spans="1:6" x14ac:dyDescent="0.35">
      <c r="A1133" s="47">
        <f t="shared" si="21"/>
        <v>330</v>
      </c>
      <c r="B1133" t="s">
        <v>1011</v>
      </c>
      <c r="C1133" t="s">
        <v>93</v>
      </c>
      <c r="D1133" t="s">
        <v>1007</v>
      </c>
      <c r="E1133" t="s">
        <v>723</v>
      </c>
      <c r="F1133" s="149"/>
    </row>
    <row r="1134" spans="1:6" x14ac:dyDescent="0.35">
      <c r="A1134" s="47">
        <f t="shared" si="21"/>
        <v>331</v>
      </c>
      <c r="B1134" t="s">
        <v>1012</v>
      </c>
      <c r="C1134" t="s">
        <v>93</v>
      </c>
      <c r="D1134" t="s">
        <v>1007</v>
      </c>
      <c r="E1134" t="s">
        <v>727</v>
      </c>
      <c r="F1134" s="149"/>
    </row>
    <row r="1135" spans="1:6" x14ac:dyDescent="0.35">
      <c r="A1135" s="47">
        <f t="shared" si="21"/>
        <v>332</v>
      </c>
      <c r="B1135" t="s">
        <v>1013</v>
      </c>
      <c r="C1135" t="s">
        <v>93</v>
      </c>
      <c r="D1135" t="s">
        <v>1007</v>
      </c>
      <c r="E1135" t="s">
        <v>729</v>
      </c>
      <c r="F1135" s="149"/>
    </row>
    <row r="1136" spans="1:6" x14ac:dyDescent="0.35">
      <c r="A1136" s="47">
        <f t="shared" si="21"/>
        <v>333</v>
      </c>
      <c r="B1136" t="s">
        <v>1014</v>
      </c>
      <c r="C1136" t="s">
        <v>93</v>
      </c>
      <c r="D1136" t="s">
        <v>1007</v>
      </c>
      <c r="E1136" t="s">
        <v>733</v>
      </c>
      <c r="F1136" s="149"/>
    </row>
    <row r="1137" spans="1:6" x14ac:dyDescent="0.35">
      <c r="A1137" s="47">
        <f t="shared" si="21"/>
        <v>334</v>
      </c>
      <c r="B1137" t="s">
        <v>1015</v>
      </c>
      <c r="C1137" t="s">
        <v>93</v>
      </c>
      <c r="D1137" t="s">
        <v>694</v>
      </c>
      <c r="E1137" t="s">
        <v>1016</v>
      </c>
      <c r="F1137" s="149"/>
    </row>
    <row r="1138" spans="1:6" x14ac:dyDescent="0.35">
      <c r="A1138" s="47">
        <f t="shared" si="21"/>
        <v>335</v>
      </c>
      <c r="B1138" t="s">
        <v>1017</v>
      </c>
      <c r="C1138" t="s">
        <v>93</v>
      </c>
      <c r="D1138" t="s">
        <v>694</v>
      </c>
      <c r="E1138" t="s">
        <v>1018</v>
      </c>
      <c r="F1138" s="149"/>
    </row>
    <row r="1139" spans="1:6" x14ac:dyDescent="0.35">
      <c r="A1139" s="47">
        <f t="shared" si="21"/>
        <v>336</v>
      </c>
      <c r="B1139" t="s">
        <v>1019</v>
      </c>
      <c r="C1139" t="s">
        <v>93</v>
      </c>
      <c r="D1139" t="s">
        <v>694</v>
      </c>
      <c r="E1139" t="s">
        <v>1020</v>
      </c>
      <c r="F1139" s="149"/>
    </row>
    <row r="1140" spans="1:6" x14ac:dyDescent="0.35">
      <c r="A1140" s="47">
        <f t="shared" si="21"/>
        <v>337</v>
      </c>
      <c r="B1140" t="s">
        <v>1021</v>
      </c>
      <c r="C1140" t="s">
        <v>93</v>
      </c>
      <c r="D1140" t="s">
        <v>694</v>
      </c>
      <c r="E1140" t="s">
        <v>1022</v>
      </c>
      <c r="F1140" s="149"/>
    </row>
    <row r="1141" spans="1:6" x14ac:dyDescent="0.35">
      <c r="A1141" s="47">
        <f t="shared" si="21"/>
        <v>338</v>
      </c>
      <c r="B1141" t="s">
        <v>1023</v>
      </c>
      <c r="C1141" t="s">
        <v>93</v>
      </c>
      <c r="D1141" t="s">
        <v>694</v>
      </c>
      <c r="E1141" t="s">
        <v>1024</v>
      </c>
      <c r="F1141" s="149"/>
    </row>
    <row r="1142" spans="1:6" x14ac:dyDescent="0.35">
      <c r="A1142" s="47">
        <f t="shared" si="21"/>
        <v>339</v>
      </c>
      <c r="B1142" t="s">
        <v>1025</v>
      </c>
      <c r="C1142" t="s">
        <v>93</v>
      </c>
      <c r="D1142" t="s">
        <v>694</v>
      </c>
      <c r="E1142" t="s">
        <v>1026</v>
      </c>
      <c r="F1142" s="149"/>
    </row>
    <row r="1143" spans="1:6" x14ac:dyDescent="0.35">
      <c r="A1143" s="47">
        <f t="shared" si="21"/>
        <v>340</v>
      </c>
      <c r="B1143" t="s">
        <v>1027</v>
      </c>
      <c r="C1143" t="s">
        <v>93</v>
      </c>
      <c r="D1143" t="s">
        <v>694</v>
      </c>
      <c r="E1143" t="s">
        <v>1028</v>
      </c>
      <c r="F1143" s="149"/>
    </row>
    <row r="1144" spans="1:6" x14ac:dyDescent="0.35">
      <c r="A1144" s="47">
        <f t="shared" si="21"/>
        <v>341</v>
      </c>
      <c r="B1144" t="s">
        <v>1029</v>
      </c>
      <c r="C1144" t="s">
        <v>93</v>
      </c>
      <c r="D1144" t="s">
        <v>694</v>
      </c>
      <c r="E1144" t="s">
        <v>1030</v>
      </c>
      <c r="F1144" s="149"/>
    </row>
    <row r="1145" spans="1:6" x14ac:dyDescent="0.35">
      <c r="A1145" s="47">
        <f t="shared" si="21"/>
        <v>342</v>
      </c>
      <c r="B1145" t="s">
        <v>1031</v>
      </c>
      <c r="C1145" t="s">
        <v>93</v>
      </c>
      <c r="D1145" t="s">
        <v>694</v>
      </c>
      <c r="E1145" t="s">
        <v>1032</v>
      </c>
      <c r="F1145" s="149"/>
    </row>
    <row r="1146" spans="1:6" x14ac:dyDescent="0.35">
      <c r="A1146" s="47">
        <f t="shared" si="21"/>
        <v>343</v>
      </c>
      <c r="B1146" t="s">
        <v>1033</v>
      </c>
      <c r="C1146" t="s">
        <v>93</v>
      </c>
      <c r="D1146" t="s">
        <v>622</v>
      </c>
      <c r="E1146" t="s">
        <v>1034</v>
      </c>
      <c r="F1146" s="149"/>
    </row>
    <row r="1147" spans="1:6" x14ac:dyDescent="0.35">
      <c r="A1147" s="47">
        <f t="shared" si="21"/>
        <v>344</v>
      </c>
      <c r="B1147" t="s">
        <v>1035</v>
      </c>
      <c r="C1147" t="s">
        <v>93</v>
      </c>
      <c r="D1147" t="s">
        <v>622</v>
      </c>
      <c r="E1147" t="s">
        <v>1036</v>
      </c>
      <c r="F1147" s="149"/>
    </row>
    <row r="1148" spans="1:6" x14ac:dyDescent="0.35">
      <c r="A1148" s="47">
        <f t="shared" si="21"/>
        <v>345</v>
      </c>
      <c r="B1148" t="s">
        <v>1037</v>
      </c>
      <c r="C1148" t="s">
        <v>93</v>
      </c>
      <c r="D1148" t="s">
        <v>622</v>
      </c>
      <c r="E1148" t="s">
        <v>1038</v>
      </c>
      <c r="F1148" s="149"/>
    </row>
    <row r="1149" spans="1:6" x14ac:dyDescent="0.35">
      <c r="A1149" s="47">
        <f t="shared" si="21"/>
        <v>346</v>
      </c>
      <c r="B1149" t="s">
        <v>1039</v>
      </c>
      <c r="C1149" t="s">
        <v>93</v>
      </c>
      <c r="D1149" t="s">
        <v>622</v>
      </c>
      <c r="E1149" t="s">
        <v>1040</v>
      </c>
      <c r="F1149" s="149"/>
    </row>
    <row r="1150" spans="1:6" x14ac:dyDescent="0.35">
      <c r="A1150" s="47">
        <f t="shared" si="21"/>
        <v>347</v>
      </c>
      <c r="B1150" t="s">
        <v>1041</v>
      </c>
      <c r="C1150" t="s">
        <v>93</v>
      </c>
      <c r="D1150" t="s">
        <v>622</v>
      </c>
      <c r="E1150" t="s">
        <v>1042</v>
      </c>
      <c r="F1150" s="149"/>
    </row>
    <row r="1151" spans="1:6" x14ac:dyDescent="0.35">
      <c r="A1151" s="47">
        <f t="shared" si="21"/>
        <v>348</v>
      </c>
      <c r="B1151" t="s">
        <v>1043</v>
      </c>
      <c r="C1151" t="s">
        <v>93</v>
      </c>
      <c r="D1151" t="s">
        <v>622</v>
      </c>
      <c r="E1151" t="s">
        <v>1044</v>
      </c>
      <c r="F1151" s="149"/>
    </row>
    <row r="1152" spans="1:6" x14ac:dyDescent="0.35">
      <c r="A1152" s="47">
        <f t="shared" si="21"/>
        <v>349</v>
      </c>
      <c r="B1152" t="s">
        <v>1045</v>
      </c>
      <c r="C1152" t="s">
        <v>93</v>
      </c>
      <c r="D1152" t="s">
        <v>622</v>
      </c>
      <c r="E1152" t="s">
        <v>1046</v>
      </c>
      <c r="F1152" s="149"/>
    </row>
    <row r="1153" spans="1:6" x14ac:dyDescent="0.35">
      <c r="A1153" s="47">
        <f t="shared" si="21"/>
        <v>350</v>
      </c>
      <c r="B1153" t="s">
        <v>1047</v>
      </c>
      <c r="C1153" t="s">
        <v>93</v>
      </c>
      <c r="D1153" t="s">
        <v>622</v>
      </c>
      <c r="E1153" t="s">
        <v>1048</v>
      </c>
      <c r="F1153" s="149"/>
    </row>
    <row r="1154" spans="1:6" x14ac:dyDescent="0.35">
      <c r="A1154" s="47">
        <f t="shared" si="21"/>
        <v>351</v>
      </c>
      <c r="B1154" t="s">
        <v>1049</v>
      </c>
      <c r="C1154" t="s">
        <v>93</v>
      </c>
      <c r="D1154" t="s">
        <v>622</v>
      </c>
      <c r="E1154" t="s">
        <v>1050</v>
      </c>
      <c r="F1154" s="149"/>
    </row>
    <row r="1155" spans="1:6" x14ac:dyDescent="0.35">
      <c r="A1155" s="47">
        <f t="shared" si="21"/>
        <v>352</v>
      </c>
      <c r="B1155" t="s">
        <v>1051</v>
      </c>
      <c r="C1155" t="s">
        <v>93</v>
      </c>
      <c r="D1155" t="s">
        <v>622</v>
      </c>
      <c r="E1155" t="s">
        <v>1052</v>
      </c>
      <c r="F1155" s="149"/>
    </row>
    <row r="1156" spans="1:6" x14ac:dyDescent="0.35">
      <c r="A1156" s="47">
        <f t="shared" si="21"/>
        <v>353</v>
      </c>
      <c r="B1156" t="s">
        <v>1053</v>
      </c>
      <c r="C1156" t="s">
        <v>93</v>
      </c>
      <c r="D1156" t="s">
        <v>1054</v>
      </c>
      <c r="E1156" t="s">
        <v>715</v>
      </c>
      <c r="F1156" s="149"/>
    </row>
    <row r="1157" spans="1:6" x14ac:dyDescent="0.35">
      <c r="A1157" s="47">
        <f t="shared" si="21"/>
        <v>354</v>
      </c>
      <c r="B1157" t="s">
        <v>1055</v>
      </c>
      <c r="C1157" t="s">
        <v>93</v>
      </c>
      <c r="D1157" t="s">
        <v>1054</v>
      </c>
      <c r="E1157" t="s">
        <v>717</v>
      </c>
      <c r="F1157" s="149"/>
    </row>
    <row r="1158" spans="1:6" x14ac:dyDescent="0.35">
      <c r="A1158" s="47">
        <f t="shared" si="21"/>
        <v>355</v>
      </c>
      <c r="B1158" t="s">
        <v>1056</v>
      </c>
      <c r="C1158" t="s">
        <v>93</v>
      </c>
      <c r="D1158" t="s">
        <v>1054</v>
      </c>
      <c r="E1158" t="s">
        <v>774</v>
      </c>
      <c r="F1158" s="149"/>
    </row>
    <row r="1159" spans="1:6" x14ac:dyDescent="0.35">
      <c r="A1159" s="47">
        <f t="shared" si="21"/>
        <v>356</v>
      </c>
      <c r="B1159" t="s">
        <v>1057</v>
      </c>
      <c r="C1159" t="s">
        <v>93</v>
      </c>
      <c r="D1159" t="s">
        <v>1054</v>
      </c>
      <c r="E1159" t="s">
        <v>776</v>
      </c>
      <c r="F1159" s="149"/>
    </row>
    <row r="1160" spans="1:6" x14ac:dyDescent="0.35">
      <c r="A1160" s="47">
        <f t="shared" si="21"/>
        <v>357</v>
      </c>
      <c r="B1160" t="s">
        <v>1058</v>
      </c>
      <c r="C1160" t="s">
        <v>93</v>
      </c>
      <c r="D1160" t="s">
        <v>1054</v>
      </c>
      <c r="E1160" t="s">
        <v>719</v>
      </c>
      <c r="F1160" s="149"/>
    </row>
    <row r="1161" spans="1:6" x14ac:dyDescent="0.35">
      <c r="A1161" s="47">
        <f t="shared" si="21"/>
        <v>358</v>
      </c>
      <c r="B1161" t="s">
        <v>1059</v>
      </c>
      <c r="C1161" t="s">
        <v>93</v>
      </c>
      <c r="D1161" t="s">
        <v>1054</v>
      </c>
      <c r="E1161" t="s">
        <v>721</v>
      </c>
      <c r="F1161" s="149"/>
    </row>
    <row r="1162" spans="1:6" x14ac:dyDescent="0.35">
      <c r="A1162" s="47">
        <f t="shared" si="21"/>
        <v>359</v>
      </c>
      <c r="B1162" t="s">
        <v>1060</v>
      </c>
      <c r="C1162" t="s">
        <v>93</v>
      </c>
      <c r="D1162" t="s">
        <v>1054</v>
      </c>
      <c r="E1162" t="s">
        <v>723</v>
      </c>
      <c r="F1162" s="149"/>
    </row>
    <row r="1163" spans="1:6" x14ac:dyDescent="0.35">
      <c r="A1163" s="47">
        <f t="shared" si="21"/>
        <v>360</v>
      </c>
      <c r="B1163" t="s">
        <v>1061</v>
      </c>
      <c r="C1163" t="s">
        <v>93</v>
      </c>
      <c r="D1163" t="s">
        <v>1054</v>
      </c>
      <c r="E1163" t="s">
        <v>727</v>
      </c>
      <c r="F1163" s="149"/>
    </row>
    <row r="1164" spans="1:6" x14ac:dyDescent="0.35">
      <c r="A1164" s="47">
        <f t="shared" si="21"/>
        <v>361</v>
      </c>
      <c r="B1164" t="s">
        <v>1062</v>
      </c>
      <c r="C1164" t="s">
        <v>93</v>
      </c>
      <c r="D1164" t="s">
        <v>1054</v>
      </c>
      <c r="E1164" t="s">
        <v>729</v>
      </c>
      <c r="F1164" s="149"/>
    </row>
    <row r="1165" spans="1:6" x14ac:dyDescent="0.35">
      <c r="A1165" s="47">
        <f t="shared" si="21"/>
        <v>362</v>
      </c>
      <c r="B1165" t="s">
        <v>1063</v>
      </c>
      <c r="C1165" t="s">
        <v>93</v>
      </c>
      <c r="D1165" t="s">
        <v>1054</v>
      </c>
      <c r="E1165" t="s">
        <v>733</v>
      </c>
      <c r="F1165" s="149"/>
    </row>
    <row r="1166" spans="1:6" x14ac:dyDescent="0.35">
      <c r="A1166" s="47">
        <f t="shared" si="21"/>
        <v>363</v>
      </c>
      <c r="B1166" t="s">
        <v>1064</v>
      </c>
      <c r="C1166" t="s">
        <v>93</v>
      </c>
      <c r="D1166" t="s">
        <v>1065</v>
      </c>
      <c r="E1166" t="s">
        <v>741</v>
      </c>
      <c r="F1166" s="149"/>
    </row>
    <row r="1167" spans="1:6" x14ac:dyDescent="0.35">
      <c r="A1167" s="47">
        <f t="shared" si="21"/>
        <v>364</v>
      </c>
      <c r="B1167" t="s">
        <v>1066</v>
      </c>
      <c r="C1167" t="s">
        <v>93</v>
      </c>
      <c r="D1167" t="s">
        <v>1065</v>
      </c>
      <c r="E1167" t="s">
        <v>743</v>
      </c>
      <c r="F1167" s="149"/>
    </row>
    <row r="1168" spans="1:6" x14ac:dyDescent="0.35">
      <c r="A1168" s="47">
        <f t="shared" si="21"/>
        <v>365</v>
      </c>
      <c r="B1168" t="s">
        <v>1067</v>
      </c>
      <c r="C1168" t="s">
        <v>93</v>
      </c>
      <c r="D1168" t="s">
        <v>1065</v>
      </c>
      <c r="E1168" t="s">
        <v>715</v>
      </c>
      <c r="F1168" s="149"/>
    </row>
    <row r="1169" spans="1:6" x14ac:dyDescent="0.35">
      <c r="A1169" s="47">
        <f t="shared" si="21"/>
        <v>366</v>
      </c>
      <c r="B1169" t="s">
        <v>1068</v>
      </c>
      <c r="C1169" t="s">
        <v>93</v>
      </c>
      <c r="D1169" t="s">
        <v>1065</v>
      </c>
      <c r="E1169" t="s">
        <v>746</v>
      </c>
      <c r="F1169" s="149"/>
    </row>
    <row r="1170" spans="1:6" x14ac:dyDescent="0.35">
      <c r="A1170" s="47">
        <f t="shared" si="21"/>
        <v>367</v>
      </c>
      <c r="B1170" t="s">
        <v>1069</v>
      </c>
      <c r="C1170" t="s">
        <v>93</v>
      </c>
      <c r="D1170" t="s">
        <v>1065</v>
      </c>
      <c r="E1170" t="s">
        <v>717</v>
      </c>
      <c r="F1170" s="149"/>
    </row>
    <row r="1171" spans="1:6" x14ac:dyDescent="0.35">
      <c r="A1171" s="47">
        <f t="shared" si="21"/>
        <v>368</v>
      </c>
      <c r="B1171" t="s">
        <v>1070</v>
      </c>
      <c r="C1171" t="s">
        <v>93</v>
      </c>
      <c r="D1171" t="s">
        <v>1065</v>
      </c>
      <c r="E1171" t="s">
        <v>749</v>
      </c>
      <c r="F1171" s="149"/>
    </row>
    <row r="1172" spans="1:6" x14ac:dyDescent="0.35">
      <c r="A1172" s="47">
        <f t="shared" si="21"/>
        <v>369</v>
      </c>
      <c r="B1172" t="s">
        <v>1071</v>
      </c>
      <c r="C1172" t="s">
        <v>93</v>
      </c>
      <c r="D1172" t="s">
        <v>1065</v>
      </c>
      <c r="E1172" t="s">
        <v>751</v>
      </c>
      <c r="F1172" s="149"/>
    </row>
    <row r="1173" spans="1:6" x14ac:dyDescent="0.35">
      <c r="A1173" s="47">
        <f t="shared" si="21"/>
        <v>370</v>
      </c>
      <c r="B1173" t="s">
        <v>1072</v>
      </c>
      <c r="C1173" t="s">
        <v>93</v>
      </c>
      <c r="D1173" t="s">
        <v>1065</v>
      </c>
      <c r="E1173" t="s">
        <v>753</v>
      </c>
      <c r="F1173" s="149"/>
    </row>
    <row r="1174" spans="1:6" x14ac:dyDescent="0.35">
      <c r="A1174" s="47">
        <f t="shared" si="21"/>
        <v>371</v>
      </c>
      <c r="B1174" t="s">
        <v>1073</v>
      </c>
      <c r="C1174" t="s">
        <v>93</v>
      </c>
      <c r="D1174" t="s">
        <v>1065</v>
      </c>
      <c r="E1174" t="s">
        <v>755</v>
      </c>
      <c r="F1174" s="149"/>
    </row>
    <row r="1175" spans="1:6" x14ac:dyDescent="0.35">
      <c r="A1175" s="47">
        <f t="shared" si="21"/>
        <v>372</v>
      </c>
      <c r="B1175" t="s">
        <v>1074</v>
      </c>
      <c r="C1175" t="s">
        <v>93</v>
      </c>
      <c r="D1175" t="s">
        <v>1065</v>
      </c>
      <c r="E1175" t="s">
        <v>808</v>
      </c>
      <c r="F1175" s="149"/>
    </row>
    <row r="1176" spans="1:6" x14ac:dyDescent="0.35">
      <c r="A1176" s="47">
        <f t="shared" si="21"/>
        <v>373</v>
      </c>
      <c r="B1176" t="s">
        <v>1075</v>
      </c>
      <c r="C1176" t="s">
        <v>93</v>
      </c>
      <c r="D1176" t="s">
        <v>1065</v>
      </c>
      <c r="E1176" t="s">
        <v>727</v>
      </c>
      <c r="F1176" s="149"/>
    </row>
    <row r="1177" spans="1:6" x14ac:dyDescent="0.35">
      <c r="A1177" s="47">
        <f t="shared" si="21"/>
        <v>374</v>
      </c>
      <c r="B1177" t="s">
        <v>1076</v>
      </c>
      <c r="C1177" t="s">
        <v>93</v>
      </c>
      <c r="D1177" t="s">
        <v>1065</v>
      </c>
      <c r="E1177" t="s">
        <v>729</v>
      </c>
      <c r="F1177" s="149"/>
    </row>
    <row r="1178" spans="1:6" x14ac:dyDescent="0.35">
      <c r="A1178" s="47">
        <f t="shared" si="21"/>
        <v>375</v>
      </c>
      <c r="B1178" t="s">
        <v>1077</v>
      </c>
      <c r="C1178" t="s">
        <v>93</v>
      </c>
      <c r="D1178" t="s">
        <v>1065</v>
      </c>
      <c r="E1178" t="s">
        <v>733</v>
      </c>
      <c r="F1178" s="149"/>
    </row>
    <row r="1179" spans="1:6" x14ac:dyDescent="0.35">
      <c r="A1179" s="47">
        <f t="shared" si="21"/>
        <v>376</v>
      </c>
      <c r="B1179" t="s">
        <v>1078</v>
      </c>
      <c r="C1179" t="s">
        <v>93</v>
      </c>
      <c r="D1179" t="s">
        <v>1065</v>
      </c>
      <c r="E1179" t="s">
        <v>760</v>
      </c>
      <c r="F1179" s="149"/>
    </row>
    <row r="1180" spans="1:6" x14ac:dyDescent="0.35">
      <c r="A1180" s="47">
        <f t="shared" si="21"/>
        <v>377</v>
      </c>
      <c r="B1180" t="s">
        <v>1079</v>
      </c>
      <c r="C1180" t="s">
        <v>93</v>
      </c>
      <c r="D1180" t="s">
        <v>1065</v>
      </c>
      <c r="E1180" t="s">
        <v>762</v>
      </c>
      <c r="F1180" s="149"/>
    </row>
    <row r="1181" spans="1:6" x14ac:dyDescent="0.35">
      <c r="A1181" s="47">
        <f t="shared" si="21"/>
        <v>378</v>
      </c>
      <c r="B1181" t="s">
        <v>1080</v>
      </c>
      <c r="C1181" t="s">
        <v>93</v>
      </c>
      <c r="D1181" t="s">
        <v>1081</v>
      </c>
      <c r="E1181" t="s">
        <v>794</v>
      </c>
      <c r="F1181" s="149"/>
    </row>
    <row r="1182" spans="1:6" x14ac:dyDescent="0.35">
      <c r="A1182" s="47">
        <f t="shared" si="21"/>
        <v>379</v>
      </c>
      <c r="B1182" t="s">
        <v>1082</v>
      </c>
      <c r="C1182" t="s">
        <v>93</v>
      </c>
      <c r="D1182" t="s">
        <v>1081</v>
      </c>
      <c r="E1182" t="s">
        <v>796</v>
      </c>
      <c r="F1182" s="149"/>
    </row>
    <row r="1183" spans="1:6" x14ac:dyDescent="0.35">
      <c r="A1183" s="47">
        <f t="shared" si="21"/>
        <v>380</v>
      </c>
      <c r="B1183" t="s">
        <v>1083</v>
      </c>
      <c r="C1183" t="s">
        <v>93</v>
      </c>
      <c r="D1183" t="s">
        <v>1081</v>
      </c>
      <c r="E1183" t="s">
        <v>798</v>
      </c>
      <c r="F1183" s="149"/>
    </row>
    <row r="1184" spans="1:6" x14ac:dyDescent="0.35">
      <c r="A1184" s="47">
        <f t="shared" si="21"/>
        <v>381</v>
      </c>
      <c r="B1184" t="s">
        <v>1084</v>
      </c>
      <c r="C1184" t="s">
        <v>93</v>
      </c>
      <c r="D1184" t="s">
        <v>1081</v>
      </c>
      <c r="E1184" t="s">
        <v>741</v>
      </c>
      <c r="F1184" s="149"/>
    </row>
    <row r="1185" spans="1:6" x14ac:dyDescent="0.35">
      <c r="A1185" s="47">
        <f t="shared" si="21"/>
        <v>382</v>
      </c>
      <c r="B1185" t="s">
        <v>1085</v>
      </c>
      <c r="C1185" t="s">
        <v>93</v>
      </c>
      <c r="D1185" t="s">
        <v>1081</v>
      </c>
      <c r="E1185" t="s">
        <v>743</v>
      </c>
      <c r="F1185" s="149"/>
    </row>
    <row r="1186" spans="1:6" x14ac:dyDescent="0.35">
      <c r="A1186" s="47">
        <f t="shared" si="21"/>
        <v>383</v>
      </c>
      <c r="B1186" t="s">
        <v>1086</v>
      </c>
      <c r="C1186" t="s">
        <v>93</v>
      </c>
      <c r="D1186" t="s">
        <v>1081</v>
      </c>
      <c r="E1186" t="s">
        <v>767</v>
      </c>
      <c r="F1186" s="149"/>
    </row>
    <row r="1187" spans="1:6" x14ac:dyDescent="0.35">
      <c r="A1187" s="47">
        <f t="shared" si="21"/>
        <v>384</v>
      </c>
      <c r="B1187" t="s">
        <v>1087</v>
      </c>
      <c r="C1187" t="s">
        <v>93</v>
      </c>
      <c r="D1187" t="s">
        <v>1081</v>
      </c>
      <c r="E1187" t="s">
        <v>769</v>
      </c>
      <c r="F1187" s="149"/>
    </row>
    <row r="1188" spans="1:6" x14ac:dyDescent="0.35">
      <c r="A1188" s="47">
        <f t="shared" si="21"/>
        <v>385</v>
      </c>
      <c r="B1188" t="s">
        <v>1088</v>
      </c>
      <c r="C1188" t="s">
        <v>93</v>
      </c>
      <c r="D1188" t="s">
        <v>1081</v>
      </c>
      <c r="E1188" t="s">
        <v>715</v>
      </c>
      <c r="F1188" s="149"/>
    </row>
    <row r="1189" spans="1:6" x14ac:dyDescent="0.35">
      <c r="A1189" s="47">
        <f t="shared" ref="A1189:A1252" si="22">+A1188+1</f>
        <v>386</v>
      </c>
      <c r="B1189" t="s">
        <v>1089</v>
      </c>
      <c r="C1189" t="s">
        <v>93</v>
      </c>
      <c r="D1189" t="s">
        <v>1081</v>
      </c>
      <c r="E1189" t="s">
        <v>746</v>
      </c>
      <c r="F1189" s="149"/>
    </row>
    <row r="1190" spans="1:6" x14ac:dyDescent="0.35">
      <c r="A1190" s="47">
        <f t="shared" si="22"/>
        <v>387</v>
      </c>
      <c r="B1190" t="s">
        <v>1090</v>
      </c>
      <c r="C1190" t="s">
        <v>93</v>
      </c>
      <c r="D1190" t="s">
        <v>1081</v>
      </c>
      <c r="E1190" t="s">
        <v>717</v>
      </c>
      <c r="F1190" s="149"/>
    </row>
    <row r="1191" spans="1:6" x14ac:dyDescent="0.35">
      <c r="A1191" s="47">
        <f t="shared" si="22"/>
        <v>388</v>
      </c>
      <c r="B1191" t="s">
        <v>1091</v>
      </c>
      <c r="C1191" t="s">
        <v>93</v>
      </c>
      <c r="D1191" t="s">
        <v>1081</v>
      </c>
      <c r="E1191" t="s">
        <v>751</v>
      </c>
      <c r="F1191" s="149"/>
    </row>
    <row r="1192" spans="1:6" x14ac:dyDescent="0.35">
      <c r="A1192" s="47">
        <f t="shared" si="22"/>
        <v>389</v>
      </c>
      <c r="B1192" t="s">
        <v>1092</v>
      </c>
      <c r="C1192" t="s">
        <v>93</v>
      </c>
      <c r="D1192" t="s">
        <v>1081</v>
      </c>
      <c r="E1192" t="s">
        <v>753</v>
      </c>
      <c r="F1192" s="149"/>
    </row>
    <row r="1193" spans="1:6" x14ac:dyDescent="0.35">
      <c r="A1193" s="47">
        <f t="shared" si="22"/>
        <v>390</v>
      </c>
      <c r="B1193" t="s">
        <v>1093</v>
      </c>
      <c r="C1193" t="s">
        <v>93</v>
      </c>
      <c r="D1193" t="s">
        <v>1081</v>
      </c>
      <c r="E1193" t="s">
        <v>755</v>
      </c>
      <c r="F1193" s="149"/>
    </row>
    <row r="1194" spans="1:6" x14ac:dyDescent="0.35">
      <c r="A1194" s="47">
        <f t="shared" si="22"/>
        <v>391</v>
      </c>
      <c r="B1194" t="s">
        <v>1094</v>
      </c>
      <c r="C1194" t="s">
        <v>93</v>
      </c>
      <c r="D1194" t="s">
        <v>1081</v>
      </c>
      <c r="E1194" t="s">
        <v>727</v>
      </c>
      <c r="F1194" s="149"/>
    </row>
    <row r="1195" spans="1:6" x14ac:dyDescent="0.35">
      <c r="A1195" s="47">
        <f t="shared" si="22"/>
        <v>392</v>
      </c>
      <c r="B1195" t="s">
        <v>1095</v>
      </c>
      <c r="C1195" t="s">
        <v>93</v>
      </c>
      <c r="D1195" t="s">
        <v>1081</v>
      </c>
      <c r="E1195" t="s">
        <v>729</v>
      </c>
      <c r="F1195" s="149"/>
    </row>
    <row r="1196" spans="1:6" x14ac:dyDescent="0.35">
      <c r="A1196" s="47">
        <f t="shared" si="22"/>
        <v>393</v>
      </c>
      <c r="B1196" t="s">
        <v>1096</v>
      </c>
      <c r="C1196" t="s">
        <v>93</v>
      </c>
      <c r="D1196" t="s">
        <v>1081</v>
      </c>
      <c r="E1196" t="s">
        <v>733</v>
      </c>
      <c r="F1196" s="149"/>
    </row>
    <row r="1197" spans="1:6" x14ac:dyDescent="0.35">
      <c r="A1197" s="47">
        <f t="shared" si="22"/>
        <v>394</v>
      </c>
      <c r="B1197" t="s">
        <v>1097</v>
      </c>
      <c r="C1197" t="s">
        <v>93</v>
      </c>
      <c r="D1197" t="s">
        <v>1098</v>
      </c>
      <c r="E1197" t="s">
        <v>794</v>
      </c>
      <c r="F1197" s="149"/>
    </row>
    <row r="1198" spans="1:6" x14ac:dyDescent="0.35">
      <c r="A1198" s="47">
        <f t="shared" si="22"/>
        <v>395</v>
      </c>
      <c r="B1198" t="s">
        <v>1099</v>
      </c>
      <c r="C1198" t="s">
        <v>93</v>
      </c>
      <c r="D1198" t="s">
        <v>1098</v>
      </c>
      <c r="E1198" t="s">
        <v>796</v>
      </c>
      <c r="F1198" s="149"/>
    </row>
    <row r="1199" spans="1:6" x14ac:dyDescent="0.35">
      <c r="A1199" s="47">
        <f t="shared" si="22"/>
        <v>396</v>
      </c>
      <c r="B1199" t="s">
        <v>1100</v>
      </c>
      <c r="C1199" t="s">
        <v>93</v>
      </c>
      <c r="D1199" t="s">
        <v>1098</v>
      </c>
      <c r="E1199" t="s">
        <v>798</v>
      </c>
      <c r="F1199" s="149"/>
    </row>
    <row r="1200" spans="1:6" x14ac:dyDescent="0.35">
      <c r="A1200" s="47">
        <f t="shared" si="22"/>
        <v>397</v>
      </c>
      <c r="B1200" t="s">
        <v>1101</v>
      </c>
      <c r="C1200" t="s">
        <v>93</v>
      </c>
      <c r="D1200" t="s">
        <v>1098</v>
      </c>
      <c r="E1200" t="s">
        <v>741</v>
      </c>
      <c r="F1200" s="149"/>
    </row>
    <row r="1201" spans="1:6" x14ac:dyDescent="0.35">
      <c r="A1201" s="47">
        <f t="shared" si="22"/>
        <v>398</v>
      </c>
      <c r="B1201" t="s">
        <v>1102</v>
      </c>
      <c r="C1201" t="s">
        <v>93</v>
      </c>
      <c r="D1201" t="s">
        <v>1098</v>
      </c>
      <c r="E1201" t="s">
        <v>743</v>
      </c>
      <c r="F1201" s="149"/>
    </row>
    <row r="1202" spans="1:6" x14ac:dyDescent="0.35">
      <c r="A1202" s="47">
        <f t="shared" si="22"/>
        <v>399</v>
      </c>
      <c r="B1202" t="s">
        <v>1103</v>
      </c>
      <c r="C1202" t="s">
        <v>93</v>
      </c>
      <c r="D1202" t="s">
        <v>1098</v>
      </c>
      <c r="E1202" t="s">
        <v>767</v>
      </c>
      <c r="F1202" s="149"/>
    </row>
    <row r="1203" spans="1:6" x14ac:dyDescent="0.35">
      <c r="A1203" s="47">
        <f t="shared" si="22"/>
        <v>400</v>
      </c>
      <c r="B1203" t="s">
        <v>1104</v>
      </c>
      <c r="C1203" t="s">
        <v>93</v>
      </c>
      <c r="D1203" t="s">
        <v>1098</v>
      </c>
      <c r="E1203" t="s">
        <v>769</v>
      </c>
      <c r="F1203" s="149"/>
    </row>
    <row r="1204" spans="1:6" x14ac:dyDescent="0.35">
      <c r="A1204" s="47">
        <f t="shared" si="22"/>
        <v>401</v>
      </c>
      <c r="B1204" t="s">
        <v>1105</v>
      </c>
      <c r="C1204" t="s">
        <v>93</v>
      </c>
      <c r="D1204" t="s">
        <v>1098</v>
      </c>
      <c r="E1204" t="s">
        <v>715</v>
      </c>
      <c r="F1204" s="149"/>
    </row>
    <row r="1205" spans="1:6" x14ac:dyDescent="0.35">
      <c r="A1205" s="47">
        <f t="shared" si="22"/>
        <v>402</v>
      </c>
      <c r="B1205" t="s">
        <v>1106</v>
      </c>
      <c r="C1205" t="s">
        <v>93</v>
      </c>
      <c r="D1205" t="s">
        <v>1098</v>
      </c>
      <c r="E1205" t="s">
        <v>746</v>
      </c>
      <c r="F1205" s="149"/>
    </row>
    <row r="1206" spans="1:6" x14ac:dyDescent="0.35">
      <c r="A1206" s="47">
        <f t="shared" si="22"/>
        <v>403</v>
      </c>
      <c r="B1206" t="s">
        <v>1107</v>
      </c>
      <c r="C1206" t="s">
        <v>93</v>
      </c>
      <c r="D1206" t="s">
        <v>1098</v>
      </c>
      <c r="E1206" t="s">
        <v>717</v>
      </c>
      <c r="F1206" s="149"/>
    </row>
    <row r="1207" spans="1:6" x14ac:dyDescent="0.35">
      <c r="A1207" s="47">
        <f t="shared" si="22"/>
        <v>404</v>
      </c>
      <c r="B1207" t="s">
        <v>1108</v>
      </c>
      <c r="C1207" t="s">
        <v>93</v>
      </c>
      <c r="D1207" t="s">
        <v>1098</v>
      </c>
      <c r="E1207" t="s">
        <v>774</v>
      </c>
      <c r="F1207" s="149"/>
    </row>
    <row r="1208" spans="1:6" x14ac:dyDescent="0.35">
      <c r="A1208" s="47">
        <f t="shared" si="22"/>
        <v>405</v>
      </c>
      <c r="B1208" t="s">
        <v>1109</v>
      </c>
      <c r="C1208" t="s">
        <v>93</v>
      </c>
      <c r="D1208" t="s">
        <v>1098</v>
      </c>
      <c r="E1208" t="s">
        <v>749</v>
      </c>
      <c r="F1208" s="149"/>
    </row>
    <row r="1209" spans="1:6" x14ac:dyDescent="0.35">
      <c r="A1209" s="47">
        <f t="shared" si="22"/>
        <v>406</v>
      </c>
      <c r="B1209" t="s">
        <v>1110</v>
      </c>
      <c r="C1209" t="s">
        <v>93</v>
      </c>
      <c r="D1209" t="s">
        <v>1098</v>
      </c>
      <c r="E1209" t="s">
        <v>751</v>
      </c>
      <c r="F1209" s="149"/>
    </row>
    <row r="1210" spans="1:6" x14ac:dyDescent="0.35">
      <c r="A1210" s="47">
        <f t="shared" si="22"/>
        <v>407</v>
      </c>
      <c r="B1210" t="s">
        <v>1111</v>
      </c>
      <c r="C1210" t="s">
        <v>93</v>
      </c>
      <c r="D1210" t="s">
        <v>1098</v>
      </c>
      <c r="E1210" t="s">
        <v>719</v>
      </c>
      <c r="F1210" s="149"/>
    </row>
    <row r="1211" spans="1:6" x14ac:dyDescent="0.35">
      <c r="A1211" s="47">
        <f t="shared" si="22"/>
        <v>408</v>
      </c>
      <c r="B1211" t="s">
        <v>1112</v>
      </c>
      <c r="C1211" t="s">
        <v>93</v>
      </c>
      <c r="D1211" t="s">
        <v>1098</v>
      </c>
      <c r="E1211" t="s">
        <v>753</v>
      </c>
      <c r="F1211" s="149"/>
    </row>
    <row r="1212" spans="1:6" x14ac:dyDescent="0.35">
      <c r="A1212" s="47">
        <f t="shared" si="22"/>
        <v>409</v>
      </c>
      <c r="B1212" t="s">
        <v>1113</v>
      </c>
      <c r="C1212" t="s">
        <v>93</v>
      </c>
      <c r="D1212" t="s">
        <v>1098</v>
      </c>
      <c r="E1212" t="s">
        <v>755</v>
      </c>
      <c r="F1212" s="149"/>
    </row>
    <row r="1213" spans="1:6" x14ac:dyDescent="0.35">
      <c r="A1213" s="47">
        <f t="shared" si="22"/>
        <v>410</v>
      </c>
      <c r="B1213" t="s">
        <v>1114</v>
      </c>
      <c r="C1213" t="s">
        <v>93</v>
      </c>
      <c r="D1213" t="s">
        <v>1098</v>
      </c>
      <c r="E1213" t="s">
        <v>721</v>
      </c>
      <c r="F1213" s="149"/>
    </row>
    <row r="1214" spans="1:6" x14ac:dyDescent="0.35">
      <c r="A1214" s="47">
        <f t="shared" si="22"/>
        <v>411</v>
      </c>
      <c r="B1214" t="s">
        <v>1115</v>
      </c>
      <c r="C1214" t="s">
        <v>93</v>
      </c>
      <c r="D1214" t="s">
        <v>1098</v>
      </c>
      <c r="E1214" t="s">
        <v>723</v>
      </c>
      <c r="F1214" s="149"/>
    </row>
    <row r="1215" spans="1:6" x14ac:dyDescent="0.35">
      <c r="A1215" s="47">
        <f t="shared" si="22"/>
        <v>412</v>
      </c>
      <c r="B1215" t="s">
        <v>1116</v>
      </c>
      <c r="C1215" t="s">
        <v>93</v>
      </c>
      <c r="D1215" t="s">
        <v>1098</v>
      </c>
      <c r="E1215" t="s">
        <v>725</v>
      </c>
      <c r="F1215" s="149"/>
    </row>
    <row r="1216" spans="1:6" x14ac:dyDescent="0.35">
      <c r="A1216" s="47">
        <f t="shared" si="22"/>
        <v>413</v>
      </c>
      <c r="B1216" t="s">
        <v>1117</v>
      </c>
      <c r="C1216" t="s">
        <v>93</v>
      </c>
      <c r="D1216" t="s">
        <v>1098</v>
      </c>
      <c r="E1216" t="s">
        <v>808</v>
      </c>
      <c r="F1216" s="149"/>
    </row>
    <row r="1217" spans="1:6" x14ac:dyDescent="0.35">
      <c r="A1217" s="47">
        <f t="shared" si="22"/>
        <v>414</v>
      </c>
      <c r="B1217" t="s">
        <v>1118</v>
      </c>
      <c r="C1217" t="s">
        <v>93</v>
      </c>
      <c r="D1217" t="s">
        <v>1098</v>
      </c>
      <c r="E1217" t="s">
        <v>727</v>
      </c>
      <c r="F1217" s="149"/>
    </row>
    <row r="1218" spans="1:6" x14ac:dyDescent="0.35">
      <c r="A1218" s="47">
        <f t="shared" si="22"/>
        <v>415</v>
      </c>
      <c r="B1218" t="s">
        <v>1119</v>
      </c>
      <c r="C1218" t="s">
        <v>93</v>
      </c>
      <c r="D1218" t="s">
        <v>1098</v>
      </c>
      <c r="E1218" t="s">
        <v>729</v>
      </c>
      <c r="F1218" s="149"/>
    </row>
    <row r="1219" spans="1:6" x14ac:dyDescent="0.35">
      <c r="A1219" s="47">
        <f t="shared" si="22"/>
        <v>416</v>
      </c>
      <c r="B1219" t="s">
        <v>1120</v>
      </c>
      <c r="C1219" t="s">
        <v>93</v>
      </c>
      <c r="D1219" t="s">
        <v>1098</v>
      </c>
      <c r="E1219" t="s">
        <v>731</v>
      </c>
      <c r="F1219" s="149"/>
    </row>
    <row r="1220" spans="1:6" x14ac:dyDescent="0.35">
      <c r="A1220" s="47">
        <f t="shared" si="22"/>
        <v>417</v>
      </c>
      <c r="B1220" t="s">
        <v>1121</v>
      </c>
      <c r="C1220" t="s">
        <v>93</v>
      </c>
      <c r="D1220" t="s">
        <v>1098</v>
      </c>
      <c r="E1220" t="s">
        <v>733</v>
      </c>
      <c r="F1220" s="149"/>
    </row>
    <row r="1221" spans="1:6" x14ac:dyDescent="0.35">
      <c r="A1221" s="47">
        <f t="shared" si="22"/>
        <v>418</v>
      </c>
      <c r="B1221" t="s">
        <v>1122</v>
      </c>
      <c r="C1221" t="s">
        <v>93</v>
      </c>
      <c r="D1221" t="s">
        <v>1098</v>
      </c>
      <c r="E1221" t="s">
        <v>737</v>
      </c>
      <c r="F1221" s="149"/>
    </row>
    <row r="1222" spans="1:6" x14ac:dyDescent="0.35">
      <c r="A1222" s="47">
        <f t="shared" si="22"/>
        <v>419</v>
      </c>
      <c r="B1222" t="s">
        <v>1123</v>
      </c>
      <c r="C1222" t="s">
        <v>93</v>
      </c>
      <c r="D1222" t="s">
        <v>1098</v>
      </c>
      <c r="E1222" t="s">
        <v>760</v>
      </c>
      <c r="F1222" s="149"/>
    </row>
    <row r="1223" spans="1:6" x14ac:dyDescent="0.35">
      <c r="A1223" s="47">
        <f t="shared" si="22"/>
        <v>420</v>
      </c>
      <c r="B1223" t="s">
        <v>1124</v>
      </c>
      <c r="C1223" t="s">
        <v>93</v>
      </c>
      <c r="D1223" t="s">
        <v>1098</v>
      </c>
      <c r="E1223" t="s">
        <v>739</v>
      </c>
      <c r="F1223" s="149"/>
    </row>
    <row r="1224" spans="1:6" x14ac:dyDescent="0.35">
      <c r="A1224" s="47">
        <f t="shared" si="22"/>
        <v>421</v>
      </c>
      <c r="B1224" t="s">
        <v>1125</v>
      </c>
      <c r="C1224" t="s">
        <v>93</v>
      </c>
      <c r="D1224" t="s">
        <v>1098</v>
      </c>
      <c r="E1224" t="s">
        <v>932</v>
      </c>
      <c r="F1224" s="149"/>
    </row>
    <row r="1225" spans="1:6" x14ac:dyDescent="0.35">
      <c r="A1225" s="47">
        <f t="shared" si="22"/>
        <v>422</v>
      </c>
      <c r="B1225" t="s">
        <v>1126</v>
      </c>
      <c r="C1225" t="s">
        <v>93</v>
      </c>
      <c r="D1225" t="s">
        <v>1098</v>
      </c>
      <c r="E1225" t="s">
        <v>762</v>
      </c>
      <c r="F1225" s="149"/>
    </row>
    <row r="1226" spans="1:6" x14ac:dyDescent="0.35">
      <c r="A1226" s="47">
        <f t="shared" si="22"/>
        <v>423</v>
      </c>
      <c r="B1226" t="s">
        <v>1127</v>
      </c>
      <c r="C1226" t="s">
        <v>93</v>
      </c>
      <c r="D1226" t="s">
        <v>1128</v>
      </c>
      <c r="E1226" t="s">
        <v>794</v>
      </c>
      <c r="F1226" s="149"/>
    </row>
    <row r="1227" spans="1:6" x14ac:dyDescent="0.35">
      <c r="A1227" s="47">
        <f t="shared" si="22"/>
        <v>424</v>
      </c>
      <c r="B1227" t="s">
        <v>1129</v>
      </c>
      <c r="C1227" t="s">
        <v>93</v>
      </c>
      <c r="D1227" t="s">
        <v>1128</v>
      </c>
      <c r="E1227" t="s">
        <v>796</v>
      </c>
      <c r="F1227" s="149"/>
    </row>
    <row r="1228" spans="1:6" x14ac:dyDescent="0.35">
      <c r="A1228" s="47">
        <f t="shared" si="22"/>
        <v>425</v>
      </c>
      <c r="B1228" t="s">
        <v>1130</v>
      </c>
      <c r="C1228" t="s">
        <v>93</v>
      </c>
      <c r="D1228" t="s">
        <v>1128</v>
      </c>
      <c r="E1228" t="s">
        <v>798</v>
      </c>
      <c r="F1228" s="149"/>
    </row>
    <row r="1229" spans="1:6" x14ac:dyDescent="0.35">
      <c r="A1229" s="47">
        <f t="shared" si="22"/>
        <v>426</v>
      </c>
      <c r="B1229" t="s">
        <v>1131</v>
      </c>
      <c r="C1229" t="s">
        <v>93</v>
      </c>
      <c r="D1229" t="s">
        <v>1128</v>
      </c>
      <c r="E1229" t="s">
        <v>767</v>
      </c>
      <c r="F1229" s="149"/>
    </row>
    <row r="1230" spans="1:6" x14ac:dyDescent="0.35">
      <c r="A1230" s="47">
        <f t="shared" si="22"/>
        <v>427</v>
      </c>
      <c r="B1230" t="s">
        <v>1132</v>
      </c>
      <c r="C1230" t="s">
        <v>93</v>
      </c>
      <c r="D1230" t="s">
        <v>1128</v>
      </c>
      <c r="E1230" t="s">
        <v>769</v>
      </c>
      <c r="F1230" s="149"/>
    </row>
    <row r="1231" spans="1:6" x14ac:dyDescent="0.35">
      <c r="A1231" s="47">
        <f t="shared" si="22"/>
        <v>428</v>
      </c>
      <c r="B1231" t="s">
        <v>1133</v>
      </c>
      <c r="C1231" t="s">
        <v>93</v>
      </c>
      <c r="D1231" t="s">
        <v>1128</v>
      </c>
      <c r="E1231" t="s">
        <v>715</v>
      </c>
      <c r="F1231" s="149"/>
    </row>
    <row r="1232" spans="1:6" x14ac:dyDescent="0.35">
      <c r="A1232" s="47">
        <f t="shared" si="22"/>
        <v>429</v>
      </c>
      <c r="B1232" t="s">
        <v>1134</v>
      </c>
      <c r="C1232" t="s">
        <v>93</v>
      </c>
      <c r="D1232" t="s">
        <v>1128</v>
      </c>
      <c r="E1232" t="s">
        <v>717</v>
      </c>
      <c r="F1232" s="149"/>
    </row>
    <row r="1233" spans="1:6" x14ac:dyDescent="0.35">
      <c r="A1233" s="47">
        <f t="shared" si="22"/>
        <v>430</v>
      </c>
      <c r="B1233" t="s">
        <v>1135</v>
      </c>
      <c r="C1233" t="s">
        <v>93</v>
      </c>
      <c r="D1233" t="s">
        <v>1128</v>
      </c>
      <c r="E1233" t="s">
        <v>774</v>
      </c>
      <c r="F1233" s="149"/>
    </row>
    <row r="1234" spans="1:6" x14ac:dyDescent="0.35">
      <c r="A1234" s="47">
        <f t="shared" si="22"/>
        <v>431</v>
      </c>
      <c r="B1234" t="s">
        <v>1136</v>
      </c>
      <c r="C1234" t="s">
        <v>93</v>
      </c>
      <c r="D1234" t="s">
        <v>1128</v>
      </c>
      <c r="E1234" t="s">
        <v>776</v>
      </c>
      <c r="F1234" s="149"/>
    </row>
    <row r="1235" spans="1:6" x14ac:dyDescent="0.35">
      <c r="A1235" s="47">
        <f t="shared" si="22"/>
        <v>432</v>
      </c>
      <c r="B1235" t="s">
        <v>1137</v>
      </c>
      <c r="C1235" t="s">
        <v>93</v>
      </c>
      <c r="D1235" t="s">
        <v>1128</v>
      </c>
      <c r="E1235" t="s">
        <v>719</v>
      </c>
      <c r="F1235" s="149"/>
    </row>
    <row r="1236" spans="1:6" x14ac:dyDescent="0.35">
      <c r="A1236" s="47">
        <f t="shared" si="22"/>
        <v>433</v>
      </c>
      <c r="B1236" t="s">
        <v>1138</v>
      </c>
      <c r="C1236" t="s">
        <v>93</v>
      </c>
      <c r="D1236" t="s">
        <v>1128</v>
      </c>
      <c r="E1236" t="s">
        <v>753</v>
      </c>
      <c r="F1236" s="149"/>
    </row>
    <row r="1237" spans="1:6" x14ac:dyDescent="0.35">
      <c r="A1237" s="47">
        <f t="shared" si="22"/>
        <v>434</v>
      </c>
      <c r="B1237" t="s">
        <v>1139</v>
      </c>
      <c r="C1237" t="s">
        <v>93</v>
      </c>
      <c r="D1237" t="s">
        <v>1128</v>
      </c>
      <c r="E1237" t="s">
        <v>721</v>
      </c>
      <c r="F1237" s="149"/>
    </row>
    <row r="1238" spans="1:6" x14ac:dyDescent="0.35">
      <c r="A1238" s="47">
        <f t="shared" si="22"/>
        <v>435</v>
      </c>
      <c r="B1238" t="s">
        <v>1140</v>
      </c>
      <c r="C1238" t="s">
        <v>93</v>
      </c>
      <c r="D1238" t="s">
        <v>1128</v>
      </c>
      <c r="E1238" t="s">
        <v>723</v>
      </c>
      <c r="F1238" s="149"/>
    </row>
    <row r="1239" spans="1:6" x14ac:dyDescent="0.35">
      <c r="A1239" s="47">
        <f t="shared" si="22"/>
        <v>436</v>
      </c>
      <c r="B1239" t="s">
        <v>1141</v>
      </c>
      <c r="C1239" t="s">
        <v>93</v>
      </c>
      <c r="D1239" t="s">
        <v>1128</v>
      </c>
      <c r="E1239" t="s">
        <v>725</v>
      </c>
      <c r="F1239" s="149"/>
    </row>
    <row r="1240" spans="1:6" x14ac:dyDescent="0.35">
      <c r="A1240" s="47">
        <f t="shared" si="22"/>
        <v>437</v>
      </c>
      <c r="B1240" t="s">
        <v>1142</v>
      </c>
      <c r="C1240" t="s">
        <v>93</v>
      </c>
      <c r="D1240" t="s">
        <v>1128</v>
      </c>
      <c r="E1240" t="s">
        <v>808</v>
      </c>
      <c r="F1240" s="149"/>
    </row>
    <row r="1241" spans="1:6" x14ac:dyDescent="0.35">
      <c r="A1241" s="47">
        <f t="shared" si="22"/>
        <v>438</v>
      </c>
      <c r="B1241" t="s">
        <v>1143</v>
      </c>
      <c r="C1241" t="s">
        <v>93</v>
      </c>
      <c r="D1241" t="s">
        <v>1128</v>
      </c>
      <c r="E1241" t="s">
        <v>727</v>
      </c>
      <c r="F1241" s="149"/>
    </row>
    <row r="1242" spans="1:6" x14ac:dyDescent="0.35">
      <c r="A1242" s="47">
        <f t="shared" si="22"/>
        <v>439</v>
      </c>
      <c r="B1242" t="s">
        <v>1144</v>
      </c>
      <c r="C1242" t="s">
        <v>93</v>
      </c>
      <c r="D1242" t="s">
        <v>1128</v>
      </c>
      <c r="E1242" t="s">
        <v>729</v>
      </c>
      <c r="F1242" s="149"/>
    </row>
    <row r="1243" spans="1:6" x14ac:dyDescent="0.35">
      <c r="A1243" s="47">
        <f t="shared" si="22"/>
        <v>440</v>
      </c>
      <c r="B1243" t="s">
        <v>1145</v>
      </c>
      <c r="C1243" t="s">
        <v>93</v>
      </c>
      <c r="D1243" t="s">
        <v>1128</v>
      </c>
      <c r="E1243" t="s">
        <v>731</v>
      </c>
      <c r="F1243" s="149"/>
    </row>
    <row r="1244" spans="1:6" x14ac:dyDescent="0.35">
      <c r="A1244" s="47">
        <f t="shared" si="22"/>
        <v>441</v>
      </c>
      <c r="B1244" t="s">
        <v>1146</v>
      </c>
      <c r="C1244" t="s">
        <v>93</v>
      </c>
      <c r="D1244" t="s">
        <v>1128</v>
      </c>
      <c r="E1244" t="s">
        <v>733</v>
      </c>
      <c r="F1244" s="149"/>
    </row>
    <row r="1245" spans="1:6" x14ac:dyDescent="0.35">
      <c r="A1245" s="47">
        <f t="shared" si="22"/>
        <v>442</v>
      </c>
      <c r="B1245" t="s">
        <v>1147</v>
      </c>
      <c r="C1245" t="s">
        <v>93</v>
      </c>
      <c r="D1245" t="s">
        <v>1128</v>
      </c>
      <c r="E1245" t="s">
        <v>735</v>
      </c>
      <c r="F1245" s="149"/>
    </row>
    <row r="1246" spans="1:6" x14ac:dyDescent="0.35">
      <c r="A1246" s="47">
        <f t="shared" si="22"/>
        <v>443</v>
      </c>
      <c r="B1246" t="s">
        <v>1148</v>
      </c>
      <c r="C1246" t="s">
        <v>93</v>
      </c>
      <c r="D1246" t="s">
        <v>1128</v>
      </c>
      <c r="E1246" t="s">
        <v>737</v>
      </c>
      <c r="F1246" s="149"/>
    </row>
    <row r="1247" spans="1:6" x14ac:dyDescent="0.35">
      <c r="A1247" s="47">
        <f t="shared" si="22"/>
        <v>444</v>
      </c>
      <c r="B1247" t="s">
        <v>1149</v>
      </c>
      <c r="C1247" t="s">
        <v>93</v>
      </c>
      <c r="D1247" t="s">
        <v>1128</v>
      </c>
      <c r="E1247" t="s">
        <v>739</v>
      </c>
      <c r="F1247" s="149"/>
    </row>
    <row r="1248" spans="1:6" x14ac:dyDescent="0.35">
      <c r="A1248" s="47">
        <f t="shared" si="22"/>
        <v>445</v>
      </c>
      <c r="B1248" t="s">
        <v>1150</v>
      </c>
      <c r="C1248" t="s">
        <v>93</v>
      </c>
      <c r="D1248" t="s">
        <v>1151</v>
      </c>
      <c r="E1248" t="s">
        <v>794</v>
      </c>
      <c r="F1248" s="149"/>
    </row>
    <row r="1249" spans="1:6" x14ac:dyDescent="0.35">
      <c r="A1249" s="47">
        <f t="shared" si="22"/>
        <v>446</v>
      </c>
      <c r="B1249" t="s">
        <v>1152</v>
      </c>
      <c r="C1249" t="s">
        <v>93</v>
      </c>
      <c r="D1249" t="s">
        <v>1151</v>
      </c>
      <c r="E1249" t="s">
        <v>796</v>
      </c>
      <c r="F1249" s="149"/>
    </row>
    <row r="1250" spans="1:6" x14ac:dyDescent="0.35">
      <c r="A1250" s="47">
        <f t="shared" si="22"/>
        <v>447</v>
      </c>
      <c r="B1250" t="s">
        <v>1153</v>
      </c>
      <c r="C1250" t="s">
        <v>93</v>
      </c>
      <c r="D1250" t="s">
        <v>1151</v>
      </c>
      <c r="E1250" t="s">
        <v>798</v>
      </c>
      <c r="F1250" s="149"/>
    </row>
    <row r="1251" spans="1:6" x14ac:dyDescent="0.35">
      <c r="A1251" s="47">
        <f t="shared" si="22"/>
        <v>448</v>
      </c>
      <c r="B1251" t="s">
        <v>1154</v>
      </c>
      <c r="C1251" t="s">
        <v>93</v>
      </c>
      <c r="D1251" t="s">
        <v>1151</v>
      </c>
      <c r="E1251" t="s">
        <v>741</v>
      </c>
      <c r="F1251" s="149"/>
    </row>
    <row r="1252" spans="1:6" x14ac:dyDescent="0.35">
      <c r="A1252" s="47">
        <f t="shared" si="22"/>
        <v>449</v>
      </c>
      <c r="B1252" t="s">
        <v>1155</v>
      </c>
      <c r="C1252" t="s">
        <v>93</v>
      </c>
      <c r="D1252" t="s">
        <v>1151</v>
      </c>
      <c r="E1252" t="s">
        <v>743</v>
      </c>
      <c r="F1252" s="149"/>
    </row>
    <row r="1253" spans="1:6" x14ac:dyDescent="0.35">
      <c r="A1253" s="47">
        <f t="shared" ref="A1253:A1316" si="23">+A1252+1</f>
        <v>450</v>
      </c>
      <c r="B1253" t="s">
        <v>1156</v>
      </c>
      <c r="C1253" t="s">
        <v>93</v>
      </c>
      <c r="D1253" t="s">
        <v>1151</v>
      </c>
      <c r="E1253" t="s">
        <v>715</v>
      </c>
      <c r="F1253" s="149"/>
    </row>
    <row r="1254" spans="1:6" x14ac:dyDescent="0.35">
      <c r="A1254" s="47">
        <f t="shared" si="23"/>
        <v>451</v>
      </c>
      <c r="B1254" t="s">
        <v>1157</v>
      </c>
      <c r="C1254" t="s">
        <v>93</v>
      </c>
      <c r="D1254" t="s">
        <v>1151</v>
      </c>
      <c r="E1254" t="s">
        <v>717</v>
      </c>
      <c r="F1254" s="149"/>
    </row>
    <row r="1255" spans="1:6" x14ac:dyDescent="0.35">
      <c r="A1255" s="47">
        <f t="shared" si="23"/>
        <v>452</v>
      </c>
      <c r="B1255" t="s">
        <v>1158</v>
      </c>
      <c r="C1255" t="s">
        <v>93</v>
      </c>
      <c r="D1255" t="s">
        <v>1151</v>
      </c>
      <c r="E1255" t="s">
        <v>753</v>
      </c>
      <c r="F1255" s="149"/>
    </row>
    <row r="1256" spans="1:6" x14ac:dyDescent="0.35">
      <c r="A1256" s="47">
        <f t="shared" si="23"/>
        <v>453</v>
      </c>
      <c r="B1256" t="s">
        <v>1159</v>
      </c>
      <c r="C1256" t="s">
        <v>93</v>
      </c>
      <c r="D1256" t="s">
        <v>1151</v>
      </c>
      <c r="E1256" t="s">
        <v>727</v>
      </c>
      <c r="F1256" s="149"/>
    </row>
    <row r="1257" spans="1:6" x14ac:dyDescent="0.35">
      <c r="A1257" s="47">
        <f t="shared" si="23"/>
        <v>454</v>
      </c>
      <c r="B1257" t="s">
        <v>1160</v>
      </c>
      <c r="C1257" t="s">
        <v>93</v>
      </c>
      <c r="D1257" t="s">
        <v>1151</v>
      </c>
      <c r="E1257" t="s">
        <v>729</v>
      </c>
      <c r="F1257" s="149"/>
    </row>
    <row r="1258" spans="1:6" x14ac:dyDescent="0.35">
      <c r="A1258" s="47">
        <f t="shared" si="23"/>
        <v>455</v>
      </c>
      <c r="B1258" t="s">
        <v>1161</v>
      </c>
      <c r="C1258" t="s">
        <v>93</v>
      </c>
      <c r="D1258" t="s">
        <v>1151</v>
      </c>
      <c r="E1258" t="s">
        <v>733</v>
      </c>
      <c r="F1258" s="149"/>
    </row>
    <row r="1259" spans="1:6" x14ac:dyDescent="0.35">
      <c r="A1259" s="47">
        <f t="shared" si="23"/>
        <v>456</v>
      </c>
      <c r="B1259" t="s">
        <v>1162</v>
      </c>
      <c r="C1259" t="s">
        <v>93</v>
      </c>
      <c r="D1259" t="s">
        <v>1163</v>
      </c>
      <c r="E1259" t="s">
        <v>715</v>
      </c>
      <c r="F1259" s="149"/>
    </row>
    <row r="1260" spans="1:6" x14ac:dyDescent="0.35">
      <c r="A1260" s="47">
        <f t="shared" si="23"/>
        <v>457</v>
      </c>
      <c r="B1260" t="s">
        <v>1164</v>
      </c>
      <c r="C1260" t="s">
        <v>93</v>
      </c>
      <c r="D1260" t="s">
        <v>1163</v>
      </c>
      <c r="E1260" t="s">
        <v>717</v>
      </c>
      <c r="F1260" s="149"/>
    </row>
    <row r="1261" spans="1:6" x14ac:dyDescent="0.35">
      <c r="A1261" s="47">
        <f t="shared" si="23"/>
        <v>458</v>
      </c>
      <c r="B1261" t="s">
        <v>1165</v>
      </c>
      <c r="C1261" t="s">
        <v>93</v>
      </c>
      <c r="D1261" t="s">
        <v>1163</v>
      </c>
      <c r="E1261" t="s">
        <v>719</v>
      </c>
      <c r="F1261" s="149"/>
    </row>
    <row r="1262" spans="1:6" x14ac:dyDescent="0.35">
      <c r="A1262" s="47">
        <f t="shared" si="23"/>
        <v>459</v>
      </c>
      <c r="B1262" t="s">
        <v>1166</v>
      </c>
      <c r="C1262" t="s">
        <v>93</v>
      </c>
      <c r="D1262" t="s">
        <v>1163</v>
      </c>
      <c r="E1262" t="s">
        <v>721</v>
      </c>
      <c r="F1262" s="149"/>
    </row>
    <row r="1263" spans="1:6" x14ac:dyDescent="0.35">
      <c r="A1263" s="47">
        <f t="shared" si="23"/>
        <v>460</v>
      </c>
      <c r="B1263" t="s">
        <v>1167</v>
      </c>
      <c r="C1263" t="s">
        <v>93</v>
      </c>
      <c r="D1263" t="s">
        <v>1163</v>
      </c>
      <c r="E1263" t="s">
        <v>723</v>
      </c>
      <c r="F1263" s="149"/>
    </row>
    <row r="1264" spans="1:6" x14ac:dyDescent="0.35">
      <c r="A1264" s="47">
        <f t="shared" si="23"/>
        <v>461</v>
      </c>
      <c r="B1264" t="s">
        <v>1168</v>
      </c>
      <c r="C1264" t="s">
        <v>93</v>
      </c>
      <c r="D1264" t="s">
        <v>1163</v>
      </c>
      <c r="E1264" t="s">
        <v>725</v>
      </c>
      <c r="F1264" s="149"/>
    </row>
    <row r="1265" spans="1:6" x14ac:dyDescent="0.35">
      <c r="A1265" s="47">
        <f t="shared" si="23"/>
        <v>462</v>
      </c>
      <c r="B1265" t="s">
        <v>1169</v>
      </c>
      <c r="C1265" t="s">
        <v>93</v>
      </c>
      <c r="D1265" t="s">
        <v>1163</v>
      </c>
      <c r="E1265" t="s">
        <v>727</v>
      </c>
      <c r="F1265" s="149"/>
    </row>
    <row r="1266" spans="1:6" x14ac:dyDescent="0.35">
      <c r="A1266" s="47">
        <f t="shared" si="23"/>
        <v>463</v>
      </c>
      <c r="B1266" t="s">
        <v>1170</v>
      </c>
      <c r="C1266" t="s">
        <v>93</v>
      </c>
      <c r="D1266" t="s">
        <v>1163</v>
      </c>
      <c r="E1266" t="s">
        <v>729</v>
      </c>
      <c r="F1266" s="149"/>
    </row>
    <row r="1267" spans="1:6" x14ac:dyDescent="0.35">
      <c r="A1267" s="47">
        <f t="shared" si="23"/>
        <v>464</v>
      </c>
      <c r="B1267" t="s">
        <v>1171</v>
      </c>
      <c r="C1267" t="s">
        <v>93</v>
      </c>
      <c r="D1267" t="s">
        <v>1163</v>
      </c>
      <c r="E1267" t="s">
        <v>731</v>
      </c>
      <c r="F1267" s="149"/>
    </row>
    <row r="1268" spans="1:6" x14ac:dyDescent="0.35">
      <c r="A1268" s="47">
        <f t="shared" si="23"/>
        <v>465</v>
      </c>
      <c r="B1268" t="s">
        <v>1172</v>
      </c>
      <c r="C1268" t="s">
        <v>93</v>
      </c>
      <c r="D1268" t="s">
        <v>1163</v>
      </c>
      <c r="E1268" t="s">
        <v>733</v>
      </c>
      <c r="F1268" s="149"/>
    </row>
    <row r="1269" spans="1:6" x14ac:dyDescent="0.35">
      <c r="A1269" s="47">
        <f t="shared" si="23"/>
        <v>466</v>
      </c>
      <c r="B1269" t="s">
        <v>1173</v>
      </c>
      <c r="C1269" t="s">
        <v>93</v>
      </c>
      <c r="D1269" t="s">
        <v>1163</v>
      </c>
      <c r="E1269" t="s">
        <v>735</v>
      </c>
      <c r="F1269" s="149"/>
    </row>
    <row r="1270" spans="1:6" x14ac:dyDescent="0.35">
      <c r="A1270" s="47">
        <f t="shared" si="23"/>
        <v>467</v>
      </c>
      <c r="B1270" t="s">
        <v>1174</v>
      </c>
      <c r="C1270" t="s">
        <v>93</v>
      </c>
      <c r="D1270" t="s">
        <v>1163</v>
      </c>
      <c r="E1270" t="s">
        <v>737</v>
      </c>
      <c r="F1270" s="149"/>
    </row>
    <row r="1271" spans="1:6" x14ac:dyDescent="0.35">
      <c r="A1271" s="47">
        <f t="shared" si="23"/>
        <v>468</v>
      </c>
      <c r="B1271" t="s">
        <v>1175</v>
      </c>
      <c r="C1271" t="s">
        <v>93</v>
      </c>
      <c r="D1271" t="s">
        <v>1163</v>
      </c>
      <c r="E1271" t="s">
        <v>739</v>
      </c>
      <c r="F1271" s="149"/>
    </row>
    <row r="1272" spans="1:6" x14ac:dyDescent="0.35">
      <c r="A1272" s="47">
        <f t="shared" si="23"/>
        <v>469</v>
      </c>
      <c r="B1272" t="s">
        <v>1176</v>
      </c>
      <c r="C1272" t="s">
        <v>61</v>
      </c>
      <c r="D1272" t="s">
        <v>969</v>
      </c>
      <c r="E1272" t="s">
        <v>715</v>
      </c>
      <c r="F1272" s="149"/>
    </row>
    <row r="1273" spans="1:6" x14ac:dyDescent="0.35">
      <c r="A1273" s="47">
        <f t="shared" si="23"/>
        <v>470</v>
      </c>
      <c r="B1273" t="s">
        <v>117</v>
      </c>
      <c r="C1273" t="s">
        <v>61</v>
      </c>
      <c r="D1273" t="s">
        <v>969</v>
      </c>
      <c r="E1273" t="s">
        <v>717</v>
      </c>
      <c r="F1273" s="149"/>
    </row>
    <row r="1274" spans="1:6" x14ac:dyDescent="0.35">
      <c r="A1274" s="47">
        <f t="shared" si="23"/>
        <v>471</v>
      </c>
      <c r="B1274" t="s">
        <v>1177</v>
      </c>
      <c r="C1274" t="s">
        <v>61</v>
      </c>
      <c r="D1274" t="s">
        <v>969</v>
      </c>
      <c r="E1274" t="s">
        <v>1178</v>
      </c>
      <c r="F1274" s="149"/>
    </row>
    <row r="1275" spans="1:6" x14ac:dyDescent="0.35">
      <c r="A1275" s="47">
        <f t="shared" si="23"/>
        <v>472</v>
      </c>
      <c r="B1275" t="s">
        <v>1179</v>
      </c>
      <c r="C1275" t="s">
        <v>61</v>
      </c>
      <c r="D1275" t="s">
        <v>969</v>
      </c>
      <c r="E1275" t="s">
        <v>719</v>
      </c>
      <c r="F1275" s="149"/>
    </row>
    <row r="1276" spans="1:6" x14ac:dyDescent="0.35">
      <c r="A1276" s="47">
        <f t="shared" si="23"/>
        <v>473</v>
      </c>
      <c r="B1276" t="s">
        <v>1180</v>
      </c>
      <c r="C1276" t="s">
        <v>61</v>
      </c>
      <c r="D1276" t="s">
        <v>969</v>
      </c>
      <c r="E1276" t="s">
        <v>1181</v>
      </c>
      <c r="F1276" s="149"/>
    </row>
    <row r="1277" spans="1:6" x14ac:dyDescent="0.35">
      <c r="A1277" s="47">
        <f t="shared" si="23"/>
        <v>474</v>
      </c>
      <c r="B1277" t="s">
        <v>1182</v>
      </c>
      <c r="C1277" t="s">
        <v>61</v>
      </c>
      <c r="D1277" t="s">
        <v>969</v>
      </c>
      <c r="E1277" t="s">
        <v>1183</v>
      </c>
      <c r="F1277" s="149"/>
    </row>
    <row r="1278" spans="1:6" x14ac:dyDescent="0.35">
      <c r="A1278" s="47">
        <f t="shared" si="23"/>
        <v>475</v>
      </c>
      <c r="B1278" t="s">
        <v>1184</v>
      </c>
      <c r="C1278" t="s">
        <v>61</v>
      </c>
      <c r="D1278" t="s">
        <v>969</v>
      </c>
      <c r="E1278" t="s">
        <v>981</v>
      </c>
      <c r="F1278" s="149"/>
    </row>
    <row r="1279" spans="1:6" x14ac:dyDescent="0.35">
      <c r="A1279" s="47">
        <f t="shared" si="23"/>
        <v>476</v>
      </c>
      <c r="B1279" t="s">
        <v>1184</v>
      </c>
      <c r="C1279" t="s">
        <v>61</v>
      </c>
      <c r="D1279" t="s">
        <v>969</v>
      </c>
      <c r="E1279" t="s">
        <v>981</v>
      </c>
      <c r="F1279" s="149"/>
    </row>
    <row r="1280" spans="1:6" x14ac:dyDescent="0.35">
      <c r="A1280" s="47">
        <f t="shared" si="23"/>
        <v>477</v>
      </c>
      <c r="B1280" t="s">
        <v>1185</v>
      </c>
      <c r="C1280" t="s">
        <v>61</v>
      </c>
      <c r="D1280" t="s">
        <v>969</v>
      </c>
      <c r="E1280" t="s">
        <v>727</v>
      </c>
      <c r="F1280" s="149"/>
    </row>
    <row r="1281" spans="1:6" x14ac:dyDescent="0.35">
      <c r="A1281" s="47">
        <f t="shared" si="23"/>
        <v>478</v>
      </c>
      <c r="B1281" t="s">
        <v>1186</v>
      </c>
      <c r="C1281" t="s">
        <v>61</v>
      </c>
      <c r="D1281" t="s">
        <v>969</v>
      </c>
      <c r="E1281" t="s">
        <v>729</v>
      </c>
      <c r="F1281" s="149"/>
    </row>
    <row r="1282" spans="1:6" x14ac:dyDescent="0.35">
      <c r="A1282" s="47">
        <f t="shared" si="23"/>
        <v>479</v>
      </c>
      <c r="B1282" t="s">
        <v>1187</v>
      </c>
      <c r="C1282" t="s">
        <v>61</v>
      </c>
      <c r="D1282" t="s">
        <v>969</v>
      </c>
      <c r="E1282" t="s">
        <v>1188</v>
      </c>
      <c r="F1282" s="149"/>
    </row>
    <row r="1283" spans="1:6" x14ac:dyDescent="0.35">
      <c r="A1283" s="47">
        <f t="shared" si="23"/>
        <v>480</v>
      </c>
      <c r="B1283" t="s">
        <v>1189</v>
      </c>
      <c r="C1283" t="s">
        <v>61</v>
      </c>
      <c r="D1283" t="s">
        <v>969</v>
      </c>
      <c r="E1283" t="s">
        <v>733</v>
      </c>
      <c r="F1283" s="149"/>
    </row>
    <row r="1284" spans="1:6" x14ac:dyDescent="0.35">
      <c r="A1284" s="47">
        <f t="shared" si="23"/>
        <v>481</v>
      </c>
      <c r="B1284" t="s">
        <v>1190</v>
      </c>
      <c r="C1284" t="s">
        <v>61</v>
      </c>
      <c r="D1284" t="s">
        <v>969</v>
      </c>
      <c r="E1284" t="s">
        <v>1191</v>
      </c>
      <c r="F1284" s="149"/>
    </row>
    <row r="1285" spans="1:6" x14ac:dyDescent="0.35">
      <c r="A1285" s="47">
        <f t="shared" si="23"/>
        <v>482</v>
      </c>
      <c r="B1285" t="s">
        <v>1192</v>
      </c>
      <c r="C1285" t="s">
        <v>61</v>
      </c>
      <c r="D1285" t="s">
        <v>969</v>
      </c>
      <c r="E1285" t="s">
        <v>1193</v>
      </c>
      <c r="F1285" s="149"/>
    </row>
    <row r="1286" spans="1:6" x14ac:dyDescent="0.35">
      <c r="A1286" s="47">
        <f t="shared" si="23"/>
        <v>483</v>
      </c>
      <c r="B1286" t="s">
        <v>1194</v>
      </c>
      <c r="C1286" t="s">
        <v>61</v>
      </c>
      <c r="D1286" t="s">
        <v>681</v>
      </c>
      <c r="E1286" t="s">
        <v>682</v>
      </c>
      <c r="F1286" s="149"/>
    </row>
    <row r="1287" spans="1:6" x14ac:dyDescent="0.35">
      <c r="A1287" s="47">
        <f t="shared" si="23"/>
        <v>484</v>
      </c>
      <c r="B1287" t="s">
        <v>1195</v>
      </c>
      <c r="C1287" t="s">
        <v>61</v>
      </c>
      <c r="D1287" t="s">
        <v>681</v>
      </c>
      <c r="E1287" t="s">
        <v>684</v>
      </c>
      <c r="F1287" s="149"/>
    </row>
    <row r="1288" spans="1:6" x14ac:dyDescent="0.35">
      <c r="A1288" s="47">
        <f t="shared" si="23"/>
        <v>485</v>
      </c>
      <c r="B1288" t="s">
        <v>1196</v>
      </c>
      <c r="C1288" t="s">
        <v>61</v>
      </c>
      <c r="D1288" t="s">
        <v>681</v>
      </c>
      <c r="E1288" t="s">
        <v>686</v>
      </c>
      <c r="F1288" s="149"/>
    </row>
    <row r="1289" spans="1:6" x14ac:dyDescent="0.35">
      <c r="A1289" s="47">
        <f t="shared" si="23"/>
        <v>486</v>
      </c>
      <c r="B1289" t="s">
        <v>1197</v>
      </c>
      <c r="C1289" t="s">
        <v>61</v>
      </c>
      <c r="D1289" t="s">
        <v>681</v>
      </c>
      <c r="E1289" t="s">
        <v>688</v>
      </c>
      <c r="F1289" s="149"/>
    </row>
    <row r="1290" spans="1:6" x14ac:dyDescent="0.35">
      <c r="A1290" s="47">
        <f t="shared" si="23"/>
        <v>487</v>
      </c>
      <c r="B1290" t="s">
        <v>1198</v>
      </c>
      <c r="C1290" t="s">
        <v>61</v>
      </c>
      <c r="D1290" t="s">
        <v>681</v>
      </c>
      <c r="E1290" t="s">
        <v>690</v>
      </c>
      <c r="F1290" s="149"/>
    </row>
    <row r="1291" spans="1:6" x14ac:dyDescent="0.35">
      <c r="A1291" s="47">
        <f t="shared" si="23"/>
        <v>488</v>
      </c>
      <c r="B1291" t="s">
        <v>1199</v>
      </c>
      <c r="C1291" t="s">
        <v>61</v>
      </c>
      <c r="D1291" t="s">
        <v>681</v>
      </c>
      <c r="E1291" t="s">
        <v>692</v>
      </c>
      <c r="F1291" s="149"/>
    </row>
    <row r="1292" spans="1:6" x14ac:dyDescent="0.35">
      <c r="A1292" s="47">
        <f t="shared" si="23"/>
        <v>489</v>
      </c>
      <c r="B1292" t="s">
        <v>1200</v>
      </c>
      <c r="C1292" t="s">
        <v>61</v>
      </c>
      <c r="D1292" t="s">
        <v>1201</v>
      </c>
      <c r="E1292" t="s">
        <v>1202</v>
      </c>
      <c r="F1292" s="149"/>
    </row>
    <row r="1293" spans="1:6" x14ac:dyDescent="0.35">
      <c r="A1293" s="47">
        <f t="shared" si="23"/>
        <v>490</v>
      </c>
      <c r="B1293" t="s">
        <v>1203</v>
      </c>
      <c r="C1293" t="s">
        <v>61</v>
      </c>
      <c r="D1293" t="s">
        <v>1201</v>
      </c>
      <c r="E1293" t="s">
        <v>1204</v>
      </c>
      <c r="F1293" s="149"/>
    </row>
    <row r="1294" spans="1:6" x14ac:dyDescent="0.35">
      <c r="A1294" s="47">
        <f t="shared" si="23"/>
        <v>491</v>
      </c>
      <c r="B1294" t="s">
        <v>1205</v>
      </c>
      <c r="C1294" t="s">
        <v>61</v>
      </c>
      <c r="D1294" t="s">
        <v>1201</v>
      </c>
      <c r="E1294" t="s">
        <v>719</v>
      </c>
      <c r="F1294" s="149"/>
    </row>
    <row r="1295" spans="1:6" x14ac:dyDescent="0.35">
      <c r="A1295" s="47">
        <f t="shared" si="23"/>
        <v>492</v>
      </c>
      <c r="B1295" t="s">
        <v>1206</v>
      </c>
      <c r="C1295" t="s">
        <v>61</v>
      </c>
      <c r="D1295" t="s">
        <v>1201</v>
      </c>
      <c r="E1295" t="s">
        <v>491</v>
      </c>
      <c r="F1295" s="149"/>
    </row>
    <row r="1296" spans="1:6" x14ac:dyDescent="0.35">
      <c r="A1296" s="47">
        <f t="shared" si="23"/>
        <v>493</v>
      </c>
      <c r="B1296" t="s">
        <v>1207</v>
      </c>
      <c r="C1296" t="s">
        <v>61</v>
      </c>
      <c r="D1296" t="s">
        <v>694</v>
      </c>
      <c r="E1296" t="s">
        <v>1016</v>
      </c>
      <c r="F1296" s="149"/>
    </row>
    <row r="1297" spans="1:6" x14ac:dyDescent="0.35">
      <c r="A1297" s="47">
        <f t="shared" si="23"/>
        <v>494</v>
      </c>
      <c r="B1297" t="s">
        <v>1208</v>
      </c>
      <c r="C1297" t="s">
        <v>61</v>
      </c>
      <c r="D1297" t="s">
        <v>694</v>
      </c>
      <c r="E1297" t="s">
        <v>1018</v>
      </c>
      <c r="F1297" s="149"/>
    </row>
    <row r="1298" spans="1:6" x14ac:dyDescent="0.35">
      <c r="A1298" s="47">
        <f t="shared" si="23"/>
        <v>495</v>
      </c>
      <c r="B1298" t="s">
        <v>1209</v>
      </c>
      <c r="C1298" t="s">
        <v>61</v>
      </c>
      <c r="D1298" t="s">
        <v>694</v>
      </c>
      <c r="E1298" t="s">
        <v>1020</v>
      </c>
      <c r="F1298" s="149"/>
    </row>
    <row r="1299" spans="1:6" x14ac:dyDescent="0.35">
      <c r="A1299" s="47">
        <f t="shared" si="23"/>
        <v>496</v>
      </c>
      <c r="B1299" t="s">
        <v>1210</v>
      </c>
      <c r="C1299" t="s">
        <v>61</v>
      </c>
      <c r="D1299" t="s">
        <v>694</v>
      </c>
      <c r="E1299" t="s">
        <v>1022</v>
      </c>
      <c r="F1299" s="149"/>
    </row>
    <row r="1300" spans="1:6" x14ac:dyDescent="0.35">
      <c r="A1300" s="47">
        <f t="shared" si="23"/>
        <v>497</v>
      </c>
      <c r="B1300" t="s">
        <v>1211</v>
      </c>
      <c r="C1300" t="s">
        <v>61</v>
      </c>
      <c r="D1300" t="s">
        <v>694</v>
      </c>
      <c r="E1300" t="s">
        <v>1024</v>
      </c>
      <c r="F1300" s="149"/>
    </row>
    <row r="1301" spans="1:6" x14ac:dyDescent="0.35">
      <c r="A1301" s="47">
        <f t="shared" si="23"/>
        <v>498</v>
      </c>
      <c r="B1301" t="s">
        <v>1212</v>
      </c>
      <c r="C1301" t="s">
        <v>61</v>
      </c>
      <c r="D1301" t="s">
        <v>694</v>
      </c>
      <c r="E1301" t="s">
        <v>1026</v>
      </c>
      <c r="F1301" s="149"/>
    </row>
    <row r="1302" spans="1:6" x14ac:dyDescent="0.35">
      <c r="A1302" s="47">
        <f t="shared" si="23"/>
        <v>499</v>
      </c>
      <c r="B1302" t="s">
        <v>1213</v>
      </c>
      <c r="C1302" t="s">
        <v>61</v>
      </c>
      <c r="D1302" t="s">
        <v>694</v>
      </c>
      <c r="E1302" t="s">
        <v>1028</v>
      </c>
      <c r="F1302" s="149"/>
    </row>
    <row r="1303" spans="1:6" x14ac:dyDescent="0.35">
      <c r="A1303" s="47">
        <f t="shared" si="23"/>
        <v>500</v>
      </c>
      <c r="B1303" t="s">
        <v>1214</v>
      </c>
      <c r="C1303" t="s">
        <v>61</v>
      </c>
      <c r="D1303" t="s">
        <v>694</v>
      </c>
      <c r="E1303" t="s">
        <v>1030</v>
      </c>
      <c r="F1303" s="149"/>
    </row>
    <row r="1304" spans="1:6" x14ac:dyDescent="0.35">
      <c r="A1304" s="47">
        <f t="shared" si="23"/>
        <v>501</v>
      </c>
      <c r="B1304" t="s">
        <v>1215</v>
      </c>
      <c r="C1304" t="s">
        <v>61</v>
      </c>
      <c r="D1304" t="s">
        <v>694</v>
      </c>
      <c r="E1304" t="s">
        <v>1032</v>
      </c>
      <c r="F1304" s="149"/>
    </row>
    <row r="1305" spans="1:6" x14ac:dyDescent="0.35">
      <c r="A1305" s="47">
        <f t="shared" si="23"/>
        <v>502</v>
      </c>
      <c r="B1305" t="s">
        <v>1216</v>
      </c>
      <c r="C1305" t="s">
        <v>61</v>
      </c>
      <c r="D1305" t="s">
        <v>622</v>
      </c>
      <c r="E1305" t="s">
        <v>1217</v>
      </c>
      <c r="F1305" s="149"/>
    </row>
    <row r="1306" spans="1:6" x14ac:dyDescent="0.35">
      <c r="A1306" s="47">
        <f t="shared" si="23"/>
        <v>503</v>
      </c>
      <c r="B1306" t="s">
        <v>1218</v>
      </c>
      <c r="C1306" t="s">
        <v>61</v>
      </c>
      <c r="D1306" t="s">
        <v>622</v>
      </c>
      <c r="E1306" t="s">
        <v>1219</v>
      </c>
      <c r="F1306" s="149"/>
    </row>
    <row r="1307" spans="1:6" x14ac:dyDescent="0.35">
      <c r="A1307" s="47">
        <f t="shared" si="23"/>
        <v>504</v>
      </c>
      <c r="B1307" t="s">
        <v>1220</v>
      </c>
      <c r="C1307" t="s">
        <v>61</v>
      </c>
      <c r="D1307" t="s">
        <v>622</v>
      </c>
      <c r="E1307" t="s">
        <v>1221</v>
      </c>
      <c r="F1307" s="149"/>
    </row>
    <row r="1308" spans="1:6" x14ac:dyDescent="0.35">
      <c r="A1308" s="47">
        <f t="shared" si="23"/>
        <v>505</v>
      </c>
      <c r="B1308" t="s">
        <v>1222</v>
      </c>
      <c r="C1308" t="s">
        <v>61</v>
      </c>
      <c r="D1308" t="s">
        <v>1223</v>
      </c>
      <c r="E1308" t="s">
        <v>1202</v>
      </c>
      <c r="F1308" s="149"/>
    </row>
    <row r="1309" spans="1:6" x14ac:dyDescent="0.35">
      <c r="A1309" s="47">
        <f t="shared" si="23"/>
        <v>506</v>
      </c>
      <c r="B1309" t="s">
        <v>1224</v>
      </c>
      <c r="C1309" t="s">
        <v>61</v>
      </c>
      <c r="D1309" t="s">
        <v>1223</v>
      </c>
      <c r="E1309" t="s">
        <v>1204</v>
      </c>
      <c r="F1309" s="149"/>
    </row>
    <row r="1310" spans="1:6" x14ac:dyDescent="0.35">
      <c r="A1310" s="47">
        <f t="shared" si="23"/>
        <v>507</v>
      </c>
      <c r="B1310" t="s">
        <v>1225</v>
      </c>
      <c r="C1310" t="s">
        <v>61</v>
      </c>
      <c r="D1310" t="s">
        <v>1223</v>
      </c>
      <c r="E1310" t="s">
        <v>719</v>
      </c>
      <c r="F1310" s="149"/>
    </row>
    <row r="1311" spans="1:6" x14ac:dyDescent="0.35">
      <c r="A1311" s="47">
        <f t="shared" si="23"/>
        <v>508</v>
      </c>
      <c r="B1311" t="s">
        <v>1227</v>
      </c>
      <c r="C1311" t="s">
        <v>1226</v>
      </c>
      <c r="D1311" t="s">
        <v>1228</v>
      </c>
      <c r="E1311" t="s">
        <v>1229</v>
      </c>
      <c r="F1311" s="149"/>
    </row>
    <row r="1312" spans="1:6" x14ac:dyDescent="0.35">
      <c r="A1312" s="47">
        <f t="shared" si="23"/>
        <v>509</v>
      </c>
      <c r="B1312" t="s">
        <v>1230</v>
      </c>
      <c r="C1312" t="s">
        <v>1226</v>
      </c>
      <c r="D1312" t="s">
        <v>1228</v>
      </c>
      <c r="E1312" t="s">
        <v>1231</v>
      </c>
      <c r="F1312" s="149"/>
    </row>
    <row r="1313" spans="1:6" x14ac:dyDescent="0.35">
      <c r="A1313" s="47">
        <f t="shared" si="23"/>
        <v>510</v>
      </c>
      <c r="B1313" t="s">
        <v>1232</v>
      </c>
      <c r="C1313" t="s">
        <v>1226</v>
      </c>
      <c r="D1313" t="s">
        <v>1228</v>
      </c>
      <c r="E1313" t="s">
        <v>1233</v>
      </c>
      <c r="F1313" s="149"/>
    </row>
    <row r="1314" spans="1:6" x14ac:dyDescent="0.35">
      <c r="A1314" s="47">
        <f t="shared" si="23"/>
        <v>511</v>
      </c>
      <c r="B1314" t="s">
        <v>1234</v>
      </c>
      <c r="C1314" t="s">
        <v>1226</v>
      </c>
      <c r="D1314" t="s">
        <v>1228</v>
      </c>
      <c r="E1314" t="s">
        <v>1235</v>
      </c>
      <c r="F1314" s="149"/>
    </row>
    <row r="1315" spans="1:6" x14ac:dyDescent="0.35">
      <c r="A1315" s="47">
        <f t="shared" si="23"/>
        <v>512</v>
      </c>
      <c r="B1315" t="s">
        <v>1236</v>
      </c>
      <c r="C1315" t="s">
        <v>1226</v>
      </c>
      <c r="D1315" t="s">
        <v>1228</v>
      </c>
      <c r="E1315" t="s">
        <v>1237</v>
      </c>
      <c r="F1315" s="149"/>
    </row>
    <row r="1316" spans="1:6" x14ac:dyDescent="0.35">
      <c r="A1316" s="47">
        <f t="shared" si="23"/>
        <v>513</v>
      </c>
      <c r="B1316" t="s">
        <v>1238</v>
      </c>
      <c r="C1316" t="s">
        <v>1226</v>
      </c>
      <c r="D1316" t="s">
        <v>1228</v>
      </c>
      <c r="E1316" t="s">
        <v>1239</v>
      </c>
      <c r="F1316" s="149"/>
    </row>
    <row r="1317" spans="1:6" x14ac:dyDescent="0.35">
      <c r="A1317" s="47">
        <f t="shared" ref="A1317:A1380" si="24">+A1316+1</f>
        <v>514</v>
      </c>
      <c r="B1317" t="s">
        <v>1240</v>
      </c>
      <c r="C1317" t="s">
        <v>1226</v>
      </c>
      <c r="D1317" t="s">
        <v>1241</v>
      </c>
      <c r="E1317" t="s">
        <v>1242</v>
      </c>
      <c r="F1317" s="149"/>
    </row>
    <row r="1318" spans="1:6" x14ac:dyDescent="0.35">
      <c r="A1318" s="47">
        <f t="shared" si="24"/>
        <v>515</v>
      </c>
      <c r="B1318" t="s">
        <v>1243</v>
      </c>
      <c r="C1318" t="s">
        <v>1226</v>
      </c>
      <c r="D1318" t="s">
        <v>1241</v>
      </c>
      <c r="E1318" t="s">
        <v>1244</v>
      </c>
      <c r="F1318" s="149"/>
    </row>
    <row r="1319" spans="1:6" x14ac:dyDescent="0.35">
      <c r="A1319" s="47">
        <f t="shared" si="24"/>
        <v>516</v>
      </c>
      <c r="B1319" t="s">
        <v>1245</v>
      </c>
      <c r="C1319" t="s">
        <v>1226</v>
      </c>
      <c r="D1319" t="s">
        <v>1241</v>
      </c>
      <c r="E1319" t="s">
        <v>1246</v>
      </c>
      <c r="F1319" s="149"/>
    </row>
    <row r="1320" spans="1:6" x14ac:dyDescent="0.35">
      <c r="A1320" s="47">
        <f t="shared" si="24"/>
        <v>517</v>
      </c>
      <c r="B1320" t="s">
        <v>1247</v>
      </c>
      <c r="C1320" t="s">
        <v>1226</v>
      </c>
      <c r="D1320" t="s">
        <v>1241</v>
      </c>
      <c r="E1320" t="s">
        <v>1248</v>
      </c>
      <c r="F1320" s="149"/>
    </row>
    <row r="1321" spans="1:6" x14ac:dyDescent="0.35">
      <c r="A1321" s="47">
        <f t="shared" si="24"/>
        <v>518</v>
      </c>
      <c r="B1321" t="s">
        <v>1249</v>
      </c>
      <c r="C1321" t="s">
        <v>1226</v>
      </c>
      <c r="D1321" t="s">
        <v>1250</v>
      </c>
      <c r="E1321" t="s">
        <v>1251</v>
      </c>
      <c r="F1321" s="149"/>
    </row>
    <row r="1322" spans="1:6" x14ac:dyDescent="0.35">
      <c r="A1322" s="47">
        <f t="shared" si="24"/>
        <v>519</v>
      </c>
      <c r="B1322" t="s">
        <v>1252</v>
      </c>
      <c r="C1322" t="s">
        <v>1226</v>
      </c>
      <c r="D1322" t="s">
        <v>1250</v>
      </c>
      <c r="E1322" t="s">
        <v>1253</v>
      </c>
      <c r="F1322" s="149"/>
    </row>
    <row r="1323" spans="1:6" x14ac:dyDescent="0.35">
      <c r="A1323" s="47">
        <f t="shared" si="24"/>
        <v>520</v>
      </c>
      <c r="B1323" t="s">
        <v>1254</v>
      </c>
      <c r="C1323" t="s">
        <v>1226</v>
      </c>
      <c r="D1323" t="s">
        <v>1250</v>
      </c>
      <c r="E1323" t="s">
        <v>1255</v>
      </c>
      <c r="F1323" s="149"/>
    </row>
    <row r="1324" spans="1:6" x14ac:dyDescent="0.35">
      <c r="A1324" s="47">
        <f t="shared" si="24"/>
        <v>521</v>
      </c>
      <c r="B1324" t="s">
        <v>1256</v>
      </c>
      <c r="C1324" t="s">
        <v>1226</v>
      </c>
      <c r="D1324" t="s">
        <v>1250</v>
      </c>
      <c r="E1324" t="s">
        <v>1257</v>
      </c>
      <c r="F1324" s="149"/>
    </row>
    <row r="1325" spans="1:6" x14ac:dyDescent="0.35">
      <c r="A1325" s="47">
        <f t="shared" si="24"/>
        <v>522</v>
      </c>
      <c r="B1325" t="s">
        <v>1258</v>
      </c>
      <c r="C1325" t="s">
        <v>1226</v>
      </c>
      <c r="D1325" t="s">
        <v>1250</v>
      </c>
      <c r="E1325" t="s">
        <v>1259</v>
      </c>
      <c r="F1325" s="149"/>
    </row>
    <row r="1326" spans="1:6" x14ac:dyDescent="0.35">
      <c r="A1326" s="47">
        <f t="shared" si="24"/>
        <v>523</v>
      </c>
      <c r="B1326" t="s">
        <v>1260</v>
      </c>
      <c r="C1326" t="s">
        <v>1226</v>
      </c>
      <c r="D1326" t="s">
        <v>1250</v>
      </c>
      <c r="E1326" t="s">
        <v>1261</v>
      </c>
      <c r="F1326" s="149"/>
    </row>
    <row r="1327" spans="1:6" x14ac:dyDescent="0.35">
      <c r="A1327" s="47">
        <f t="shared" si="24"/>
        <v>524</v>
      </c>
      <c r="B1327" t="s">
        <v>1262</v>
      </c>
      <c r="C1327" t="s">
        <v>1226</v>
      </c>
      <c r="D1327" t="s">
        <v>1263</v>
      </c>
      <c r="E1327" t="s">
        <v>1264</v>
      </c>
      <c r="F1327" s="149"/>
    </row>
    <row r="1328" spans="1:6" x14ac:dyDescent="0.35">
      <c r="A1328" s="47">
        <f t="shared" si="24"/>
        <v>525</v>
      </c>
      <c r="B1328" t="s">
        <v>1265</v>
      </c>
      <c r="C1328" t="s">
        <v>1226</v>
      </c>
      <c r="D1328" t="s">
        <v>1263</v>
      </c>
      <c r="E1328" t="s">
        <v>1266</v>
      </c>
      <c r="F1328" s="149"/>
    </row>
    <row r="1329" spans="1:6" x14ac:dyDescent="0.35">
      <c r="A1329" s="47">
        <f t="shared" si="24"/>
        <v>526</v>
      </c>
      <c r="B1329" t="s">
        <v>1267</v>
      </c>
      <c r="C1329" t="s">
        <v>1226</v>
      </c>
      <c r="D1329" t="s">
        <v>1263</v>
      </c>
      <c r="E1329" t="s">
        <v>1268</v>
      </c>
      <c r="F1329" s="149"/>
    </row>
    <row r="1330" spans="1:6" x14ac:dyDescent="0.35">
      <c r="A1330" s="47">
        <f t="shared" si="24"/>
        <v>527</v>
      </c>
      <c r="B1330" t="s">
        <v>1269</v>
      </c>
      <c r="C1330" t="s">
        <v>1226</v>
      </c>
      <c r="D1330" t="s">
        <v>1263</v>
      </c>
      <c r="E1330" t="s">
        <v>1270</v>
      </c>
      <c r="F1330" s="149"/>
    </row>
    <row r="1331" spans="1:6" x14ac:dyDescent="0.35">
      <c r="A1331" s="47">
        <f t="shared" si="24"/>
        <v>528</v>
      </c>
      <c r="B1331" t="s">
        <v>1271</v>
      </c>
      <c r="C1331" t="s">
        <v>1226</v>
      </c>
      <c r="D1331" t="s">
        <v>1263</v>
      </c>
      <c r="E1331" t="s">
        <v>1272</v>
      </c>
      <c r="F1331" s="149"/>
    </row>
    <row r="1332" spans="1:6" x14ac:dyDescent="0.35">
      <c r="A1332" s="47">
        <f t="shared" si="24"/>
        <v>529</v>
      </c>
      <c r="B1332" t="s">
        <v>1273</v>
      </c>
      <c r="C1332" t="s">
        <v>1226</v>
      </c>
      <c r="D1332" t="s">
        <v>1263</v>
      </c>
      <c r="E1332" t="s">
        <v>1274</v>
      </c>
      <c r="F1332" s="149"/>
    </row>
    <row r="1333" spans="1:6" x14ac:dyDescent="0.35">
      <c r="A1333" s="47">
        <f t="shared" si="24"/>
        <v>530</v>
      </c>
      <c r="B1333" t="s">
        <v>1275</v>
      </c>
      <c r="C1333" t="s">
        <v>1226</v>
      </c>
      <c r="D1333" t="s">
        <v>1263</v>
      </c>
      <c r="E1333" t="s">
        <v>1276</v>
      </c>
      <c r="F1333" s="149"/>
    </row>
    <row r="1334" spans="1:6" x14ac:dyDescent="0.35">
      <c r="A1334" s="47">
        <f t="shared" si="24"/>
        <v>531</v>
      </c>
      <c r="B1334" t="s">
        <v>1277</v>
      </c>
      <c r="C1334" t="s">
        <v>1226</v>
      </c>
      <c r="D1334" t="s">
        <v>1263</v>
      </c>
      <c r="E1334" t="s">
        <v>1278</v>
      </c>
      <c r="F1334" s="149"/>
    </row>
    <row r="1335" spans="1:6" x14ac:dyDescent="0.35">
      <c r="A1335" s="47">
        <f t="shared" si="24"/>
        <v>532</v>
      </c>
      <c r="B1335" t="s">
        <v>1279</v>
      </c>
      <c r="C1335" t="s">
        <v>1226</v>
      </c>
      <c r="D1335" t="s">
        <v>1263</v>
      </c>
      <c r="E1335" t="s">
        <v>1280</v>
      </c>
      <c r="F1335" s="149"/>
    </row>
    <row r="1336" spans="1:6" x14ac:dyDescent="0.35">
      <c r="A1336" s="47">
        <f t="shared" si="24"/>
        <v>533</v>
      </c>
      <c r="B1336" t="s">
        <v>1281</v>
      </c>
      <c r="C1336" t="s">
        <v>1226</v>
      </c>
      <c r="D1336" t="s">
        <v>1263</v>
      </c>
      <c r="E1336" t="s">
        <v>1282</v>
      </c>
      <c r="F1336" s="149"/>
    </row>
    <row r="1337" spans="1:6" x14ac:dyDescent="0.35">
      <c r="A1337" s="47">
        <f t="shared" si="24"/>
        <v>534</v>
      </c>
      <c r="B1337" t="s">
        <v>1283</v>
      </c>
      <c r="C1337" t="s">
        <v>1226</v>
      </c>
      <c r="D1337" t="s">
        <v>1284</v>
      </c>
      <c r="E1337" t="s">
        <v>1285</v>
      </c>
      <c r="F1337" s="149"/>
    </row>
    <row r="1338" spans="1:6" x14ac:dyDescent="0.35">
      <c r="A1338" s="47">
        <f t="shared" si="24"/>
        <v>535</v>
      </c>
      <c r="B1338" t="s">
        <v>1286</v>
      </c>
      <c r="C1338" t="s">
        <v>1226</v>
      </c>
      <c r="D1338" t="s">
        <v>1284</v>
      </c>
      <c r="E1338" t="s">
        <v>1287</v>
      </c>
      <c r="F1338" s="149"/>
    </row>
    <row r="1339" spans="1:6" x14ac:dyDescent="0.35">
      <c r="A1339" s="47">
        <f t="shared" si="24"/>
        <v>536</v>
      </c>
      <c r="B1339" t="s">
        <v>1288</v>
      </c>
      <c r="C1339" t="s">
        <v>1226</v>
      </c>
      <c r="D1339" t="s">
        <v>1284</v>
      </c>
      <c r="E1339" t="s">
        <v>1289</v>
      </c>
      <c r="F1339" s="149"/>
    </row>
    <row r="1340" spans="1:6" x14ac:dyDescent="0.35">
      <c r="A1340" s="47">
        <f t="shared" si="24"/>
        <v>537</v>
      </c>
      <c r="B1340" t="s">
        <v>1290</v>
      </c>
      <c r="C1340" t="s">
        <v>1226</v>
      </c>
      <c r="D1340" t="s">
        <v>1284</v>
      </c>
      <c r="E1340" t="s">
        <v>1291</v>
      </c>
      <c r="F1340" s="149"/>
    </row>
    <row r="1341" spans="1:6" x14ac:dyDescent="0.35">
      <c r="A1341" s="47">
        <f t="shared" si="24"/>
        <v>538</v>
      </c>
      <c r="B1341" t="s">
        <v>1292</v>
      </c>
      <c r="C1341" t="s">
        <v>1226</v>
      </c>
      <c r="D1341" t="s">
        <v>1284</v>
      </c>
      <c r="E1341" t="s">
        <v>1293</v>
      </c>
      <c r="F1341" s="149"/>
    </row>
    <row r="1342" spans="1:6" x14ac:dyDescent="0.35">
      <c r="A1342" s="47">
        <f t="shared" si="24"/>
        <v>539</v>
      </c>
      <c r="B1342" t="s">
        <v>1294</v>
      </c>
      <c r="C1342" t="s">
        <v>1226</v>
      </c>
      <c r="D1342" t="s">
        <v>1284</v>
      </c>
      <c r="E1342" t="s">
        <v>1295</v>
      </c>
      <c r="F1342" s="149"/>
    </row>
    <row r="1343" spans="1:6" x14ac:dyDescent="0.35">
      <c r="A1343" s="47">
        <f t="shared" si="24"/>
        <v>540</v>
      </c>
      <c r="B1343" t="s">
        <v>1296</v>
      </c>
      <c r="C1343" t="s">
        <v>1226</v>
      </c>
      <c r="D1343" t="s">
        <v>1297</v>
      </c>
      <c r="E1343" t="s">
        <v>1298</v>
      </c>
      <c r="F1343" s="149"/>
    </row>
    <row r="1344" spans="1:6" x14ac:dyDescent="0.35">
      <c r="A1344" s="47">
        <f t="shared" si="24"/>
        <v>541</v>
      </c>
      <c r="B1344" t="s">
        <v>1299</v>
      </c>
      <c r="C1344" t="s">
        <v>1226</v>
      </c>
      <c r="D1344" t="s">
        <v>1297</v>
      </c>
      <c r="E1344" t="s">
        <v>1300</v>
      </c>
      <c r="F1344" s="149"/>
    </row>
    <row r="1345" spans="1:6" x14ac:dyDescent="0.35">
      <c r="A1345" s="47">
        <f t="shared" si="24"/>
        <v>542</v>
      </c>
      <c r="B1345" t="s">
        <v>1301</v>
      </c>
      <c r="C1345" t="s">
        <v>1226</v>
      </c>
      <c r="D1345" t="s">
        <v>1297</v>
      </c>
      <c r="E1345" t="s">
        <v>1302</v>
      </c>
      <c r="F1345" s="149"/>
    </row>
    <row r="1346" spans="1:6" x14ac:dyDescent="0.35">
      <c r="A1346" s="47">
        <f t="shared" si="24"/>
        <v>543</v>
      </c>
      <c r="B1346" t="s">
        <v>1303</v>
      </c>
      <c r="C1346" t="s">
        <v>1226</v>
      </c>
      <c r="D1346" t="s">
        <v>1297</v>
      </c>
      <c r="E1346" t="s">
        <v>1304</v>
      </c>
      <c r="F1346" s="149"/>
    </row>
    <row r="1347" spans="1:6" x14ac:dyDescent="0.35">
      <c r="A1347" s="47">
        <f t="shared" si="24"/>
        <v>544</v>
      </c>
      <c r="B1347" t="s">
        <v>1305</v>
      </c>
      <c r="C1347" t="s">
        <v>1226</v>
      </c>
      <c r="D1347" t="s">
        <v>1297</v>
      </c>
      <c r="E1347" t="s">
        <v>1306</v>
      </c>
      <c r="F1347" s="149"/>
    </row>
    <row r="1348" spans="1:6" x14ac:dyDescent="0.35">
      <c r="A1348" s="47">
        <f t="shared" si="24"/>
        <v>545</v>
      </c>
      <c r="B1348" t="s">
        <v>1307</v>
      </c>
      <c r="C1348" t="s">
        <v>1226</v>
      </c>
      <c r="D1348" t="s">
        <v>1297</v>
      </c>
      <c r="E1348" t="s">
        <v>1308</v>
      </c>
      <c r="F1348" s="149"/>
    </row>
    <row r="1349" spans="1:6" x14ac:dyDescent="0.35">
      <c r="A1349" s="47">
        <f t="shared" si="24"/>
        <v>546</v>
      </c>
      <c r="B1349" t="s">
        <v>1309</v>
      </c>
      <c r="C1349" t="s">
        <v>1226</v>
      </c>
      <c r="D1349" t="s">
        <v>1310</v>
      </c>
      <c r="E1349" t="s">
        <v>1311</v>
      </c>
      <c r="F1349" s="149"/>
    </row>
    <row r="1350" spans="1:6" x14ac:dyDescent="0.35">
      <c r="A1350" s="47">
        <f t="shared" si="24"/>
        <v>547</v>
      </c>
      <c r="B1350" t="s">
        <v>1312</v>
      </c>
      <c r="C1350" t="s">
        <v>1226</v>
      </c>
      <c r="D1350" t="s">
        <v>1310</v>
      </c>
      <c r="E1350" t="s">
        <v>1313</v>
      </c>
      <c r="F1350" s="149"/>
    </row>
    <row r="1351" spans="1:6" x14ac:dyDescent="0.35">
      <c r="A1351" s="47">
        <f t="shared" si="24"/>
        <v>548</v>
      </c>
      <c r="B1351" t="s">
        <v>1314</v>
      </c>
      <c r="C1351" t="s">
        <v>1226</v>
      </c>
      <c r="D1351" t="s">
        <v>1310</v>
      </c>
      <c r="E1351" t="s">
        <v>1315</v>
      </c>
      <c r="F1351" s="149"/>
    </row>
    <row r="1352" spans="1:6" x14ac:dyDescent="0.35">
      <c r="A1352" s="47">
        <f t="shared" si="24"/>
        <v>549</v>
      </c>
      <c r="B1352" t="s">
        <v>1316</v>
      </c>
      <c r="C1352" t="s">
        <v>1226</v>
      </c>
      <c r="D1352" t="s">
        <v>1310</v>
      </c>
      <c r="E1352" t="s">
        <v>1317</v>
      </c>
      <c r="F1352" s="149"/>
    </row>
    <row r="1353" spans="1:6" x14ac:dyDescent="0.35">
      <c r="A1353" s="47">
        <f t="shared" si="24"/>
        <v>550</v>
      </c>
      <c r="B1353" t="s">
        <v>1318</v>
      </c>
      <c r="C1353" t="s">
        <v>1226</v>
      </c>
      <c r="D1353" t="s">
        <v>1310</v>
      </c>
      <c r="E1353" t="s">
        <v>1319</v>
      </c>
      <c r="F1353" s="149"/>
    </row>
    <row r="1354" spans="1:6" x14ac:dyDescent="0.35">
      <c r="A1354" s="47">
        <f t="shared" si="24"/>
        <v>551</v>
      </c>
      <c r="B1354" t="s">
        <v>1320</v>
      </c>
      <c r="C1354" t="s">
        <v>1226</v>
      </c>
      <c r="D1354" t="s">
        <v>1310</v>
      </c>
      <c r="E1354" t="s">
        <v>1321</v>
      </c>
      <c r="F1354" s="149"/>
    </row>
    <row r="1355" spans="1:6" x14ac:dyDescent="0.35">
      <c r="A1355" s="47">
        <f t="shared" si="24"/>
        <v>552</v>
      </c>
      <c r="B1355" t="s">
        <v>1322</v>
      </c>
      <c r="C1355" t="s">
        <v>1226</v>
      </c>
      <c r="D1355" t="s">
        <v>1323</v>
      </c>
      <c r="E1355" t="s">
        <v>1324</v>
      </c>
      <c r="F1355" s="149"/>
    </row>
    <row r="1356" spans="1:6" x14ac:dyDescent="0.35">
      <c r="A1356" s="47">
        <f t="shared" si="24"/>
        <v>553</v>
      </c>
      <c r="B1356" t="s">
        <v>1325</v>
      </c>
      <c r="C1356" t="s">
        <v>1226</v>
      </c>
      <c r="D1356" t="s">
        <v>1323</v>
      </c>
      <c r="E1356" t="s">
        <v>1326</v>
      </c>
      <c r="F1356" s="149"/>
    </row>
    <row r="1357" spans="1:6" x14ac:dyDescent="0.35">
      <c r="A1357" s="47">
        <f t="shared" si="24"/>
        <v>554</v>
      </c>
      <c r="B1357" t="s">
        <v>1327</v>
      </c>
      <c r="C1357" t="s">
        <v>1226</v>
      </c>
      <c r="D1357" t="s">
        <v>1323</v>
      </c>
      <c r="E1357" t="s">
        <v>1328</v>
      </c>
      <c r="F1357" s="149"/>
    </row>
    <row r="1358" spans="1:6" x14ac:dyDescent="0.35">
      <c r="A1358" s="47">
        <f t="shared" si="24"/>
        <v>555</v>
      </c>
      <c r="B1358" t="s">
        <v>1329</v>
      </c>
      <c r="C1358" t="s">
        <v>1226</v>
      </c>
      <c r="D1358" t="s">
        <v>1323</v>
      </c>
      <c r="E1358" t="s">
        <v>1330</v>
      </c>
      <c r="F1358" s="149"/>
    </row>
    <row r="1359" spans="1:6" x14ac:dyDescent="0.35">
      <c r="A1359" s="47">
        <f t="shared" si="24"/>
        <v>556</v>
      </c>
      <c r="B1359" t="s">
        <v>1331</v>
      </c>
      <c r="C1359" t="s">
        <v>1226</v>
      </c>
      <c r="D1359" t="s">
        <v>1323</v>
      </c>
      <c r="E1359" t="s">
        <v>1332</v>
      </c>
      <c r="F1359" s="149"/>
    </row>
    <row r="1360" spans="1:6" x14ac:dyDescent="0.35">
      <c r="A1360" s="47">
        <f t="shared" si="24"/>
        <v>557</v>
      </c>
      <c r="B1360" t="s">
        <v>1333</v>
      </c>
      <c r="C1360" t="s">
        <v>1226</v>
      </c>
      <c r="D1360" t="s">
        <v>1323</v>
      </c>
      <c r="E1360" t="s">
        <v>1334</v>
      </c>
      <c r="F1360" s="149"/>
    </row>
    <row r="1361" spans="1:7" x14ac:dyDescent="0.35">
      <c r="A1361" s="47">
        <f t="shared" si="24"/>
        <v>558</v>
      </c>
      <c r="B1361" t="s">
        <v>1335</v>
      </c>
      <c r="C1361" t="s">
        <v>1226</v>
      </c>
      <c r="D1361" t="s">
        <v>1336</v>
      </c>
      <c r="E1361" t="s">
        <v>1337</v>
      </c>
      <c r="F1361" s="149"/>
    </row>
    <row r="1362" spans="1:7" x14ac:dyDescent="0.35">
      <c r="A1362" s="47">
        <f t="shared" si="24"/>
        <v>559</v>
      </c>
      <c r="B1362" t="s">
        <v>1338</v>
      </c>
      <c r="C1362" t="s">
        <v>1226</v>
      </c>
      <c r="D1362" t="s">
        <v>1336</v>
      </c>
      <c r="E1362" t="s">
        <v>1339</v>
      </c>
      <c r="F1362" s="149"/>
    </row>
    <row r="1363" spans="1:7" x14ac:dyDescent="0.35">
      <c r="A1363" s="47">
        <f t="shared" si="24"/>
        <v>560</v>
      </c>
      <c r="B1363" t="s">
        <v>1340</v>
      </c>
      <c r="C1363" t="s">
        <v>1226</v>
      </c>
      <c r="D1363" t="s">
        <v>1336</v>
      </c>
      <c r="E1363" t="s">
        <v>1341</v>
      </c>
      <c r="F1363" s="149"/>
    </row>
    <row r="1364" spans="1:7" x14ac:dyDescent="0.35">
      <c r="A1364" s="47">
        <f t="shared" si="24"/>
        <v>561</v>
      </c>
      <c r="B1364" t="s">
        <v>1342</v>
      </c>
      <c r="C1364" t="s">
        <v>1226</v>
      </c>
      <c r="D1364" t="s">
        <v>1336</v>
      </c>
      <c r="E1364" t="s">
        <v>1343</v>
      </c>
      <c r="F1364" s="149"/>
    </row>
    <row r="1365" spans="1:7" x14ac:dyDescent="0.35">
      <c r="A1365" s="47">
        <f t="shared" si="24"/>
        <v>562</v>
      </c>
      <c r="B1365" t="s">
        <v>1344</v>
      </c>
      <c r="C1365" t="s">
        <v>1226</v>
      </c>
      <c r="D1365" t="s">
        <v>1336</v>
      </c>
      <c r="E1365" t="s">
        <v>1345</v>
      </c>
      <c r="F1365" s="149"/>
    </row>
    <row r="1366" spans="1:7" x14ac:dyDescent="0.35">
      <c r="A1366" s="47">
        <f t="shared" si="24"/>
        <v>563</v>
      </c>
      <c r="B1366" t="s">
        <v>1346</v>
      </c>
      <c r="C1366" t="s">
        <v>1226</v>
      </c>
      <c r="D1366" t="s">
        <v>1336</v>
      </c>
      <c r="E1366" t="s">
        <v>1347</v>
      </c>
      <c r="F1366" s="149"/>
    </row>
    <row r="1367" spans="1:7" x14ac:dyDescent="0.35">
      <c r="A1367" s="47">
        <f t="shared" si="24"/>
        <v>564</v>
      </c>
      <c r="B1367" t="s">
        <v>1348</v>
      </c>
      <c r="C1367" t="s">
        <v>1226</v>
      </c>
      <c r="D1367" t="s">
        <v>1349</v>
      </c>
      <c r="E1367" t="s">
        <v>1350</v>
      </c>
      <c r="F1367" s="149"/>
    </row>
    <row r="1368" spans="1:7" x14ac:dyDescent="0.35">
      <c r="A1368" s="47">
        <f t="shared" si="24"/>
        <v>565</v>
      </c>
      <c r="B1368" t="s">
        <v>1351</v>
      </c>
      <c r="C1368" t="s">
        <v>1226</v>
      </c>
      <c r="D1368" t="s">
        <v>1349</v>
      </c>
      <c r="E1368" t="s">
        <v>1352</v>
      </c>
      <c r="F1368" s="149"/>
    </row>
    <row r="1369" spans="1:7" x14ac:dyDescent="0.35">
      <c r="A1369" s="47">
        <f t="shared" si="24"/>
        <v>566</v>
      </c>
      <c r="B1369" t="s">
        <v>1353</v>
      </c>
      <c r="C1369" t="s">
        <v>1226</v>
      </c>
      <c r="D1369" t="s">
        <v>1349</v>
      </c>
      <c r="E1369" t="s">
        <v>1354</v>
      </c>
      <c r="F1369" s="149"/>
    </row>
    <row r="1370" spans="1:7" x14ac:dyDescent="0.35">
      <c r="A1370" s="47">
        <f t="shared" si="24"/>
        <v>567</v>
      </c>
      <c r="B1370" t="s">
        <v>1355</v>
      </c>
      <c r="C1370" t="s">
        <v>1226</v>
      </c>
      <c r="D1370" t="s">
        <v>1349</v>
      </c>
      <c r="E1370" t="s">
        <v>1356</v>
      </c>
      <c r="F1370" s="149"/>
    </row>
    <row r="1371" spans="1:7" x14ac:dyDescent="0.35">
      <c r="A1371" s="47">
        <f t="shared" si="24"/>
        <v>568</v>
      </c>
      <c r="B1371" t="s">
        <v>1357</v>
      </c>
      <c r="C1371" t="s">
        <v>1226</v>
      </c>
      <c r="D1371" t="s">
        <v>1349</v>
      </c>
      <c r="E1371" t="s">
        <v>1358</v>
      </c>
      <c r="F1371" s="149"/>
      <c r="G1371" s="152"/>
    </row>
    <row r="1372" spans="1:7" x14ac:dyDescent="0.35">
      <c r="A1372" s="47">
        <f t="shared" si="24"/>
        <v>569</v>
      </c>
      <c r="B1372" t="s">
        <v>1359</v>
      </c>
      <c r="C1372" t="s">
        <v>1226</v>
      </c>
      <c r="D1372" t="s">
        <v>1349</v>
      </c>
      <c r="E1372" t="s">
        <v>1360</v>
      </c>
      <c r="F1372" s="149"/>
      <c r="G1372" s="152"/>
    </row>
    <row r="1373" spans="1:7" x14ac:dyDescent="0.35">
      <c r="A1373" s="47">
        <f t="shared" si="24"/>
        <v>570</v>
      </c>
      <c r="B1373" t="s">
        <v>1361</v>
      </c>
      <c r="C1373" t="s">
        <v>1226</v>
      </c>
      <c r="D1373" t="s">
        <v>1362</v>
      </c>
      <c r="E1373" t="s">
        <v>1363</v>
      </c>
      <c r="F1373" s="149"/>
      <c r="G1373" s="152"/>
    </row>
    <row r="1374" spans="1:7" x14ac:dyDescent="0.35">
      <c r="A1374" s="47">
        <f t="shared" si="24"/>
        <v>571</v>
      </c>
      <c r="B1374" t="s">
        <v>1364</v>
      </c>
      <c r="C1374" t="s">
        <v>1226</v>
      </c>
      <c r="D1374" t="s">
        <v>1362</v>
      </c>
      <c r="E1374" t="s">
        <v>1365</v>
      </c>
      <c r="F1374" s="149"/>
      <c r="G1374" s="152"/>
    </row>
    <row r="1375" spans="1:7" x14ac:dyDescent="0.35">
      <c r="A1375" s="47">
        <f t="shared" si="24"/>
        <v>572</v>
      </c>
      <c r="B1375" t="s">
        <v>1366</v>
      </c>
      <c r="C1375" t="s">
        <v>1226</v>
      </c>
      <c r="D1375" t="s">
        <v>1362</v>
      </c>
      <c r="E1375" t="s">
        <v>1367</v>
      </c>
      <c r="F1375" s="149"/>
      <c r="G1375" s="152"/>
    </row>
    <row r="1376" spans="1:7" x14ac:dyDescent="0.35">
      <c r="A1376" s="47">
        <f t="shared" si="24"/>
        <v>573</v>
      </c>
      <c r="B1376" t="s">
        <v>1368</v>
      </c>
      <c r="C1376" t="s">
        <v>1226</v>
      </c>
      <c r="D1376" t="s">
        <v>1362</v>
      </c>
      <c r="E1376" t="s">
        <v>1369</v>
      </c>
      <c r="F1376" s="149"/>
      <c r="G1376" s="152"/>
    </row>
    <row r="1377" spans="1:6" x14ac:dyDescent="0.35">
      <c r="A1377" s="47">
        <f t="shared" si="24"/>
        <v>574</v>
      </c>
      <c r="B1377" t="s">
        <v>1370</v>
      </c>
      <c r="C1377" t="s">
        <v>1226</v>
      </c>
      <c r="D1377" t="s">
        <v>1362</v>
      </c>
      <c r="E1377" t="s">
        <v>1371</v>
      </c>
      <c r="F1377" s="149"/>
    </row>
    <row r="1378" spans="1:6" x14ac:dyDescent="0.35">
      <c r="A1378" s="47">
        <f t="shared" si="24"/>
        <v>575</v>
      </c>
      <c r="B1378" t="s">
        <v>1372</v>
      </c>
      <c r="C1378" t="s">
        <v>1226</v>
      </c>
      <c r="D1378" t="s">
        <v>1362</v>
      </c>
      <c r="E1378" t="s">
        <v>1373</v>
      </c>
      <c r="F1378" s="149"/>
    </row>
    <row r="1379" spans="1:6" x14ac:dyDescent="0.35">
      <c r="A1379" s="47">
        <f t="shared" si="24"/>
        <v>576</v>
      </c>
      <c r="B1379" t="s">
        <v>1374</v>
      </c>
      <c r="C1379" t="s">
        <v>1226</v>
      </c>
      <c r="D1379" t="s">
        <v>1375</v>
      </c>
      <c r="E1379" t="s">
        <v>1376</v>
      </c>
      <c r="F1379" s="149"/>
    </row>
    <row r="1380" spans="1:6" x14ac:dyDescent="0.35">
      <c r="A1380" s="47">
        <f t="shared" si="24"/>
        <v>577</v>
      </c>
      <c r="B1380" t="s">
        <v>1377</v>
      </c>
      <c r="C1380" t="s">
        <v>1226</v>
      </c>
      <c r="D1380" t="s">
        <v>1375</v>
      </c>
      <c r="E1380" t="s">
        <v>1378</v>
      </c>
      <c r="F1380" s="149"/>
    </row>
    <row r="1381" spans="1:6" x14ac:dyDescent="0.35">
      <c r="A1381" s="47">
        <f t="shared" ref="A1381:A1444" si="25">+A1380+1</f>
        <v>578</v>
      </c>
      <c r="B1381" t="s">
        <v>1379</v>
      </c>
      <c r="C1381" t="s">
        <v>1226</v>
      </c>
      <c r="D1381" t="s">
        <v>1375</v>
      </c>
      <c r="E1381" t="s">
        <v>1380</v>
      </c>
      <c r="F1381" s="149"/>
    </row>
    <row r="1382" spans="1:6" x14ac:dyDescent="0.35">
      <c r="A1382" s="47">
        <f t="shared" si="25"/>
        <v>579</v>
      </c>
      <c r="B1382" t="s">
        <v>1381</v>
      </c>
      <c r="C1382" t="s">
        <v>1226</v>
      </c>
      <c r="D1382" t="s">
        <v>1375</v>
      </c>
      <c r="E1382" t="s">
        <v>1382</v>
      </c>
      <c r="F1382" s="149"/>
    </row>
    <row r="1383" spans="1:6" x14ac:dyDescent="0.35">
      <c r="A1383" s="47">
        <f t="shared" si="25"/>
        <v>580</v>
      </c>
      <c r="B1383" t="s">
        <v>1383</v>
      </c>
      <c r="C1383" t="s">
        <v>1226</v>
      </c>
      <c r="D1383" t="s">
        <v>1375</v>
      </c>
      <c r="E1383" t="s">
        <v>1384</v>
      </c>
      <c r="F1383" s="149"/>
    </row>
    <row r="1384" spans="1:6" x14ac:dyDescent="0.35">
      <c r="A1384" s="47">
        <f t="shared" si="25"/>
        <v>581</v>
      </c>
      <c r="B1384" t="s">
        <v>1385</v>
      </c>
      <c r="C1384" t="s">
        <v>1226</v>
      </c>
      <c r="D1384" t="s">
        <v>1375</v>
      </c>
      <c r="E1384" t="s">
        <v>1386</v>
      </c>
      <c r="F1384" s="149"/>
    </row>
    <row r="1385" spans="1:6" x14ac:dyDescent="0.35">
      <c r="A1385" s="47">
        <f t="shared" si="25"/>
        <v>582</v>
      </c>
      <c r="B1385" t="s">
        <v>1387</v>
      </c>
      <c r="C1385" t="s">
        <v>1226</v>
      </c>
      <c r="D1385" t="s">
        <v>1388</v>
      </c>
      <c r="E1385" t="s">
        <v>1389</v>
      </c>
      <c r="F1385" s="149"/>
    </row>
    <row r="1386" spans="1:6" x14ac:dyDescent="0.35">
      <c r="A1386" s="47">
        <f t="shared" si="25"/>
        <v>583</v>
      </c>
      <c r="B1386" t="s">
        <v>1390</v>
      </c>
      <c r="C1386" t="s">
        <v>1226</v>
      </c>
      <c r="D1386" t="s">
        <v>1388</v>
      </c>
      <c r="E1386" t="s">
        <v>1391</v>
      </c>
      <c r="F1386" s="149"/>
    </row>
    <row r="1387" spans="1:6" x14ac:dyDescent="0.35">
      <c r="A1387" s="47">
        <f t="shared" si="25"/>
        <v>584</v>
      </c>
      <c r="B1387" t="s">
        <v>1392</v>
      </c>
      <c r="C1387" t="s">
        <v>1226</v>
      </c>
      <c r="D1387" t="s">
        <v>1388</v>
      </c>
      <c r="E1387" t="s">
        <v>1393</v>
      </c>
      <c r="F1387" s="149"/>
    </row>
    <row r="1388" spans="1:6" x14ac:dyDescent="0.35">
      <c r="A1388" s="47">
        <f t="shared" si="25"/>
        <v>585</v>
      </c>
      <c r="B1388" t="s">
        <v>1394</v>
      </c>
      <c r="C1388" t="s">
        <v>1226</v>
      </c>
      <c r="D1388" t="s">
        <v>1388</v>
      </c>
      <c r="E1388" t="s">
        <v>1395</v>
      </c>
      <c r="F1388" s="149"/>
    </row>
    <row r="1389" spans="1:6" x14ac:dyDescent="0.35">
      <c r="A1389" s="47">
        <f t="shared" si="25"/>
        <v>586</v>
      </c>
      <c r="B1389" t="s">
        <v>1396</v>
      </c>
      <c r="C1389" t="s">
        <v>1226</v>
      </c>
      <c r="D1389" t="s">
        <v>1388</v>
      </c>
      <c r="E1389" t="s">
        <v>1397</v>
      </c>
      <c r="F1389" s="149"/>
    </row>
    <row r="1390" spans="1:6" x14ac:dyDescent="0.35">
      <c r="A1390" s="47">
        <f t="shared" si="25"/>
        <v>587</v>
      </c>
      <c r="B1390" t="s">
        <v>1398</v>
      </c>
      <c r="C1390" t="s">
        <v>1226</v>
      </c>
      <c r="D1390" t="s">
        <v>1388</v>
      </c>
      <c r="E1390" t="s">
        <v>1399</v>
      </c>
      <c r="F1390" s="149"/>
    </row>
    <row r="1391" spans="1:6" x14ac:dyDescent="0.35">
      <c r="A1391" s="47">
        <f t="shared" si="25"/>
        <v>588</v>
      </c>
      <c r="B1391" t="s">
        <v>1400</v>
      </c>
      <c r="C1391" t="s">
        <v>1226</v>
      </c>
      <c r="D1391" t="s">
        <v>1388</v>
      </c>
      <c r="E1391" t="s">
        <v>1401</v>
      </c>
      <c r="F1391" s="149"/>
    </row>
    <row r="1392" spans="1:6" x14ac:dyDescent="0.35">
      <c r="A1392" s="47">
        <f t="shared" si="25"/>
        <v>589</v>
      </c>
      <c r="B1392" t="s">
        <v>1402</v>
      </c>
      <c r="C1392" t="s">
        <v>1226</v>
      </c>
      <c r="D1392" t="s">
        <v>1388</v>
      </c>
      <c r="E1392" t="s">
        <v>1403</v>
      </c>
      <c r="F1392" s="149"/>
    </row>
    <row r="1393" spans="1:6" x14ac:dyDescent="0.35">
      <c r="A1393" s="47">
        <f t="shared" si="25"/>
        <v>590</v>
      </c>
      <c r="B1393" t="s">
        <v>1404</v>
      </c>
      <c r="C1393" t="s">
        <v>1226</v>
      </c>
      <c r="D1393" t="s">
        <v>1388</v>
      </c>
      <c r="E1393" t="s">
        <v>1405</v>
      </c>
      <c r="F1393" s="149"/>
    </row>
    <row r="1394" spans="1:6" x14ac:dyDescent="0.35">
      <c r="A1394" s="47">
        <f t="shared" si="25"/>
        <v>591</v>
      </c>
      <c r="B1394" t="s">
        <v>1406</v>
      </c>
      <c r="C1394" t="s">
        <v>1226</v>
      </c>
      <c r="D1394" t="s">
        <v>1388</v>
      </c>
      <c r="E1394" t="s">
        <v>1407</v>
      </c>
      <c r="F1394" s="149"/>
    </row>
    <row r="1395" spans="1:6" x14ac:dyDescent="0.35">
      <c r="A1395" s="47">
        <f t="shared" si="25"/>
        <v>592</v>
      </c>
      <c r="B1395" t="s">
        <v>1408</v>
      </c>
      <c r="C1395" t="s">
        <v>1226</v>
      </c>
      <c r="D1395" t="s">
        <v>1409</v>
      </c>
      <c r="E1395" t="s">
        <v>1410</v>
      </c>
      <c r="F1395" s="149"/>
    </row>
    <row r="1396" spans="1:6" x14ac:dyDescent="0.35">
      <c r="A1396" s="47">
        <f t="shared" si="25"/>
        <v>593</v>
      </c>
      <c r="B1396" t="s">
        <v>1411</v>
      </c>
      <c r="C1396" t="s">
        <v>1226</v>
      </c>
      <c r="D1396" t="s">
        <v>1409</v>
      </c>
      <c r="E1396" t="s">
        <v>1412</v>
      </c>
      <c r="F1396" s="149"/>
    </row>
    <row r="1397" spans="1:6" x14ac:dyDescent="0.35">
      <c r="A1397" s="47">
        <f t="shared" si="25"/>
        <v>594</v>
      </c>
      <c r="B1397" t="s">
        <v>1413</v>
      </c>
      <c r="C1397" t="s">
        <v>1226</v>
      </c>
      <c r="D1397" t="s">
        <v>1409</v>
      </c>
      <c r="E1397" t="s">
        <v>1414</v>
      </c>
      <c r="F1397" s="149"/>
    </row>
    <row r="1398" spans="1:6" x14ac:dyDescent="0.35">
      <c r="A1398" s="47">
        <f t="shared" si="25"/>
        <v>595</v>
      </c>
      <c r="B1398" t="s">
        <v>1415</v>
      </c>
      <c r="C1398" t="s">
        <v>1226</v>
      </c>
      <c r="D1398" t="s">
        <v>1409</v>
      </c>
      <c r="E1398" t="s">
        <v>1416</v>
      </c>
      <c r="F1398" s="149"/>
    </row>
    <row r="1399" spans="1:6" x14ac:dyDescent="0.35">
      <c r="A1399" s="47">
        <f t="shared" si="25"/>
        <v>596</v>
      </c>
      <c r="B1399" t="s">
        <v>1417</v>
      </c>
      <c r="C1399" t="s">
        <v>1226</v>
      </c>
      <c r="D1399" t="s">
        <v>1409</v>
      </c>
      <c r="E1399" t="s">
        <v>1418</v>
      </c>
      <c r="F1399" s="149"/>
    </row>
    <row r="1400" spans="1:6" x14ac:dyDescent="0.35">
      <c r="A1400" s="47">
        <f t="shared" si="25"/>
        <v>597</v>
      </c>
      <c r="B1400" t="s">
        <v>1419</v>
      </c>
      <c r="C1400" t="s">
        <v>1226</v>
      </c>
      <c r="D1400" t="s">
        <v>1409</v>
      </c>
      <c r="E1400" t="s">
        <v>1420</v>
      </c>
      <c r="F1400" s="149"/>
    </row>
    <row r="1401" spans="1:6" x14ac:dyDescent="0.35">
      <c r="A1401" s="47">
        <f t="shared" si="25"/>
        <v>598</v>
      </c>
      <c r="B1401" t="s">
        <v>1421</v>
      </c>
      <c r="C1401" t="s">
        <v>1226</v>
      </c>
      <c r="D1401" t="s">
        <v>1422</v>
      </c>
      <c r="E1401" t="s">
        <v>1423</v>
      </c>
      <c r="F1401" s="149"/>
    </row>
    <row r="1402" spans="1:6" x14ac:dyDescent="0.35">
      <c r="A1402" s="47">
        <f t="shared" si="25"/>
        <v>599</v>
      </c>
      <c r="B1402" t="s">
        <v>1424</v>
      </c>
      <c r="C1402" t="s">
        <v>1226</v>
      </c>
      <c r="D1402" t="s">
        <v>1422</v>
      </c>
      <c r="E1402" t="s">
        <v>1425</v>
      </c>
      <c r="F1402" s="149"/>
    </row>
    <row r="1403" spans="1:6" x14ac:dyDescent="0.35">
      <c r="A1403" s="47">
        <f t="shared" si="25"/>
        <v>600</v>
      </c>
      <c r="B1403" t="s">
        <v>1426</v>
      </c>
      <c r="C1403" t="s">
        <v>1226</v>
      </c>
      <c r="D1403" t="s">
        <v>1422</v>
      </c>
      <c r="E1403" t="s">
        <v>1427</v>
      </c>
      <c r="F1403" s="149"/>
    </row>
    <row r="1404" spans="1:6" x14ac:dyDescent="0.35">
      <c r="A1404" s="47">
        <f t="shared" si="25"/>
        <v>601</v>
      </c>
      <c r="B1404" t="s">
        <v>1428</v>
      </c>
      <c r="C1404" t="s">
        <v>1226</v>
      </c>
      <c r="D1404" t="s">
        <v>1422</v>
      </c>
      <c r="E1404" t="s">
        <v>1429</v>
      </c>
      <c r="F1404" s="149"/>
    </row>
    <row r="1405" spans="1:6" x14ac:dyDescent="0.35">
      <c r="A1405" s="47">
        <f t="shared" si="25"/>
        <v>602</v>
      </c>
      <c r="B1405" t="s">
        <v>1430</v>
      </c>
      <c r="C1405" t="s">
        <v>1226</v>
      </c>
      <c r="D1405" t="s">
        <v>1422</v>
      </c>
      <c r="E1405" t="s">
        <v>1431</v>
      </c>
      <c r="F1405" s="149"/>
    </row>
    <row r="1406" spans="1:6" x14ac:dyDescent="0.35">
      <c r="A1406" s="47">
        <f t="shared" si="25"/>
        <v>603</v>
      </c>
      <c r="B1406" t="s">
        <v>1432</v>
      </c>
      <c r="C1406" t="s">
        <v>1226</v>
      </c>
      <c r="D1406" t="s">
        <v>1422</v>
      </c>
      <c r="E1406" t="s">
        <v>1433</v>
      </c>
      <c r="F1406" s="149"/>
    </row>
    <row r="1407" spans="1:6" x14ac:dyDescent="0.35">
      <c r="A1407" s="47">
        <f t="shared" si="25"/>
        <v>604</v>
      </c>
      <c r="B1407" t="s">
        <v>1434</v>
      </c>
      <c r="C1407" t="s">
        <v>1226</v>
      </c>
      <c r="D1407" t="s">
        <v>1435</v>
      </c>
      <c r="E1407" t="s">
        <v>1436</v>
      </c>
      <c r="F1407" s="149"/>
    </row>
    <row r="1408" spans="1:6" x14ac:dyDescent="0.35">
      <c r="A1408" s="47">
        <f t="shared" si="25"/>
        <v>605</v>
      </c>
      <c r="B1408" t="s">
        <v>1437</v>
      </c>
      <c r="C1408" t="s">
        <v>1226</v>
      </c>
      <c r="D1408" t="s">
        <v>1435</v>
      </c>
      <c r="E1408" t="s">
        <v>1438</v>
      </c>
      <c r="F1408" s="149"/>
    </row>
    <row r="1409" spans="1:6" x14ac:dyDescent="0.35">
      <c r="A1409" s="47">
        <f t="shared" si="25"/>
        <v>606</v>
      </c>
      <c r="B1409" t="s">
        <v>1439</v>
      </c>
      <c r="C1409" t="s">
        <v>1226</v>
      </c>
      <c r="D1409" t="s">
        <v>1435</v>
      </c>
      <c r="E1409" t="s">
        <v>1440</v>
      </c>
      <c r="F1409" s="149"/>
    </row>
    <row r="1410" spans="1:6" x14ac:dyDescent="0.35">
      <c r="A1410" s="47">
        <f t="shared" si="25"/>
        <v>607</v>
      </c>
      <c r="B1410" t="s">
        <v>1441</v>
      </c>
      <c r="C1410" t="s">
        <v>1226</v>
      </c>
      <c r="D1410" t="s">
        <v>1435</v>
      </c>
      <c r="E1410" t="s">
        <v>1442</v>
      </c>
      <c r="F1410" s="149"/>
    </row>
    <row r="1411" spans="1:6" x14ac:dyDescent="0.35">
      <c r="A1411" s="47">
        <f t="shared" si="25"/>
        <v>608</v>
      </c>
      <c r="B1411" t="s">
        <v>1443</v>
      </c>
      <c r="C1411" t="s">
        <v>1226</v>
      </c>
      <c r="D1411" t="s">
        <v>1435</v>
      </c>
      <c r="E1411" t="s">
        <v>1444</v>
      </c>
      <c r="F1411" s="149"/>
    </row>
    <row r="1412" spans="1:6" x14ac:dyDescent="0.35">
      <c r="A1412" s="47">
        <f t="shared" si="25"/>
        <v>609</v>
      </c>
      <c r="B1412" t="s">
        <v>1445</v>
      </c>
      <c r="C1412" t="s">
        <v>1226</v>
      </c>
      <c r="D1412" t="s">
        <v>1435</v>
      </c>
      <c r="E1412" t="s">
        <v>1446</v>
      </c>
      <c r="F1412" s="149"/>
    </row>
    <row r="1413" spans="1:6" x14ac:dyDescent="0.35">
      <c r="A1413" s="47">
        <f t="shared" si="25"/>
        <v>610</v>
      </c>
      <c r="B1413" t="s">
        <v>1447</v>
      </c>
      <c r="C1413" t="s">
        <v>1226</v>
      </c>
      <c r="D1413" t="s">
        <v>1448</v>
      </c>
      <c r="E1413" t="s">
        <v>1449</v>
      </c>
      <c r="F1413" s="149"/>
    </row>
    <row r="1414" spans="1:6" x14ac:dyDescent="0.35">
      <c r="A1414" s="47">
        <f t="shared" si="25"/>
        <v>611</v>
      </c>
      <c r="B1414" t="s">
        <v>1450</v>
      </c>
      <c r="C1414" t="s">
        <v>1226</v>
      </c>
      <c r="D1414" t="s">
        <v>1448</v>
      </c>
      <c r="E1414" t="s">
        <v>1451</v>
      </c>
      <c r="F1414" s="149"/>
    </row>
    <row r="1415" spans="1:6" x14ac:dyDescent="0.35">
      <c r="A1415" s="47">
        <f t="shared" si="25"/>
        <v>612</v>
      </c>
      <c r="B1415" t="s">
        <v>1452</v>
      </c>
      <c r="C1415" t="s">
        <v>1226</v>
      </c>
      <c r="D1415" t="s">
        <v>1448</v>
      </c>
      <c r="E1415" t="s">
        <v>1453</v>
      </c>
      <c r="F1415" s="149"/>
    </row>
    <row r="1416" spans="1:6" x14ac:dyDescent="0.35">
      <c r="A1416" s="47">
        <f t="shared" si="25"/>
        <v>613</v>
      </c>
      <c r="B1416" t="s">
        <v>1454</v>
      </c>
      <c r="C1416" t="s">
        <v>1226</v>
      </c>
      <c r="D1416" t="s">
        <v>1448</v>
      </c>
      <c r="E1416" t="s">
        <v>1455</v>
      </c>
      <c r="F1416" s="149"/>
    </row>
    <row r="1417" spans="1:6" x14ac:dyDescent="0.35">
      <c r="A1417" s="47">
        <f t="shared" si="25"/>
        <v>614</v>
      </c>
      <c r="B1417" t="s">
        <v>1456</v>
      </c>
      <c r="C1417" t="s">
        <v>1226</v>
      </c>
      <c r="D1417" t="s">
        <v>1448</v>
      </c>
      <c r="E1417" t="s">
        <v>1457</v>
      </c>
      <c r="F1417" s="149"/>
    </row>
    <row r="1418" spans="1:6" x14ac:dyDescent="0.35">
      <c r="A1418" s="47">
        <f t="shared" si="25"/>
        <v>615</v>
      </c>
      <c r="B1418" t="s">
        <v>1458</v>
      </c>
      <c r="C1418" t="s">
        <v>1226</v>
      </c>
      <c r="D1418" t="s">
        <v>1448</v>
      </c>
      <c r="E1418" t="s">
        <v>1459</v>
      </c>
      <c r="F1418" s="149"/>
    </row>
    <row r="1419" spans="1:6" x14ac:dyDescent="0.35">
      <c r="A1419" s="47">
        <f t="shared" si="25"/>
        <v>616</v>
      </c>
      <c r="B1419" t="s">
        <v>1460</v>
      </c>
      <c r="C1419" t="s">
        <v>1226</v>
      </c>
      <c r="D1419" t="s">
        <v>1461</v>
      </c>
      <c r="E1419" t="s">
        <v>1462</v>
      </c>
      <c r="F1419" s="149"/>
    </row>
    <row r="1420" spans="1:6" x14ac:dyDescent="0.35">
      <c r="A1420" s="47">
        <f t="shared" si="25"/>
        <v>617</v>
      </c>
      <c r="B1420" t="s">
        <v>1463</v>
      </c>
      <c r="C1420" t="s">
        <v>1226</v>
      </c>
      <c r="D1420" t="s">
        <v>1461</v>
      </c>
      <c r="E1420" t="s">
        <v>1464</v>
      </c>
      <c r="F1420" s="149"/>
    </row>
    <row r="1421" spans="1:6" x14ac:dyDescent="0.35">
      <c r="A1421" s="47">
        <f t="shared" si="25"/>
        <v>618</v>
      </c>
      <c r="B1421" t="s">
        <v>1465</v>
      </c>
      <c r="C1421" t="s">
        <v>1226</v>
      </c>
      <c r="D1421" t="s">
        <v>1461</v>
      </c>
      <c r="E1421" t="s">
        <v>1466</v>
      </c>
      <c r="F1421" s="149"/>
    </row>
    <row r="1422" spans="1:6" x14ac:dyDescent="0.35">
      <c r="A1422" s="47">
        <f t="shared" si="25"/>
        <v>619</v>
      </c>
      <c r="B1422" t="s">
        <v>1467</v>
      </c>
      <c r="C1422" t="s">
        <v>1226</v>
      </c>
      <c r="D1422" t="s">
        <v>1461</v>
      </c>
      <c r="E1422" t="s">
        <v>1468</v>
      </c>
      <c r="F1422" s="149"/>
    </row>
    <row r="1423" spans="1:6" x14ac:dyDescent="0.35">
      <c r="A1423" s="47">
        <f t="shared" si="25"/>
        <v>620</v>
      </c>
      <c r="B1423" t="s">
        <v>1469</v>
      </c>
      <c r="C1423" t="s">
        <v>1226</v>
      </c>
      <c r="D1423" t="s">
        <v>1461</v>
      </c>
      <c r="E1423" t="s">
        <v>1470</v>
      </c>
      <c r="F1423" s="149"/>
    </row>
    <row r="1424" spans="1:6" x14ac:dyDescent="0.35">
      <c r="A1424" s="47">
        <f t="shared" si="25"/>
        <v>621</v>
      </c>
      <c r="B1424" t="s">
        <v>1471</v>
      </c>
      <c r="C1424" t="s">
        <v>1226</v>
      </c>
      <c r="D1424" t="s">
        <v>1461</v>
      </c>
      <c r="E1424" t="s">
        <v>1472</v>
      </c>
      <c r="F1424" s="149"/>
    </row>
    <row r="1425" spans="1:6" x14ac:dyDescent="0.35">
      <c r="A1425" s="47">
        <f t="shared" si="25"/>
        <v>622</v>
      </c>
      <c r="B1425" t="s">
        <v>1473</v>
      </c>
      <c r="C1425" t="s">
        <v>1226</v>
      </c>
      <c r="D1425" t="s">
        <v>694</v>
      </c>
      <c r="E1425" t="s">
        <v>1474</v>
      </c>
      <c r="F1425" s="149"/>
    </row>
    <row r="1426" spans="1:6" x14ac:dyDescent="0.35">
      <c r="A1426" s="47">
        <f t="shared" si="25"/>
        <v>623</v>
      </c>
      <c r="B1426" t="s">
        <v>1475</v>
      </c>
      <c r="C1426" t="s">
        <v>1226</v>
      </c>
      <c r="D1426" t="s">
        <v>694</v>
      </c>
      <c r="E1426" t="s">
        <v>1476</v>
      </c>
      <c r="F1426" s="149"/>
    </row>
    <row r="1427" spans="1:6" x14ac:dyDescent="0.35">
      <c r="A1427" s="47">
        <f t="shared" si="25"/>
        <v>624</v>
      </c>
      <c r="B1427" t="s">
        <v>1477</v>
      </c>
      <c r="C1427" t="s">
        <v>1226</v>
      </c>
      <c r="D1427" t="s">
        <v>694</v>
      </c>
      <c r="E1427" t="s">
        <v>1478</v>
      </c>
      <c r="F1427" s="149"/>
    </row>
    <row r="1428" spans="1:6" x14ac:dyDescent="0.35">
      <c r="A1428" s="47">
        <f t="shared" si="25"/>
        <v>625</v>
      </c>
      <c r="B1428" t="s">
        <v>1479</v>
      </c>
      <c r="C1428" t="s">
        <v>1226</v>
      </c>
      <c r="D1428" t="s">
        <v>694</v>
      </c>
      <c r="E1428" t="s">
        <v>1480</v>
      </c>
      <c r="F1428" s="149"/>
    </row>
    <row r="1429" spans="1:6" x14ac:dyDescent="0.35">
      <c r="A1429" s="47">
        <f t="shared" si="25"/>
        <v>626</v>
      </c>
      <c r="B1429" t="s">
        <v>1481</v>
      </c>
      <c r="C1429" t="s">
        <v>1226</v>
      </c>
      <c r="D1429" t="s">
        <v>694</v>
      </c>
      <c r="E1429" t="s">
        <v>1482</v>
      </c>
      <c r="F1429" s="149"/>
    </row>
    <row r="1430" spans="1:6" x14ac:dyDescent="0.35">
      <c r="A1430" s="47">
        <f t="shared" si="25"/>
        <v>627</v>
      </c>
      <c r="B1430" t="s">
        <v>1483</v>
      </c>
      <c r="C1430" t="s">
        <v>1226</v>
      </c>
      <c r="D1430" t="s">
        <v>694</v>
      </c>
      <c r="E1430" t="s">
        <v>1484</v>
      </c>
      <c r="F1430" s="149"/>
    </row>
    <row r="1431" spans="1:6" x14ac:dyDescent="0.35">
      <c r="A1431" s="47">
        <f t="shared" si="25"/>
        <v>628</v>
      </c>
      <c r="B1431" t="s">
        <v>1485</v>
      </c>
      <c r="C1431" t="s">
        <v>1226</v>
      </c>
      <c r="D1431" t="s">
        <v>694</v>
      </c>
      <c r="E1431" t="s">
        <v>1486</v>
      </c>
      <c r="F1431" s="149"/>
    </row>
    <row r="1432" spans="1:6" x14ac:dyDescent="0.35">
      <c r="A1432" s="47">
        <f t="shared" si="25"/>
        <v>629</v>
      </c>
      <c r="B1432" t="s">
        <v>1487</v>
      </c>
      <c r="C1432" t="s">
        <v>1226</v>
      </c>
      <c r="D1432" t="s">
        <v>694</v>
      </c>
      <c r="E1432" t="s">
        <v>1488</v>
      </c>
      <c r="F1432" s="149"/>
    </row>
    <row r="1433" spans="1:6" x14ac:dyDescent="0.35">
      <c r="A1433" s="47">
        <f t="shared" si="25"/>
        <v>630</v>
      </c>
      <c r="B1433" t="s">
        <v>1489</v>
      </c>
      <c r="C1433" t="s">
        <v>1226</v>
      </c>
      <c r="D1433" t="s">
        <v>694</v>
      </c>
      <c r="E1433" t="s">
        <v>1490</v>
      </c>
      <c r="F1433" s="149"/>
    </row>
    <row r="1434" spans="1:6" x14ac:dyDescent="0.35">
      <c r="A1434" s="47">
        <f t="shared" si="25"/>
        <v>631</v>
      </c>
      <c r="B1434" t="s">
        <v>1491</v>
      </c>
      <c r="C1434" t="s">
        <v>1226</v>
      </c>
      <c r="D1434" t="s">
        <v>694</v>
      </c>
      <c r="E1434" t="s">
        <v>1492</v>
      </c>
      <c r="F1434" s="149"/>
    </row>
    <row r="1435" spans="1:6" x14ac:dyDescent="0.35">
      <c r="A1435" s="47">
        <f t="shared" si="25"/>
        <v>632</v>
      </c>
      <c r="B1435" t="s">
        <v>1493</v>
      </c>
      <c r="C1435" t="s">
        <v>1226</v>
      </c>
      <c r="D1435" t="s">
        <v>1494</v>
      </c>
      <c r="E1435" t="s">
        <v>1495</v>
      </c>
      <c r="F1435" s="149"/>
    </row>
    <row r="1436" spans="1:6" x14ac:dyDescent="0.35">
      <c r="A1436" s="47">
        <f t="shared" si="25"/>
        <v>633</v>
      </c>
      <c r="B1436" t="s">
        <v>1496</v>
      </c>
      <c r="C1436" t="s">
        <v>1226</v>
      </c>
      <c r="D1436" t="s">
        <v>1494</v>
      </c>
      <c r="E1436" t="s">
        <v>1497</v>
      </c>
      <c r="F1436" s="149"/>
    </row>
    <row r="1437" spans="1:6" x14ac:dyDescent="0.35">
      <c r="A1437" s="47">
        <f t="shared" si="25"/>
        <v>634</v>
      </c>
      <c r="B1437" t="s">
        <v>1498</v>
      </c>
      <c r="C1437" t="s">
        <v>1226</v>
      </c>
      <c r="D1437" t="s">
        <v>1494</v>
      </c>
      <c r="E1437" t="s">
        <v>1499</v>
      </c>
      <c r="F1437" s="149"/>
    </row>
    <row r="1438" spans="1:6" x14ac:dyDescent="0.35">
      <c r="A1438" s="47">
        <f t="shared" si="25"/>
        <v>635</v>
      </c>
      <c r="B1438" t="s">
        <v>1500</v>
      </c>
      <c r="C1438" t="s">
        <v>1226</v>
      </c>
      <c r="D1438" t="s">
        <v>1494</v>
      </c>
      <c r="E1438" t="s">
        <v>1501</v>
      </c>
      <c r="F1438" s="149"/>
    </row>
    <row r="1439" spans="1:6" x14ac:dyDescent="0.35">
      <c r="A1439" s="47">
        <f t="shared" si="25"/>
        <v>636</v>
      </c>
      <c r="B1439" t="s">
        <v>1502</v>
      </c>
      <c r="C1439" t="s">
        <v>1226</v>
      </c>
      <c r="D1439" t="s">
        <v>1494</v>
      </c>
      <c r="E1439" t="s">
        <v>1503</v>
      </c>
      <c r="F1439" s="149"/>
    </row>
    <row r="1440" spans="1:6" x14ac:dyDescent="0.35">
      <c r="A1440" s="47">
        <f t="shared" si="25"/>
        <v>637</v>
      </c>
      <c r="B1440" t="s">
        <v>1504</v>
      </c>
      <c r="C1440" t="s">
        <v>1226</v>
      </c>
      <c r="D1440" t="s">
        <v>1494</v>
      </c>
      <c r="E1440" t="s">
        <v>1505</v>
      </c>
      <c r="F1440" s="149"/>
    </row>
    <row r="1441" spans="1:6" x14ac:dyDescent="0.35">
      <c r="A1441" s="47">
        <f t="shared" si="25"/>
        <v>638</v>
      </c>
      <c r="B1441" t="s">
        <v>1506</v>
      </c>
      <c r="C1441" t="s">
        <v>1226</v>
      </c>
      <c r="D1441" t="s">
        <v>1507</v>
      </c>
      <c r="E1441" t="s">
        <v>1508</v>
      </c>
      <c r="F1441" s="149"/>
    </row>
    <row r="1442" spans="1:6" x14ac:dyDescent="0.35">
      <c r="A1442" s="47">
        <f t="shared" si="25"/>
        <v>639</v>
      </c>
      <c r="B1442" t="s">
        <v>1509</v>
      </c>
      <c r="C1442" t="s">
        <v>1226</v>
      </c>
      <c r="D1442" t="s">
        <v>1507</v>
      </c>
      <c r="E1442" t="s">
        <v>1510</v>
      </c>
      <c r="F1442" s="149"/>
    </row>
    <row r="1443" spans="1:6" x14ac:dyDescent="0.35">
      <c r="A1443" s="47">
        <f t="shared" si="25"/>
        <v>640</v>
      </c>
      <c r="B1443" t="s">
        <v>1511</v>
      </c>
      <c r="C1443" t="s">
        <v>1226</v>
      </c>
      <c r="D1443" t="s">
        <v>1507</v>
      </c>
      <c r="E1443" t="s">
        <v>1512</v>
      </c>
      <c r="F1443" s="149"/>
    </row>
    <row r="1444" spans="1:6" x14ac:dyDescent="0.35">
      <c r="A1444" s="47">
        <f t="shared" si="25"/>
        <v>641</v>
      </c>
      <c r="B1444" t="s">
        <v>1513</v>
      </c>
      <c r="C1444" t="s">
        <v>1226</v>
      </c>
      <c r="D1444" t="s">
        <v>1507</v>
      </c>
      <c r="E1444" t="s">
        <v>1514</v>
      </c>
      <c r="F1444" s="149"/>
    </row>
    <row r="1445" spans="1:6" x14ac:dyDescent="0.35">
      <c r="A1445" s="47">
        <f t="shared" ref="A1445:A1508" si="26">+A1444+1</f>
        <v>642</v>
      </c>
      <c r="B1445" t="s">
        <v>1515</v>
      </c>
      <c r="C1445" t="s">
        <v>1226</v>
      </c>
      <c r="D1445" t="s">
        <v>1507</v>
      </c>
      <c r="E1445" t="s">
        <v>1516</v>
      </c>
      <c r="F1445" s="149"/>
    </row>
    <row r="1446" spans="1:6" x14ac:dyDescent="0.35">
      <c r="A1446" s="47">
        <f t="shared" si="26"/>
        <v>643</v>
      </c>
      <c r="B1446" t="s">
        <v>1517</v>
      </c>
      <c r="C1446" t="s">
        <v>1226</v>
      </c>
      <c r="D1446" t="s">
        <v>1507</v>
      </c>
      <c r="E1446" t="s">
        <v>1518</v>
      </c>
      <c r="F1446" s="149"/>
    </row>
    <row r="1447" spans="1:6" x14ac:dyDescent="0.35">
      <c r="A1447" s="47">
        <f t="shared" si="26"/>
        <v>644</v>
      </c>
      <c r="B1447" t="s">
        <v>1519</v>
      </c>
      <c r="C1447" t="s">
        <v>1226</v>
      </c>
      <c r="D1447" t="s">
        <v>1507</v>
      </c>
      <c r="E1447" t="s">
        <v>1520</v>
      </c>
      <c r="F1447" s="149"/>
    </row>
    <row r="1448" spans="1:6" x14ac:dyDescent="0.35">
      <c r="A1448" s="47">
        <f t="shared" si="26"/>
        <v>645</v>
      </c>
      <c r="B1448" t="s">
        <v>1521</v>
      </c>
      <c r="C1448" t="s">
        <v>1226</v>
      </c>
      <c r="D1448" t="s">
        <v>1522</v>
      </c>
      <c r="E1448" t="s">
        <v>1523</v>
      </c>
      <c r="F1448" s="149"/>
    </row>
    <row r="1449" spans="1:6" x14ac:dyDescent="0.35">
      <c r="A1449" s="47">
        <f t="shared" si="26"/>
        <v>646</v>
      </c>
      <c r="B1449" t="s">
        <v>1524</v>
      </c>
      <c r="C1449" t="s">
        <v>1226</v>
      </c>
      <c r="D1449" t="s">
        <v>1522</v>
      </c>
      <c r="E1449" t="s">
        <v>1525</v>
      </c>
      <c r="F1449" s="149"/>
    </row>
    <row r="1450" spans="1:6" x14ac:dyDescent="0.35">
      <c r="A1450" s="47">
        <f t="shared" si="26"/>
        <v>647</v>
      </c>
      <c r="B1450" t="s">
        <v>1526</v>
      </c>
      <c r="C1450" t="s">
        <v>1226</v>
      </c>
      <c r="D1450" t="s">
        <v>1522</v>
      </c>
      <c r="E1450" t="s">
        <v>1527</v>
      </c>
      <c r="F1450" s="149"/>
    </row>
    <row r="1451" spans="1:6" x14ac:dyDescent="0.35">
      <c r="A1451" s="47">
        <f t="shared" si="26"/>
        <v>648</v>
      </c>
      <c r="B1451" t="s">
        <v>1528</v>
      </c>
      <c r="C1451" t="s">
        <v>1226</v>
      </c>
      <c r="D1451" t="s">
        <v>1522</v>
      </c>
      <c r="E1451" t="s">
        <v>1529</v>
      </c>
      <c r="F1451" s="149"/>
    </row>
    <row r="1452" spans="1:6" x14ac:dyDescent="0.35">
      <c r="A1452" s="47">
        <f t="shared" si="26"/>
        <v>649</v>
      </c>
      <c r="B1452" t="s">
        <v>1530</v>
      </c>
      <c r="C1452" t="s">
        <v>1226</v>
      </c>
      <c r="D1452" t="s">
        <v>1522</v>
      </c>
      <c r="E1452" t="s">
        <v>1531</v>
      </c>
      <c r="F1452" s="149"/>
    </row>
    <row r="1453" spans="1:6" x14ac:dyDescent="0.35">
      <c r="A1453" s="47">
        <f t="shared" si="26"/>
        <v>650</v>
      </c>
      <c r="B1453" t="s">
        <v>1532</v>
      </c>
      <c r="C1453" t="s">
        <v>1226</v>
      </c>
      <c r="D1453" t="s">
        <v>1522</v>
      </c>
      <c r="E1453" t="s">
        <v>1533</v>
      </c>
      <c r="F1453" s="149"/>
    </row>
    <row r="1454" spans="1:6" x14ac:dyDescent="0.35">
      <c r="A1454" s="47">
        <f t="shared" si="26"/>
        <v>651</v>
      </c>
      <c r="B1454" t="s">
        <v>1534</v>
      </c>
      <c r="C1454" t="s">
        <v>1226</v>
      </c>
      <c r="D1454" t="s">
        <v>1535</v>
      </c>
      <c r="E1454" t="s">
        <v>1536</v>
      </c>
      <c r="F1454" s="149"/>
    </row>
    <row r="1455" spans="1:6" x14ac:dyDescent="0.35">
      <c r="A1455" s="47">
        <f t="shared" si="26"/>
        <v>652</v>
      </c>
      <c r="B1455" t="s">
        <v>1537</v>
      </c>
      <c r="C1455" t="s">
        <v>1226</v>
      </c>
      <c r="D1455" t="s">
        <v>1535</v>
      </c>
      <c r="E1455" t="s">
        <v>1538</v>
      </c>
      <c r="F1455" s="149"/>
    </row>
    <row r="1456" spans="1:6" x14ac:dyDescent="0.35">
      <c r="A1456" s="47">
        <f t="shared" si="26"/>
        <v>653</v>
      </c>
      <c r="B1456" t="s">
        <v>1539</v>
      </c>
      <c r="C1456" t="s">
        <v>1226</v>
      </c>
      <c r="D1456" t="s">
        <v>1535</v>
      </c>
      <c r="E1456" t="s">
        <v>1540</v>
      </c>
      <c r="F1456" s="149"/>
    </row>
    <row r="1457" spans="1:6" x14ac:dyDescent="0.35">
      <c r="A1457" s="47">
        <f t="shared" si="26"/>
        <v>654</v>
      </c>
      <c r="B1457" t="s">
        <v>1541</v>
      </c>
      <c r="C1457" t="s">
        <v>1226</v>
      </c>
      <c r="D1457" t="s">
        <v>1535</v>
      </c>
      <c r="E1457" t="s">
        <v>1542</v>
      </c>
      <c r="F1457" s="149"/>
    </row>
    <row r="1458" spans="1:6" x14ac:dyDescent="0.35">
      <c r="A1458" s="47">
        <f t="shared" si="26"/>
        <v>655</v>
      </c>
      <c r="B1458" t="s">
        <v>1543</v>
      </c>
      <c r="C1458" t="s">
        <v>1226</v>
      </c>
      <c r="D1458" t="s">
        <v>1535</v>
      </c>
      <c r="E1458" t="s">
        <v>1544</v>
      </c>
      <c r="F1458" s="149"/>
    </row>
    <row r="1459" spans="1:6" x14ac:dyDescent="0.35">
      <c r="A1459" s="47">
        <f t="shared" si="26"/>
        <v>656</v>
      </c>
      <c r="B1459" t="s">
        <v>1545</v>
      </c>
      <c r="C1459" t="s">
        <v>1226</v>
      </c>
      <c r="D1459" t="s">
        <v>1535</v>
      </c>
      <c r="E1459" t="s">
        <v>1546</v>
      </c>
      <c r="F1459" s="149"/>
    </row>
    <row r="1460" spans="1:6" x14ac:dyDescent="0.35">
      <c r="A1460" s="47">
        <f t="shared" si="26"/>
        <v>657</v>
      </c>
      <c r="B1460" t="s">
        <v>1547</v>
      </c>
      <c r="C1460" t="s">
        <v>1226</v>
      </c>
      <c r="D1460" t="s">
        <v>1548</v>
      </c>
      <c r="E1460" t="s">
        <v>1549</v>
      </c>
      <c r="F1460" s="149"/>
    </row>
    <row r="1461" spans="1:6" x14ac:dyDescent="0.35">
      <c r="A1461" s="47">
        <f t="shared" si="26"/>
        <v>658</v>
      </c>
      <c r="B1461" t="s">
        <v>1550</v>
      </c>
      <c r="C1461" t="s">
        <v>1226</v>
      </c>
      <c r="D1461" t="s">
        <v>1548</v>
      </c>
      <c r="E1461" t="s">
        <v>1551</v>
      </c>
      <c r="F1461" s="149"/>
    </row>
    <row r="1462" spans="1:6" x14ac:dyDescent="0.35">
      <c r="A1462" s="47">
        <f t="shared" si="26"/>
        <v>659</v>
      </c>
      <c r="B1462" t="s">
        <v>1552</v>
      </c>
      <c r="C1462" t="s">
        <v>1226</v>
      </c>
      <c r="D1462" t="s">
        <v>1548</v>
      </c>
      <c r="E1462" t="s">
        <v>1553</v>
      </c>
      <c r="F1462" s="149"/>
    </row>
    <row r="1463" spans="1:6" x14ac:dyDescent="0.35">
      <c r="A1463" s="47">
        <f t="shared" si="26"/>
        <v>660</v>
      </c>
      <c r="B1463" t="s">
        <v>1554</v>
      </c>
      <c r="C1463" t="s">
        <v>1226</v>
      </c>
      <c r="D1463" t="s">
        <v>1548</v>
      </c>
      <c r="E1463" t="s">
        <v>1555</v>
      </c>
      <c r="F1463" s="149"/>
    </row>
    <row r="1464" spans="1:6" x14ac:dyDescent="0.35">
      <c r="A1464" s="47">
        <f t="shared" si="26"/>
        <v>661</v>
      </c>
      <c r="B1464" t="s">
        <v>1556</v>
      </c>
      <c r="C1464" t="s">
        <v>1226</v>
      </c>
      <c r="D1464" t="s">
        <v>1548</v>
      </c>
      <c r="E1464" t="s">
        <v>1557</v>
      </c>
      <c r="F1464" s="149"/>
    </row>
    <row r="1465" spans="1:6" x14ac:dyDescent="0.35">
      <c r="A1465" s="47">
        <f t="shared" si="26"/>
        <v>662</v>
      </c>
      <c r="B1465" t="s">
        <v>1558</v>
      </c>
      <c r="C1465" t="s">
        <v>1226</v>
      </c>
      <c r="D1465" t="s">
        <v>1548</v>
      </c>
      <c r="E1465" t="s">
        <v>1559</v>
      </c>
      <c r="F1465" s="149"/>
    </row>
    <row r="1466" spans="1:6" x14ac:dyDescent="0.35">
      <c r="A1466" s="47">
        <f t="shared" si="26"/>
        <v>663</v>
      </c>
      <c r="B1466" t="s">
        <v>1560</v>
      </c>
      <c r="C1466" t="s">
        <v>1226</v>
      </c>
      <c r="D1466" t="s">
        <v>1561</v>
      </c>
      <c r="E1466" t="s">
        <v>1562</v>
      </c>
      <c r="F1466" s="149"/>
    </row>
    <row r="1467" spans="1:6" x14ac:dyDescent="0.35">
      <c r="A1467" s="47">
        <f t="shared" si="26"/>
        <v>664</v>
      </c>
      <c r="B1467" t="s">
        <v>1563</v>
      </c>
      <c r="C1467" t="s">
        <v>1226</v>
      </c>
      <c r="D1467" t="s">
        <v>1561</v>
      </c>
      <c r="E1467" t="s">
        <v>1564</v>
      </c>
      <c r="F1467" s="149"/>
    </row>
    <row r="1468" spans="1:6" x14ac:dyDescent="0.35">
      <c r="A1468" s="47">
        <f t="shared" si="26"/>
        <v>665</v>
      </c>
      <c r="B1468" t="s">
        <v>1565</v>
      </c>
      <c r="C1468" t="s">
        <v>1226</v>
      </c>
      <c r="D1468" t="s">
        <v>1561</v>
      </c>
      <c r="E1468" t="s">
        <v>1566</v>
      </c>
      <c r="F1468" s="149"/>
    </row>
    <row r="1469" spans="1:6" x14ac:dyDescent="0.35">
      <c r="A1469" s="47">
        <f t="shared" si="26"/>
        <v>666</v>
      </c>
      <c r="B1469" t="s">
        <v>1567</v>
      </c>
      <c r="C1469" t="s">
        <v>1226</v>
      </c>
      <c r="D1469" t="s">
        <v>1568</v>
      </c>
      <c r="E1469" t="s">
        <v>1569</v>
      </c>
      <c r="F1469" s="149"/>
    </row>
    <row r="1470" spans="1:6" x14ac:dyDescent="0.35">
      <c r="A1470" s="47">
        <f t="shared" si="26"/>
        <v>667</v>
      </c>
      <c r="B1470" t="s">
        <v>1570</v>
      </c>
      <c r="C1470" t="s">
        <v>1226</v>
      </c>
      <c r="D1470" t="s">
        <v>1568</v>
      </c>
      <c r="E1470" t="s">
        <v>1571</v>
      </c>
      <c r="F1470" s="149"/>
    </row>
    <row r="1471" spans="1:6" x14ac:dyDescent="0.35">
      <c r="A1471" s="47">
        <f t="shared" si="26"/>
        <v>668</v>
      </c>
      <c r="B1471" t="s">
        <v>1572</v>
      </c>
      <c r="C1471" t="s">
        <v>1226</v>
      </c>
      <c r="D1471" t="s">
        <v>1568</v>
      </c>
      <c r="E1471" t="s">
        <v>1573</v>
      </c>
      <c r="F1471" s="149"/>
    </row>
    <row r="1472" spans="1:6" x14ac:dyDescent="0.35">
      <c r="A1472" s="47">
        <f t="shared" si="26"/>
        <v>669</v>
      </c>
      <c r="B1472" t="s">
        <v>1574</v>
      </c>
      <c r="C1472" t="s">
        <v>1226</v>
      </c>
      <c r="D1472" t="s">
        <v>1568</v>
      </c>
      <c r="E1472" t="s">
        <v>1575</v>
      </c>
      <c r="F1472" s="149"/>
    </row>
    <row r="1473" spans="1:6" x14ac:dyDescent="0.35">
      <c r="A1473" s="47">
        <f t="shared" si="26"/>
        <v>670</v>
      </c>
      <c r="B1473" t="s">
        <v>1576</v>
      </c>
      <c r="C1473" t="s">
        <v>1226</v>
      </c>
      <c r="D1473" t="s">
        <v>1568</v>
      </c>
      <c r="E1473" t="s">
        <v>1577</v>
      </c>
      <c r="F1473" s="149"/>
    </row>
    <row r="1474" spans="1:6" x14ac:dyDescent="0.35">
      <c r="A1474" s="47">
        <f t="shared" si="26"/>
        <v>671</v>
      </c>
      <c r="B1474" t="s">
        <v>1578</v>
      </c>
      <c r="C1474" t="s">
        <v>1226</v>
      </c>
      <c r="D1474" t="s">
        <v>1568</v>
      </c>
      <c r="E1474" t="s">
        <v>1579</v>
      </c>
      <c r="F1474" s="149"/>
    </row>
    <row r="1475" spans="1:6" x14ac:dyDescent="0.35">
      <c r="A1475" s="47">
        <f t="shared" si="26"/>
        <v>672</v>
      </c>
      <c r="B1475" t="s">
        <v>1580</v>
      </c>
      <c r="C1475" t="s">
        <v>1226</v>
      </c>
      <c r="D1475" t="s">
        <v>1568</v>
      </c>
      <c r="E1475" t="s">
        <v>1581</v>
      </c>
      <c r="F1475" s="149"/>
    </row>
    <row r="1476" spans="1:6" x14ac:dyDescent="0.35">
      <c r="A1476" s="47">
        <f t="shared" si="26"/>
        <v>673</v>
      </c>
      <c r="B1476" t="s">
        <v>1582</v>
      </c>
      <c r="C1476" t="s">
        <v>1226</v>
      </c>
      <c r="D1476" t="s">
        <v>1568</v>
      </c>
      <c r="E1476" t="s">
        <v>1583</v>
      </c>
      <c r="F1476" s="149"/>
    </row>
    <row r="1477" spans="1:6" x14ac:dyDescent="0.35">
      <c r="A1477" s="47">
        <f t="shared" si="26"/>
        <v>674</v>
      </c>
      <c r="B1477" t="s">
        <v>1584</v>
      </c>
      <c r="C1477" t="s">
        <v>1226</v>
      </c>
      <c r="D1477" t="s">
        <v>1568</v>
      </c>
      <c r="E1477" t="s">
        <v>1585</v>
      </c>
      <c r="F1477" s="149"/>
    </row>
    <row r="1478" spans="1:6" x14ac:dyDescent="0.35">
      <c r="A1478" s="47">
        <f t="shared" si="26"/>
        <v>675</v>
      </c>
      <c r="B1478" t="s">
        <v>1586</v>
      </c>
      <c r="C1478" t="s">
        <v>1226</v>
      </c>
      <c r="D1478" t="s">
        <v>1568</v>
      </c>
      <c r="E1478" t="s">
        <v>1587</v>
      </c>
      <c r="F1478" s="149"/>
    </row>
    <row r="1479" spans="1:6" x14ac:dyDescent="0.35">
      <c r="A1479" s="47">
        <f t="shared" si="26"/>
        <v>676</v>
      </c>
      <c r="B1479" t="s">
        <v>1588</v>
      </c>
      <c r="C1479" t="s">
        <v>1226</v>
      </c>
      <c r="D1479" t="s">
        <v>1589</v>
      </c>
      <c r="E1479" t="s">
        <v>1590</v>
      </c>
      <c r="F1479" s="149"/>
    </row>
    <row r="1480" spans="1:6" x14ac:dyDescent="0.35">
      <c r="A1480" s="47">
        <f t="shared" si="26"/>
        <v>677</v>
      </c>
      <c r="B1480" t="s">
        <v>1591</v>
      </c>
      <c r="C1480" t="s">
        <v>1226</v>
      </c>
      <c r="D1480" t="s">
        <v>1589</v>
      </c>
      <c r="E1480" t="s">
        <v>1592</v>
      </c>
      <c r="F1480" s="149"/>
    </row>
    <row r="1481" spans="1:6" x14ac:dyDescent="0.35">
      <c r="A1481" s="47">
        <f t="shared" si="26"/>
        <v>678</v>
      </c>
      <c r="B1481" t="s">
        <v>1593</v>
      </c>
      <c r="C1481" t="s">
        <v>1226</v>
      </c>
      <c r="D1481" t="s">
        <v>1589</v>
      </c>
      <c r="E1481" t="s">
        <v>1594</v>
      </c>
      <c r="F1481" s="149"/>
    </row>
    <row r="1482" spans="1:6" x14ac:dyDescent="0.35">
      <c r="A1482" s="47">
        <f t="shared" si="26"/>
        <v>679</v>
      </c>
      <c r="B1482" t="s">
        <v>1595</v>
      </c>
      <c r="C1482" t="s">
        <v>1226</v>
      </c>
      <c r="D1482" t="s">
        <v>1589</v>
      </c>
      <c r="E1482" t="s">
        <v>1596</v>
      </c>
      <c r="F1482" s="149"/>
    </row>
    <row r="1483" spans="1:6" x14ac:dyDescent="0.35">
      <c r="A1483" s="47">
        <f t="shared" si="26"/>
        <v>680</v>
      </c>
      <c r="B1483" t="s">
        <v>1597</v>
      </c>
      <c r="C1483" t="s">
        <v>1226</v>
      </c>
      <c r="D1483" t="s">
        <v>1589</v>
      </c>
      <c r="E1483" t="s">
        <v>1598</v>
      </c>
      <c r="F1483" s="149"/>
    </row>
    <row r="1484" spans="1:6" x14ac:dyDescent="0.35">
      <c r="A1484" s="47">
        <f t="shared" si="26"/>
        <v>681</v>
      </c>
      <c r="B1484" t="s">
        <v>1599</v>
      </c>
      <c r="C1484" t="s">
        <v>1226</v>
      </c>
      <c r="D1484" t="s">
        <v>1589</v>
      </c>
      <c r="E1484" t="s">
        <v>1600</v>
      </c>
      <c r="F1484" s="149"/>
    </row>
    <row r="1485" spans="1:6" x14ac:dyDescent="0.35">
      <c r="A1485" s="47">
        <f t="shared" si="26"/>
        <v>682</v>
      </c>
      <c r="B1485" t="s">
        <v>1601</v>
      </c>
      <c r="C1485" t="s">
        <v>1226</v>
      </c>
      <c r="D1485" t="s">
        <v>1589</v>
      </c>
      <c r="E1485" t="s">
        <v>1602</v>
      </c>
      <c r="F1485" s="149"/>
    </row>
    <row r="1486" spans="1:6" x14ac:dyDescent="0.35">
      <c r="A1486" s="47">
        <f t="shared" si="26"/>
        <v>683</v>
      </c>
      <c r="B1486" t="s">
        <v>1603</v>
      </c>
      <c r="C1486" t="s">
        <v>1226</v>
      </c>
      <c r="D1486" t="s">
        <v>1589</v>
      </c>
      <c r="E1486" t="s">
        <v>1604</v>
      </c>
      <c r="F1486" s="149"/>
    </row>
    <row r="1487" spans="1:6" x14ac:dyDescent="0.35">
      <c r="A1487" s="47">
        <f t="shared" si="26"/>
        <v>684</v>
      </c>
      <c r="B1487" t="s">
        <v>1605</v>
      </c>
      <c r="C1487" t="s">
        <v>1226</v>
      </c>
      <c r="D1487" t="s">
        <v>1589</v>
      </c>
      <c r="E1487" t="s">
        <v>1606</v>
      </c>
      <c r="F1487" s="149"/>
    </row>
    <row r="1488" spans="1:6" x14ac:dyDescent="0.35">
      <c r="A1488" s="47">
        <f t="shared" si="26"/>
        <v>685</v>
      </c>
      <c r="B1488" t="s">
        <v>1607</v>
      </c>
      <c r="C1488" t="s">
        <v>1226</v>
      </c>
      <c r="D1488" t="s">
        <v>1589</v>
      </c>
      <c r="E1488" t="s">
        <v>1608</v>
      </c>
      <c r="F1488" s="149"/>
    </row>
    <row r="1489" spans="1:7" x14ac:dyDescent="0.35">
      <c r="A1489" s="47">
        <f t="shared" si="26"/>
        <v>686</v>
      </c>
      <c r="B1489" t="s">
        <v>1609</v>
      </c>
      <c r="C1489" t="s">
        <v>1226</v>
      </c>
      <c r="D1489" t="s">
        <v>1610</v>
      </c>
      <c r="E1489" t="s">
        <v>1611</v>
      </c>
      <c r="F1489" s="149"/>
    </row>
    <row r="1490" spans="1:7" x14ac:dyDescent="0.35">
      <c r="A1490" s="47">
        <f t="shared" si="26"/>
        <v>687</v>
      </c>
      <c r="B1490" t="s">
        <v>1612</v>
      </c>
      <c r="C1490" t="s">
        <v>1226</v>
      </c>
      <c r="D1490" t="s">
        <v>1610</v>
      </c>
      <c r="E1490" t="s">
        <v>1613</v>
      </c>
      <c r="F1490" s="149"/>
      <c r="G1490" s="152"/>
    </row>
    <row r="1491" spans="1:7" x14ac:dyDescent="0.35">
      <c r="A1491" s="47">
        <f t="shared" si="26"/>
        <v>688</v>
      </c>
      <c r="B1491" t="s">
        <v>1614</v>
      </c>
      <c r="C1491" t="s">
        <v>1226</v>
      </c>
      <c r="D1491" t="s">
        <v>1615</v>
      </c>
      <c r="E1491" t="s">
        <v>1616</v>
      </c>
      <c r="F1491" s="149"/>
      <c r="G1491" s="152"/>
    </row>
    <row r="1492" spans="1:7" x14ac:dyDescent="0.35">
      <c r="A1492" s="47">
        <f t="shared" si="26"/>
        <v>689</v>
      </c>
      <c r="B1492" t="s">
        <v>1617</v>
      </c>
      <c r="C1492" t="s">
        <v>1226</v>
      </c>
      <c r="D1492" t="s">
        <v>1615</v>
      </c>
      <c r="E1492" t="s">
        <v>1618</v>
      </c>
      <c r="F1492" s="149"/>
      <c r="G1492" s="152"/>
    </row>
    <row r="1493" spans="1:7" x14ac:dyDescent="0.35">
      <c r="A1493" s="47">
        <f t="shared" si="26"/>
        <v>690</v>
      </c>
      <c r="B1493" t="s">
        <v>1619</v>
      </c>
      <c r="C1493" t="s">
        <v>1226</v>
      </c>
      <c r="D1493" t="s">
        <v>1615</v>
      </c>
      <c r="E1493" t="s">
        <v>1620</v>
      </c>
      <c r="F1493" s="149"/>
      <c r="G1493" s="152"/>
    </row>
    <row r="1494" spans="1:7" x14ac:dyDescent="0.35">
      <c r="A1494" s="47">
        <f t="shared" si="26"/>
        <v>691</v>
      </c>
      <c r="B1494" t="s">
        <v>1621</v>
      </c>
      <c r="C1494" t="s">
        <v>1226</v>
      </c>
      <c r="D1494" t="s">
        <v>1622</v>
      </c>
      <c r="E1494" t="s">
        <v>1623</v>
      </c>
      <c r="F1494" s="149"/>
      <c r="G1494" s="152"/>
    </row>
    <row r="1495" spans="1:7" x14ac:dyDescent="0.35">
      <c r="A1495" s="47">
        <f t="shared" si="26"/>
        <v>692</v>
      </c>
      <c r="B1495" t="s">
        <v>1624</v>
      </c>
      <c r="C1495" t="s">
        <v>1226</v>
      </c>
      <c r="D1495" t="s">
        <v>1622</v>
      </c>
      <c r="E1495" t="s">
        <v>1625</v>
      </c>
      <c r="F1495" s="149"/>
      <c r="G1495" s="152"/>
    </row>
    <row r="1496" spans="1:7" x14ac:dyDescent="0.35">
      <c r="A1496" s="47">
        <f t="shared" si="26"/>
        <v>693</v>
      </c>
      <c r="B1496" t="s">
        <v>1626</v>
      </c>
      <c r="C1496" t="s">
        <v>1226</v>
      </c>
      <c r="D1496" t="s">
        <v>1622</v>
      </c>
      <c r="E1496" t="s">
        <v>1627</v>
      </c>
      <c r="F1496" s="149"/>
      <c r="G1496" s="152"/>
    </row>
    <row r="1497" spans="1:7" x14ac:dyDescent="0.35">
      <c r="A1497" s="47">
        <f t="shared" si="26"/>
        <v>694</v>
      </c>
      <c r="B1497" t="s">
        <v>1628</v>
      </c>
      <c r="C1497" t="s">
        <v>1226</v>
      </c>
      <c r="D1497" t="s">
        <v>1622</v>
      </c>
      <c r="E1497" t="s">
        <v>1629</v>
      </c>
      <c r="F1497" s="149"/>
      <c r="G1497" s="152"/>
    </row>
    <row r="1498" spans="1:7" x14ac:dyDescent="0.35">
      <c r="A1498" s="47">
        <f t="shared" si="26"/>
        <v>695</v>
      </c>
      <c r="B1498" t="s">
        <v>1630</v>
      </c>
      <c r="C1498" t="s">
        <v>1226</v>
      </c>
      <c r="D1498" t="s">
        <v>1622</v>
      </c>
      <c r="E1498" t="s">
        <v>1631</v>
      </c>
      <c r="F1498" s="149"/>
      <c r="G1498" s="152"/>
    </row>
    <row r="1499" spans="1:7" x14ac:dyDescent="0.35">
      <c r="A1499" s="47">
        <f t="shared" si="26"/>
        <v>696</v>
      </c>
      <c r="B1499" t="s">
        <v>1632</v>
      </c>
      <c r="C1499" t="s">
        <v>1226</v>
      </c>
      <c r="D1499" t="s">
        <v>1622</v>
      </c>
      <c r="E1499" t="s">
        <v>1633</v>
      </c>
      <c r="F1499" s="149"/>
    </row>
    <row r="1500" spans="1:7" x14ac:dyDescent="0.35">
      <c r="A1500" s="47">
        <f t="shared" si="26"/>
        <v>697</v>
      </c>
      <c r="B1500" t="s">
        <v>1634</v>
      </c>
      <c r="C1500" t="s">
        <v>1226</v>
      </c>
      <c r="D1500" t="s">
        <v>1635</v>
      </c>
      <c r="E1500" t="s">
        <v>1636</v>
      </c>
      <c r="F1500" s="149"/>
    </row>
    <row r="1501" spans="1:7" x14ac:dyDescent="0.35">
      <c r="A1501" s="47">
        <f t="shared" si="26"/>
        <v>698</v>
      </c>
      <c r="B1501" t="s">
        <v>1637</v>
      </c>
      <c r="C1501" t="s">
        <v>1226</v>
      </c>
      <c r="D1501" t="s">
        <v>1635</v>
      </c>
      <c r="E1501" t="s">
        <v>1638</v>
      </c>
      <c r="F1501" s="149"/>
    </row>
    <row r="1502" spans="1:7" x14ac:dyDescent="0.35">
      <c r="A1502" s="47">
        <f t="shared" si="26"/>
        <v>699</v>
      </c>
      <c r="B1502" t="s">
        <v>1639</v>
      </c>
      <c r="C1502" t="s">
        <v>1226</v>
      </c>
      <c r="D1502" t="s">
        <v>1635</v>
      </c>
      <c r="E1502" t="s">
        <v>1640</v>
      </c>
      <c r="F1502" s="149"/>
    </row>
    <row r="1503" spans="1:7" x14ac:dyDescent="0.35">
      <c r="A1503" s="47">
        <f t="shared" si="26"/>
        <v>700</v>
      </c>
      <c r="B1503" t="s">
        <v>1641</v>
      </c>
      <c r="C1503" t="s">
        <v>1226</v>
      </c>
      <c r="D1503" t="s">
        <v>1635</v>
      </c>
      <c r="E1503" t="s">
        <v>1642</v>
      </c>
      <c r="F1503" s="149"/>
    </row>
    <row r="1504" spans="1:7" x14ac:dyDescent="0.35">
      <c r="A1504" s="47">
        <f t="shared" si="26"/>
        <v>701</v>
      </c>
      <c r="B1504" t="s">
        <v>1643</v>
      </c>
      <c r="C1504" t="s">
        <v>1226</v>
      </c>
      <c r="D1504" t="s">
        <v>1635</v>
      </c>
      <c r="E1504" t="s">
        <v>1644</v>
      </c>
      <c r="F1504" s="149"/>
    </row>
    <row r="1505" spans="1:6" x14ac:dyDescent="0.35">
      <c r="A1505" s="47">
        <f t="shared" si="26"/>
        <v>702</v>
      </c>
      <c r="B1505" t="s">
        <v>1645</v>
      </c>
      <c r="C1505" t="s">
        <v>1226</v>
      </c>
      <c r="D1505" t="s">
        <v>1635</v>
      </c>
      <c r="E1505" t="s">
        <v>1646</v>
      </c>
      <c r="F1505" s="149"/>
    </row>
    <row r="1506" spans="1:6" x14ac:dyDescent="0.35">
      <c r="A1506" s="47">
        <f t="shared" si="26"/>
        <v>703</v>
      </c>
      <c r="B1506" t="s">
        <v>1647</v>
      </c>
      <c r="C1506" t="s">
        <v>1226</v>
      </c>
      <c r="D1506" t="s">
        <v>1648</v>
      </c>
      <c r="E1506" t="s">
        <v>1649</v>
      </c>
      <c r="F1506" s="149"/>
    </row>
    <row r="1507" spans="1:6" x14ac:dyDescent="0.35">
      <c r="A1507" s="47">
        <f t="shared" si="26"/>
        <v>704</v>
      </c>
      <c r="B1507" t="s">
        <v>1650</v>
      </c>
      <c r="C1507" t="s">
        <v>1226</v>
      </c>
      <c r="D1507" t="s">
        <v>1648</v>
      </c>
      <c r="E1507" t="s">
        <v>1651</v>
      </c>
      <c r="F1507" s="149"/>
    </row>
    <row r="1508" spans="1:6" x14ac:dyDescent="0.35">
      <c r="A1508" s="47">
        <f t="shared" si="26"/>
        <v>705</v>
      </c>
      <c r="B1508" t="s">
        <v>1652</v>
      </c>
      <c r="C1508" t="s">
        <v>1226</v>
      </c>
      <c r="D1508" t="s">
        <v>1648</v>
      </c>
      <c r="E1508" t="s">
        <v>1653</v>
      </c>
      <c r="F1508" s="149"/>
    </row>
    <row r="1509" spans="1:6" x14ac:dyDescent="0.35">
      <c r="A1509" s="47">
        <f t="shared" ref="A1509:A1550" si="27">+A1508+1</f>
        <v>706</v>
      </c>
      <c r="B1509" t="s">
        <v>1654</v>
      </c>
      <c r="C1509" t="s">
        <v>1226</v>
      </c>
      <c r="D1509" t="s">
        <v>1648</v>
      </c>
      <c r="E1509" t="s">
        <v>1655</v>
      </c>
      <c r="F1509" s="149"/>
    </row>
    <row r="1510" spans="1:6" x14ac:dyDescent="0.35">
      <c r="A1510" s="47">
        <f t="shared" si="27"/>
        <v>707</v>
      </c>
      <c r="B1510" t="s">
        <v>1656</v>
      </c>
      <c r="C1510" t="s">
        <v>1226</v>
      </c>
      <c r="D1510" t="s">
        <v>1648</v>
      </c>
      <c r="E1510" t="s">
        <v>1657</v>
      </c>
      <c r="F1510" s="149"/>
    </row>
    <row r="1511" spans="1:6" x14ac:dyDescent="0.35">
      <c r="A1511" s="47">
        <f t="shared" si="27"/>
        <v>708</v>
      </c>
      <c r="B1511" t="s">
        <v>1658</v>
      </c>
      <c r="C1511" t="s">
        <v>1226</v>
      </c>
      <c r="D1511" t="s">
        <v>1648</v>
      </c>
      <c r="E1511" t="s">
        <v>1659</v>
      </c>
      <c r="F1511" s="149"/>
    </row>
    <row r="1512" spans="1:6" x14ac:dyDescent="0.35">
      <c r="A1512" s="47">
        <f t="shared" si="27"/>
        <v>709</v>
      </c>
      <c r="B1512" t="s">
        <v>1660</v>
      </c>
      <c r="C1512" t="s">
        <v>1226</v>
      </c>
      <c r="D1512" t="s">
        <v>1661</v>
      </c>
      <c r="E1512" t="s">
        <v>1662</v>
      </c>
      <c r="F1512" s="149"/>
    </row>
    <row r="1513" spans="1:6" x14ac:dyDescent="0.35">
      <c r="A1513" s="47">
        <f t="shared" si="27"/>
        <v>710</v>
      </c>
      <c r="B1513" t="s">
        <v>1663</v>
      </c>
      <c r="C1513" t="s">
        <v>1226</v>
      </c>
      <c r="D1513" t="s">
        <v>1661</v>
      </c>
      <c r="E1513" t="s">
        <v>1664</v>
      </c>
      <c r="F1513" s="149"/>
    </row>
    <row r="1514" spans="1:6" x14ac:dyDescent="0.35">
      <c r="A1514" s="47">
        <f t="shared" si="27"/>
        <v>711</v>
      </c>
      <c r="B1514" t="s">
        <v>1665</v>
      </c>
      <c r="C1514" t="s">
        <v>1226</v>
      </c>
      <c r="D1514" t="s">
        <v>1661</v>
      </c>
      <c r="E1514" t="s">
        <v>1666</v>
      </c>
      <c r="F1514" s="149"/>
    </row>
    <row r="1515" spans="1:6" x14ac:dyDescent="0.35">
      <c r="A1515" s="47">
        <f t="shared" si="27"/>
        <v>712</v>
      </c>
      <c r="B1515" t="s">
        <v>1667</v>
      </c>
      <c r="C1515" t="s">
        <v>1226</v>
      </c>
      <c r="D1515" t="s">
        <v>1661</v>
      </c>
      <c r="E1515" t="s">
        <v>1668</v>
      </c>
      <c r="F1515" s="149"/>
    </row>
    <row r="1516" spans="1:6" x14ac:dyDescent="0.35">
      <c r="A1516" s="47">
        <f t="shared" si="27"/>
        <v>713</v>
      </c>
      <c r="B1516" t="s">
        <v>1669</v>
      </c>
      <c r="C1516" t="s">
        <v>1226</v>
      </c>
      <c r="D1516" t="s">
        <v>1661</v>
      </c>
      <c r="E1516" t="s">
        <v>1670</v>
      </c>
      <c r="F1516" s="149"/>
    </row>
    <row r="1517" spans="1:6" x14ac:dyDescent="0.35">
      <c r="A1517" s="47">
        <f t="shared" si="27"/>
        <v>714</v>
      </c>
      <c r="B1517" t="s">
        <v>1671</v>
      </c>
      <c r="C1517" t="s">
        <v>1226</v>
      </c>
      <c r="D1517" t="s">
        <v>1661</v>
      </c>
      <c r="E1517" t="s">
        <v>1672</v>
      </c>
      <c r="F1517" s="149"/>
    </row>
    <row r="1518" spans="1:6" x14ac:dyDescent="0.35">
      <c r="A1518" s="47">
        <f t="shared" si="27"/>
        <v>715</v>
      </c>
      <c r="B1518" t="s">
        <v>1673</v>
      </c>
      <c r="C1518" t="s">
        <v>1226</v>
      </c>
      <c r="D1518" t="s">
        <v>1674</v>
      </c>
      <c r="E1518" t="s">
        <v>1675</v>
      </c>
      <c r="F1518" s="149"/>
    </row>
    <row r="1519" spans="1:6" x14ac:dyDescent="0.35">
      <c r="A1519" s="47">
        <f t="shared" si="27"/>
        <v>716</v>
      </c>
      <c r="B1519" t="s">
        <v>1676</v>
      </c>
      <c r="C1519" t="s">
        <v>1226</v>
      </c>
      <c r="D1519" t="s">
        <v>1674</v>
      </c>
      <c r="E1519" t="s">
        <v>1677</v>
      </c>
      <c r="F1519" s="149"/>
    </row>
    <row r="1520" spans="1:6" x14ac:dyDescent="0.35">
      <c r="A1520" s="47">
        <f t="shared" si="27"/>
        <v>717</v>
      </c>
      <c r="B1520" t="s">
        <v>1678</v>
      </c>
      <c r="C1520" t="s">
        <v>1226</v>
      </c>
      <c r="D1520" t="s">
        <v>1674</v>
      </c>
      <c r="E1520" t="s">
        <v>1679</v>
      </c>
      <c r="F1520" s="149"/>
    </row>
    <row r="1521" spans="1:6" x14ac:dyDescent="0.35">
      <c r="A1521" s="47">
        <f t="shared" si="27"/>
        <v>718</v>
      </c>
      <c r="B1521" t="s">
        <v>1680</v>
      </c>
      <c r="C1521" t="s">
        <v>1226</v>
      </c>
      <c r="D1521" t="s">
        <v>1674</v>
      </c>
      <c r="E1521" t="s">
        <v>1681</v>
      </c>
      <c r="F1521" s="149"/>
    </row>
    <row r="1522" spans="1:6" x14ac:dyDescent="0.35">
      <c r="A1522" s="47">
        <f t="shared" si="27"/>
        <v>719</v>
      </c>
      <c r="B1522" t="s">
        <v>1682</v>
      </c>
      <c r="C1522" t="s">
        <v>1226</v>
      </c>
      <c r="D1522" t="s">
        <v>1674</v>
      </c>
      <c r="E1522" t="s">
        <v>1683</v>
      </c>
      <c r="F1522" s="149"/>
    </row>
    <row r="1523" spans="1:6" x14ac:dyDescent="0.35">
      <c r="A1523" s="47">
        <f t="shared" si="27"/>
        <v>720</v>
      </c>
      <c r="B1523" t="s">
        <v>1684</v>
      </c>
      <c r="C1523" t="s">
        <v>1226</v>
      </c>
      <c r="D1523" t="s">
        <v>1674</v>
      </c>
      <c r="E1523" t="s">
        <v>1685</v>
      </c>
      <c r="F1523" s="149"/>
    </row>
    <row r="1524" spans="1:6" x14ac:dyDescent="0.35">
      <c r="A1524" s="47">
        <f t="shared" si="27"/>
        <v>721</v>
      </c>
      <c r="B1524" t="s">
        <v>1686</v>
      </c>
      <c r="C1524" t="s">
        <v>1226</v>
      </c>
      <c r="D1524" t="s">
        <v>1687</v>
      </c>
      <c r="E1524" t="s">
        <v>1688</v>
      </c>
      <c r="F1524" s="149"/>
    </row>
    <row r="1525" spans="1:6" x14ac:dyDescent="0.35">
      <c r="A1525" s="47">
        <f t="shared" si="27"/>
        <v>722</v>
      </c>
      <c r="B1525" t="s">
        <v>1689</v>
      </c>
      <c r="C1525" t="s">
        <v>1226</v>
      </c>
      <c r="D1525" t="s">
        <v>1687</v>
      </c>
      <c r="E1525" t="s">
        <v>1690</v>
      </c>
      <c r="F1525" s="149"/>
    </row>
    <row r="1526" spans="1:6" x14ac:dyDescent="0.35">
      <c r="A1526" s="47">
        <f t="shared" si="27"/>
        <v>723</v>
      </c>
      <c r="B1526" t="s">
        <v>1691</v>
      </c>
      <c r="C1526" t="s">
        <v>1226</v>
      </c>
      <c r="D1526" t="s">
        <v>1687</v>
      </c>
      <c r="E1526" t="s">
        <v>1692</v>
      </c>
      <c r="F1526" s="149"/>
    </row>
    <row r="1527" spans="1:6" x14ac:dyDescent="0.35">
      <c r="A1527" s="47">
        <f t="shared" si="27"/>
        <v>724</v>
      </c>
      <c r="B1527" t="s">
        <v>1693</v>
      </c>
      <c r="C1527" t="s">
        <v>1226</v>
      </c>
      <c r="D1527" t="s">
        <v>1687</v>
      </c>
      <c r="E1527" t="s">
        <v>1694</v>
      </c>
      <c r="F1527" s="149"/>
    </row>
    <row r="1528" spans="1:6" x14ac:dyDescent="0.35">
      <c r="A1528" s="47">
        <f t="shared" si="27"/>
        <v>725</v>
      </c>
      <c r="B1528" t="s">
        <v>1695</v>
      </c>
      <c r="C1528" t="s">
        <v>1226</v>
      </c>
      <c r="D1528" t="s">
        <v>1687</v>
      </c>
      <c r="E1528" t="s">
        <v>1696</v>
      </c>
      <c r="F1528" s="149"/>
    </row>
    <row r="1529" spans="1:6" x14ac:dyDescent="0.35">
      <c r="A1529" s="47">
        <f t="shared" si="27"/>
        <v>726</v>
      </c>
      <c r="B1529" t="s">
        <v>111</v>
      </c>
      <c r="C1529" t="s">
        <v>1226</v>
      </c>
      <c r="D1529" t="s">
        <v>1687</v>
      </c>
      <c r="E1529" t="s">
        <v>1697</v>
      </c>
      <c r="F1529" s="149"/>
    </row>
    <row r="1530" spans="1:6" x14ac:dyDescent="0.35">
      <c r="A1530" s="47">
        <f t="shared" si="27"/>
        <v>727</v>
      </c>
      <c r="B1530" t="s">
        <v>1698</v>
      </c>
      <c r="C1530" t="s">
        <v>1226</v>
      </c>
      <c r="D1530" t="s">
        <v>1699</v>
      </c>
      <c r="E1530" t="s">
        <v>1700</v>
      </c>
      <c r="F1530" s="149"/>
    </row>
    <row r="1531" spans="1:6" x14ac:dyDescent="0.35">
      <c r="A1531" s="47">
        <f t="shared" si="27"/>
        <v>728</v>
      </c>
      <c r="B1531" t="s">
        <v>1701</v>
      </c>
      <c r="C1531" t="s">
        <v>1226</v>
      </c>
      <c r="D1531" t="s">
        <v>1699</v>
      </c>
      <c r="E1531" t="s">
        <v>1702</v>
      </c>
      <c r="F1531" s="149"/>
    </row>
    <row r="1532" spans="1:6" x14ac:dyDescent="0.35">
      <c r="A1532" s="47">
        <f t="shared" si="27"/>
        <v>729</v>
      </c>
      <c r="B1532" t="s">
        <v>1703</v>
      </c>
      <c r="C1532" t="s">
        <v>1226</v>
      </c>
      <c r="D1532" t="s">
        <v>1699</v>
      </c>
      <c r="E1532" t="s">
        <v>1704</v>
      </c>
      <c r="F1532" s="149"/>
    </row>
    <row r="1533" spans="1:6" x14ac:dyDescent="0.35">
      <c r="A1533" s="47">
        <f t="shared" si="27"/>
        <v>730</v>
      </c>
      <c r="B1533" t="s">
        <v>1705</v>
      </c>
      <c r="C1533" t="s">
        <v>1226</v>
      </c>
      <c r="D1533" t="s">
        <v>1699</v>
      </c>
      <c r="E1533" t="s">
        <v>1706</v>
      </c>
      <c r="F1533" s="149"/>
    </row>
    <row r="1534" spans="1:6" x14ac:dyDescent="0.35">
      <c r="A1534" s="47">
        <f t="shared" si="27"/>
        <v>731</v>
      </c>
      <c r="B1534" t="s">
        <v>1707</v>
      </c>
      <c r="C1534" t="s">
        <v>1226</v>
      </c>
      <c r="D1534" t="s">
        <v>1699</v>
      </c>
      <c r="E1534" t="s">
        <v>1708</v>
      </c>
      <c r="F1534" s="149"/>
    </row>
    <row r="1535" spans="1:6" x14ac:dyDescent="0.35">
      <c r="A1535" s="47">
        <f t="shared" si="27"/>
        <v>732</v>
      </c>
      <c r="B1535" t="s">
        <v>1709</v>
      </c>
      <c r="C1535" t="s">
        <v>1226</v>
      </c>
      <c r="D1535" t="s">
        <v>1699</v>
      </c>
      <c r="E1535" t="s">
        <v>1710</v>
      </c>
      <c r="F1535" s="149"/>
    </row>
    <row r="1536" spans="1:6" x14ac:dyDescent="0.35">
      <c r="A1536" s="47">
        <f t="shared" si="27"/>
        <v>733</v>
      </c>
      <c r="B1536" t="s">
        <v>1711</v>
      </c>
      <c r="C1536" t="s">
        <v>1226</v>
      </c>
      <c r="D1536" t="s">
        <v>1712</v>
      </c>
      <c r="E1536" t="s">
        <v>682</v>
      </c>
      <c r="F1536" s="149"/>
    </row>
    <row r="1537" spans="1:6" x14ac:dyDescent="0.35">
      <c r="A1537" s="47">
        <f t="shared" si="27"/>
        <v>734</v>
      </c>
      <c r="B1537" t="s">
        <v>1713</v>
      </c>
      <c r="C1537" t="s">
        <v>1226</v>
      </c>
      <c r="D1537" t="s">
        <v>1712</v>
      </c>
      <c r="E1537" t="s">
        <v>684</v>
      </c>
      <c r="F1537" s="149"/>
    </row>
    <row r="1538" spans="1:6" x14ac:dyDescent="0.35">
      <c r="A1538" s="47">
        <f t="shared" si="27"/>
        <v>735</v>
      </c>
      <c r="B1538" t="s">
        <v>1714</v>
      </c>
      <c r="C1538" t="s">
        <v>1226</v>
      </c>
      <c r="D1538" t="s">
        <v>1712</v>
      </c>
      <c r="E1538" t="s">
        <v>686</v>
      </c>
      <c r="F1538" s="149"/>
    </row>
    <row r="1539" spans="1:6" x14ac:dyDescent="0.35">
      <c r="A1539" s="47">
        <f t="shared" si="27"/>
        <v>736</v>
      </c>
      <c r="B1539" t="s">
        <v>1715</v>
      </c>
      <c r="C1539" t="s">
        <v>1226</v>
      </c>
      <c r="D1539" t="s">
        <v>1712</v>
      </c>
      <c r="E1539" t="s">
        <v>688</v>
      </c>
      <c r="F1539" s="149"/>
    </row>
    <row r="1540" spans="1:6" x14ac:dyDescent="0.35">
      <c r="A1540" s="47">
        <f t="shared" si="27"/>
        <v>737</v>
      </c>
      <c r="B1540" t="s">
        <v>1716</v>
      </c>
      <c r="C1540" t="s">
        <v>1226</v>
      </c>
      <c r="D1540" t="s">
        <v>1712</v>
      </c>
      <c r="E1540" t="s">
        <v>690</v>
      </c>
      <c r="F1540" s="149"/>
    </row>
    <row r="1541" spans="1:6" x14ac:dyDescent="0.35">
      <c r="A1541" s="47">
        <f t="shared" si="27"/>
        <v>738</v>
      </c>
      <c r="B1541" t="s">
        <v>1717</v>
      </c>
      <c r="C1541" t="s">
        <v>1226</v>
      </c>
      <c r="D1541" t="s">
        <v>1712</v>
      </c>
      <c r="E1541" t="s">
        <v>692</v>
      </c>
      <c r="F1541" s="149"/>
    </row>
    <row r="1542" spans="1:6" x14ac:dyDescent="0.35">
      <c r="A1542" s="47">
        <f t="shared" si="27"/>
        <v>739</v>
      </c>
      <c r="B1542" t="s">
        <v>1718</v>
      </c>
      <c r="C1542" t="s">
        <v>1226</v>
      </c>
      <c r="D1542" t="s">
        <v>200</v>
      </c>
      <c r="E1542" t="s">
        <v>697</v>
      </c>
      <c r="F1542" s="149"/>
    </row>
    <row r="1543" spans="1:6" x14ac:dyDescent="0.35">
      <c r="A1543" s="47">
        <f t="shared" si="27"/>
        <v>740</v>
      </c>
      <c r="B1543" t="s">
        <v>1719</v>
      </c>
      <c r="C1543" t="s">
        <v>1226</v>
      </c>
      <c r="D1543" t="s">
        <v>200</v>
      </c>
      <c r="E1543" t="s">
        <v>699</v>
      </c>
      <c r="F1543" s="149"/>
    </row>
    <row r="1544" spans="1:6" x14ac:dyDescent="0.35">
      <c r="A1544" s="47">
        <f t="shared" si="27"/>
        <v>741</v>
      </c>
      <c r="B1544" t="s">
        <v>1720</v>
      </c>
      <c r="C1544" t="s">
        <v>1226</v>
      </c>
      <c r="D1544" t="s">
        <v>200</v>
      </c>
      <c r="E1544" t="s">
        <v>701</v>
      </c>
      <c r="F1544" s="149"/>
    </row>
    <row r="1545" spans="1:6" x14ac:dyDescent="0.35">
      <c r="A1545" s="47">
        <f t="shared" si="27"/>
        <v>742</v>
      </c>
      <c r="B1545" t="s">
        <v>1721</v>
      </c>
      <c r="C1545" t="s">
        <v>1226</v>
      </c>
      <c r="D1545" t="s">
        <v>200</v>
      </c>
      <c r="E1545" t="s">
        <v>703</v>
      </c>
      <c r="F1545" s="149"/>
    </row>
    <row r="1546" spans="1:6" x14ac:dyDescent="0.35">
      <c r="A1546" s="47">
        <f t="shared" si="27"/>
        <v>743</v>
      </c>
      <c r="B1546" t="s">
        <v>1722</v>
      </c>
      <c r="C1546" t="s">
        <v>1226</v>
      </c>
      <c r="D1546" t="s">
        <v>200</v>
      </c>
      <c r="E1546" t="s">
        <v>705</v>
      </c>
      <c r="F1546" s="149"/>
    </row>
    <row r="1547" spans="1:6" x14ac:dyDescent="0.35">
      <c r="A1547" s="47">
        <f t="shared" si="27"/>
        <v>744</v>
      </c>
      <c r="B1547" t="s">
        <v>1723</v>
      </c>
      <c r="C1547" t="s">
        <v>1226</v>
      </c>
      <c r="D1547" t="s">
        <v>200</v>
      </c>
      <c r="E1547" t="s">
        <v>707</v>
      </c>
      <c r="F1547" s="149"/>
    </row>
    <row r="1548" spans="1:6" x14ac:dyDescent="0.35">
      <c r="A1548" s="47">
        <f t="shared" si="27"/>
        <v>745</v>
      </c>
      <c r="B1548" t="s">
        <v>1724</v>
      </c>
      <c r="C1548" t="s">
        <v>1226</v>
      </c>
      <c r="D1548" t="s">
        <v>200</v>
      </c>
      <c r="E1548" t="s">
        <v>709</v>
      </c>
      <c r="F1548" s="149"/>
    </row>
    <row r="1549" spans="1:6" x14ac:dyDescent="0.35">
      <c r="A1549" s="47">
        <f t="shared" si="27"/>
        <v>746</v>
      </c>
      <c r="B1549" t="s">
        <v>1725</v>
      </c>
      <c r="C1549" t="s">
        <v>1226</v>
      </c>
      <c r="D1549" t="s">
        <v>200</v>
      </c>
      <c r="E1549" t="s">
        <v>711</v>
      </c>
      <c r="F1549" s="149"/>
    </row>
    <row r="1550" spans="1:6" x14ac:dyDescent="0.35">
      <c r="A1550" s="47">
        <f t="shared" si="27"/>
        <v>747</v>
      </c>
      <c r="B1550" t="s">
        <v>1726</v>
      </c>
      <c r="C1550" t="s">
        <v>1226</v>
      </c>
      <c r="D1550" t="s">
        <v>200</v>
      </c>
      <c r="E1550" t="s">
        <v>1016</v>
      </c>
      <c r="F1550" s="149"/>
    </row>
    <row r="1551" spans="1:6" x14ac:dyDescent="0.35">
      <c r="A1551" s="47"/>
    </row>
    <row r="1553" spans="1:5" ht="17.5" thickBot="1" x14ac:dyDescent="0.45">
      <c r="B1553" s="44" t="s">
        <v>508</v>
      </c>
      <c r="C1553" s="44"/>
      <c r="D1553" s="44"/>
      <c r="E1553" s="44"/>
    </row>
    <row r="1554" spans="1:5" ht="15" thickTop="1" x14ac:dyDescent="0.35">
      <c r="B1554" s="46" t="str">
        <f>+C15</f>
        <v>Gas Impact profiles in the current E3 calculators</v>
      </c>
    </row>
    <row r="1555" spans="1:5" ht="15" thickBot="1" x14ac:dyDescent="0.4">
      <c r="A1555" s="47" t="s">
        <v>465</v>
      </c>
      <c r="B1555" s="48" t="s">
        <v>466</v>
      </c>
      <c r="C1555" s="48" t="s">
        <v>182</v>
      </c>
      <c r="D1555" s="48" t="s">
        <v>510</v>
      </c>
      <c r="E1555" s="48" t="s">
        <v>511</v>
      </c>
    </row>
    <row r="1556" spans="1:5" x14ac:dyDescent="0.35">
      <c r="A1556" s="47">
        <v>1</v>
      </c>
      <c r="B1556" t="s">
        <v>512</v>
      </c>
      <c r="C1556" t="s">
        <v>121</v>
      </c>
      <c r="D1556" t="s">
        <v>121</v>
      </c>
    </row>
    <row r="1557" spans="1:5" x14ac:dyDescent="0.35">
      <c r="A1557" s="47">
        <v>2</v>
      </c>
      <c r="B1557" t="s">
        <v>513</v>
      </c>
      <c r="C1557" t="s">
        <v>121</v>
      </c>
      <c r="D1557" t="s">
        <v>121</v>
      </c>
    </row>
    <row r="1558" spans="1:5" x14ac:dyDescent="0.35">
      <c r="A1558" s="47">
        <v>3</v>
      </c>
      <c r="B1558" t="s">
        <v>123</v>
      </c>
      <c r="C1558" t="s">
        <v>121</v>
      </c>
      <c r="D1558" t="s">
        <v>121</v>
      </c>
    </row>
    <row r="1562" spans="1:5" ht="17.5" thickBot="1" x14ac:dyDescent="0.45">
      <c r="B1562" s="44" t="s">
        <v>3963</v>
      </c>
      <c r="C1562" s="45" t="s">
        <v>463</v>
      </c>
      <c r="D1562" s="44"/>
    </row>
    <row r="1563" spans="1:5" ht="15" thickTop="1" x14ac:dyDescent="0.35">
      <c r="B1563" s="46" t="str">
        <f>+C12</f>
        <v>associates an IOU Claims record with an Energy Efficiency Cycle</v>
      </c>
    </row>
    <row r="1564" spans="1:5" ht="15" thickBot="1" x14ac:dyDescent="0.4">
      <c r="A1564" s="47" t="s">
        <v>465</v>
      </c>
      <c r="B1564" s="48" t="s">
        <v>466</v>
      </c>
      <c r="C1564" s="48" t="s">
        <v>58</v>
      </c>
      <c r="D1564" s="48" t="s">
        <v>467</v>
      </c>
    </row>
    <row r="1565" spans="1:5" x14ac:dyDescent="0.35">
      <c r="A1565" s="47">
        <v>1</v>
      </c>
      <c r="B1565" s="153" t="s">
        <v>3964</v>
      </c>
      <c r="C1565" t="s">
        <v>3965</v>
      </c>
      <c r="D1565" s="46" t="s">
        <v>3966</v>
      </c>
    </row>
    <row r="1566" spans="1:5" x14ac:dyDescent="0.35">
      <c r="A1566" s="47">
        <v>2</v>
      </c>
      <c r="B1566" s="154" t="s">
        <v>3967</v>
      </c>
      <c r="C1566" t="s">
        <v>3968</v>
      </c>
      <c r="D1566" s="46" t="s">
        <v>3969</v>
      </c>
    </row>
    <row r="1567" spans="1:5" x14ac:dyDescent="0.35">
      <c r="A1567" s="47">
        <v>3</v>
      </c>
      <c r="B1567" s="154" t="s">
        <v>3970</v>
      </c>
      <c r="C1567" t="s">
        <v>3971</v>
      </c>
    </row>
    <row r="1568" spans="1:5" x14ac:dyDescent="0.35">
      <c r="A1568" s="47">
        <v>4</v>
      </c>
      <c r="B1568" s="154" t="s">
        <v>3972</v>
      </c>
      <c r="C1568" t="s">
        <v>3973</v>
      </c>
    </row>
    <row r="1569" spans="1:4" x14ac:dyDescent="0.35">
      <c r="A1569" s="47">
        <v>5</v>
      </c>
      <c r="B1569" s="154" t="s">
        <v>3974</v>
      </c>
      <c r="C1569" t="s">
        <v>3975</v>
      </c>
    </row>
    <row r="1570" spans="1:4" x14ac:dyDescent="0.35">
      <c r="B1570" s="154"/>
    </row>
    <row r="1572" spans="1:4" ht="17.5" thickBot="1" x14ac:dyDescent="0.45">
      <c r="B1572" s="44" t="s">
        <v>3051</v>
      </c>
      <c r="C1572" s="45" t="s">
        <v>463</v>
      </c>
      <c r="D1572" s="44"/>
    </row>
    <row r="1573" spans="1:4" ht="15" thickTop="1" x14ac:dyDescent="0.35">
      <c r="B1573" s="46" t="str">
        <f>+C25</f>
        <v>used to associate an IOU Claims record (tracking record) with a  reporting period.</v>
      </c>
    </row>
    <row r="1574" spans="1:4" ht="15" thickBot="1" x14ac:dyDescent="0.4">
      <c r="A1574" s="47" t="s">
        <v>465</v>
      </c>
      <c r="B1574" s="48" t="s">
        <v>466</v>
      </c>
      <c r="C1574" s="148" t="s">
        <v>3976</v>
      </c>
      <c r="D1574" s="48" t="s">
        <v>3977</v>
      </c>
    </row>
    <row r="1575" spans="1:4" x14ac:dyDescent="0.35">
      <c r="A1575" s="47">
        <v>1</v>
      </c>
      <c r="B1575" t="s">
        <v>3978</v>
      </c>
      <c r="C1575" s="337">
        <v>2012</v>
      </c>
      <c r="D1575" t="s">
        <v>3979</v>
      </c>
    </row>
    <row r="1576" spans="1:4" x14ac:dyDescent="0.35">
      <c r="A1576" s="47">
        <v>2</v>
      </c>
      <c r="B1576" t="s">
        <v>3980</v>
      </c>
      <c r="C1576" s="337">
        <v>2012</v>
      </c>
      <c r="D1576" t="s">
        <v>3981</v>
      </c>
    </row>
    <row r="1577" spans="1:4" x14ac:dyDescent="0.35">
      <c r="A1577" s="47">
        <v>3</v>
      </c>
      <c r="B1577" t="s">
        <v>3982</v>
      </c>
      <c r="C1577" s="337">
        <v>2012</v>
      </c>
      <c r="D1577" t="s">
        <v>3983</v>
      </c>
    </row>
    <row r="1578" spans="1:4" x14ac:dyDescent="0.35">
      <c r="A1578" s="47">
        <v>4</v>
      </c>
      <c r="B1578" t="s">
        <v>3984</v>
      </c>
      <c r="C1578" s="337">
        <v>2012</v>
      </c>
      <c r="D1578" t="s">
        <v>3985</v>
      </c>
    </row>
    <row r="1579" spans="1:4" x14ac:dyDescent="0.35">
      <c r="A1579" s="47">
        <f>+A1578+1</f>
        <v>5</v>
      </c>
      <c r="B1579" t="s">
        <v>3986</v>
      </c>
      <c r="C1579" s="337">
        <v>2012</v>
      </c>
      <c r="D1579" t="s">
        <v>3987</v>
      </c>
    </row>
    <row r="1580" spans="1:4" x14ac:dyDescent="0.35">
      <c r="A1580" s="47">
        <f t="shared" ref="A1580:A1589" si="28">+A1579+1</f>
        <v>6</v>
      </c>
      <c r="B1580" t="s">
        <v>3988</v>
      </c>
      <c r="C1580" s="337">
        <f>+C1575+1</f>
        <v>2013</v>
      </c>
      <c r="D1580" t="s">
        <v>3979</v>
      </c>
    </row>
    <row r="1581" spans="1:4" x14ac:dyDescent="0.35">
      <c r="A1581" s="47">
        <f t="shared" si="28"/>
        <v>7</v>
      </c>
      <c r="B1581" t="s">
        <v>3989</v>
      </c>
      <c r="C1581" s="337">
        <f t="shared" ref="C1581:C1589" si="29">+C1576+1</f>
        <v>2013</v>
      </c>
      <c r="D1581" t="s">
        <v>3981</v>
      </c>
    </row>
    <row r="1582" spans="1:4" x14ac:dyDescent="0.35">
      <c r="A1582" s="47">
        <f t="shared" si="28"/>
        <v>8</v>
      </c>
      <c r="B1582" t="s">
        <v>3990</v>
      </c>
      <c r="C1582" s="337">
        <f t="shared" si="29"/>
        <v>2013</v>
      </c>
      <c r="D1582" t="s">
        <v>3983</v>
      </c>
    </row>
    <row r="1583" spans="1:4" x14ac:dyDescent="0.35">
      <c r="A1583" s="47">
        <f t="shared" si="28"/>
        <v>9</v>
      </c>
      <c r="B1583" t="s">
        <v>3991</v>
      </c>
      <c r="C1583" s="337">
        <f t="shared" si="29"/>
        <v>2013</v>
      </c>
      <c r="D1583" t="s">
        <v>3985</v>
      </c>
    </row>
    <row r="1584" spans="1:4" x14ac:dyDescent="0.35">
      <c r="A1584" s="47">
        <f t="shared" si="28"/>
        <v>10</v>
      </c>
      <c r="B1584" t="s">
        <v>3992</v>
      </c>
      <c r="C1584" s="337">
        <f t="shared" si="29"/>
        <v>2013</v>
      </c>
      <c r="D1584" t="s">
        <v>3987</v>
      </c>
    </row>
    <row r="1585" spans="1:4" x14ac:dyDescent="0.35">
      <c r="A1585" s="47">
        <f t="shared" si="28"/>
        <v>11</v>
      </c>
      <c r="B1585" t="s">
        <v>3993</v>
      </c>
      <c r="C1585" s="337">
        <f t="shared" si="29"/>
        <v>2014</v>
      </c>
      <c r="D1585" t="s">
        <v>3979</v>
      </c>
    </row>
    <row r="1586" spans="1:4" x14ac:dyDescent="0.35">
      <c r="A1586" s="47">
        <f t="shared" si="28"/>
        <v>12</v>
      </c>
      <c r="B1586" t="s">
        <v>3994</v>
      </c>
      <c r="C1586" s="337">
        <f t="shared" si="29"/>
        <v>2014</v>
      </c>
      <c r="D1586" t="s">
        <v>3981</v>
      </c>
    </row>
    <row r="1587" spans="1:4" x14ac:dyDescent="0.35">
      <c r="A1587" s="47">
        <f t="shared" si="28"/>
        <v>13</v>
      </c>
      <c r="B1587" t="s">
        <v>3995</v>
      </c>
      <c r="C1587" s="337">
        <f t="shared" si="29"/>
        <v>2014</v>
      </c>
      <c r="D1587" t="s">
        <v>3983</v>
      </c>
    </row>
    <row r="1588" spans="1:4" x14ac:dyDescent="0.35">
      <c r="A1588" s="47">
        <f t="shared" si="28"/>
        <v>14</v>
      </c>
      <c r="B1588" t="s">
        <v>3996</v>
      </c>
      <c r="C1588" s="337">
        <f t="shared" si="29"/>
        <v>2014</v>
      </c>
      <c r="D1588" t="s">
        <v>3985</v>
      </c>
    </row>
    <row r="1589" spans="1:4" x14ac:dyDescent="0.35">
      <c r="A1589" s="47">
        <f t="shared" si="28"/>
        <v>15</v>
      </c>
      <c r="B1589" t="s">
        <v>3997</v>
      </c>
      <c r="C1589" s="337">
        <f t="shared" si="29"/>
        <v>2014</v>
      </c>
      <c r="D1589" t="s">
        <v>3987</v>
      </c>
    </row>
    <row r="1592" spans="1:4" ht="17.5" thickBot="1" x14ac:dyDescent="0.45">
      <c r="B1592" s="44" t="s">
        <v>3049</v>
      </c>
      <c r="C1592" s="44"/>
      <c r="D1592" s="44"/>
    </row>
    <row r="1593" spans="1:4" ht="15" thickTop="1" x14ac:dyDescent="0.35">
      <c r="B1593" s="46" t="str">
        <f>+C24</f>
        <v>used to identify the status of Measures in the IOU Claims records or whole projects in the Projects table</v>
      </c>
    </row>
    <row r="1594" spans="1:4" ht="15" thickBot="1" x14ac:dyDescent="0.4">
      <c r="A1594" s="47" t="s">
        <v>465</v>
      </c>
      <c r="B1594" s="48" t="s">
        <v>466</v>
      </c>
      <c r="C1594" s="48" t="s">
        <v>58</v>
      </c>
      <c r="D1594" s="48" t="s">
        <v>467</v>
      </c>
    </row>
    <row r="1595" spans="1:4" x14ac:dyDescent="0.35">
      <c r="A1595" s="47">
        <v>1</v>
      </c>
      <c r="B1595" t="s">
        <v>3998</v>
      </c>
      <c r="C1595" s="155" t="s">
        <v>3999</v>
      </c>
      <c r="D1595" s="46" t="s">
        <v>4000</v>
      </c>
    </row>
    <row r="1596" spans="1:4" x14ac:dyDescent="0.35">
      <c r="A1596" s="47">
        <v>2</v>
      </c>
      <c r="B1596" t="s">
        <v>4001</v>
      </c>
      <c r="C1596" s="155" t="s">
        <v>4002</v>
      </c>
      <c r="D1596" s="46"/>
    </row>
    <row r="1597" spans="1:4" x14ac:dyDescent="0.35">
      <c r="A1597" s="47">
        <v>3</v>
      </c>
      <c r="B1597" t="s">
        <v>4003</v>
      </c>
      <c r="C1597" s="155" t="s">
        <v>4004</v>
      </c>
    </row>
    <row r="1598" spans="1:4" x14ac:dyDescent="0.35">
      <c r="A1598" s="47">
        <v>4</v>
      </c>
      <c r="B1598" t="s">
        <v>200</v>
      </c>
      <c r="C1598" s="155" t="s">
        <v>4005</v>
      </c>
    </row>
    <row r="1599" spans="1:4" x14ac:dyDescent="0.35">
      <c r="A1599" s="47">
        <f>+A1598+1</f>
        <v>5</v>
      </c>
      <c r="B1599" t="s">
        <v>4006</v>
      </c>
      <c r="C1599" s="155" t="s">
        <v>4007</v>
      </c>
    </row>
    <row r="1600" spans="1:4" x14ac:dyDescent="0.35">
      <c r="A1600" s="47">
        <f t="shared" ref="A1600:A1610" si="30">+A1599+1</f>
        <v>6</v>
      </c>
      <c r="B1600" t="s">
        <v>4008</v>
      </c>
      <c r="C1600" s="155" t="s">
        <v>4009</v>
      </c>
    </row>
    <row r="1601" spans="1:4" x14ac:dyDescent="0.35">
      <c r="A1601" s="47">
        <f t="shared" si="30"/>
        <v>7</v>
      </c>
      <c r="B1601" t="s">
        <v>4010</v>
      </c>
      <c r="C1601" s="155" t="s">
        <v>4011</v>
      </c>
    </row>
    <row r="1602" spans="1:4" x14ac:dyDescent="0.35">
      <c r="A1602" s="47">
        <f t="shared" si="30"/>
        <v>8</v>
      </c>
      <c r="B1602" t="s">
        <v>4012</v>
      </c>
      <c r="C1602" s="155" t="s">
        <v>4013</v>
      </c>
    </row>
    <row r="1603" spans="1:4" x14ac:dyDescent="0.35">
      <c r="A1603" s="47">
        <f t="shared" si="30"/>
        <v>9</v>
      </c>
      <c r="B1603" t="s">
        <v>4014</v>
      </c>
      <c r="C1603" s="155" t="s">
        <v>4015</v>
      </c>
    </row>
    <row r="1604" spans="1:4" x14ac:dyDescent="0.35">
      <c r="A1604" s="47">
        <f t="shared" si="30"/>
        <v>10</v>
      </c>
      <c r="B1604" t="s">
        <v>4016</v>
      </c>
      <c r="C1604" s="155" t="s">
        <v>4017</v>
      </c>
    </row>
    <row r="1605" spans="1:4" x14ac:dyDescent="0.35">
      <c r="A1605" s="47">
        <f t="shared" si="30"/>
        <v>11</v>
      </c>
      <c r="B1605" t="s">
        <v>4018</v>
      </c>
      <c r="C1605" s="155" t="s">
        <v>4019</v>
      </c>
    </row>
    <row r="1606" spans="1:4" x14ac:dyDescent="0.35">
      <c r="A1606" s="47">
        <f t="shared" si="30"/>
        <v>12</v>
      </c>
      <c r="B1606" t="s">
        <v>4020</v>
      </c>
      <c r="C1606" s="155" t="s">
        <v>4021</v>
      </c>
    </row>
    <row r="1607" spans="1:4" x14ac:dyDescent="0.35">
      <c r="A1607" s="47">
        <f t="shared" si="30"/>
        <v>13</v>
      </c>
      <c r="B1607" t="s">
        <v>4022</v>
      </c>
      <c r="C1607" s="155" t="s">
        <v>4022</v>
      </c>
    </row>
    <row r="1608" spans="1:4" x14ac:dyDescent="0.35">
      <c r="A1608" s="47">
        <f t="shared" si="30"/>
        <v>14</v>
      </c>
      <c r="B1608" t="s">
        <v>4023</v>
      </c>
      <c r="C1608" s="155" t="s">
        <v>4024</v>
      </c>
    </row>
    <row r="1609" spans="1:4" x14ac:dyDescent="0.35">
      <c r="A1609" s="47">
        <f t="shared" si="30"/>
        <v>15</v>
      </c>
      <c r="B1609" t="s">
        <v>4025</v>
      </c>
      <c r="C1609" s="155" t="s">
        <v>4025</v>
      </c>
    </row>
    <row r="1610" spans="1:4" x14ac:dyDescent="0.35">
      <c r="A1610" s="47">
        <f t="shared" si="30"/>
        <v>16</v>
      </c>
      <c r="B1610" t="s">
        <v>4026</v>
      </c>
      <c r="C1610" s="156" t="s">
        <v>4027</v>
      </c>
    </row>
    <row r="1613" spans="1:4" ht="17.5" thickBot="1" x14ac:dyDescent="0.45">
      <c r="B1613" s="44" t="s">
        <v>3024</v>
      </c>
      <c r="C1613" s="44"/>
      <c r="D1613" s="44"/>
    </row>
    <row r="1614" spans="1:4" ht="15" thickTop="1" x14ac:dyDescent="0.35">
      <c r="B1614" s="46" t="str">
        <f>+C9</f>
        <v>identifies the type of claim, or IOU Tracking, record</v>
      </c>
    </row>
    <row r="1615" spans="1:4" ht="15" thickBot="1" x14ac:dyDescent="0.4">
      <c r="A1615" s="47" t="s">
        <v>465</v>
      </c>
      <c r="B1615" s="48" t="s">
        <v>466</v>
      </c>
      <c r="C1615" s="48" t="s">
        <v>58</v>
      </c>
      <c r="D1615" s="48" t="s">
        <v>467</v>
      </c>
    </row>
    <row r="1616" spans="1:4" x14ac:dyDescent="0.35">
      <c r="A1616" s="47">
        <v>1</v>
      </c>
      <c r="B1616" t="s">
        <v>4028</v>
      </c>
      <c r="C1616" t="s">
        <v>4029</v>
      </c>
      <c r="D1616" s="46" t="s">
        <v>4030</v>
      </c>
    </row>
    <row r="1617" spans="1:4" x14ac:dyDescent="0.35">
      <c r="A1617" s="47">
        <v>2</v>
      </c>
      <c r="B1617" t="s">
        <v>4031</v>
      </c>
      <c r="C1617" t="s">
        <v>4032</v>
      </c>
      <c r="D1617" s="46" t="s">
        <v>4033</v>
      </c>
    </row>
    <row r="1618" spans="1:4" x14ac:dyDescent="0.35">
      <c r="A1618" s="47">
        <v>3</v>
      </c>
      <c r="B1618" t="s">
        <v>4034</v>
      </c>
      <c r="C1618" t="s">
        <v>4035</v>
      </c>
    </row>
    <row r="1619" spans="1:4" x14ac:dyDescent="0.35">
      <c r="A1619" s="47">
        <v>4</v>
      </c>
      <c r="B1619" t="s">
        <v>4036</v>
      </c>
      <c r="C1619" t="s">
        <v>4037</v>
      </c>
    </row>
    <row r="1620" spans="1:4" x14ac:dyDescent="0.35">
      <c r="A1620" s="47">
        <f>+A1619+1</f>
        <v>5</v>
      </c>
      <c r="B1620" t="s">
        <v>4038</v>
      </c>
      <c r="C1620" t="s">
        <v>4039</v>
      </c>
    </row>
    <row r="1621" spans="1:4" x14ac:dyDescent="0.35">
      <c r="A1621" s="47">
        <f>+A1620+1</f>
        <v>6</v>
      </c>
      <c r="B1621" t="s">
        <v>4040</v>
      </c>
    </row>
    <row r="1622" spans="1:4" x14ac:dyDescent="0.35">
      <c r="A1622" s="47"/>
    </row>
    <row r="1623" spans="1:4" x14ac:dyDescent="0.35">
      <c r="A1623" s="47"/>
    </row>
    <row r="1624" spans="1:4" ht="17.5" thickBot="1" x14ac:dyDescent="0.45">
      <c r="A1624" s="47"/>
      <c r="B1624" s="44" t="s">
        <v>4041</v>
      </c>
      <c r="C1624" s="44"/>
      <c r="D1624" s="44"/>
    </row>
    <row r="1625" spans="1:4" ht="15" thickTop="1" x14ac:dyDescent="0.35">
      <c r="B1625" s="46" t="str">
        <f>+C38</f>
        <v>identifies the type of custom weighting used by a measure definition</v>
      </c>
    </row>
    <row r="1626" spans="1:4" ht="15" thickBot="1" x14ac:dyDescent="0.4">
      <c r="A1626" s="47" t="s">
        <v>465</v>
      </c>
      <c r="B1626" s="48" t="s">
        <v>466</v>
      </c>
      <c r="C1626" s="48" t="s">
        <v>58</v>
      </c>
      <c r="D1626" s="48" t="s">
        <v>467</v>
      </c>
    </row>
    <row r="1627" spans="1:4" x14ac:dyDescent="0.35">
      <c r="A1627" s="47">
        <v>1</v>
      </c>
      <c r="B1627" s="157" t="s">
        <v>308</v>
      </c>
      <c r="C1627" t="s">
        <v>4042</v>
      </c>
      <c r="D1627" t="s">
        <v>4043</v>
      </c>
    </row>
    <row r="1628" spans="1:4" x14ac:dyDescent="0.35">
      <c r="A1628" s="47">
        <v>2</v>
      </c>
      <c r="B1628" s="157" t="s">
        <v>4044</v>
      </c>
      <c r="C1628" t="s">
        <v>4045</v>
      </c>
      <c r="D1628" t="s">
        <v>4046</v>
      </c>
    </row>
    <row r="1629" spans="1:4" x14ac:dyDescent="0.35">
      <c r="A1629" s="47">
        <v>3</v>
      </c>
      <c r="B1629" s="157" t="s">
        <v>4047</v>
      </c>
      <c r="C1629" t="s">
        <v>4048</v>
      </c>
      <c r="D1629" t="s">
        <v>4049</v>
      </c>
    </row>
    <row r="1632" spans="1:4" ht="17.5" thickBot="1" x14ac:dyDescent="0.45">
      <c r="A1632" s="47"/>
      <c r="B1632" s="44" t="s">
        <v>3073</v>
      </c>
      <c r="C1632" s="45" t="s">
        <v>463</v>
      </c>
      <c r="D1632" s="44"/>
    </row>
    <row r="1633" spans="1:8" ht="15" thickTop="1" x14ac:dyDescent="0.35">
      <c r="B1633" s="46" t="str">
        <f>+C39</f>
        <v>general status of each record in an SPT table</v>
      </c>
    </row>
    <row r="1634" spans="1:8" ht="15" thickBot="1" x14ac:dyDescent="0.4">
      <c r="A1634" s="47" t="s">
        <v>465</v>
      </c>
      <c r="B1634" s="48" t="s">
        <v>466</v>
      </c>
      <c r="C1634" s="48" t="s">
        <v>58</v>
      </c>
      <c r="D1634" s="48" t="s">
        <v>467</v>
      </c>
    </row>
    <row r="1635" spans="1:8" x14ac:dyDescent="0.35">
      <c r="A1635" s="47">
        <v>1</v>
      </c>
      <c r="B1635" s="157" t="s">
        <v>310</v>
      </c>
      <c r="C1635" t="s">
        <v>4050</v>
      </c>
      <c r="D1635" t="s">
        <v>4051</v>
      </c>
    </row>
    <row r="1636" spans="1:8" x14ac:dyDescent="0.35">
      <c r="A1636" s="47">
        <f>+A1635+1</f>
        <v>2</v>
      </c>
      <c r="B1636" s="157" t="s">
        <v>1859</v>
      </c>
      <c r="C1636" t="s">
        <v>4052</v>
      </c>
      <c r="D1636" t="s">
        <v>4053</v>
      </c>
    </row>
    <row r="1637" spans="1:8" x14ac:dyDescent="0.35">
      <c r="A1637" s="47">
        <f>+A1636+1</f>
        <v>3</v>
      </c>
      <c r="B1637" s="157" t="s">
        <v>4054</v>
      </c>
      <c r="C1637" t="s">
        <v>4055</v>
      </c>
      <c r="D1637" t="s">
        <v>4053</v>
      </c>
    </row>
    <row r="1638" spans="1:8" x14ac:dyDescent="0.35">
      <c r="A1638" s="47">
        <f>+A1637+1</f>
        <v>4</v>
      </c>
      <c r="B1638" s="157" t="s">
        <v>4056</v>
      </c>
      <c r="C1638" t="s">
        <v>4057</v>
      </c>
      <c r="D1638" t="s">
        <v>4058</v>
      </c>
    </row>
    <row r="1639" spans="1:8" x14ac:dyDescent="0.35">
      <c r="A1639" s="47">
        <f>+A1638+1</f>
        <v>5</v>
      </c>
      <c r="B1639" s="157" t="s">
        <v>4059</v>
      </c>
      <c r="C1639" t="s">
        <v>4060</v>
      </c>
      <c r="D1639" t="s">
        <v>4061</v>
      </c>
    </row>
    <row r="1640" spans="1:8" x14ac:dyDescent="0.35">
      <c r="A1640" s="47">
        <f>+A1639+1</f>
        <v>6</v>
      </c>
      <c r="B1640" s="157" t="s">
        <v>4062</v>
      </c>
      <c r="C1640" t="s">
        <v>4063</v>
      </c>
    </row>
    <row r="1643" spans="1:8" ht="17.5" thickBot="1" x14ac:dyDescent="0.45">
      <c r="B1643" s="44" t="s">
        <v>4064</v>
      </c>
      <c r="C1643" s="45" t="s">
        <v>463</v>
      </c>
      <c r="D1643" s="44"/>
    </row>
    <row r="1644" spans="1:8" ht="15" thickTop="1" x14ac:dyDescent="0.35">
      <c r="B1644" s="46" t="str">
        <f>+C40</f>
        <v>Table that specifies the labor and material cost adjustment by Category and Climate Zone</v>
      </c>
    </row>
    <row r="1645" spans="1:8" ht="15" thickBot="1" x14ac:dyDescent="0.4">
      <c r="A1645" s="47" t="s">
        <v>465</v>
      </c>
      <c r="B1645" s="48" t="s">
        <v>4065</v>
      </c>
      <c r="C1645" s="48" t="s">
        <v>3154</v>
      </c>
      <c r="D1645" s="48" t="s">
        <v>4066</v>
      </c>
      <c r="E1645" s="48" t="s">
        <v>4067</v>
      </c>
      <c r="F1645" s="390" t="s">
        <v>368</v>
      </c>
      <c r="G1645" s="390" t="s">
        <v>4068</v>
      </c>
      <c r="H1645" s="390" t="s">
        <v>58</v>
      </c>
    </row>
    <row r="1646" spans="1:8" x14ac:dyDescent="0.35">
      <c r="A1646" s="47">
        <v>1</v>
      </c>
      <c r="B1646" s="158" t="s">
        <v>3394</v>
      </c>
      <c r="C1646" s="158" t="s">
        <v>3157</v>
      </c>
      <c r="D1646" s="158">
        <v>1</v>
      </c>
      <c r="E1646" s="158">
        <v>1.252</v>
      </c>
      <c r="F1646" s="158" t="s">
        <v>3249</v>
      </c>
      <c r="G1646" s="158" t="s">
        <v>1802</v>
      </c>
      <c r="H1646" s="337" t="s">
        <v>3395</v>
      </c>
    </row>
    <row r="1647" spans="1:8" x14ac:dyDescent="0.35">
      <c r="A1647" s="47">
        <f>+A1646+1</f>
        <v>2</v>
      </c>
      <c r="B1647" s="158" t="s">
        <v>3394</v>
      </c>
      <c r="C1647" s="158" t="s">
        <v>3160</v>
      </c>
      <c r="D1647" s="158">
        <v>1</v>
      </c>
      <c r="E1647" s="158">
        <v>1.415</v>
      </c>
      <c r="F1647" s="158" t="s">
        <v>3249</v>
      </c>
      <c r="G1647" s="158" t="s">
        <v>1802</v>
      </c>
      <c r="H1647" s="337" t="s">
        <v>3395</v>
      </c>
    </row>
    <row r="1648" spans="1:8" x14ac:dyDescent="0.35">
      <c r="A1648" s="47">
        <f t="shared" ref="A1648:A1711" si="31">+A1647+1</f>
        <v>3</v>
      </c>
      <c r="B1648" s="158" t="s">
        <v>3394</v>
      </c>
      <c r="C1648" s="158" t="s">
        <v>3162</v>
      </c>
      <c r="D1648" s="158">
        <v>1</v>
      </c>
      <c r="E1648" s="158">
        <v>1.4339999999999999</v>
      </c>
      <c r="F1648" s="158" t="s">
        <v>3249</v>
      </c>
      <c r="G1648" s="158" t="s">
        <v>1802</v>
      </c>
      <c r="H1648" s="337" t="s">
        <v>3395</v>
      </c>
    </row>
    <row r="1649" spans="1:8" x14ac:dyDescent="0.35">
      <c r="A1649" s="47">
        <f t="shared" si="31"/>
        <v>4</v>
      </c>
      <c r="B1649" s="158" t="s">
        <v>3394</v>
      </c>
      <c r="C1649" s="158" t="s">
        <v>3164</v>
      </c>
      <c r="D1649" s="158">
        <v>1</v>
      </c>
      <c r="E1649" s="158">
        <v>1.427</v>
      </c>
      <c r="F1649" s="158" t="s">
        <v>3249</v>
      </c>
      <c r="G1649" s="158" t="s">
        <v>1802</v>
      </c>
      <c r="H1649" s="337" t="s">
        <v>3395</v>
      </c>
    </row>
    <row r="1650" spans="1:8" x14ac:dyDescent="0.35">
      <c r="A1650" s="47">
        <f t="shared" si="31"/>
        <v>5</v>
      </c>
      <c r="B1650" s="158" t="s">
        <v>3394</v>
      </c>
      <c r="C1650" s="158" t="s">
        <v>3166</v>
      </c>
      <c r="D1650" s="158">
        <v>1</v>
      </c>
      <c r="E1650" s="158">
        <v>1.1779999999999999</v>
      </c>
      <c r="F1650" s="158" t="s">
        <v>3249</v>
      </c>
      <c r="G1650" s="158" t="s">
        <v>1802</v>
      </c>
      <c r="H1650" s="337" t="s">
        <v>3395</v>
      </c>
    </row>
    <row r="1651" spans="1:8" x14ac:dyDescent="0.35">
      <c r="A1651" s="47">
        <f t="shared" si="31"/>
        <v>6</v>
      </c>
      <c r="B1651" s="158" t="s">
        <v>3394</v>
      </c>
      <c r="C1651" s="158" t="s">
        <v>3168</v>
      </c>
      <c r="D1651" s="158">
        <v>1</v>
      </c>
      <c r="E1651" s="158">
        <v>1.1819999999999999</v>
      </c>
      <c r="F1651" s="158" t="s">
        <v>3249</v>
      </c>
      <c r="G1651" s="158" t="s">
        <v>1802</v>
      </c>
      <c r="H1651" s="337" t="s">
        <v>3395</v>
      </c>
    </row>
    <row r="1652" spans="1:8" x14ac:dyDescent="0.35">
      <c r="A1652" s="47">
        <f t="shared" si="31"/>
        <v>7</v>
      </c>
      <c r="B1652" s="158" t="s">
        <v>3394</v>
      </c>
      <c r="C1652" s="158" t="s">
        <v>3170</v>
      </c>
      <c r="D1652" s="158">
        <v>1</v>
      </c>
      <c r="E1652" s="158">
        <v>1.0720000000000001</v>
      </c>
      <c r="F1652" s="158" t="s">
        <v>3249</v>
      </c>
      <c r="G1652" s="158" t="s">
        <v>1802</v>
      </c>
      <c r="H1652" s="337" t="s">
        <v>3395</v>
      </c>
    </row>
    <row r="1653" spans="1:8" x14ac:dyDescent="0.35">
      <c r="A1653" s="47">
        <f t="shared" si="31"/>
        <v>8</v>
      </c>
      <c r="B1653" s="158" t="s">
        <v>3394</v>
      </c>
      <c r="C1653" s="158" t="s">
        <v>3172</v>
      </c>
      <c r="D1653" s="158">
        <v>1</v>
      </c>
      <c r="E1653" s="158">
        <v>1.1830000000000001</v>
      </c>
      <c r="F1653" s="158" t="s">
        <v>3249</v>
      </c>
      <c r="G1653" s="158" t="s">
        <v>1802</v>
      </c>
      <c r="H1653" s="337" t="s">
        <v>3395</v>
      </c>
    </row>
    <row r="1654" spans="1:8" x14ac:dyDescent="0.35">
      <c r="A1654" s="47">
        <f t="shared" si="31"/>
        <v>9</v>
      </c>
      <c r="B1654" s="158" t="s">
        <v>3394</v>
      </c>
      <c r="C1654" s="158" t="s">
        <v>3174</v>
      </c>
      <c r="D1654" s="158">
        <v>1</v>
      </c>
      <c r="E1654" s="158">
        <v>1.1859999999999999</v>
      </c>
      <c r="F1654" s="158" t="s">
        <v>3249</v>
      </c>
      <c r="G1654" s="158" t="s">
        <v>1802</v>
      </c>
      <c r="H1654" s="337" t="s">
        <v>3395</v>
      </c>
    </row>
    <row r="1655" spans="1:8" x14ac:dyDescent="0.35">
      <c r="A1655" s="47">
        <f t="shared" si="31"/>
        <v>10</v>
      </c>
      <c r="B1655" s="158" t="s">
        <v>3394</v>
      </c>
      <c r="C1655" s="158" t="s">
        <v>3176</v>
      </c>
      <c r="D1655" s="158">
        <v>1</v>
      </c>
      <c r="E1655" s="158">
        <v>1.1819999999999999</v>
      </c>
      <c r="F1655" s="158" t="s">
        <v>3249</v>
      </c>
      <c r="G1655" s="158" t="s">
        <v>1802</v>
      </c>
      <c r="H1655" s="337" t="s">
        <v>3395</v>
      </c>
    </row>
    <row r="1656" spans="1:8" x14ac:dyDescent="0.35">
      <c r="A1656" s="47">
        <f t="shared" si="31"/>
        <v>11</v>
      </c>
      <c r="B1656" s="158" t="s">
        <v>3394</v>
      </c>
      <c r="C1656" s="158" t="s">
        <v>3178</v>
      </c>
      <c r="D1656" s="158">
        <v>1</v>
      </c>
      <c r="E1656" s="158">
        <v>1.2589999999999999</v>
      </c>
      <c r="F1656" s="158" t="s">
        <v>3249</v>
      </c>
      <c r="G1656" s="158" t="s">
        <v>1802</v>
      </c>
      <c r="H1656" s="337" t="s">
        <v>3395</v>
      </c>
    </row>
    <row r="1657" spans="1:8" x14ac:dyDescent="0.35">
      <c r="A1657" s="47">
        <f t="shared" si="31"/>
        <v>12</v>
      </c>
      <c r="B1657" s="158" t="s">
        <v>3394</v>
      </c>
      <c r="C1657" s="158" t="s">
        <v>3180</v>
      </c>
      <c r="D1657" s="158">
        <v>1</v>
      </c>
      <c r="E1657" s="158">
        <v>1.2589999999999999</v>
      </c>
      <c r="F1657" s="158" t="s">
        <v>3249</v>
      </c>
      <c r="G1657" s="158" t="s">
        <v>1802</v>
      </c>
      <c r="H1657" s="337" t="s">
        <v>3395</v>
      </c>
    </row>
    <row r="1658" spans="1:8" x14ac:dyDescent="0.35">
      <c r="A1658" s="47">
        <f t="shared" si="31"/>
        <v>13</v>
      </c>
      <c r="B1658" s="158" t="s">
        <v>3394</v>
      </c>
      <c r="C1658" s="158" t="s">
        <v>3182</v>
      </c>
      <c r="D1658" s="158">
        <v>1</v>
      </c>
      <c r="E1658" s="158">
        <v>1.254</v>
      </c>
      <c r="F1658" s="158" t="s">
        <v>3249</v>
      </c>
      <c r="G1658" s="158" t="s">
        <v>1802</v>
      </c>
      <c r="H1658" s="337" t="s">
        <v>3395</v>
      </c>
    </row>
    <row r="1659" spans="1:8" x14ac:dyDescent="0.35">
      <c r="A1659" s="47">
        <f t="shared" si="31"/>
        <v>14</v>
      </c>
      <c r="B1659" s="158" t="s">
        <v>3394</v>
      </c>
      <c r="C1659" s="158" t="s">
        <v>3184</v>
      </c>
      <c r="D1659" s="158">
        <v>1</v>
      </c>
      <c r="E1659" s="158">
        <v>1.1619999999999999</v>
      </c>
      <c r="F1659" s="158" t="s">
        <v>3249</v>
      </c>
      <c r="G1659" s="158" t="s">
        <v>1802</v>
      </c>
      <c r="H1659" s="337" t="s">
        <v>3395</v>
      </c>
    </row>
    <row r="1660" spans="1:8" x14ac:dyDescent="0.35">
      <c r="A1660" s="47">
        <f t="shared" si="31"/>
        <v>15</v>
      </c>
      <c r="B1660" s="158" t="s">
        <v>3394</v>
      </c>
      <c r="C1660" s="158" t="s">
        <v>3186</v>
      </c>
      <c r="D1660" s="158">
        <v>1</v>
      </c>
      <c r="E1660" s="158">
        <v>1.1819999999999999</v>
      </c>
      <c r="F1660" s="158" t="s">
        <v>3249</v>
      </c>
      <c r="G1660" s="158" t="s">
        <v>1802</v>
      </c>
      <c r="H1660" s="337" t="s">
        <v>3395</v>
      </c>
    </row>
    <row r="1661" spans="1:8" x14ac:dyDescent="0.35">
      <c r="A1661" s="47">
        <f t="shared" si="31"/>
        <v>16</v>
      </c>
      <c r="B1661" s="158" t="s">
        <v>3394</v>
      </c>
      <c r="C1661" s="158" t="s">
        <v>3188</v>
      </c>
      <c r="D1661" s="158">
        <v>1</v>
      </c>
      <c r="E1661" s="158">
        <v>1.214</v>
      </c>
      <c r="F1661" s="158" t="s">
        <v>3249</v>
      </c>
      <c r="G1661" s="158" t="s">
        <v>1802</v>
      </c>
      <c r="H1661" s="337" t="s">
        <v>3395</v>
      </c>
    </row>
    <row r="1662" spans="1:8" x14ac:dyDescent="0.35">
      <c r="A1662" s="47">
        <f t="shared" si="31"/>
        <v>17</v>
      </c>
      <c r="B1662" s="158" t="s">
        <v>3396</v>
      </c>
      <c r="C1662" s="158" t="s">
        <v>3157</v>
      </c>
      <c r="D1662" s="158">
        <v>0.95899999999999996</v>
      </c>
      <c r="E1662" s="158">
        <v>1.1259999999999999</v>
      </c>
      <c r="F1662" s="158" t="s">
        <v>3249</v>
      </c>
      <c r="G1662" s="158" t="s">
        <v>1802</v>
      </c>
      <c r="H1662" s="337" t="s">
        <v>3397</v>
      </c>
    </row>
    <row r="1663" spans="1:8" x14ac:dyDescent="0.35">
      <c r="A1663" s="47">
        <f t="shared" si="31"/>
        <v>18</v>
      </c>
      <c r="B1663" s="158" t="s">
        <v>3396</v>
      </c>
      <c r="C1663" s="158" t="s">
        <v>3160</v>
      </c>
      <c r="D1663" s="158">
        <v>0.95899999999999996</v>
      </c>
      <c r="E1663" s="158">
        <v>1.4650000000000001</v>
      </c>
      <c r="F1663" s="158" t="s">
        <v>3249</v>
      </c>
      <c r="G1663" s="158" t="s">
        <v>1802</v>
      </c>
      <c r="H1663" s="337" t="s">
        <v>3397</v>
      </c>
    </row>
    <row r="1664" spans="1:8" x14ac:dyDescent="0.35">
      <c r="A1664" s="47">
        <f t="shared" si="31"/>
        <v>19</v>
      </c>
      <c r="B1664" s="158" t="s">
        <v>3396</v>
      </c>
      <c r="C1664" s="158" t="s">
        <v>3162</v>
      </c>
      <c r="D1664" s="158">
        <v>1.004</v>
      </c>
      <c r="E1664" s="158">
        <v>1.478</v>
      </c>
      <c r="F1664" s="158" t="s">
        <v>3249</v>
      </c>
      <c r="G1664" s="158" t="s">
        <v>1802</v>
      </c>
      <c r="H1664" s="337" t="s">
        <v>3397</v>
      </c>
    </row>
    <row r="1665" spans="1:8" x14ac:dyDescent="0.35">
      <c r="A1665" s="47">
        <f t="shared" si="31"/>
        <v>20</v>
      </c>
      <c r="B1665" s="158" t="s">
        <v>3396</v>
      </c>
      <c r="C1665" s="158" t="s">
        <v>3164</v>
      </c>
      <c r="D1665" s="158">
        <v>1.002</v>
      </c>
      <c r="E1665" s="158">
        <v>1.3520000000000001</v>
      </c>
      <c r="F1665" s="158" t="s">
        <v>3249</v>
      </c>
      <c r="G1665" s="158" t="s">
        <v>1802</v>
      </c>
      <c r="H1665" s="337" t="s">
        <v>3397</v>
      </c>
    </row>
    <row r="1666" spans="1:8" x14ac:dyDescent="0.35">
      <c r="A1666" s="47">
        <f t="shared" si="31"/>
        <v>21</v>
      </c>
      <c r="B1666" s="158" t="s">
        <v>3396</v>
      </c>
      <c r="C1666" s="158" t="s">
        <v>3166</v>
      </c>
      <c r="D1666" s="158">
        <v>0.96</v>
      </c>
      <c r="E1666" s="158">
        <v>1.0669999999999999</v>
      </c>
      <c r="F1666" s="158" t="s">
        <v>3249</v>
      </c>
      <c r="G1666" s="158" t="s">
        <v>1802</v>
      </c>
      <c r="H1666" s="337" t="s">
        <v>3397</v>
      </c>
    </row>
    <row r="1667" spans="1:8" x14ac:dyDescent="0.35">
      <c r="A1667" s="47">
        <f t="shared" si="31"/>
        <v>22</v>
      </c>
      <c r="B1667" s="158" t="s">
        <v>3396</v>
      </c>
      <c r="C1667" s="158" t="s">
        <v>3168</v>
      </c>
      <c r="D1667" s="158">
        <v>1.002</v>
      </c>
      <c r="E1667" s="158">
        <v>1.0760000000000001</v>
      </c>
      <c r="F1667" s="158" t="s">
        <v>3249</v>
      </c>
      <c r="G1667" s="158" t="s">
        <v>1802</v>
      </c>
      <c r="H1667" s="337" t="s">
        <v>3397</v>
      </c>
    </row>
    <row r="1668" spans="1:8" x14ac:dyDescent="0.35">
      <c r="A1668" s="47">
        <f t="shared" si="31"/>
        <v>23</v>
      </c>
      <c r="B1668" s="158" t="s">
        <v>3396</v>
      </c>
      <c r="C1668" s="158" t="s">
        <v>3170</v>
      </c>
      <c r="D1668" s="158">
        <v>1.002</v>
      </c>
      <c r="E1668" s="158">
        <v>1.0609999999999999</v>
      </c>
      <c r="F1668" s="158" t="s">
        <v>3249</v>
      </c>
      <c r="G1668" s="158" t="s">
        <v>1802</v>
      </c>
      <c r="H1668" s="337" t="s">
        <v>3397</v>
      </c>
    </row>
    <row r="1669" spans="1:8" x14ac:dyDescent="0.35">
      <c r="A1669" s="47">
        <f t="shared" si="31"/>
        <v>24</v>
      </c>
      <c r="B1669" s="158" t="s">
        <v>3396</v>
      </c>
      <c r="C1669" s="158" t="s">
        <v>3172</v>
      </c>
      <c r="D1669" s="158">
        <v>0.95899999999999996</v>
      </c>
      <c r="E1669" s="158">
        <v>1.0669999999999999</v>
      </c>
      <c r="F1669" s="158" t="s">
        <v>3249</v>
      </c>
      <c r="G1669" s="158" t="s">
        <v>1802</v>
      </c>
      <c r="H1669" s="337" t="s">
        <v>3397</v>
      </c>
    </row>
    <row r="1670" spans="1:8" x14ac:dyDescent="0.35">
      <c r="A1670" s="47">
        <f t="shared" si="31"/>
        <v>25</v>
      </c>
      <c r="B1670" s="158" t="s">
        <v>3396</v>
      </c>
      <c r="C1670" s="158" t="s">
        <v>3174</v>
      </c>
      <c r="D1670" s="158">
        <v>1.0009999999999999</v>
      </c>
      <c r="E1670" s="158">
        <v>1.075</v>
      </c>
      <c r="F1670" s="158" t="s">
        <v>3249</v>
      </c>
      <c r="G1670" s="158" t="s">
        <v>1802</v>
      </c>
      <c r="H1670" s="337" t="s">
        <v>3397</v>
      </c>
    </row>
    <row r="1671" spans="1:8" x14ac:dyDescent="0.35">
      <c r="A1671" s="47">
        <f t="shared" si="31"/>
        <v>26</v>
      </c>
      <c r="B1671" s="158" t="s">
        <v>3396</v>
      </c>
      <c r="C1671" s="158" t="s">
        <v>3176</v>
      </c>
      <c r="D1671" s="158">
        <v>1.0009999999999999</v>
      </c>
      <c r="E1671" s="158">
        <v>1.0760000000000001</v>
      </c>
      <c r="F1671" s="158" t="s">
        <v>3249</v>
      </c>
      <c r="G1671" s="158" t="s">
        <v>1802</v>
      </c>
      <c r="H1671" s="337" t="s">
        <v>3397</v>
      </c>
    </row>
    <row r="1672" spans="1:8" x14ac:dyDescent="0.35">
      <c r="A1672" s="47">
        <f t="shared" si="31"/>
        <v>27</v>
      </c>
      <c r="B1672" s="158" t="s">
        <v>3396</v>
      </c>
      <c r="C1672" s="158" t="s">
        <v>3178</v>
      </c>
      <c r="D1672" s="158">
        <v>1.002</v>
      </c>
      <c r="E1672" s="158">
        <v>1.083</v>
      </c>
      <c r="F1672" s="158" t="s">
        <v>3249</v>
      </c>
      <c r="G1672" s="158" t="s">
        <v>1802</v>
      </c>
      <c r="H1672" s="337" t="s">
        <v>3397</v>
      </c>
    </row>
    <row r="1673" spans="1:8" x14ac:dyDescent="0.35">
      <c r="A1673" s="47">
        <f t="shared" si="31"/>
        <v>28</v>
      </c>
      <c r="B1673" s="158" t="s">
        <v>3396</v>
      </c>
      <c r="C1673" s="158" t="s">
        <v>3180</v>
      </c>
      <c r="D1673" s="158">
        <v>1.002</v>
      </c>
      <c r="E1673" s="158">
        <v>1.1000000000000001</v>
      </c>
      <c r="F1673" s="158" t="s">
        <v>3249</v>
      </c>
      <c r="G1673" s="158" t="s">
        <v>1802</v>
      </c>
      <c r="H1673" s="337" t="s">
        <v>3397</v>
      </c>
    </row>
    <row r="1674" spans="1:8" x14ac:dyDescent="0.35">
      <c r="A1674" s="47">
        <f t="shared" si="31"/>
        <v>29</v>
      </c>
      <c r="B1674" s="158" t="s">
        <v>3396</v>
      </c>
      <c r="C1674" s="158" t="s">
        <v>3182</v>
      </c>
      <c r="D1674" s="158">
        <v>1.0029999999999999</v>
      </c>
      <c r="E1674" s="158">
        <v>1.1579999999999999</v>
      </c>
      <c r="F1674" s="158" t="s">
        <v>3249</v>
      </c>
      <c r="G1674" s="158" t="s">
        <v>1802</v>
      </c>
      <c r="H1674" s="337" t="s">
        <v>3397</v>
      </c>
    </row>
    <row r="1675" spans="1:8" x14ac:dyDescent="0.35">
      <c r="A1675" s="47">
        <f t="shared" si="31"/>
        <v>30</v>
      </c>
      <c r="B1675" s="158" t="s">
        <v>3396</v>
      </c>
      <c r="C1675" s="158" t="s">
        <v>3184</v>
      </c>
      <c r="D1675" s="158">
        <v>0.96</v>
      </c>
      <c r="E1675" s="158">
        <v>1.04</v>
      </c>
      <c r="F1675" s="158" t="s">
        <v>3249</v>
      </c>
      <c r="G1675" s="158" t="s">
        <v>1802</v>
      </c>
      <c r="H1675" s="337" t="s">
        <v>3397</v>
      </c>
    </row>
    <row r="1676" spans="1:8" x14ac:dyDescent="0.35">
      <c r="A1676" s="47">
        <f t="shared" si="31"/>
        <v>31</v>
      </c>
      <c r="B1676" s="158" t="s">
        <v>3396</v>
      </c>
      <c r="C1676" s="158" t="s">
        <v>3186</v>
      </c>
      <c r="D1676" s="158">
        <v>0.95899999999999996</v>
      </c>
      <c r="E1676" s="158">
        <v>1.0669999999999999</v>
      </c>
      <c r="F1676" s="158" t="s">
        <v>3249</v>
      </c>
      <c r="G1676" s="158" t="s">
        <v>1802</v>
      </c>
      <c r="H1676" s="337" t="s">
        <v>3397</v>
      </c>
    </row>
    <row r="1677" spans="1:8" x14ac:dyDescent="0.35">
      <c r="A1677" s="47">
        <f t="shared" si="31"/>
        <v>32</v>
      </c>
      <c r="B1677" s="158" t="s">
        <v>3396</v>
      </c>
      <c r="C1677" s="158" t="s">
        <v>3188</v>
      </c>
      <c r="D1677" s="158">
        <v>0.96</v>
      </c>
      <c r="E1677" s="158">
        <v>1.083</v>
      </c>
      <c r="F1677" s="158" t="s">
        <v>3249</v>
      </c>
      <c r="G1677" s="158" t="s">
        <v>1802</v>
      </c>
      <c r="H1677" s="337" t="s">
        <v>3397</v>
      </c>
    </row>
    <row r="1678" spans="1:8" x14ac:dyDescent="0.35">
      <c r="A1678" s="47">
        <f t="shared" si="31"/>
        <v>33</v>
      </c>
      <c r="B1678" s="158" t="s">
        <v>3398</v>
      </c>
      <c r="C1678" s="158" t="s">
        <v>3157</v>
      </c>
      <c r="D1678" s="158">
        <v>0.98899999999999999</v>
      </c>
      <c r="E1678" s="158">
        <v>0.96199999999999997</v>
      </c>
      <c r="F1678" s="158" t="s">
        <v>3249</v>
      </c>
      <c r="G1678" s="158" t="s">
        <v>1802</v>
      </c>
      <c r="H1678" s="337" t="s">
        <v>3399</v>
      </c>
    </row>
    <row r="1679" spans="1:8" x14ac:dyDescent="0.35">
      <c r="A1679" s="47">
        <f t="shared" si="31"/>
        <v>34</v>
      </c>
      <c r="B1679" s="158" t="s">
        <v>3398</v>
      </c>
      <c r="C1679" s="158" t="s">
        <v>3160</v>
      </c>
      <c r="D1679" s="158">
        <v>0.93899999999999995</v>
      </c>
      <c r="E1679" s="158">
        <v>1.1499999999999999</v>
      </c>
      <c r="F1679" s="158" t="s">
        <v>3249</v>
      </c>
      <c r="G1679" s="158" t="s">
        <v>1802</v>
      </c>
      <c r="H1679" s="337" t="s">
        <v>3399</v>
      </c>
    </row>
    <row r="1680" spans="1:8" x14ac:dyDescent="0.35">
      <c r="A1680" s="47">
        <f t="shared" si="31"/>
        <v>35</v>
      </c>
      <c r="B1680" s="158" t="s">
        <v>3398</v>
      </c>
      <c r="C1680" s="158" t="s">
        <v>3162</v>
      </c>
      <c r="D1680" s="158">
        <v>1.0269999999999999</v>
      </c>
      <c r="E1680" s="158">
        <v>1.5129999999999999</v>
      </c>
      <c r="F1680" s="158" t="s">
        <v>3249</v>
      </c>
      <c r="G1680" s="158" t="s">
        <v>1802</v>
      </c>
      <c r="H1680" s="337" t="s">
        <v>3399</v>
      </c>
    </row>
    <row r="1681" spans="1:8" x14ac:dyDescent="0.35">
      <c r="A1681" s="47">
        <f t="shared" si="31"/>
        <v>36</v>
      </c>
      <c r="B1681" s="158" t="s">
        <v>3398</v>
      </c>
      <c r="C1681" s="158" t="s">
        <v>3164</v>
      </c>
      <c r="D1681" s="158">
        <v>1.024</v>
      </c>
      <c r="E1681" s="158">
        <v>1.3779999999999999</v>
      </c>
      <c r="F1681" s="158" t="s">
        <v>3249</v>
      </c>
      <c r="G1681" s="158" t="s">
        <v>1802</v>
      </c>
      <c r="H1681" s="337" t="s">
        <v>3399</v>
      </c>
    </row>
    <row r="1682" spans="1:8" x14ac:dyDescent="0.35">
      <c r="A1682" s="47">
        <f t="shared" si="31"/>
        <v>37</v>
      </c>
      <c r="B1682" s="158" t="s">
        <v>3398</v>
      </c>
      <c r="C1682" s="158" t="s">
        <v>3166</v>
      </c>
      <c r="D1682" s="158">
        <v>0.88</v>
      </c>
      <c r="E1682" s="158">
        <v>0.99299999999999999</v>
      </c>
      <c r="F1682" s="158" t="s">
        <v>3249</v>
      </c>
      <c r="G1682" s="158" t="s">
        <v>1802</v>
      </c>
      <c r="H1682" s="337" t="s">
        <v>3399</v>
      </c>
    </row>
    <row r="1683" spans="1:8" x14ac:dyDescent="0.35">
      <c r="A1683" s="47">
        <f t="shared" si="31"/>
        <v>38</v>
      </c>
      <c r="B1683" s="158" t="s">
        <v>3398</v>
      </c>
      <c r="C1683" s="158" t="s">
        <v>3168</v>
      </c>
      <c r="D1683" s="158">
        <v>0.87</v>
      </c>
      <c r="E1683" s="158">
        <v>1.0720000000000001</v>
      </c>
      <c r="F1683" s="158" t="s">
        <v>3249</v>
      </c>
      <c r="G1683" s="158" t="s">
        <v>1802</v>
      </c>
      <c r="H1683" s="337" t="s">
        <v>3399</v>
      </c>
    </row>
    <row r="1684" spans="1:8" x14ac:dyDescent="0.35">
      <c r="A1684" s="47">
        <f t="shared" si="31"/>
        <v>39</v>
      </c>
      <c r="B1684" s="158" t="s">
        <v>3398</v>
      </c>
      <c r="C1684" s="158" t="s">
        <v>3170</v>
      </c>
      <c r="D1684" s="158">
        <v>1</v>
      </c>
      <c r="E1684" s="158">
        <v>0.97799999999999998</v>
      </c>
      <c r="F1684" s="158" t="s">
        <v>3249</v>
      </c>
      <c r="G1684" s="158" t="s">
        <v>1802</v>
      </c>
      <c r="H1684" s="337" t="s">
        <v>3399</v>
      </c>
    </row>
    <row r="1685" spans="1:8" x14ac:dyDescent="0.35">
      <c r="A1685" s="47">
        <f t="shared" si="31"/>
        <v>40</v>
      </c>
      <c r="B1685" s="158" t="s">
        <v>3398</v>
      </c>
      <c r="C1685" s="158" t="s">
        <v>3172</v>
      </c>
      <c r="D1685" s="158">
        <v>0.93600000000000005</v>
      </c>
      <c r="E1685" s="158">
        <v>1.05</v>
      </c>
      <c r="F1685" s="158" t="s">
        <v>3249</v>
      </c>
      <c r="G1685" s="158" t="s">
        <v>1802</v>
      </c>
      <c r="H1685" s="337" t="s">
        <v>3399</v>
      </c>
    </row>
    <row r="1686" spans="1:8" x14ac:dyDescent="0.35">
      <c r="A1686" s="47">
        <f t="shared" si="31"/>
        <v>41</v>
      </c>
      <c r="B1686" s="158" t="s">
        <v>3398</v>
      </c>
      <c r="C1686" s="158" t="s">
        <v>3174</v>
      </c>
      <c r="D1686" s="158">
        <v>0.96299999999999997</v>
      </c>
      <c r="E1686" s="158">
        <v>1.1379999999999999</v>
      </c>
      <c r="F1686" s="158" t="s">
        <v>3249</v>
      </c>
      <c r="G1686" s="158" t="s">
        <v>1802</v>
      </c>
      <c r="H1686" s="337" t="s">
        <v>3399</v>
      </c>
    </row>
    <row r="1687" spans="1:8" x14ac:dyDescent="0.35">
      <c r="A1687" s="47">
        <f t="shared" si="31"/>
        <v>42</v>
      </c>
      <c r="B1687" s="158" t="s">
        <v>3398</v>
      </c>
      <c r="C1687" s="158" t="s">
        <v>3176</v>
      </c>
      <c r="D1687" s="158">
        <v>0.90400000000000003</v>
      </c>
      <c r="E1687" s="158">
        <v>1.0289999999999999</v>
      </c>
      <c r="F1687" s="158" t="s">
        <v>3249</v>
      </c>
      <c r="G1687" s="158" t="s">
        <v>1802</v>
      </c>
      <c r="H1687" s="337" t="s">
        <v>3399</v>
      </c>
    </row>
    <row r="1688" spans="1:8" x14ac:dyDescent="0.35">
      <c r="A1688" s="47">
        <f t="shared" si="31"/>
        <v>43</v>
      </c>
      <c r="B1688" s="158" t="s">
        <v>3398</v>
      </c>
      <c r="C1688" s="158" t="s">
        <v>3178</v>
      </c>
      <c r="D1688" s="158">
        <v>0.98399999999999999</v>
      </c>
      <c r="E1688" s="158">
        <v>1.048</v>
      </c>
      <c r="F1688" s="158" t="s">
        <v>3249</v>
      </c>
      <c r="G1688" s="158" t="s">
        <v>1802</v>
      </c>
      <c r="H1688" s="337" t="s">
        <v>3399</v>
      </c>
    </row>
    <row r="1689" spans="1:8" x14ac:dyDescent="0.35">
      <c r="A1689" s="47">
        <f t="shared" si="31"/>
        <v>44</v>
      </c>
      <c r="B1689" s="158" t="s">
        <v>3398</v>
      </c>
      <c r="C1689" s="158" t="s">
        <v>3180</v>
      </c>
      <c r="D1689" s="158">
        <v>0.97299999999999998</v>
      </c>
      <c r="E1689" s="158">
        <v>1.048</v>
      </c>
      <c r="F1689" s="158" t="s">
        <v>3249</v>
      </c>
      <c r="G1689" s="158" t="s">
        <v>1802</v>
      </c>
      <c r="H1689" s="337" t="s">
        <v>3399</v>
      </c>
    </row>
    <row r="1690" spans="1:8" x14ac:dyDescent="0.35">
      <c r="A1690" s="47">
        <f t="shared" si="31"/>
        <v>45</v>
      </c>
      <c r="B1690" s="158" t="s">
        <v>3398</v>
      </c>
      <c r="C1690" s="158" t="s">
        <v>3182</v>
      </c>
      <c r="D1690" s="158">
        <v>0.89400000000000002</v>
      </c>
      <c r="E1690" s="158">
        <v>0.94399999999999995</v>
      </c>
      <c r="F1690" s="158" t="s">
        <v>3249</v>
      </c>
      <c r="G1690" s="158" t="s">
        <v>1802</v>
      </c>
      <c r="H1690" s="337" t="s">
        <v>3399</v>
      </c>
    </row>
    <row r="1691" spans="1:8" x14ac:dyDescent="0.35">
      <c r="A1691" s="47">
        <f t="shared" si="31"/>
        <v>46</v>
      </c>
      <c r="B1691" s="158" t="s">
        <v>3398</v>
      </c>
      <c r="C1691" s="158" t="s">
        <v>3184</v>
      </c>
      <c r="D1691" s="158">
        <v>0.879</v>
      </c>
      <c r="E1691" s="158">
        <v>0.97899999999999998</v>
      </c>
      <c r="F1691" s="158" t="s">
        <v>3249</v>
      </c>
      <c r="G1691" s="158" t="s">
        <v>1802</v>
      </c>
      <c r="H1691" s="337" t="s">
        <v>3399</v>
      </c>
    </row>
    <row r="1692" spans="1:8" x14ac:dyDescent="0.35">
      <c r="A1692" s="47">
        <f t="shared" si="31"/>
        <v>47</v>
      </c>
      <c r="B1692" s="158" t="s">
        <v>3398</v>
      </c>
      <c r="C1692" s="158" t="s">
        <v>3186</v>
      </c>
      <c r="D1692" s="158">
        <v>0.93600000000000005</v>
      </c>
      <c r="E1692" s="158">
        <v>1.0289999999999999</v>
      </c>
      <c r="F1692" s="158" t="s">
        <v>3249</v>
      </c>
      <c r="G1692" s="158" t="s">
        <v>1802</v>
      </c>
      <c r="H1692" s="337" t="s">
        <v>3399</v>
      </c>
    </row>
    <row r="1693" spans="1:8" x14ac:dyDescent="0.35">
      <c r="A1693" s="47">
        <f t="shared" si="31"/>
        <v>48</v>
      </c>
      <c r="B1693" s="158" t="s">
        <v>3398</v>
      </c>
      <c r="C1693" s="158" t="s">
        <v>3188</v>
      </c>
      <c r="D1693" s="158">
        <v>0.98699999999999999</v>
      </c>
      <c r="E1693" s="158">
        <v>1.048</v>
      </c>
      <c r="F1693" s="158" t="s">
        <v>3249</v>
      </c>
      <c r="G1693" s="158" t="s">
        <v>1802</v>
      </c>
      <c r="H1693" s="337" t="s">
        <v>3399</v>
      </c>
    </row>
    <row r="1694" spans="1:8" x14ac:dyDescent="0.35">
      <c r="A1694" s="47">
        <f t="shared" si="31"/>
        <v>49</v>
      </c>
      <c r="B1694" s="158" t="s">
        <v>3400</v>
      </c>
      <c r="C1694" s="158" t="s">
        <v>3157</v>
      </c>
      <c r="D1694" s="158">
        <v>0.98899999999999999</v>
      </c>
      <c r="E1694" s="158">
        <v>0.96199999999999997</v>
      </c>
      <c r="F1694" s="158" t="s">
        <v>3249</v>
      </c>
      <c r="G1694" s="158" t="s">
        <v>1802</v>
      </c>
      <c r="H1694" s="337" t="s">
        <v>3401</v>
      </c>
    </row>
    <row r="1695" spans="1:8" x14ac:dyDescent="0.35">
      <c r="A1695" s="47">
        <f t="shared" si="31"/>
        <v>50</v>
      </c>
      <c r="B1695" s="158" t="s">
        <v>3400</v>
      </c>
      <c r="C1695" s="158" t="s">
        <v>3160</v>
      </c>
      <c r="D1695" s="158">
        <v>0.93899999999999995</v>
      </c>
      <c r="E1695" s="158">
        <v>1.1499999999999999</v>
      </c>
      <c r="F1695" s="158" t="s">
        <v>3249</v>
      </c>
      <c r="G1695" s="158" t="s">
        <v>1802</v>
      </c>
      <c r="H1695" s="337" t="s">
        <v>3401</v>
      </c>
    </row>
    <row r="1696" spans="1:8" x14ac:dyDescent="0.35">
      <c r="A1696" s="47">
        <f t="shared" si="31"/>
        <v>51</v>
      </c>
      <c r="B1696" s="158" t="s">
        <v>3400</v>
      </c>
      <c r="C1696" s="158" t="s">
        <v>3162</v>
      </c>
      <c r="D1696" s="158">
        <v>1.0269999999999999</v>
      </c>
      <c r="E1696" s="158">
        <v>1.5129999999999999</v>
      </c>
      <c r="F1696" s="158" t="s">
        <v>3249</v>
      </c>
      <c r="G1696" s="158" t="s">
        <v>1802</v>
      </c>
      <c r="H1696" s="337" t="s">
        <v>3401</v>
      </c>
    </row>
    <row r="1697" spans="1:8" x14ac:dyDescent="0.35">
      <c r="A1697" s="47">
        <f t="shared" si="31"/>
        <v>52</v>
      </c>
      <c r="B1697" s="158" t="s">
        <v>3400</v>
      </c>
      <c r="C1697" s="158" t="s">
        <v>3164</v>
      </c>
      <c r="D1697" s="158">
        <v>1.024</v>
      </c>
      <c r="E1697" s="158">
        <v>1.3779999999999999</v>
      </c>
      <c r="F1697" s="158" t="s">
        <v>3249</v>
      </c>
      <c r="G1697" s="158" t="s">
        <v>1802</v>
      </c>
      <c r="H1697" s="337" t="s">
        <v>3401</v>
      </c>
    </row>
    <row r="1698" spans="1:8" x14ac:dyDescent="0.35">
      <c r="A1698" s="47">
        <f t="shared" si="31"/>
        <v>53</v>
      </c>
      <c r="B1698" s="158" t="s">
        <v>3400</v>
      </c>
      <c r="C1698" s="158" t="s">
        <v>3166</v>
      </c>
      <c r="D1698" s="158">
        <v>0.88</v>
      </c>
      <c r="E1698" s="158">
        <v>0.99299999999999999</v>
      </c>
      <c r="F1698" s="158" t="s">
        <v>3249</v>
      </c>
      <c r="G1698" s="158" t="s">
        <v>1802</v>
      </c>
      <c r="H1698" s="337" t="s">
        <v>3401</v>
      </c>
    </row>
    <row r="1699" spans="1:8" x14ac:dyDescent="0.35">
      <c r="A1699" s="47">
        <f t="shared" si="31"/>
        <v>54</v>
      </c>
      <c r="B1699" s="158" t="s">
        <v>3400</v>
      </c>
      <c r="C1699" s="158" t="s">
        <v>3168</v>
      </c>
      <c r="D1699" s="158">
        <v>0.87</v>
      </c>
      <c r="E1699" s="158">
        <v>1.0720000000000001</v>
      </c>
      <c r="F1699" s="158" t="s">
        <v>3249</v>
      </c>
      <c r="G1699" s="158" t="s">
        <v>1802</v>
      </c>
      <c r="H1699" s="337" t="s">
        <v>3401</v>
      </c>
    </row>
    <row r="1700" spans="1:8" x14ac:dyDescent="0.35">
      <c r="A1700" s="47">
        <f t="shared" si="31"/>
        <v>55</v>
      </c>
      <c r="B1700" s="158" t="s">
        <v>3400</v>
      </c>
      <c r="C1700" s="158" t="s">
        <v>3170</v>
      </c>
      <c r="D1700" s="158">
        <v>1</v>
      </c>
      <c r="E1700" s="158">
        <v>0.97799999999999998</v>
      </c>
      <c r="F1700" s="158" t="s">
        <v>3249</v>
      </c>
      <c r="G1700" s="158" t="s">
        <v>1802</v>
      </c>
      <c r="H1700" s="337" t="s">
        <v>3401</v>
      </c>
    </row>
    <row r="1701" spans="1:8" x14ac:dyDescent="0.35">
      <c r="A1701" s="47">
        <f t="shared" si="31"/>
        <v>56</v>
      </c>
      <c r="B1701" s="158" t="s">
        <v>3400</v>
      </c>
      <c r="C1701" s="158" t="s">
        <v>3172</v>
      </c>
      <c r="D1701" s="158">
        <v>0.93600000000000005</v>
      </c>
      <c r="E1701" s="158">
        <v>1.05</v>
      </c>
      <c r="F1701" s="158" t="s">
        <v>3249</v>
      </c>
      <c r="G1701" s="158" t="s">
        <v>1802</v>
      </c>
      <c r="H1701" s="337" t="s">
        <v>3401</v>
      </c>
    </row>
    <row r="1702" spans="1:8" x14ac:dyDescent="0.35">
      <c r="A1702" s="47">
        <f t="shared" si="31"/>
        <v>57</v>
      </c>
      <c r="B1702" s="158" t="s">
        <v>3400</v>
      </c>
      <c r="C1702" s="158" t="s">
        <v>3174</v>
      </c>
      <c r="D1702" s="158">
        <v>0.96299999999999997</v>
      </c>
      <c r="E1702" s="158">
        <v>1.1379999999999999</v>
      </c>
      <c r="F1702" s="158" t="s">
        <v>3249</v>
      </c>
      <c r="G1702" s="158" t="s">
        <v>1802</v>
      </c>
      <c r="H1702" s="337" t="s">
        <v>3401</v>
      </c>
    </row>
    <row r="1703" spans="1:8" x14ac:dyDescent="0.35">
      <c r="A1703" s="47">
        <f t="shared" si="31"/>
        <v>58</v>
      </c>
      <c r="B1703" s="158" t="s">
        <v>3400</v>
      </c>
      <c r="C1703" s="158" t="s">
        <v>3176</v>
      </c>
      <c r="D1703" s="158">
        <v>0.90400000000000003</v>
      </c>
      <c r="E1703" s="158">
        <v>1.0289999999999999</v>
      </c>
      <c r="F1703" s="158" t="s">
        <v>3249</v>
      </c>
      <c r="G1703" s="158" t="s">
        <v>1802</v>
      </c>
      <c r="H1703" s="337" t="s">
        <v>3401</v>
      </c>
    </row>
    <row r="1704" spans="1:8" x14ac:dyDescent="0.35">
      <c r="A1704" s="47">
        <f t="shared" si="31"/>
        <v>59</v>
      </c>
      <c r="B1704" s="158" t="s">
        <v>3400</v>
      </c>
      <c r="C1704" s="158" t="s">
        <v>3178</v>
      </c>
      <c r="D1704" s="158">
        <v>0.98399999999999999</v>
      </c>
      <c r="E1704" s="158">
        <v>1.048</v>
      </c>
      <c r="F1704" s="158" t="s">
        <v>3249</v>
      </c>
      <c r="G1704" s="158" t="s">
        <v>1802</v>
      </c>
      <c r="H1704" s="337" t="s">
        <v>3401</v>
      </c>
    </row>
    <row r="1705" spans="1:8" x14ac:dyDescent="0.35">
      <c r="A1705" s="47">
        <f t="shared" si="31"/>
        <v>60</v>
      </c>
      <c r="B1705" s="158" t="s">
        <v>3400</v>
      </c>
      <c r="C1705" s="158" t="s">
        <v>3180</v>
      </c>
      <c r="D1705" s="158">
        <v>0.97299999999999998</v>
      </c>
      <c r="E1705" s="158">
        <v>1.048</v>
      </c>
      <c r="F1705" s="158" t="s">
        <v>3249</v>
      </c>
      <c r="G1705" s="158" t="s">
        <v>1802</v>
      </c>
      <c r="H1705" s="337" t="s">
        <v>3401</v>
      </c>
    </row>
    <row r="1706" spans="1:8" x14ac:dyDescent="0.35">
      <c r="A1706" s="47">
        <f t="shared" si="31"/>
        <v>61</v>
      </c>
      <c r="B1706" s="158" t="s">
        <v>3400</v>
      </c>
      <c r="C1706" s="158" t="s">
        <v>3182</v>
      </c>
      <c r="D1706" s="158">
        <v>0.89400000000000002</v>
      </c>
      <c r="E1706" s="158">
        <v>0.94399999999999995</v>
      </c>
      <c r="F1706" s="158" t="s">
        <v>3249</v>
      </c>
      <c r="G1706" s="158" t="s">
        <v>1802</v>
      </c>
      <c r="H1706" s="337" t="s">
        <v>3401</v>
      </c>
    </row>
    <row r="1707" spans="1:8" x14ac:dyDescent="0.35">
      <c r="A1707" s="47">
        <f t="shared" si="31"/>
        <v>62</v>
      </c>
      <c r="B1707" s="158" t="s">
        <v>3400</v>
      </c>
      <c r="C1707" s="158" t="s">
        <v>3184</v>
      </c>
      <c r="D1707" s="158">
        <v>0.879</v>
      </c>
      <c r="E1707" s="158">
        <v>0.97899999999999998</v>
      </c>
      <c r="F1707" s="158" t="s">
        <v>3249</v>
      </c>
      <c r="G1707" s="158" t="s">
        <v>1802</v>
      </c>
      <c r="H1707" s="337" t="s">
        <v>3401</v>
      </c>
    </row>
    <row r="1708" spans="1:8" x14ac:dyDescent="0.35">
      <c r="A1708" s="47">
        <f t="shared" si="31"/>
        <v>63</v>
      </c>
      <c r="B1708" s="158" t="s">
        <v>3400</v>
      </c>
      <c r="C1708" s="158" t="s">
        <v>3186</v>
      </c>
      <c r="D1708" s="158">
        <v>0.93600000000000005</v>
      </c>
      <c r="E1708" s="158">
        <v>1.0289999999999999</v>
      </c>
      <c r="F1708" s="158" t="s">
        <v>3249</v>
      </c>
      <c r="G1708" s="158" t="s">
        <v>1802</v>
      </c>
      <c r="H1708" s="337" t="s">
        <v>3401</v>
      </c>
    </row>
    <row r="1709" spans="1:8" x14ac:dyDescent="0.35">
      <c r="A1709" s="47">
        <f t="shared" si="31"/>
        <v>64</v>
      </c>
      <c r="B1709" s="158" t="s">
        <v>3400</v>
      </c>
      <c r="C1709" s="158" t="s">
        <v>3188</v>
      </c>
      <c r="D1709" s="158">
        <v>0.98699999999999999</v>
      </c>
      <c r="E1709" s="158">
        <v>1.048</v>
      </c>
      <c r="F1709" s="158" t="s">
        <v>3249</v>
      </c>
      <c r="G1709" s="158" t="s">
        <v>1802</v>
      </c>
      <c r="H1709" s="337" t="s">
        <v>3401</v>
      </c>
    </row>
    <row r="1710" spans="1:8" x14ac:dyDescent="0.35">
      <c r="A1710" s="47">
        <f t="shared" si="31"/>
        <v>65</v>
      </c>
      <c r="B1710" s="158" t="s">
        <v>3402</v>
      </c>
      <c r="C1710" s="158" t="s">
        <v>3157</v>
      </c>
      <c r="D1710" s="158">
        <v>0.999</v>
      </c>
      <c r="E1710" s="158">
        <v>1.1439999999999999</v>
      </c>
      <c r="F1710" s="158" t="s">
        <v>3249</v>
      </c>
      <c r="G1710" s="158" t="s">
        <v>1802</v>
      </c>
      <c r="H1710" s="337" t="s">
        <v>3403</v>
      </c>
    </row>
    <row r="1711" spans="1:8" x14ac:dyDescent="0.35">
      <c r="A1711" s="47">
        <f t="shared" si="31"/>
        <v>66</v>
      </c>
      <c r="B1711" s="158" t="s">
        <v>3402</v>
      </c>
      <c r="C1711" s="158" t="s">
        <v>3160</v>
      </c>
      <c r="D1711" s="158">
        <v>0.999</v>
      </c>
      <c r="E1711" s="158">
        <v>1.4119999999999999</v>
      </c>
      <c r="F1711" s="158" t="s">
        <v>3249</v>
      </c>
      <c r="G1711" s="158" t="s">
        <v>1802</v>
      </c>
      <c r="H1711" s="337" t="s">
        <v>3403</v>
      </c>
    </row>
    <row r="1712" spans="1:8" x14ac:dyDescent="0.35">
      <c r="A1712" s="47">
        <f t="shared" ref="A1712:A1775" si="32">+A1711+1</f>
        <v>67</v>
      </c>
      <c r="B1712" s="158" t="s">
        <v>3402</v>
      </c>
      <c r="C1712" s="158" t="s">
        <v>3162</v>
      </c>
      <c r="D1712" s="158">
        <v>1</v>
      </c>
      <c r="E1712" s="158">
        <v>1.4319999999999999</v>
      </c>
      <c r="F1712" s="158" t="s">
        <v>3249</v>
      </c>
      <c r="G1712" s="158" t="s">
        <v>1802</v>
      </c>
      <c r="H1712" s="337" t="s">
        <v>3403</v>
      </c>
    </row>
    <row r="1713" spans="1:8" x14ac:dyDescent="0.35">
      <c r="A1713" s="47">
        <f t="shared" si="32"/>
        <v>68</v>
      </c>
      <c r="B1713" s="158" t="s">
        <v>3402</v>
      </c>
      <c r="C1713" s="158" t="s">
        <v>3164</v>
      </c>
      <c r="D1713" s="158">
        <v>1</v>
      </c>
      <c r="E1713" s="158">
        <v>1.333</v>
      </c>
      <c r="F1713" s="158" t="s">
        <v>3249</v>
      </c>
      <c r="G1713" s="158" t="s">
        <v>1802</v>
      </c>
      <c r="H1713" s="337" t="s">
        <v>3403</v>
      </c>
    </row>
    <row r="1714" spans="1:8" x14ac:dyDescent="0.35">
      <c r="A1714" s="47">
        <f t="shared" si="32"/>
        <v>69</v>
      </c>
      <c r="B1714" s="158" t="s">
        <v>3402</v>
      </c>
      <c r="C1714" s="158" t="s">
        <v>3166</v>
      </c>
      <c r="D1714" s="158">
        <v>0.999</v>
      </c>
      <c r="E1714" s="158">
        <v>1.107</v>
      </c>
      <c r="F1714" s="158" t="s">
        <v>3249</v>
      </c>
      <c r="G1714" s="158" t="s">
        <v>1802</v>
      </c>
      <c r="H1714" s="337" t="s">
        <v>3403</v>
      </c>
    </row>
    <row r="1715" spans="1:8" x14ac:dyDescent="0.35">
      <c r="A1715" s="47">
        <f t="shared" si="32"/>
        <v>70</v>
      </c>
      <c r="B1715" s="158" t="s">
        <v>3402</v>
      </c>
      <c r="C1715" s="158" t="s">
        <v>3168</v>
      </c>
      <c r="D1715" s="158">
        <v>1</v>
      </c>
      <c r="E1715" s="158">
        <v>1.1140000000000001</v>
      </c>
      <c r="F1715" s="158" t="s">
        <v>3249</v>
      </c>
      <c r="G1715" s="158" t="s">
        <v>1802</v>
      </c>
      <c r="H1715" s="337" t="s">
        <v>3403</v>
      </c>
    </row>
    <row r="1716" spans="1:8" x14ac:dyDescent="0.35">
      <c r="A1716" s="47">
        <f t="shared" si="32"/>
        <v>71</v>
      </c>
      <c r="B1716" s="158" t="s">
        <v>3402</v>
      </c>
      <c r="C1716" s="158" t="s">
        <v>3170</v>
      </c>
      <c r="D1716" s="158">
        <v>1</v>
      </c>
      <c r="E1716" s="158">
        <v>1.095</v>
      </c>
      <c r="F1716" s="158" t="s">
        <v>3249</v>
      </c>
      <c r="G1716" s="158" t="s">
        <v>1802</v>
      </c>
      <c r="H1716" s="337" t="s">
        <v>3403</v>
      </c>
    </row>
    <row r="1717" spans="1:8" x14ac:dyDescent="0.35">
      <c r="A1717" s="47">
        <f t="shared" si="32"/>
        <v>72</v>
      </c>
      <c r="B1717" s="158" t="s">
        <v>3402</v>
      </c>
      <c r="C1717" s="158" t="s">
        <v>3172</v>
      </c>
      <c r="D1717" s="158">
        <v>0.999</v>
      </c>
      <c r="E1717" s="158">
        <v>1.1080000000000001</v>
      </c>
      <c r="F1717" s="158" t="s">
        <v>3249</v>
      </c>
      <c r="G1717" s="158" t="s">
        <v>1802</v>
      </c>
      <c r="H1717" s="337" t="s">
        <v>3403</v>
      </c>
    </row>
    <row r="1718" spans="1:8" x14ac:dyDescent="0.35">
      <c r="A1718" s="47">
        <f t="shared" si="32"/>
        <v>73</v>
      </c>
      <c r="B1718" s="158" t="s">
        <v>3402</v>
      </c>
      <c r="C1718" s="158" t="s">
        <v>3174</v>
      </c>
      <c r="D1718" s="158">
        <v>1</v>
      </c>
      <c r="E1718" s="158">
        <v>1.115</v>
      </c>
      <c r="F1718" s="158" t="s">
        <v>3249</v>
      </c>
      <c r="G1718" s="158" t="s">
        <v>1802</v>
      </c>
      <c r="H1718" s="337" t="s">
        <v>3403</v>
      </c>
    </row>
    <row r="1719" spans="1:8" x14ac:dyDescent="0.35">
      <c r="A1719" s="47">
        <f t="shared" si="32"/>
        <v>74</v>
      </c>
      <c r="B1719" s="158" t="s">
        <v>3402</v>
      </c>
      <c r="C1719" s="158" t="s">
        <v>3176</v>
      </c>
      <c r="D1719" s="158">
        <v>1</v>
      </c>
      <c r="E1719" s="158">
        <v>1.115</v>
      </c>
      <c r="F1719" s="158" t="s">
        <v>3249</v>
      </c>
      <c r="G1719" s="158" t="s">
        <v>1802</v>
      </c>
      <c r="H1719" s="337" t="s">
        <v>3403</v>
      </c>
    </row>
    <row r="1720" spans="1:8" x14ac:dyDescent="0.35">
      <c r="A1720" s="47">
        <f t="shared" si="32"/>
        <v>75</v>
      </c>
      <c r="B1720" s="158" t="s">
        <v>3402</v>
      </c>
      <c r="C1720" s="158" t="s">
        <v>3178</v>
      </c>
      <c r="D1720" s="158">
        <v>1</v>
      </c>
      <c r="E1720" s="158">
        <v>1.113</v>
      </c>
      <c r="F1720" s="158" t="s">
        <v>3249</v>
      </c>
      <c r="G1720" s="158" t="s">
        <v>1802</v>
      </c>
      <c r="H1720" s="337" t="s">
        <v>3403</v>
      </c>
    </row>
    <row r="1721" spans="1:8" x14ac:dyDescent="0.35">
      <c r="A1721" s="47">
        <f t="shared" si="32"/>
        <v>76</v>
      </c>
      <c r="B1721" s="158" t="s">
        <v>3402</v>
      </c>
      <c r="C1721" s="158" t="s">
        <v>3180</v>
      </c>
      <c r="D1721" s="158">
        <v>1</v>
      </c>
      <c r="E1721" s="158">
        <v>1.127</v>
      </c>
      <c r="F1721" s="158" t="s">
        <v>3249</v>
      </c>
      <c r="G1721" s="158" t="s">
        <v>1802</v>
      </c>
      <c r="H1721" s="337" t="s">
        <v>3403</v>
      </c>
    </row>
    <row r="1722" spans="1:8" x14ac:dyDescent="0.35">
      <c r="A1722" s="47">
        <f t="shared" si="32"/>
        <v>77</v>
      </c>
      <c r="B1722" s="158" t="s">
        <v>3402</v>
      </c>
      <c r="C1722" s="158" t="s">
        <v>3182</v>
      </c>
      <c r="D1722" s="158">
        <v>1</v>
      </c>
      <c r="E1722" s="158">
        <v>1.17</v>
      </c>
      <c r="F1722" s="158" t="s">
        <v>3249</v>
      </c>
      <c r="G1722" s="158" t="s">
        <v>1802</v>
      </c>
      <c r="H1722" s="337" t="s">
        <v>3403</v>
      </c>
    </row>
    <row r="1723" spans="1:8" x14ac:dyDescent="0.35">
      <c r="A1723" s="47">
        <f t="shared" si="32"/>
        <v>78</v>
      </c>
      <c r="B1723" s="158" t="s">
        <v>3402</v>
      </c>
      <c r="C1723" s="158" t="s">
        <v>3184</v>
      </c>
      <c r="D1723" s="158">
        <v>0.999</v>
      </c>
      <c r="E1723" s="158">
        <v>1.0860000000000001</v>
      </c>
      <c r="F1723" s="158" t="s">
        <v>3249</v>
      </c>
      <c r="G1723" s="158" t="s">
        <v>1802</v>
      </c>
      <c r="H1723" s="337" t="s">
        <v>3403</v>
      </c>
    </row>
    <row r="1724" spans="1:8" x14ac:dyDescent="0.35">
      <c r="A1724" s="47">
        <f t="shared" si="32"/>
        <v>79</v>
      </c>
      <c r="B1724" s="158" t="s">
        <v>3402</v>
      </c>
      <c r="C1724" s="158" t="s">
        <v>3186</v>
      </c>
      <c r="D1724" s="158">
        <v>0.999</v>
      </c>
      <c r="E1724" s="158">
        <v>1.1080000000000001</v>
      </c>
      <c r="F1724" s="158" t="s">
        <v>3249</v>
      </c>
      <c r="G1724" s="158" t="s">
        <v>1802</v>
      </c>
      <c r="H1724" s="337" t="s">
        <v>3403</v>
      </c>
    </row>
    <row r="1725" spans="1:8" x14ac:dyDescent="0.35">
      <c r="A1725" s="47">
        <f t="shared" si="32"/>
        <v>80</v>
      </c>
      <c r="B1725" s="158" t="s">
        <v>3402</v>
      </c>
      <c r="C1725" s="158" t="s">
        <v>3188</v>
      </c>
      <c r="D1725" s="158">
        <v>0.999</v>
      </c>
      <c r="E1725" s="158">
        <v>1.113</v>
      </c>
      <c r="F1725" s="158" t="s">
        <v>3249</v>
      </c>
      <c r="G1725" s="158" t="s">
        <v>1802</v>
      </c>
      <c r="H1725" s="337" t="s">
        <v>3403</v>
      </c>
    </row>
    <row r="1726" spans="1:8" x14ac:dyDescent="0.35">
      <c r="A1726" s="47">
        <f t="shared" si="32"/>
        <v>81</v>
      </c>
      <c r="B1726" s="158" t="s">
        <v>3404</v>
      </c>
      <c r="C1726" s="158" t="s">
        <v>3157</v>
      </c>
      <c r="D1726" s="158">
        <v>0.98899999999999999</v>
      </c>
      <c r="E1726" s="158">
        <v>0.96199999999999997</v>
      </c>
      <c r="F1726" s="158" t="s">
        <v>3249</v>
      </c>
      <c r="G1726" s="158" t="s">
        <v>1802</v>
      </c>
      <c r="H1726" s="337" t="s">
        <v>3405</v>
      </c>
    </row>
    <row r="1727" spans="1:8" x14ac:dyDescent="0.35">
      <c r="A1727" s="47">
        <f t="shared" si="32"/>
        <v>82</v>
      </c>
      <c r="B1727" s="158" t="s">
        <v>3404</v>
      </c>
      <c r="C1727" s="158" t="s">
        <v>3160</v>
      </c>
      <c r="D1727" s="158">
        <v>0.93899999999999995</v>
      </c>
      <c r="E1727" s="158">
        <v>1.1499999999999999</v>
      </c>
      <c r="F1727" s="158" t="s">
        <v>3249</v>
      </c>
      <c r="G1727" s="158" t="s">
        <v>1802</v>
      </c>
      <c r="H1727" s="337" t="s">
        <v>3405</v>
      </c>
    </row>
    <row r="1728" spans="1:8" x14ac:dyDescent="0.35">
      <c r="A1728" s="47">
        <f t="shared" si="32"/>
        <v>83</v>
      </c>
      <c r="B1728" s="158" t="s">
        <v>3404</v>
      </c>
      <c r="C1728" s="158" t="s">
        <v>3162</v>
      </c>
      <c r="D1728" s="158">
        <v>1.0269999999999999</v>
      </c>
      <c r="E1728" s="158">
        <v>1.5129999999999999</v>
      </c>
      <c r="F1728" s="158" t="s">
        <v>3249</v>
      </c>
      <c r="G1728" s="158" t="s">
        <v>1802</v>
      </c>
      <c r="H1728" s="337" t="s">
        <v>3405</v>
      </c>
    </row>
    <row r="1729" spans="1:8" x14ac:dyDescent="0.35">
      <c r="A1729" s="47">
        <f t="shared" si="32"/>
        <v>84</v>
      </c>
      <c r="B1729" s="158" t="s">
        <v>3404</v>
      </c>
      <c r="C1729" s="158" t="s">
        <v>3164</v>
      </c>
      <c r="D1729" s="158">
        <v>1.024</v>
      </c>
      <c r="E1729" s="158">
        <v>1.3779999999999999</v>
      </c>
      <c r="F1729" s="158" t="s">
        <v>3249</v>
      </c>
      <c r="G1729" s="158" t="s">
        <v>1802</v>
      </c>
      <c r="H1729" s="337" t="s">
        <v>3405</v>
      </c>
    </row>
    <row r="1730" spans="1:8" x14ac:dyDescent="0.35">
      <c r="A1730" s="47">
        <f t="shared" si="32"/>
        <v>85</v>
      </c>
      <c r="B1730" s="158" t="s">
        <v>3404</v>
      </c>
      <c r="C1730" s="158" t="s">
        <v>3166</v>
      </c>
      <c r="D1730" s="158">
        <v>0.88</v>
      </c>
      <c r="E1730" s="158">
        <v>0.99299999999999999</v>
      </c>
      <c r="F1730" s="158" t="s">
        <v>3249</v>
      </c>
      <c r="G1730" s="158" t="s">
        <v>1802</v>
      </c>
      <c r="H1730" s="337" t="s">
        <v>3405</v>
      </c>
    </row>
    <row r="1731" spans="1:8" x14ac:dyDescent="0.35">
      <c r="A1731" s="47">
        <f t="shared" si="32"/>
        <v>86</v>
      </c>
      <c r="B1731" s="158" t="s">
        <v>3404</v>
      </c>
      <c r="C1731" s="158" t="s">
        <v>3168</v>
      </c>
      <c r="D1731" s="158">
        <v>0.87</v>
      </c>
      <c r="E1731" s="158">
        <v>1.0720000000000001</v>
      </c>
      <c r="F1731" s="158" t="s">
        <v>3249</v>
      </c>
      <c r="G1731" s="158" t="s">
        <v>1802</v>
      </c>
      <c r="H1731" s="337" t="s">
        <v>3405</v>
      </c>
    </row>
    <row r="1732" spans="1:8" x14ac:dyDescent="0.35">
      <c r="A1732" s="47">
        <f t="shared" si="32"/>
        <v>87</v>
      </c>
      <c r="B1732" s="158" t="s">
        <v>3404</v>
      </c>
      <c r="C1732" s="158" t="s">
        <v>3170</v>
      </c>
      <c r="D1732" s="158">
        <v>1</v>
      </c>
      <c r="E1732" s="158">
        <v>0.97799999999999998</v>
      </c>
      <c r="F1732" s="158" t="s">
        <v>3249</v>
      </c>
      <c r="G1732" s="158" t="s">
        <v>1802</v>
      </c>
      <c r="H1732" s="337" t="s">
        <v>3405</v>
      </c>
    </row>
    <row r="1733" spans="1:8" x14ac:dyDescent="0.35">
      <c r="A1733" s="47">
        <f t="shared" si="32"/>
        <v>88</v>
      </c>
      <c r="B1733" s="158" t="s">
        <v>3404</v>
      </c>
      <c r="C1733" s="158" t="s">
        <v>3172</v>
      </c>
      <c r="D1733" s="158">
        <v>0.93600000000000005</v>
      </c>
      <c r="E1733" s="158">
        <v>1.05</v>
      </c>
      <c r="F1733" s="158" t="s">
        <v>3249</v>
      </c>
      <c r="G1733" s="158" t="s">
        <v>1802</v>
      </c>
      <c r="H1733" s="337" t="s">
        <v>3405</v>
      </c>
    </row>
    <row r="1734" spans="1:8" x14ac:dyDescent="0.35">
      <c r="A1734" s="47">
        <f t="shared" si="32"/>
        <v>89</v>
      </c>
      <c r="B1734" s="158" t="s">
        <v>3404</v>
      </c>
      <c r="C1734" s="158" t="s">
        <v>3174</v>
      </c>
      <c r="D1734" s="158">
        <v>0.96299999999999997</v>
      </c>
      <c r="E1734" s="158">
        <v>1.1379999999999999</v>
      </c>
      <c r="F1734" s="158" t="s">
        <v>3249</v>
      </c>
      <c r="G1734" s="158" t="s">
        <v>1802</v>
      </c>
      <c r="H1734" s="337" t="s">
        <v>3405</v>
      </c>
    </row>
    <row r="1735" spans="1:8" x14ac:dyDescent="0.35">
      <c r="A1735" s="47">
        <f t="shared" si="32"/>
        <v>90</v>
      </c>
      <c r="B1735" s="158" t="s">
        <v>3404</v>
      </c>
      <c r="C1735" s="158" t="s">
        <v>3176</v>
      </c>
      <c r="D1735" s="158">
        <v>0.90400000000000003</v>
      </c>
      <c r="E1735" s="158">
        <v>1.0289999999999999</v>
      </c>
      <c r="F1735" s="158" t="s">
        <v>3249</v>
      </c>
      <c r="G1735" s="158" t="s">
        <v>1802</v>
      </c>
      <c r="H1735" s="337" t="s">
        <v>3405</v>
      </c>
    </row>
    <row r="1736" spans="1:8" x14ac:dyDescent="0.35">
      <c r="A1736" s="47">
        <f t="shared" si="32"/>
        <v>91</v>
      </c>
      <c r="B1736" s="158" t="s">
        <v>3404</v>
      </c>
      <c r="C1736" s="158" t="s">
        <v>3178</v>
      </c>
      <c r="D1736" s="158">
        <v>0.98399999999999999</v>
      </c>
      <c r="E1736" s="158">
        <v>1.048</v>
      </c>
      <c r="F1736" s="158" t="s">
        <v>3249</v>
      </c>
      <c r="G1736" s="158" t="s">
        <v>1802</v>
      </c>
      <c r="H1736" s="337" t="s">
        <v>3405</v>
      </c>
    </row>
    <row r="1737" spans="1:8" x14ac:dyDescent="0.35">
      <c r="A1737" s="47">
        <f t="shared" si="32"/>
        <v>92</v>
      </c>
      <c r="B1737" s="158" t="s">
        <v>3404</v>
      </c>
      <c r="C1737" s="158" t="s">
        <v>3180</v>
      </c>
      <c r="D1737" s="158">
        <v>0.97299999999999998</v>
      </c>
      <c r="E1737" s="158">
        <v>1.048</v>
      </c>
      <c r="F1737" s="158" t="s">
        <v>3249</v>
      </c>
      <c r="G1737" s="158" t="s">
        <v>1802</v>
      </c>
      <c r="H1737" s="337" t="s">
        <v>3405</v>
      </c>
    </row>
    <row r="1738" spans="1:8" x14ac:dyDescent="0.35">
      <c r="A1738" s="47">
        <f t="shared" si="32"/>
        <v>93</v>
      </c>
      <c r="B1738" s="158" t="s">
        <v>3404</v>
      </c>
      <c r="C1738" s="158" t="s">
        <v>3182</v>
      </c>
      <c r="D1738" s="158">
        <v>0.89400000000000002</v>
      </c>
      <c r="E1738" s="158">
        <v>0.94399999999999995</v>
      </c>
      <c r="F1738" s="158" t="s">
        <v>3249</v>
      </c>
      <c r="G1738" s="158" t="s">
        <v>1802</v>
      </c>
      <c r="H1738" s="337" t="s">
        <v>3405</v>
      </c>
    </row>
    <row r="1739" spans="1:8" x14ac:dyDescent="0.35">
      <c r="A1739" s="47">
        <f t="shared" si="32"/>
        <v>94</v>
      </c>
      <c r="B1739" s="158" t="s">
        <v>3404</v>
      </c>
      <c r="C1739" s="158" t="s">
        <v>3184</v>
      </c>
      <c r="D1739" s="158">
        <v>0.879</v>
      </c>
      <c r="E1739" s="158">
        <v>0.97899999999999998</v>
      </c>
      <c r="F1739" s="158" t="s">
        <v>3249</v>
      </c>
      <c r="G1739" s="158" t="s">
        <v>1802</v>
      </c>
      <c r="H1739" s="337" t="s">
        <v>3405</v>
      </c>
    </row>
    <row r="1740" spans="1:8" x14ac:dyDescent="0.35">
      <c r="A1740" s="47">
        <f t="shared" si="32"/>
        <v>95</v>
      </c>
      <c r="B1740" s="158" t="s">
        <v>3404</v>
      </c>
      <c r="C1740" s="158" t="s">
        <v>3186</v>
      </c>
      <c r="D1740" s="158">
        <v>0.93600000000000005</v>
      </c>
      <c r="E1740" s="158">
        <v>1.0289999999999999</v>
      </c>
      <c r="F1740" s="158" t="s">
        <v>3249</v>
      </c>
      <c r="G1740" s="158" t="s">
        <v>1802</v>
      </c>
      <c r="H1740" s="337" t="s">
        <v>3405</v>
      </c>
    </row>
    <row r="1741" spans="1:8" x14ac:dyDescent="0.35">
      <c r="A1741" s="47">
        <f t="shared" si="32"/>
        <v>96</v>
      </c>
      <c r="B1741" s="158" t="s">
        <v>3404</v>
      </c>
      <c r="C1741" s="158" t="s">
        <v>3188</v>
      </c>
      <c r="D1741" s="158">
        <v>0.98699999999999999</v>
      </c>
      <c r="E1741" s="158">
        <v>1.048</v>
      </c>
      <c r="F1741" s="158" t="s">
        <v>3249</v>
      </c>
      <c r="G1741" s="158" t="s">
        <v>1802</v>
      </c>
      <c r="H1741" s="337" t="s">
        <v>3405</v>
      </c>
    </row>
    <row r="1742" spans="1:8" x14ac:dyDescent="0.35">
      <c r="A1742" s="47">
        <f t="shared" si="32"/>
        <v>97</v>
      </c>
      <c r="B1742" s="158" t="s">
        <v>308</v>
      </c>
      <c r="C1742" s="158" t="s">
        <v>121</v>
      </c>
      <c r="D1742" s="158">
        <v>1</v>
      </c>
      <c r="E1742" s="158">
        <v>1</v>
      </c>
      <c r="F1742" s="158" t="s">
        <v>3249</v>
      </c>
      <c r="G1742" s="158" t="s">
        <v>1802</v>
      </c>
      <c r="H1742" s="337" t="s">
        <v>3393</v>
      </c>
    </row>
    <row r="1743" spans="1:8" x14ac:dyDescent="0.35">
      <c r="A1743" s="47">
        <f t="shared" si="32"/>
        <v>98</v>
      </c>
      <c r="B1743" s="158" t="s">
        <v>3406</v>
      </c>
      <c r="C1743" s="158" t="s">
        <v>3157</v>
      </c>
      <c r="D1743" s="158">
        <v>0.95899999999999996</v>
      </c>
      <c r="E1743" s="158">
        <v>1.1259999999999999</v>
      </c>
      <c r="F1743" s="158" t="s">
        <v>3249</v>
      </c>
      <c r="G1743" s="158" t="s">
        <v>1802</v>
      </c>
      <c r="H1743" s="337" t="s">
        <v>3407</v>
      </c>
    </row>
    <row r="1744" spans="1:8" x14ac:dyDescent="0.35">
      <c r="A1744" s="47">
        <f t="shared" si="32"/>
        <v>99</v>
      </c>
      <c r="B1744" s="158" t="s">
        <v>3406</v>
      </c>
      <c r="C1744" s="158" t="s">
        <v>3160</v>
      </c>
      <c r="D1744" s="158">
        <v>0.95899999999999996</v>
      </c>
      <c r="E1744" s="158">
        <v>1.4650000000000001</v>
      </c>
      <c r="F1744" s="158" t="s">
        <v>3249</v>
      </c>
      <c r="G1744" s="158" t="s">
        <v>1802</v>
      </c>
      <c r="H1744" s="337" t="s">
        <v>3407</v>
      </c>
    </row>
    <row r="1745" spans="1:8" x14ac:dyDescent="0.35">
      <c r="A1745" s="47">
        <f t="shared" si="32"/>
        <v>100</v>
      </c>
      <c r="B1745" s="158" t="s">
        <v>3406</v>
      </c>
      <c r="C1745" s="158" t="s">
        <v>3162</v>
      </c>
      <c r="D1745" s="158">
        <v>1.004</v>
      </c>
      <c r="E1745" s="158">
        <v>1.478</v>
      </c>
      <c r="F1745" s="158" t="s">
        <v>3249</v>
      </c>
      <c r="G1745" s="158" t="s">
        <v>1802</v>
      </c>
      <c r="H1745" s="337" t="s">
        <v>3407</v>
      </c>
    </row>
    <row r="1746" spans="1:8" x14ac:dyDescent="0.35">
      <c r="A1746" s="47">
        <f t="shared" si="32"/>
        <v>101</v>
      </c>
      <c r="B1746" s="158" t="s">
        <v>3406</v>
      </c>
      <c r="C1746" s="158" t="s">
        <v>3164</v>
      </c>
      <c r="D1746" s="158">
        <v>1.002</v>
      </c>
      <c r="E1746" s="158">
        <v>1.3520000000000001</v>
      </c>
      <c r="F1746" s="158" t="s">
        <v>3249</v>
      </c>
      <c r="G1746" s="158" t="s">
        <v>1802</v>
      </c>
      <c r="H1746" s="337" t="s">
        <v>3407</v>
      </c>
    </row>
    <row r="1747" spans="1:8" x14ac:dyDescent="0.35">
      <c r="A1747" s="47">
        <f t="shared" si="32"/>
        <v>102</v>
      </c>
      <c r="B1747" s="158" t="s">
        <v>3406</v>
      </c>
      <c r="C1747" s="158" t="s">
        <v>3166</v>
      </c>
      <c r="D1747" s="158">
        <v>0.96</v>
      </c>
      <c r="E1747" s="158">
        <v>1.0669999999999999</v>
      </c>
      <c r="F1747" s="158" t="s">
        <v>3249</v>
      </c>
      <c r="G1747" s="158" t="s">
        <v>1802</v>
      </c>
      <c r="H1747" s="337" t="s">
        <v>3407</v>
      </c>
    </row>
    <row r="1748" spans="1:8" x14ac:dyDescent="0.35">
      <c r="A1748" s="47">
        <f t="shared" si="32"/>
        <v>103</v>
      </c>
      <c r="B1748" s="158" t="s">
        <v>3406</v>
      </c>
      <c r="C1748" s="158" t="s">
        <v>3168</v>
      </c>
      <c r="D1748" s="158">
        <v>1.002</v>
      </c>
      <c r="E1748" s="158">
        <v>1.0760000000000001</v>
      </c>
      <c r="F1748" s="158" t="s">
        <v>3249</v>
      </c>
      <c r="G1748" s="158" t="s">
        <v>1802</v>
      </c>
      <c r="H1748" s="337" t="s">
        <v>3407</v>
      </c>
    </row>
    <row r="1749" spans="1:8" x14ac:dyDescent="0.35">
      <c r="A1749" s="47">
        <f t="shared" si="32"/>
        <v>104</v>
      </c>
      <c r="B1749" s="158" t="s">
        <v>3406</v>
      </c>
      <c r="C1749" s="158" t="s">
        <v>3170</v>
      </c>
      <c r="D1749" s="158">
        <v>1.002</v>
      </c>
      <c r="E1749" s="158">
        <v>1.0609999999999999</v>
      </c>
      <c r="F1749" s="158" t="s">
        <v>3249</v>
      </c>
      <c r="G1749" s="158" t="s">
        <v>1802</v>
      </c>
      <c r="H1749" s="337" t="s">
        <v>3407</v>
      </c>
    </row>
    <row r="1750" spans="1:8" x14ac:dyDescent="0.35">
      <c r="A1750" s="47">
        <f t="shared" si="32"/>
        <v>105</v>
      </c>
      <c r="B1750" s="158" t="s">
        <v>3406</v>
      </c>
      <c r="C1750" s="158" t="s">
        <v>3172</v>
      </c>
      <c r="D1750" s="158">
        <v>0.95899999999999996</v>
      </c>
      <c r="E1750" s="158">
        <v>1.0669999999999999</v>
      </c>
      <c r="F1750" s="158" t="s">
        <v>3249</v>
      </c>
      <c r="G1750" s="158" t="s">
        <v>1802</v>
      </c>
      <c r="H1750" s="337" t="s">
        <v>3407</v>
      </c>
    </row>
    <row r="1751" spans="1:8" x14ac:dyDescent="0.35">
      <c r="A1751" s="47">
        <f t="shared" si="32"/>
        <v>106</v>
      </c>
      <c r="B1751" s="158" t="s">
        <v>3406</v>
      </c>
      <c r="C1751" s="158" t="s">
        <v>3174</v>
      </c>
      <c r="D1751" s="158">
        <v>1.0009999999999999</v>
      </c>
      <c r="E1751" s="158">
        <v>1.075</v>
      </c>
      <c r="F1751" s="158" t="s">
        <v>3249</v>
      </c>
      <c r="G1751" s="158" t="s">
        <v>1802</v>
      </c>
      <c r="H1751" s="337" t="s">
        <v>3407</v>
      </c>
    </row>
    <row r="1752" spans="1:8" x14ac:dyDescent="0.35">
      <c r="A1752" s="47">
        <f t="shared" si="32"/>
        <v>107</v>
      </c>
      <c r="B1752" s="158" t="s">
        <v>3406</v>
      </c>
      <c r="C1752" s="158" t="s">
        <v>3176</v>
      </c>
      <c r="D1752" s="158">
        <v>1.0009999999999999</v>
      </c>
      <c r="E1752" s="158">
        <v>1.0760000000000001</v>
      </c>
      <c r="F1752" s="158" t="s">
        <v>3249</v>
      </c>
      <c r="G1752" s="158" t="s">
        <v>1802</v>
      </c>
      <c r="H1752" s="337" t="s">
        <v>3407</v>
      </c>
    </row>
    <row r="1753" spans="1:8" x14ac:dyDescent="0.35">
      <c r="A1753" s="47">
        <f t="shared" si="32"/>
        <v>108</v>
      </c>
      <c r="B1753" s="158" t="s">
        <v>3406</v>
      </c>
      <c r="C1753" s="158" t="s">
        <v>3178</v>
      </c>
      <c r="D1753" s="158">
        <v>1.002</v>
      </c>
      <c r="E1753" s="158">
        <v>1.083</v>
      </c>
      <c r="F1753" s="158" t="s">
        <v>3249</v>
      </c>
      <c r="G1753" s="158" t="s">
        <v>1802</v>
      </c>
      <c r="H1753" s="337" t="s">
        <v>3407</v>
      </c>
    </row>
    <row r="1754" spans="1:8" x14ac:dyDescent="0.35">
      <c r="A1754" s="47">
        <f t="shared" si="32"/>
        <v>109</v>
      </c>
      <c r="B1754" s="158" t="s">
        <v>3406</v>
      </c>
      <c r="C1754" s="158" t="s">
        <v>3180</v>
      </c>
      <c r="D1754" s="158">
        <v>1.002</v>
      </c>
      <c r="E1754" s="158">
        <v>1.1000000000000001</v>
      </c>
      <c r="F1754" s="158" t="s">
        <v>3249</v>
      </c>
      <c r="G1754" s="158" t="s">
        <v>1802</v>
      </c>
      <c r="H1754" s="337" t="s">
        <v>3407</v>
      </c>
    </row>
    <row r="1755" spans="1:8" x14ac:dyDescent="0.35">
      <c r="A1755" s="47">
        <f t="shared" si="32"/>
        <v>110</v>
      </c>
      <c r="B1755" s="158" t="s">
        <v>3406</v>
      </c>
      <c r="C1755" s="158" t="s">
        <v>3182</v>
      </c>
      <c r="D1755" s="158">
        <v>1.0029999999999999</v>
      </c>
      <c r="E1755" s="158">
        <v>1.1579999999999999</v>
      </c>
      <c r="F1755" s="158" t="s">
        <v>3249</v>
      </c>
      <c r="G1755" s="158" t="s">
        <v>1802</v>
      </c>
      <c r="H1755" s="337" t="s">
        <v>3407</v>
      </c>
    </row>
    <row r="1756" spans="1:8" x14ac:dyDescent="0.35">
      <c r="A1756" s="47">
        <f t="shared" si="32"/>
        <v>111</v>
      </c>
      <c r="B1756" s="158" t="s">
        <v>3406</v>
      </c>
      <c r="C1756" s="158" t="s">
        <v>3184</v>
      </c>
      <c r="D1756" s="158">
        <v>0.96</v>
      </c>
      <c r="E1756" s="158">
        <v>1.04</v>
      </c>
      <c r="F1756" s="158" t="s">
        <v>3249</v>
      </c>
      <c r="G1756" s="158" t="s">
        <v>1802</v>
      </c>
      <c r="H1756" s="337" t="s">
        <v>3407</v>
      </c>
    </row>
    <row r="1757" spans="1:8" x14ac:dyDescent="0.35">
      <c r="A1757" s="47">
        <f t="shared" si="32"/>
        <v>112</v>
      </c>
      <c r="B1757" s="158" t="s">
        <v>3406</v>
      </c>
      <c r="C1757" s="158" t="s">
        <v>3186</v>
      </c>
      <c r="D1757" s="158">
        <v>0.95899999999999996</v>
      </c>
      <c r="E1757" s="158">
        <v>1.0669999999999999</v>
      </c>
      <c r="F1757" s="158" t="s">
        <v>3249</v>
      </c>
      <c r="G1757" s="158" t="s">
        <v>1802</v>
      </c>
      <c r="H1757" s="337" t="s">
        <v>3407</v>
      </c>
    </row>
    <row r="1758" spans="1:8" x14ac:dyDescent="0.35">
      <c r="A1758" s="47">
        <f t="shared" si="32"/>
        <v>113</v>
      </c>
      <c r="B1758" s="158" t="s">
        <v>3406</v>
      </c>
      <c r="C1758" s="158" t="s">
        <v>3188</v>
      </c>
      <c r="D1758" s="158">
        <v>0.96</v>
      </c>
      <c r="E1758" s="158">
        <v>1.083</v>
      </c>
      <c r="F1758" s="158" t="s">
        <v>3249</v>
      </c>
      <c r="G1758" s="158" t="s">
        <v>1802</v>
      </c>
      <c r="H1758" s="337" t="s">
        <v>3407</v>
      </c>
    </row>
    <row r="1759" spans="1:8" x14ac:dyDescent="0.35">
      <c r="A1759" s="47">
        <f t="shared" si="32"/>
        <v>114</v>
      </c>
      <c r="B1759" s="158" t="s">
        <v>3408</v>
      </c>
      <c r="C1759" s="158" t="s">
        <v>3157</v>
      </c>
      <c r="D1759" s="158">
        <v>0.999</v>
      </c>
      <c r="E1759" s="158">
        <v>1.1439999999999999</v>
      </c>
      <c r="F1759" s="158" t="s">
        <v>3249</v>
      </c>
      <c r="G1759" s="158" t="s">
        <v>1802</v>
      </c>
      <c r="H1759" s="337" t="s">
        <v>3409</v>
      </c>
    </row>
    <row r="1760" spans="1:8" x14ac:dyDescent="0.35">
      <c r="A1760" s="47">
        <f t="shared" si="32"/>
        <v>115</v>
      </c>
      <c r="B1760" s="158" t="s">
        <v>3408</v>
      </c>
      <c r="C1760" s="158" t="s">
        <v>3160</v>
      </c>
      <c r="D1760" s="158">
        <v>0.999</v>
      </c>
      <c r="E1760" s="158">
        <v>1.4119999999999999</v>
      </c>
      <c r="F1760" s="158" t="s">
        <v>3249</v>
      </c>
      <c r="G1760" s="158" t="s">
        <v>1802</v>
      </c>
      <c r="H1760" s="337" t="s">
        <v>3409</v>
      </c>
    </row>
    <row r="1761" spans="1:8" x14ac:dyDescent="0.35">
      <c r="A1761" s="47">
        <f t="shared" si="32"/>
        <v>116</v>
      </c>
      <c r="B1761" s="158" t="s">
        <v>3408</v>
      </c>
      <c r="C1761" s="158" t="s">
        <v>3162</v>
      </c>
      <c r="D1761" s="158">
        <v>1</v>
      </c>
      <c r="E1761" s="158">
        <v>1.4319999999999999</v>
      </c>
      <c r="F1761" s="158" t="s">
        <v>3249</v>
      </c>
      <c r="G1761" s="158" t="s">
        <v>1802</v>
      </c>
      <c r="H1761" s="337" t="s">
        <v>3409</v>
      </c>
    </row>
    <row r="1762" spans="1:8" x14ac:dyDescent="0.35">
      <c r="A1762" s="47">
        <f t="shared" si="32"/>
        <v>117</v>
      </c>
      <c r="B1762" s="158" t="s">
        <v>3408</v>
      </c>
      <c r="C1762" s="158" t="s">
        <v>3164</v>
      </c>
      <c r="D1762" s="158">
        <v>1</v>
      </c>
      <c r="E1762" s="158">
        <v>1.333</v>
      </c>
      <c r="F1762" s="158" t="s">
        <v>3249</v>
      </c>
      <c r="G1762" s="158" t="s">
        <v>1802</v>
      </c>
      <c r="H1762" s="337" t="s">
        <v>3409</v>
      </c>
    </row>
    <row r="1763" spans="1:8" x14ac:dyDescent="0.35">
      <c r="A1763" s="47">
        <f t="shared" si="32"/>
        <v>118</v>
      </c>
      <c r="B1763" s="158" t="s">
        <v>3408</v>
      </c>
      <c r="C1763" s="158" t="s">
        <v>3166</v>
      </c>
      <c r="D1763" s="158">
        <v>0.999</v>
      </c>
      <c r="E1763" s="158">
        <v>1.107</v>
      </c>
      <c r="F1763" s="158" t="s">
        <v>3249</v>
      </c>
      <c r="G1763" s="158" t="s">
        <v>1802</v>
      </c>
      <c r="H1763" s="337" t="s">
        <v>3409</v>
      </c>
    </row>
    <row r="1764" spans="1:8" x14ac:dyDescent="0.35">
      <c r="A1764" s="47">
        <f t="shared" si="32"/>
        <v>119</v>
      </c>
      <c r="B1764" s="158" t="s">
        <v>3408</v>
      </c>
      <c r="C1764" s="158" t="s">
        <v>3168</v>
      </c>
      <c r="D1764" s="158">
        <v>1</v>
      </c>
      <c r="E1764" s="158">
        <v>1.1140000000000001</v>
      </c>
      <c r="F1764" s="158" t="s">
        <v>3249</v>
      </c>
      <c r="G1764" s="158" t="s">
        <v>1802</v>
      </c>
      <c r="H1764" s="337" t="s">
        <v>3409</v>
      </c>
    </row>
    <row r="1765" spans="1:8" x14ac:dyDescent="0.35">
      <c r="A1765" s="47">
        <f t="shared" si="32"/>
        <v>120</v>
      </c>
      <c r="B1765" s="158" t="s">
        <v>3408</v>
      </c>
      <c r="C1765" s="158" t="s">
        <v>3170</v>
      </c>
      <c r="D1765" s="158">
        <v>1</v>
      </c>
      <c r="E1765" s="158">
        <v>1.095</v>
      </c>
      <c r="F1765" s="158" t="s">
        <v>3249</v>
      </c>
      <c r="G1765" s="158" t="s">
        <v>1802</v>
      </c>
      <c r="H1765" s="337" t="s">
        <v>3409</v>
      </c>
    </row>
    <row r="1766" spans="1:8" x14ac:dyDescent="0.35">
      <c r="A1766" s="47">
        <f t="shared" si="32"/>
        <v>121</v>
      </c>
      <c r="B1766" s="158" t="s">
        <v>3408</v>
      </c>
      <c r="C1766" s="158" t="s">
        <v>3172</v>
      </c>
      <c r="D1766" s="158">
        <v>0.999</v>
      </c>
      <c r="E1766" s="158">
        <v>1.1080000000000001</v>
      </c>
      <c r="F1766" s="158" t="s">
        <v>3249</v>
      </c>
      <c r="G1766" s="158" t="s">
        <v>1802</v>
      </c>
      <c r="H1766" s="337" t="s">
        <v>3409</v>
      </c>
    </row>
    <row r="1767" spans="1:8" x14ac:dyDescent="0.35">
      <c r="A1767" s="47">
        <f t="shared" si="32"/>
        <v>122</v>
      </c>
      <c r="B1767" s="158" t="s">
        <v>3408</v>
      </c>
      <c r="C1767" s="158" t="s">
        <v>3174</v>
      </c>
      <c r="D1767" s="158">
        <v>1</v>
      </c>
      <c r="E1767" s="158">
        <v>1.115</v>
      </c>
      <c r="F1767" s="158" t="s">
        <v>3249</v>
      </c>
      <c r="G1767" s="158" t="s">
        <v>1802</v>
      </c>
      <c r="H1767" s="337" t="s">
        <v>3409</v>
      </c>
    </row>
    <row r="1768" spans="1:8" x14ac:dyDescent="0.35">
      <c r="A1768" s="47">
        <f t="shared" si="32"/>
        <v>123</v>
      </c>
      <c r="B1768" s="158" t="s">
        <v>3408</v>
      </c>
      <c r="C1768" s="158" t="s">
        <v>3176</v>
      </c>
      <c r="D1768" s="158">
        <v>1</v>
      </c>
      <c r="E1768" s="158">
        <v>1.115</v>
      </c>
      <c r="F1768" s="158" t="s">
        <v>3249</v>
      </c>
      <c r="G1768" s="158" t="s">
        <v>1802</v>
      </c>
      <c r="H1768" s="337" t="s">
        <v>3409</v>
      </c>
    </row>
    <row r="1769" spans="1:8" x14ac:dyDescent="0.35">
      <c r="A1769" s="47">
        <f t="shared" si="32"/>
        <v>124</v>
      </c>
      <c r="B1769" s="158" t="s">
        <v>3408</v>
      </c>
      <c r="C1769" s="158" t="s">
        <v>3178</v>
      </c>
      <c r="D1769" s="158">
        <v>1</v>
      </c>
      <c r="E1769" s="158">
        <v>1.113</v>
      </c>
      <c r="F1769" s="158" t="s">
        <v>3249</v>
      </c>
      <c r="G1769" s="158" t="s">
        <v>1802</v>
      </c>
      <c r="H1769" s="337" t="s">
        <v>3409</v>
      </c>
    </row>
    <row r="1770" spans="1:8" x14ac:dyDescent="0.35">
      <c r="A1770" s="47">
        <f t="shared" si="32"/>
        <v>125</v>
      </c>
      <c r="B1770" s="158" t="s">
        <v>3408</v>
      </c>
      <c r="C1770" s="158" t="s">
        <v>3180</v>
      </c>
      <c r="D1770" s="158">
        <v>1</v>
      </c>
      <c r="E1770" s="158">
        <v>1.127</v>
      </c>
      <c r="F1770" s="158" t="s">
        <v>3249</v>
      </c>
      <c r="G1770" s="158" t="s">
        <v>1802</v>
      </c>
      <c r="H1770" s="337" t="s">
        <v>3409</v>
      </c>
    </row>
    <row r="1771" spans="1:8" x14ac:dyDescent="0.35">
      <c r="A1771" s="47">
        <f t="shared" si="32"/>
        <v>126</v>
      </c>
      <c r="B1771" s="158" t="s">
        <v>3408</v>
      </c>
      <c r="C1771" s="158" t="s">
        <v>3182</v>
      </c>
      <c r="D1771" s="158">
        <v>1</v>
      </c>
      <c r="E1771" s="158">
        <v>1.17</v>
      </c>
      <c r="F1771" s="158" t="s">
        <v>3249</v>
      </c>
      <c r="G1771" s="158" t="s">
        <v>1802</v>
      </c>
      <c r="H1771" s="337" t="s">
        <v>3409</v>
      </c>
    </row>
    <row r="1772" spans="1:8" x14ac:dyDescent="0.35">
      <c r="A1772" s="47">
        <f t="shared" si="32"/>
        <v>127</v>
      </c>
      <c r="B1772" s="158" t="s">
        <v>3408</v>
      </c>
      <c r="C1772" s="158" t="s">
        <v>3184</v>
      </c>
      <c r="D1772" s="158">
        <v>0.999</v>
      </c>
      <c r="E1772" s="158">
        <v>1.0860000000000001</v>
      </c>
      <c r="F1772" s="158" t="s">
        <v>3249</v>
      </c>
      <c r="G1772" s="158" t="s">
        <v>1802</v>
      </c>
      <c r="H1772" s="337" t="s">
        <v>3409</v>
      </c>
    </row>
    <row r="1773" spans="1:8" x14ac:dyDescent="0.35">
      <c r="A1773" s="47">
        <f t="shared" si="32"/>
        <v>128</v>
      </c>
      <c r="B1773" s="158" t="s">
        <v>3408</v>
      </c>
      <c r="C1773" s="158" t="s">
        <v>3186</v>
      </c>
      <c r="D1773" s="158">
        <v>0.999</v>
      </c>
      <c r="E1773" s="158">
        <v>1.1080000000000001</v>
      </c>
      <c r="F1773" s="158" t="s">
        <v>3249</v>
      </c>
      <c r="G1773" s="158" t="s">
        <v>1802</v>
      </c>
      <c r="H1773" s="337" t="s">
        <v>3409</v>
      </c>
    </row>
    <row r="1774" spans="1:8" x14ac:dyDescent="0.35">
      <c r="A1774" s="47">
        <f t="shared" si="32"/>
        <v>129</v>
      </c>
      <c r="B1774" s="158" t="s">
        <v>3408</v>
      </c>
      <c r="C1774" s="158" t="s">
        <v>3188</v>
      </c>
      <c r="D1774" s="158">
        <v>0.999</v>
      </c>
      <c r="E1774" s="158">
        <v>1.113</v>
      </c>
      <c r="F1774" s="158" t="s">
        <v>3249</v>
      </c>
      <c r="G1774" s="158" t="s">
        <v>1802</v>
      </c>
      <c r="H1774" s="337" t="s">
        <v>3409</v>
      </c>
    </row>
    <row r="1775" spans="1:8" x14ac:dyDescent="0.35">
      <c r="A1775" s="47">
        <f t="shared" si="32"/>
        <v>130</v>
      </c>
      <c r="B1775" s="158" t="s">
        <v>3410</v>
      </c>
      <c r="C1775" s="158" t="s">
        <v>3157</v>
      </c>
      <c r="D1775" s="158">
        <v>1</v>
      </c>
      <c r="E1775" s="158">
        <v>1.252</v>
      </c>
      <c r="F1775" s="158" t="s">
        <v>3249</v>
      </c>
      <c r="G1775" s="158" t="s">
        <v>1802</v>
      </c>
      <c r="H1775" s="337" t="s">
        <v>3411</v>
      </c>
    </row>
    <row r="1776" spans="1:8" x14ac:dyDescent="0.35">
      <c r="A1776" s="47">
        <f t="shared" ref="A1776:A1806" si="33">+A1775+1</f>
        <v>131</v>
      </c>
      <c r="B1776" s="158" t="s">
        <v>3410</v>
      </c>
      <c r="C1776" s="158" t="s">
        <v>3160</v>
      </c>
      <c r="D1776" s="158">
        <v>1</v>
      </c>
      <c r="E1776" s="158">
        <v>1.415</v>
      </c>
      <c r="F1776" s="158" t="s">
        <v>3249</v>
      </c>
      <c r="G1776" s="158" t="s">
        <v>1802</v>
      </c>
      <c r="H1776" s="337" t="s">
        <v>3411</v>
      </c>
    </row>
    <row r="1777" spans="1:8" x14ac:dyDescent="0.35">
      <c r="A1777" s="47">
        <f t="shared" si="33"/>
        <v>132</v>
      </c>
      <c r="B1777" s="158" t="s">
        <v>3410</v>
      </c>
      <c r="C1777" s="158" t="s">
        <v>3162</v>
      </c>
      <c r="D1777" s="158">
        <v>1</v>
      </c>
      <c r="E1777" s="158">
        <v>1.4339999999999999</v>
      </c>
      <c r="F1777" s="158" t="s">
        <v>3249</v>
      </c>
      <c r="G1777" s="158" t="s">
        <v>1802</v>
      </c>
      <c r="H1777" s="337" t="s">
        <v>3411</v>
      </c>
    </row>
    <row r="1778" spans="1:8" x14ac:dyDescent="0.35">
      <c r="A1778" s="47">
        <f t="shared" si="33"/>
        <v>133</v>
      </c>
      <c r="B1778" s="158" t="s">
        <v>3410</v>
      </c>
      <c r="C1778" s="158" t="s">
        <v>3164</v>
      </c>
      <c r="D1778" s="158">
        <v>1</v>
      </c>
      <c r="E1778" s="158">
        <v>1.427</v>
      </c>
      <c r="F1778" s="158" t="s">
        <v>3249</v>
      </c>
      <c r="G1778" s="158" t="s">
        <v>1802</v>
      </c>
      <c r="H1778" s="337" t="s">
        <v>3411</v>
      </c>
    </row>
    <row r="1779" spans="1:8" x14ac:dyDescent="0.35">
      <c r="A1779" s="47">
        <f t="shared" si="33"/>
        <v>134</v>
      </c>
      <c r="B1779" s="158" t="s">
        <v>3410</v>
      </c>
      <c r="C1779" s="158" t="s">
        <v>3166</v>
      </c>
      <c r="D1779" s="158">
        <v>1</v>
      </c>
      <c r="E1779" s="158">
        <v>1.1779999999999999</v>
      </c>
      <c r="F1779" s="158" t="s">
        <v>3249</v>
      </c>
      <c r="G1779" s="158" t="s">
        <v>1802</v>
      </c>
      <c r="H1779" s="337" t="s">
        <v>3411</v>
      </c>
    </row>
    <row r="1780" spans="1:8" x14ac:dyDescent="0.35">
      <c r="A1780" s="47">
        <f t="shared" si="33"/>
        <v>135</v>
      </c>
      <c r="B1780" s="158" t="s">
        <v>3410</v>
      </c>
      <c r="C1780" s="158" t="s">
        <v>3168</v>
      </c>
      <c r="D1780" s="158">
        <v>1</v>
      </c>
      <c r="E1780" s="158">
        <v>1.1819999999999999</v>
      </c>
      <c r="F1780" s="158" t="s">
        <v>3249</v>
      </c>
      <c r="G1780" s="158" t="s">
        <v>1802</v>
      </c>
      <c r="H1780" s="337" t="s">
        <v>3411</v>
      </c>
    </row>
    <row r="1781" spans="1:8" x14ac:dyDescent="0.35">
      <c r="A1781" s="47">
        <f t="shared" si="33"/>
        <v>136</v>
      </c>
      <c r="B1781" s="158" t="s">
        <v>3410</v>
      </c>
      <c r="C1781" s="158" t="s">
        <v>3170</v>
      </c>
      <c r="D1781" s="158">
        <v>1</v>
      </c>
      <c r="E1781" s="158">
        <v>1.0720000000000001</v>
      </c>
      <c r="F1781" s="158" t="s">
        <v>3249</v>
      </c>
      <c r="G1781" s="158" t="s">
        <v>1802</v>
      </c>
      <c r="H1781" s="337" t="s">
        <v>3411</v>
      </c>
    </row>
    <row r="1782" spans="1:8" x14ac:dyDescent="0.35">
      <c r="A1782" s="47">
        <f t="shared" si="33"/>
        <v>137</v>
      </c>
      <c r="B1782" s="158" t="s">
        <v>3410</v>
      </c>
      <c r="C1782" s="158" t="s">
        <v>3172</v>
      </c>
      <c r="D1782" s="158">
        <v>1</v>
      </c>
      <c r="E1782" s="158">
        <v>1.1830000000000001</v>
      </c>
      <c r="F1782" s="158" t="s">
        <v>3249</v>
      </c>
      <c r="G1782" s="158" t="s">
        <v>1802</v>
      </c>
      <c r="H1782" s="337" t="s">
        <v>3411</v>
      </c>
    </row>
    <row r="1783" spans="1:8" x14ac:dyDescent="0.35">
      <c r="A1783" s="47">
        <f t="shared" si="33"/>
        <v>138</v>
      </c>
      <c r="B1783" s="158" t="s">
        <v>3410</v>
      </c>
      <c r="C1783" s="158" t="s">
        <v>3174</v>
      </c>
      <c r="D1783" s="158">
        <v>1</v>
      </c>
      <c r="E1783" s="158">
        <v>1.1859999999999999</v>
      </c>
      <c r="F1783" s="158" t="s">
        <v>3249</v>
      </c>
      <c r="G1783" s="158" t="s">
        <v>1802</v>
      </c>
      <c r="H1783" s="337" t="s">
        <v>3411</v>
      </c>
    </row>
    <row r="1784" spans="1:8" x14ac:dyDescent="0.35">
      <c r="A1784" s="47">
        <f t="shared" si="33"/>
        <v>139</v>
      </c>
      <c r="B1784" s="158" t="s">
        <v>3410</v>
      </c>
      <c r="C1784" s="158" t="s">
        <v>3176</v>
      </c>
      <c r="D1784" s="158">
        <v>1</v>
      </c>
      <c r="E1784" s="158">
        <v>1.1819999999999999</v>
      </c>
      <c r="F1784" s="158" t="s">
        <v>3249</v>
      </c>
      <c r="G1784" s="158" t="s">
        <v>1802</v>
      </c>
      <c r="H1784" s="337" t="s">
        <v>3411</v>
      </c>
    </row>
    <row r="1785" spans="1:8" x14ac:dyDescent="0.35">
      <c r="A1785" s="47">
        <f t="shared" si="33"/>
        <v>140</v>
      </c>
      <c r="B1785" s="158" t="s">
        <v>3410</v>
      </c>
      <c r="C1785" s="158" t="s">
        <v>3178</v>
      </c>
      <c r="D1785" s="158">
        <v>1</v>
      </c>
      <c r="E1785" s="158">
        <v>1.2589999999999999</v>
      </c>
      <c r="F1785" s="158" t="s">
        <v>3249</v>
      </c>
      <c r="G1785" s="158" t="s">
        <v>1802</v>
      </c>
      <c r="H1785" s="337" t="s">
        <v>3411</v>
      </c>
    </row>
    <row r="1786" spans="1:8" x14ac:dyDescent="0.35">
      <c r="A1786" s="47">
        <f t="shared" si="33"/>
        <v>141</v>
      </c>
      <c r="B1786" s="158" t="s">
        <v>3410</v>
      </c>
      <c r="C1786" s="158" t="s">
        <v>3180</v>
      </c>
      <c r="D1786" s="158">
        <v>1</v>
      </c>
      <c r="E1786" s="158">
        <v>1.2589999999999999</v>
      </c>
      <c r="F1786" s="158" t="s">
        <v>3249</v>
      </c>
      <c r="G1786" s="158" t="s">
        <v>1802</v>
      </c>
      <c r="H1786" s="337" t="s">
        <v>3411</v>
      </c>
    </row>
    <row r="1787" spans="1:8" x14ac:dyDescent="0.35">
      <c r="A1787" s="47">
        <f t="shared" si="33"/>
        <v>142</v>
      </c>
      <c r="B1787" s="158" t="s">
        <v>3410</v>
      </c>
      <c r="C1787" s="158" t="s">
        <v>3182</v>
      </c>
      <c r="D1787" s="158">
        <v>1</v>
      </c>
      <c r="E1787" s="158">
        <v>1.254</v>
      </c>
      <c r="F1787" s="158" t="s">
        <v>3249</v>
      </c>
      <c r="G1787" s="158" t="s">
        <v>1802</v>
      </c>
      <c r="H1787" s="337" t="s">
        <v>3411</v>
      </c>
    </row>
    <row r="1788" spans="1:8" x14ac:dyDescent="0.35">
      <c r="A1788" s="47">
        <f t="shared" si="33"/>
        <v>143</v>
      </c>
      <c r="B1788" s="158" t="s">
        <v>3410</v>
      </c>
      <c r="C1788" s="158" t="s">
        <v>3184</v>
      </c>
      <c r="D1788" s="158">
        <v>1</v>
      </c>
      <c r="E1788" s="158">
        <v>1.1619999999999999</v>
      </c>
      <c r="F1788" s="158" t="s">
        <v>3249</v>
      </c>
      <c r="G1788" s="158" t="s">
        <v>1802</v>
      </c>
      <c r="H1788" s="337" t="s">
        <v>3411</v>
      </c>
    </row>
    <row r="1789" spans="1:8" x14ac:dyDescent="0.35">
      <c r="A1789" s="47">
        <f t="shared" si="33"/>
        <v>144</v>
      </c>
      <c r="B1789" s="158" t="s">
        <v>3410</v>
      </c>
      <c r="C1789" s="158" t="s">
        <v>3186</v>
      </c>
      <c r="D1789" s="158">
        <v>1</v>
      </c>
      <c r="E1789" s="158">
        <v>1.1819999999999999</v>
      </c>
      <c r="F1789" s="158" t="s">
        <v>3249</v>
      </c>
      <c r="G1789" s="158" t="s">
        <v>1802</v>
      </c>
      <c r="H1789" s="337" t="s">
        <v>3411</v>
      </c>
    </row>
    <row r="1790" spans="1:8" x14ac:dyDescent="0.35">
      <c r="A1790" s="47">
        <f t="shared" si="33"/>
        <v>145</v>
      </c>
      <c r="B1790" s="158" t="s">
        <v>3410</v>
      </c>
      <c r="C1790" s="158" t="s">
        <v>3188</v>
      </c>
      <c r="D1790" s="158">
        <v>1</v>
      </c>
      <c r="E1790" s="158">
        <v>1.214</v>
      </c>
      <c r="F1790" s="158" t="s">
        <v>3249</v>
      </c>
      <c r="G1790" s="158" t="s">
        <v>1802</v>
      </c>
      <c r="H1790" s="337" t="s">
        <v>3411</v>
      </c>
    </row>
    <row r="1791" spans="1:8" x14ac:dyDescent="0.35">
      <c r="A1791" s="47">
        <f t="shared" si="33"/>
        <v>146</v>
      </c>
      <c r="B1791" s="158" t="s">
        <v>3412</v>
      </c>
      <c r="C1791" s="158" t="s">
        <v>3157</v>
      </c>
      <c r="D1791" s="158">
        <v>1.0309999999999999</v>
      </c>
      <c r="E1791" s="158">
        <v>1.1100000000000001</v>
      </c>
      <c r="F1791" s="158" t="s">
        <v>3249</v>
      </c>
      <c r="G1791" s="158" t="s">
        <v>1802</v>
      </c>
      <c r="H1791" s="337" t="s">
        <v>3413</v>
      </c>
    </row>
    <row r="1792" spans="1:8" x14ac:dyDescent="0.35">
      <c r="A1792" s="47">
        <f t="shared" si="33"/>
        <v>147</v>
      </c>
      <c r="B1792" s="158" t="s">
        <v>3412</v>
      </c>
      <c r="C1792" s="158" t="s">
        <v>3160</v>
      </c>
      <c r="D1792" s="158">
        <v>1.0069999999999999</v>
      </c>
      <c r="E1792" s="158">
        <v>1.327</v>
      </c>
      <c r="F1792" s="158" t="s">
        <v>3249</v>
      </c>
      <c r="G1792" s="158" t="s">
        <v>1802</v>
      </c>
      <c r="H1792" s="337" t="s">
        <v>3413</v>
      </c>
    </row>
    <row r="1793" spans="1:8" x14ac:dyDescent="0.35">
      <c r="A1793" s="47">
        <f t="shared" si="33"/>
        <v>148</v>
      </c>
      <c r="B1793" s="158" t="s">
        <v>3412</v>
      </c>
      <c r="C1793" s="158" t="s">
        <v>3162</v>
      </c>
      <c r="D1793" s="158">
        <v>1.1020000000000001</v>
      </c>
      <c r="E1793" s="158">
        <v>1.331</v>
      </c>
      <c r="F1793" s="158" t="s">
        <v>3249</v>
      </c>
      <c r="G1793" s="158" t="s">
        <v>1802</v>
      </c>
      <c r="H1793" s="337" t="s">
        <v>3413</v>
      </c>
    </row>
    <row r="1794" spans="1:8" x14ac:dyDescent="0.35">
      <c r="A1794" s="47">
        <f t="shared" si="33"/>
        <v>149</v>
      </c>
      <c r="B1794" s="158" t="s">
        <v>3412</v>
      </c>
      <c r="C1794" s="158" t="s">
        <v>3164</v>
      </c>
      <c r="D1794" s="158">
        <v>0.93899999999999995</v>
      </c>
      <c r="E1794" s="158">
        <v>1.329</v>
      </c>
      <c r="F1794" s="158" t="s">
        <v>3249</v>
      </c>
      <c r="G1794" s="158" t="s">
        <v>1802</v>
      </c>
      <c r="H1794" s="337" t="s">
        <v>3413</v>
      </c>
    </row>
    <row r="1795" spans="1:8" x14ac:dyDescent="0.35">
      <c r="A1795" s="47">
        <f t="shared" si="33"/>
        <v>150</v>
      </c>
      <c r="B1795" s="158" t="s">
        <v>3412</v>
      </c>
      <c r="C1795" s="158" t="s">
        <v>3166</v>
      </c>
      <c r="D1795" s="158">
        <v>0.998</v>
      </c>
      <c r="E1795" s="158">
        <v>1.1339999999999999</v>
      </c>
      <c r="F1795" s="158" t="s">
        <v>3249</v>
      </c>
      <c r="G1795" s="158" t="s">
        <v>1802</v>
      </c>
      <c r="H1795" s="337" t="s">
        <v>3413</v>
      </c>
    </row>
    <row r="1796" spans="1:8" x14ac:dyDescent="0.35">
      <c r="A1796" s="47">
        <f t="shared" si="33"/>
        <v>151</v>
      </c>
      <c r="B1796" s="158" t="s">
        <v>3412</v>
      </c>
      <c r="C1796" s="158" t="s">
        <v>3168</v>
      </c>
      <c r="D1796" s="158">
        <v>1.018</v>
      </c>
      <c r="E1796" s="158">
        <v>1.1619999999999999</v>
      </c>
      <c r="F1796" s="158" t="s">
        <v>3249</v>
      </c>
      <c r="G1796" s="158" t="s">
        <v>1802</v>
      </c>
      <c r="H1796" s="337" t="s">
        <v>3413</v>
      </c>
    </row>
    <row r="1797" spans="1:8" x14ac:dyDescent="0.35">
      <c r="A1797" s="47">
        <f t="shared" si="33"/>
        <v>152</v>
      </c>
      <c r="B1797" s="158" t="s">
        <v>3412</v>
      </c>
      <c r="C1797" s="158" t="s">
        <v>3170</v>
      </c>
      <c r="D1797" s="158">
        <v>1.0329999999999999</v>
      </c>
      <c r="E1797" s="158">
        <v>1.087</v>
      </c>
      <c r="F1797" s="158" t="s">
        <v>3249</v>
      </c>
      <c r="G1797" s="158" t="s">
        <v>1802</v>
      </c>
      <c r="H1797" s="337" t="s">
        <v>3413</v>
      </c>
    </row>
    <row r="1798" spans="1:8" x14ac:dyDescent="0.35">
      <c r="A1798" s="47">
        <f t="shared" si="33"/>
        <v>153</v>
      </c>
      <c r="B1798" s="158" t="s">
        <v>3412</v>
      </c>
      <c r="C1798" s="158" t="s">
        <v>3172</v>
      </c>
      <c r="D1798" s="158">
        <v>0.98899999999999999</v>
      </c>
      <c r="E1798" s="158">
        <v>1.161</v>
      </c>
      <c r="F1798" s="158" t="s">
        <v>3249</v>
      </c>
      <c r="G1798" s="158" t="s">
        <v>1802</v>
      </c>
      <c r="H1798" s="337" t="s">
        <v>3413</v>
      </c>
    </row>
    <row r="1799" spans="1:8" x14ac:dyDescent="0.35">
      <c r="A1799" s="47">
        <f t="shared" si="33"/>
        <v>154</v>
      </c>
      <c r="B1799" s="158" t="s">
        <v>3412</v>
      </c>
      <c r="C1799" s="158" t="s">
        <v>3174</v>
      </c>
      <c r="D1799" s="158">
        <v>0.95199999999999996</v>
      </c>
      <c r="E1799" s="158">
        <v>1.1599999999999999</v>
      </c>
      <c r="F1799" s="158" t="s">
        <v>3249</v>
      </c>
      <c r="G1799" s="158" t="s">
        <v>1802</v>
      </c>
      <c r="H1799" s="337" t="s">
        <v>3413</v>
      </c>
    </row>
    <row r="1800" spans="1:8" x14ac:dyDescent="0.35">
      <c r="A1800" s="47">
        <f t="shared" si="33"/>
        <v>155</v>
      </c>
      <c r="B1800" s="158" t="s">
        <v>3412</v>
      </c>
      <c r="C1800" s="158" t="s">
        <v>3176</v>
      </c>
      <c r="D1800" s="158">
        <v>1.028</v>
      </c>
      <c r="E1800" s="158">
        <v>1.161</v>
      </c>
      <c r="F1800" s="158" t="s">
        <v>3249</v>
      </c>
      <c r="G1800" s="158" t="s">
        <v>1802</v>
      </c>
      <c r="H1800" s="337" t="s">
        <v>3413</v>
      </c>
    </row>
    <row r="1801" spans="1:8" x14ac:dyDescent="0.35">
      <c r="A1801" s="47">
        <f t="shared" si="33"/>
        <v>156</v>
      </c>
      <c r="B1801" s="158" t="s">
        <v>3412</v>
      </c>
      <c r="C1801" s="158" t="s">
        <v>3178</v>
      </c>
      <c r="D1801" s="158">
        <v>1.0329999999999999</v>
      </c>
      <c r="E1801" s="158">
        <v>1.2010000000000001</v>
      </c>
      <c r="F1801" s="158" t="s">
        <v>3249</v>
      </c>
      <c r="G1801" s="158" t="s">
        <v>1802</v>
      </c>
      <c r="H1801" s="337" t="s">
        <v>3413</v>
      </c>
    </row>
    <row r="1802" spans="1:8" x14ac:dyDescent="0.35">
      <c r="A1802" s="47">
        <f t="shared" si="33"/>
        <v>157</v>
      </c>
      <c r="B1802" s="158" t="s">
        <v>3412</v>
      </c>
      <c r="C1802" s="158" t="s">
        <v>3180</v>
      </c>
      <c r="D1802" s="158">
        <v>1.1890000000000001</v>
      </c>
      <c r="E1802" s="158">
        <v>1.202</v>
      </c>
      <c r="F1802" s="158" t="s">
        <v>3249</v>
      </c>
      <c r="G1802" s="158" t="s">
        <v>1802</v>
      </c>
      <c r="H1802" s="337" t="s">
        <v>3413</v>
      </c>
    </row>
    <row r="1803" spans="1:8" x14ac:dyDescent="0.35">
      <c r="A1803" s="47">
        <f t="shared" si="33"/>
        <v>158</v>
      </c>
      <c r="B1803" s="158" t="s">
        <v>3412</v>
      </c>
      <c r="C1803" s="158" t="s">
        <v>3182</v>
      </c>
      <c r="D1803" s="158">
        <v>1.036</v>
      </c>
      <c r="E1803" s="158">
        <v>1.181</v>
      </c>
      <c r="F1803" s="158" t="s">
        <v>3249</v>
      </c>
      <c r="G1803" s="158" t="s">
        <v>1802</v>
      </c>
      <c r="H1803" s="337" t="s">
        <v>3413</v>
      </c>
    </row>
    <row r="1804" spans="1:8" x14ac:dyDescent="0.35">
      <c r="A1804" s="47">
        <f t="shared" si="33"/>
        <v>159</v>
      </c>
      <c r="B1804" s="158" t="s">
        <v>3412</v>
      </c>
      <c r="C1804" s="158" t="s">
        <v>3184</v>
      </c>
      <c r="D1804" s="158">
        <v>0.97499999999999998</v>
      </c>
      <c r="E1804" s="158">
        <v>1.1259999999999999</v>
      </c>
      <c r="F1804" s="158" t="s">
        <v>3249</v>
      </c>
      <c r="G1804" s="158" t="s">
        <v>1802</v>
      </c>
      <c r="H1804" s="337" t="s">
        <v>3413</v>
      </c>
    </row>
    <row r="1805" spans="1:8" x14ac:dyDescent="0.35">
      <c r="A1805" s="47">
        <f t="shared" si="33"/>
        <v>160</v>
      </c>
      <c r="B1805" s="158" t="s">
        <v>3412</v>
      </c>
      <c r="C1805" s="158" t="s">
        <v>3186</v>
      </c>
      <c r="D1805" s="158">
        <v>0.997</v>
      </c>
      <c r="E1805" s="158">
        <v>1.161</v>
      </c>
      <c r="F1805" s="158" t="s">
        <v>3249</v>
      </c>
      <c r="G1805" s="158" t="s">
        <v>1802</v>
      </c>
      <c r="H1805" s="337" t="s">
        <v>3413</v>
      </c>
    </row>
    <row r="1806" spans="1:8" x14ac:dyDescent="0.35">
      <c r="A1806" s="47">
        <f t="shared" si="33"/>
        <v>161</v>
      </c>
      <c r="B1806" s="158" t="s">
        <v>3412</v>
      </c>
      <c r="C1806" s="158" t="s">
        <v>3188</v>
      </c>
      <c r="D1806" s="158">
        <v>1.032</v>
      </c>
      <c r="E1806" s="158">
        <v>1.1739999999999999</v>
      </c>
      <c r="F1806" s="158" t="s">
        <v>3249</v>
      </c>
      <c r="G1806" s="158" t="s">
        <v>1802</v>
      </c>
      <c r="H1806" s="337" t="s">
        <v>3413</v>
      </c>
    </row>
    <row r="1807" spans="1:8" x14ac:dyDescent="0.35">
      <c r="G1807" t="s">
        <v>1802</v>
      </c>
    </row>
    <row r="1810" spans="1:8" ht="17.5" thickBot="1" x14ac:dyDescent="0.45">
      <c r="B1810" s="44" t="s">
        <v>4069</v>
      </c>
      <c r="C1810" s="45" t="s">
        <v>463</v>
      </c>
    </row>
    <row r="1811" spans="1:8" ht="15" thickTop="1" x14ac:dyDescent="0.35">
      <c r="B1811" s="46" t="str">
        <f>+C41</f>
        <v>Standard labor rates based on category</v>
      </c>
    </row>
    <row r="1812" spans="1:8" ht="15" thickBot="1" x14ac:dyDescent="0.4">
      <c r="A1812" s="159" t="s">
        <v>465</v>
      </c>
      <c r="B1812" s="48" t="s">
        <v>466</v>
      </c>
      <c r="C1812" s="48" t="s">
        <v>4070</v>
      </c>
      <c r="D1812" s="48" t="s">
        <v>4071</v>
      </c>
      <c r="E1812" s="48" t="s">
        <v>154</v>
      </c>
      <c r="F1812" s="48" t="s">
        <v>467</v>
      </c>
      <c r="G1812" s="48" t="s">
        <v>368</v>
      </c>
      <c r="H1812" s="48" t="s">
        <v>4068</v>
      </c>
    </row>
    <row r="1813" spans="1:8" x14ac:dyDescent="0.35">
      <c r="A1813" s="159">
        <v>1</v>
      </c>
      <c r="B1813" s="337" t="s">
        <v>4072</v>
      </c>
      <c r="C1813" s="160">
        <v>47.15</v>
      </c>
      <c r="D1813" t="s">
        <v>4073</v>
      </c>
      <c r="E1813" t="s">
        <v>1981</v>
      </c>
      <c r="F1813" t="s">
        <v>4074</v>
      </c>
      <c r="G1813" t="s">
        <v>3249</v>
      </c>
      <c r="H1813" t="s">
        <v>1802</v>
      </c>
    </row>
    <row r="1814" spans="1:8" x14ac:dyDescent="0.35">
      <c r="A1814" s="159">
        <f>+A1813+1</f>
        <v>2</v>
      </c>
      <c r="B1814" s="337" t="s">
        <v>4075</v>
      </c>
      <c r="C1814" s="160">
        <v>43.6</v>
      </c>
      <c r="D1814" t="s">
        <v>4076</v>
      </c>
      <c r="E1814" t="s">
        <v>200</v>
      </c>
      <c r="F1814" t="s">
        <v>4074</v>
      </c>
      <c r="G1814" t="s">
        <v>3249</v>
      </c>
      <c r="H1814" t="s">
        <v>1802</v>
      </c>
    </row>
    <row r="1815" spans="1:8" x14ac:dyDescent="0.35">
      <c r="A1815" s="159">
        <f t="shared" ref="A1815:A1840" si="34">+A1814+1</f>
        <v>3</v>
      </c>
      <c r="B1815" s="337" t="s">
        <v>4077</v>
      </c>
      <c r="C1815" s="160">
        <v>58.8</v>
      </c>
      <c r="D1815" t="s">
        <v>4078</v>
      </c>
      <c r="E1815" t="s">
        <v>95</v>
      </c>
      <c r="F1815" t="s">
        <v>4074</v>
      </c>
      <c r="G1815" t="s">
        <v>3249</v>
      </c>
      <c r="H1815" t="s">
        <v>1802</v>
      </c>
    </row>
    <row r="1816" spans="1:8" x14ac:dyDescent="0.35">
      <c r="A1816" s="159">
        <f t="shared" si="34"/>
        <v>4</v>
      </c>
      <c r="B1816" s="337" t="s">
        <v>4079</v>
      </c>
      <c r="C1816" s="160">
        <v>67.88</v>
      </c>
      <c r="D1816" t="s">
        <v>4080</v>
      </c>
      <c r="E1816" t="s">
        <v>95</v>
      </c>
      <c r="F1816" t="s">
        <v>4074</v>
      </c>
      <c r="G1816" t="s">
        <v>3249</v>
      </c>
      <c r="H1816" t="s">
        <v>1802</v>
      </c>
    </row>
    <row r="1817" spans="1:8" x14ac:dyDescent="0.35">
      <c r="A1817" s="159">
        <f t="shared" si="34"/>
        <v>5</v>
      </c>
      <c r="B1817" s="337" t="s">
        <v>4081</v>
      </c>
      <c r="C1817" s="160">
        <v>67.88</v>
      </c>
      <c r="D1817" t="s">
        <v>4082</v>
      </c>
      <c r="E1817" t="s">
        <v>95</v>
      </c>
      <c r="F1817" t="s">
        <v>4074</v>
      </c>
      <c r="G1817" t="s">
        <v>3249</v>
      </c>
      <c r="H1817" t="s">
        <v>1802</v>
      </c>
    </row>
    <row r="1818" spans="1:8" x14ac:dyDescent="0.35">
      <c r="A1818" s="159">
        <f t="shared" si="34"/>
        <v>6</v>
      </c>
      <c r="B1818" s="337" t="s">
        <v>4083</v>
      </c>
      <c r="C1818" s="160">
        <v>67.88</v>
      </c>
      <c r="D1818" t="s">
        <v>4084</v>
      </c>
      <c r="E1818" t="s">
        <v>95</v>
      </c>
      <c r="F1818" t="s">
        <v>4074</v>
      </c>
      <c r="G1818" t="s">
        <v>3249</v>
      </c>
      <c r="H1818" t="s">
        <v>1802</v>
      </c>
    </row>
    <row r="1819" spans="1:8" x14ac:dyDescent="0.35">
      <c r="A1819" s="159">
        <f t="shared" si="34"/>
        <v>7</v>
      </c>
      <c r="B1819" s="337" t="s">
        <v>4085</v>
      </c>
      <c r="C1819" s="160">
        <v>48.35</v>
      </c>
      <c r="D1819" t="s">
        <v>4086</v>
      </c>
      <c r="E1819" t="s">
        <v>95</v>
      </c>
      <c r="F1819" t="s">
        <v>4074</v>
      </c>
      <c r="G1819" t="s">
        <v>3249</v>
      </c>
      <c r="H1819" t="s">
        <v>1802</v>
      </c>
    </row>
    <row r="1820" spans="1:8" x14ac:dyDescent="0.35">
      <c r="A1820" s="159">
        <f t="shared" si="34"/>
        <v>8</v>
      </c>
      <c r="B1820" s="337" t="s">
        <v>4087</v>
      </c>
      <c r="C1820" s="160">
        <v>67.879725117341138</v>
      </c>
      <c r="D1820" t="s">
        <v>4088</v>
      </c>
      <c r="E1820" t="s">
        <v>95</v>
      </c>
      <c r="F1820" t="s">
        <v>4089</v>
      </c>
      <c r="G1820" t="s">
        <v>3249</v>
      </c>
      <c r="H1820" t="s">
        <v>1802</v>
      </c>
    </row>
    <row r="1821" spans="1:8" x14ac:dyDescent="0.35">
      <c r="A1821" s="159">
        <f t="shared" si="34"/>
        <v>9</v>
      </c>
      <c r="B1821" s="337" t="s">
        <v>4090</v>
      </c>
      <c r="C1821" s="160">
        <v>67.879725117341138</v>
      </c>
      <c r="D1821" t="s">
        <v>4088</v>
      </c>
      <c r="E1821" t="s">
        <v>95</v>
      </c>
      <c r="F1821" t="s">
        <v>4091</v>
      </c>
      <c r="G1821" t="s">
        <v>3249</v>
      </c>
      <c r="H1821" t="s">
        <v>1802</v>
      </c>
    </row>
    <row r="1822" spans="1:8" x14ac:dyDescent="0.35">
      <c r="A1822" s="159">
        <f t="shared" si="34"/>
        <v>10</v>
      </c>
      <c r="B1822" s="337" t="s">
        <v>4092</v>
      </c>
      <c r="C1822" s="160">
        <v>67.879725117341138</v>
      </c>
      <c r="D1822" t="s">
        <v>4088</v>
      </c>
      <c r="E1822" t="s">
        <v>95</v>
      </c>
      <c r="F1822" t="s">
        <v>4074</v>
      </c>
      <c r="G1822" t="s">
        <v>3249</v>
      </c>
      <c r="H1822" t="s">
        <v>1802</v>
      </c>
    </row>
    <row r="1823" spans="1:8" x14ac:dyDescent="0.35">
      <c r="A1823" s="159">
        <f t="shared" si="34"/>
        <v>11</v>
      </c>
      <c r="B1823" s="337" t="s">
        <v>4093</v>
      </c>
      <c r="C1823" s="160">
        <v>67.879725117341138</v>
      </c>
      <c r="D1823" t="s">
        <v>4088</v>
      </c>
      <c r="E1823" t="s">
        <v>95</v>
      </c>
      <c r="G1823" t="s">
        <v>3249</v>
      </c>
      <c r="H1823" t="s">
        <v>1802</v>
      </c>
    </row>
    <row r="1824" spans="1:8" x14ac:dyDescent="0.35">
      <c r="A1824" s="159">
        <f t="shared" si="34"/>
        <v>12</v>
      </c>
      <c r="B1824" s="337" t="s">
        <v>4094</v>
      </c>
      <c r="C1824" s="160">
        <v>67.88</v>
      </c>
      <c r="D1824" t="s">
        <v>4095</v>
      </c>
      <c r="E1824" t="s">
        <v>95</v>
      </c>
      <c r="F1824" t="s">
        <v>4074</v>
      </c>
      <c r="G1824" t="s">
        <v>3249</v>
      </c>
      <c r="H1824" t="s">
        <v>1802</v>
      </c>
    </row>
    <row r="1825" spans="1:8" x14ac:dyDescent="0.35">
      <c r="A1825" s="159">
        <f t="shared" si="34"/>
        <v>13</v>
      </c>
      <c r="B1825" s="337" t="s">
        <v>4096</v>
      </c>
      <c r="C1825" s="160">
        <v>65</v>
      </c>
      <c r="D1825" t="s">
        <v>4097</v>
      </c>
      <c r="E1825" t="s">
        <v>95</v>
      </c>
      <c r="F1825" t="s">
        <v>4074</v>
      </c>
      <c r="G1825" t="s">
        <v>3249</v>
      </c>
      <c r="H1825" t="s">
        <v>1802</v>
      </c>
    </row>
    <row r="1826" spans="1:8" x14ac:dyDescent="0.35">
      <c r="A1826" s="159">
        <f t="shared" si="34"/>
        <v>14</v>
      </c>
      <c r="B1826" s="337" t="s">
        <v>4098</v>
      </c>
      <c r="C1826" s="160">
        <v>67.88</v>
      </c>
      <c r="D1826" t="s">
        <v>4099</v>
      </c>
      <c r="E1826" t="s">
        <v>95</v>
      </c>
      <c r="F1826" t="s">
        <v>4074</v>
      </c>
      <c r="G1826" t="s">
        <v>3249</v>
      </c>
      <c r="H1826" t="s">
        <v>1802</v>
      </c>
    </row>
    <row r="1827" spans="1:8" x14ac:dyDescent="0.35">
      <c r="A1827" s="159">
        <f t="shared" si="34"/>
        <v>15</v>
      </c>
      <c r="B1827" s="337" t="s">
        <v>4100</v>
      </c>
      <c r="C1827" s="160">
        <v>67.88</v>
      </c>
      <c r="D1827" t="s">
        <v>4101</v>
      </c>
      <c r="E1827" t="s">
        <v>95</v>
      </c>
      <c r="F1827" t="s">
        <v>4074</v>
      </c>
      <c r="G1827" t="s">
        <v>3249</v>
      </c>
      <c r="H1827" t="s">
        <v>1802</v>
      </c>
    </row>
    <row r="1828" spans="1:8" x14ac:dyDescent="0.35">
      <c r="A1828" s="159">
        <f t="shared" si="34"/>
        <v>16</v>
      </c>
      <c r="B1828" s="337" t="s">
        <v>4102</v>
      </c>
      <c r="C1828" s="160">
        <v>56</v>
      </c>
      <c r="D1828" t="s">
        <v>4103</v>
      </c>
      <c r="E1828" t="s">
        <v>95</v>
      </c>
      <c r="F1828" t="s">
        <v>4074</v>
      </c>
      <c r="G1828" t="s">
        <v>3249</v>
      </c>
      <c r="H1828" t="s">
        <v>1802</v>
      </c>
    </row>
    <row r="1829" spans="1:8" x14ac:dyDescent="0.35">
      <c r="A1829" s="159">
        <f t="shared" si="34"/>
        <v>17</v>
      </c>
      <c r="B1829" s="337" t="s">
        <v>4104</v>
      </c>
      <c r="C1829" s="160">
        <v>48.6</v>
      </c>
      <c r="D1829" t="s">
        <v>4105</v>
      </c>
      <c r="E1829" t="s">
        <v>200</v>
      </c>
      <c r="F1829" t="s">
        <v>4074</v>
      </c>
      <c r="G1829" t="s">
        <v>3249</v>
      </c>
      <c r="H1829" t="s">
        <v>1802</v>
      </c>
    </row>
    <row r="1830" spans="1:8" x14ac:dyDescent="0.35">
      <c r="A1830" s="159">
        <f t="shared" si="34"/>
        <v>18</v>
      </c>
      <c r="B1830" s="337" t="s">
        <v>4106</v>
      </c>
      <c r="C1830" s="160">
        <v>48.6</v>
      </c>
      <c r="D1830" t="s">
        <v>4107</v>
      </c>
      <c r="E1830" t="s">
        <v>200</v>
      </c>
      <c r="F1830" t="s">
        <v>4074</v>
      </c>
      <c r="G1830" t="s">
        <v>3249</v>
      </c>
      <c r="H1830" t="s">
        <v>1802</v>
      </c>
    </row>
    <row r="1831" spans="1:8" x14ac:dyDescent="0.35">
      <c r="A1831" s="159">
        <f t="shared" si="34"/>
        <v>19</v>
      </c>
      <c r="B1831" s="337" t="s">
        <v>4108</v>
      </c>
      <c r="C1831" s="160">
        <v>58.8</v>
      </c>
      <c r="D1831" t="s">
        <v>4078</v>
      </c>
      <c r="E1831" t="s">
        <v>200</v>
      </c>
      <c r="F1831" t="s">
        <v>4074</v>
      </c>
      <c r="G1831" t="s">
        <v>3249</v>
      </c>
      <c r="H1831" t="s">
        <v>1802</v>
      </c>
    </row>
    <row r="1832" spans="1:8" x14ac:dyDescent="0.35">
      <c r="A1832" s="159">
        <f t="shared" si="34"/>
        <v>20</v>
      </c>
      <c r="B1832" s="337" t="s">
        <v>4109</v>
      </c>
      <c r="C1832" s="160">
        <v>67.88</v>
      </c>
      <c r="D1832" t="s">
        <v>4080</v>
      </c>
      <c r="E1832" t="s">
        <v>200</v>
      </c>
      <c r="F1832" t="s">
        <v>4074</v>
      </c>
      <c r="G1832" t="s">
        <v>3249</v>
      </c>
      <c r="H1832" t="s">
        <v>1802</v>
      </c>
    </row>
    <row r="1833" spans="1:8" x14ac:dyDescent="0.35">
      <c r="A1833" s="159">
        <f t="shared" si="34"/>
        <v>21</v>
      </c>
      <c r="B1833" s="337" t="s">
        <v>4110</v>
      </c>
      <c r="C1833" s="160">
        <v>48.35</v>
      </c>
      <c r="D1833" t="s">
        <v>4086</v>
      </c>
      <c r="E1833" t="s">
        <v>200</v>
      </c>
      <c r="F1833" t="s">
        <v>4074</v>
      </c>
      <c r="G1833" t="s">
        <v>3249</v>
      </c>
      <c r="H1833" t="s">
        <v>1802</v>
      </c>
    </row>
    <row r="1834" spans="1:8" x14ac:dyDescent="0.35">
      <c r="A1834" s="159">
        <f t="shared" si="34"/>
        <v>22</v>
      </c>
      <c r="B1834" s="337" t="s">
        <v>4111</v>
      </c>
      <c r="C1834" s="160">
        <v>67.879725117341138</v>
      </c>
      <c r="D1834" t="s">
        <v>4088</v>
      </c>
      <c r="E1834" t="s">
        <v>200</v>
      </c>
      <c r="F1834" t="s">
        <v>4089</v>
      </c>
      <c r="G1834" t="s">
        <v>3249</v>
      </c>
      <c r="H1834" t="s">
        <v>1802</v>
      </c>
    </row>
    <row r="1835" spans="1:8" x14ac:dyDescent="0.35">
      <c r="A1835" s="159">
        <f t="shared" si="34"/>
        <v>23</v>
      </c>
      <c r="B1835" s="337" t="s">
        <v>4112</v>
      </c>
      <c r="C1835" s="160">
        <v>67.879725117341138</v>
      </c>
      <c r="D1835" t="s">
        <v>4088</v>
      </c>
      <c r="E1835" t="s">
        <v>200</v>
      </c>
      <c r="F1835" t="s">
        <v>4091</v>
      </c>
      <c r="G1835" t="s">
        <v>3249</v>
      </c>
      <c r="H1835" t="s">
        <v>1802</v>
      </c>
    </row>
    <row r="1836" spans="1:8" x14ac:dyDescent="0.35">
      <c r="A1836" s="159">
        <f>+A1835+1</f>
        <v>24</v>
      </c>
      <c r="B1836" s="337" t="s">
        <v>4113</v>
      </c>
      <c r="C1836" s="160">
        <v>67.879725117341138</v>
      </c>
      <c r="D1836" t="s">
        <v>4088</v>
      </c>
      <c r="E1836" t="s">
        <v>200</v>
      </c>
      <c r="F1836" t="s">
        <v>4074</v>
      </c>
      <c r="G1836" t="s">
        <v>3249</v>
      </c>
      <c r="H1836" t="s">
        <v>1802</v>
      </c>
    </row>
    <row r="1837" spans="1:8" x14ac:dyDescent="0.35">
      <c r="A1837" s="159">
        <f>+A1836+1</f>
        <v>25</v>
      </c>
      <c r="B1837" s="337" t="s">
        <v>4114</v>
      </c>
      <c r="C1837" s="160">
        <v>67.879725117341138</v>
      </c>
      <c r="D1837" t="s">
        <v>4115</v>
      </c>
      <c r="E1837" t="s">
        <v>200</v>
      </c>
      <c r="F1837" t="s">
        <v>4074</v>
      </c>
      <c r="G1837" t="s">
        <v>3249</v>
      </c>
      <c r="H1837" t="s">
        <v>1802</v>
      </c>
    </row>
    <row r="1838" spans="1:8" x14ac:dyDescent="0.35">
      <c r="A1838" s="159">
        <f>+A1837+1</f>
        <v>26</v>
      </c>
      <c r="B1838" s="337" t="s">
        <v>4116</v>
      </c>
      <c r="C1838" s="160">
        <v>56</v>
      </c>
      <c r="D1838" t="s">
        <v>4117</v>
      </c>
      <c r="E1838" t="s">
        <v>200</v>
      </c>
      <c r="F1838" t="s">
        <v>4074</v>
      </c>
      <c r="G1838" t="s">
        <v>3249</v>
      </c>
      <c r="H1838" t="s">
        <v>1802</v>
      </c>
    </row>
    <row r="1839" spans="1:8" x14ac:dyDescent="0.35">
      <c r="A1839" s="159">
        <f t="shared" si="34"/>
        <v>27</v>
      </c>
      <c r="B1839" s="337" t="s">
        <v>4118</v>
      </c>
      <c r="C1839" s="160">
        <v>43.6</v>
      </c>
      <c r="D1839" t="s">
        <v>4103</v>
      </c>
      <c r="E1839" t="s">
        <v>200</v>
      </c>
      <c r="F1839" t="s">
        <v>4074</v>
      </c>
      <c r="G1839" t="s">
        <v>3249</v>
      </c>
      <c r="H1839" t="s">
        <v>1802</v>
      </c>
    </row>
    <row r="1840" spans="1:8" x14ac:dyDescent="0.35">
      <c r="A1840" s="159">
        <f t="shared" si="34"/>
        <v>28</v>
      </c>
      <c r="B1840" s="337" t="s">
        <v>4119</v>
      </c>
      <c r="C1840" s="160">
        <v>43.6</v>
      </c>
      <c r="D1840" t="s">
        <v>4120</v>
      </c>
      <c r="E1840" t="s">
        <v>200</v>
      </c>
      <c r="F1840" t="s">
        <v>4074</v>
      </c>
      <c r="G1840" t="s">
        <v>3249</v>
      </c>
      <c r="H1840" t="s">
        <v>1802</v>
      </c>
    </row>
    <row r="1841" spans="2:7" x14ac:dyDescent="0.35">
      <c r="B1841" s="161" t="s">
        <v>4121</v>
      </c>
      <c r="C1841" s="161">
        <v>67.88</v>
      </c>
      <c r="D1841" s="50" t="s">
        <v>4122</v>
      </c>
      <c r="E1841" s="50" t="s">
        <v>1981</v>
      </c>
      <c r="F1841" s="50" t="s">
        <v>4123</v>
      </c>
      <c r="G1841" s="50"/>
    </row>
    <row r="1844" spans="2:7" ht="17.5" thickBot="1" x14ac:dyDescent="0.45">
      <c r="B1844" s="44" t="s">
        <v>3079</v>
      </c>
      <c r="C1844" s="44" t="s">
        <v>4124</v>
      </c>
    </row>
    <row r="1845" spans="2:7" ht="15" thickTop="1" x14ac:dyDescent="0.35">
      <c r="B1845" t="s">
        <v>4125</v>
      </c>
      <c r="C1845" t="s">
        <v>4126</v>
      </c>
    </row>
    <row r="1846" spans="2:7" x14ac:dyDescent="0.35">
      <c r="B1846" t="s">
        <v>4127</v>
      </c>
      <c r="C1846" t="s">
        <v>4128</v>
      </c>
    </row>
    <row r="1847" spans="2:7" x14ac:dyDescent="0.35">
      <c r="B1847" t="s">
        <v>4129</v>
      </c>
      <c r="C1847" t="s">
        <v>4130</v>
      </c>
    </row>
    <row r="1848" spans="2:7" x14ac:dyDescent="0.35">
      <c r="B1848" t="s">
        <v>4131</v>
      </c>
      <c r="C1848" t="s">
        <v>4132</v>
      </c>
    </row>
    <row r="1849" spans="2:7" x14ac:dyDescent="0.35">
      <c r="B1849" t="s">
        <v>4133</v>
      </c>
      <c r="C1849" t="s">
        <v>4134</v>
      </c>
    </row>
    <row r="1850" spans="2:7" x14ac:dyDescent="0.35">
      <c r="B1850" t="s">
        <v>4135</v>
      </c>
      <c r="C1850" t="s">
        <v>4136</v>
      </c>
    </row>
    <row r="1851" spans="2:7" x14ac:dyDescent="0.35">
      <c r="B1851" t="s">
        <v>4137</v>
      </c>
      <c r="C1851" t="s">
        <v>4138</v>
      </c>
    </row>
    <row r="1852" spans="2:7" x14ac:dyDescent="0.35">
      <c r="B1852" t="s">
        <v>1801</v>
      </c>
      <c r="C1852" t="s">
        <v>4139</v>
      </c>
    </row>
    <row r="1853" spans="2:7" x14ac:dyDescent="0.35">
      <c r="B1853" t="s">
        <v>4140</v>
      </c>
      <c r="C1853" t="s">
        <v>4141</v>
      </c>
    </row>
    <row r="1854" spans="2:7" x14ac:dyDescent="0.35">
      <c r="B1854" t="s">
        <v>4142</v>
      </c>
      <c r="C1854" t="s">
        <v>4143</v>
      </c>
    </row>
    <row r="1855" spans="2:7" x14ac:dyDescent="0.35">
      <c r="B1855" t="s">
        <v>4144</v>
      </c>
      <c r="C1855" t="s">
        <v>4145</v>
      </c>
    </row>
    <row r="1856" spans="2:7" x14ac:dyDescent="0.35">
      <c r="B1856" t="s">
        <v>308</v>
      </c>
      <c r="C1856" t="s">
        <v>4146</v>
      </c>
    </row>
    <row r="1857" spans="2:3" x14ac:dyDescent="0.35">
      <c r="B1857" t="s">
        <v>4147</v>
      </c>
      <c r="C1857" t="s">
        <v>4148</v>
      </c>
    </row>
    <row r="1858" spans="2:3" x14ac:dyDescent="0.35">
      <c r="B1858" t="s">
        <v>4149</v>
      </c>
      <c r="C1858" t="s">
        <v>4150</v>
      </c>
    </row>
    <row r="1859" spans="2:3" x14ac:dyDescent="0.35">
      <c r="B1859" t="s">
        <v>4151</v>
      </c>
      <c r="C1859" t="s">
        <v>4152</v>
      </c>
    </row>
    <row r="1860" spans="2:3" x14ac:dyDescent="0.35">
      <c r="B1860" t="s">
        <v>4153</v>
      </c>
      <c r="C1860" t="s">
        <v>4152</v>
      </c>
    </row>
    <row r="1861" spans="2:3" x14ac:dyDescent="0.35">
      <c r="B1861" t="s">
        <v>4154</v>
      </c>
      <c r="C1861" t="s">
        <v>4155</v>
      </c>
    </row>
    <row r="2261" spans="11:12" x14ac:dyDescent="0.35">
      <c r="K2261" s="162"/>
    </row>
    <row r="2262" spans="11:12" x14ac:dyDescent="0.35">
      <c r="K2262" s="163"/>
      <c r="L2262" s="163"/>
    </row>
    <row r="2263" spans="11:12" x14ac:dyDescent="0.35">
      <c r="K2263" s="164"/>
      <c r="L2263" s="165"/>
    </row>
    <row r="2264" spans="11:12" x14ac:dyDescent="0.35">
      <c r="K2264" s="166"/>
    </row>
    <row r="2265" spans="11:12" x14ac:dyDescent="0.35">
      <c r="K2265" s="166"/>
    </row>
    <row r="2266" spans="11:12" x14ac:dyDescent="0.35">
      <c r="K2266" s="166"/>
    </row>
    <row r="2267" spans="11:12" x14ac:dyDescent="0.35">
      <c r="K2267" s="166"/>
    </row>
    <row r="2268" spans="11:12" x14ac:dyDescent="0.35">
      <c r="K2268" s="166"/>
    </row>
    <row r="2269" spans="11:12" x14ac:dyDescent="0.35">
      <c r="K2269" s="166"/>
    </row>
    <row r="2270" spans="11:12" x14ac:dyDescent="0.35">
      <c r="K2270" s="166"/>
    </row>
    <row r="2271" spans="11:12" x14ac:dyDescent="0.35">
      <c r="K2271" s="166"/>
    </row>
    <row r="2272" spans="11:12" x14ac:dyDescent="0.35">
      <c r="K2272" s="166"/>
    </row>
    <row r="2273" spans="11:11" x14ac:dyDescent="0.35">
      <c r="K2273" s="166"/>
    </row>
    <row r="2274" spans="11:11" x14ac:dyDescent="0.35">
      <c r="K2274" s="166"/>
    </row>
    <row r="2277" spans="11:11" x14ac:dyDescent="0.35">
      <c r="K2277" s="166"/>
    </row>
    <row r="2278" spans="11:11" x14ac:dyDescent="0.35">
      <c r="K2278" s="166"/>
    </row>
    <row r="2279" spans="11:11" x14ac:dyDescent="0.35">
      <c r="K2279" s="166"/>
    </row>
    <row r="2280" spans="11:11" x14ac:dyDescent="0.35">
      <c r="K2280" s="166"/>
    </row>
    <row r="2281" spans="11:11" x14ac:dyDescent="0.35">
      <c r="K2281" s="166"/>
    </row>
    <row r="2282" spans="11:11" x14ac:dyDescent="0.35">
      <c r="K2282" s="166"/>
    </row>
    <row r="2283" spans="11:11" x14ac:dyDescent="0.35">
      <c r="K2283" s="166"/>
    </row>
    <row r="2284" spans="11:11" x14ac:dyDescent="0.35">
      <c r="K2284" s="166"/>
    </row>
    <row r="2285" spans="11:11" x14ac:dyDescent="0.35">
      <c r="K2285" s="166"/>
    </row>
    <row r="2286" spans="11:11" x14ac:dyDescent="0.35">
      <c r="K2286" s="166"/>
    </row>
    <row r="2287" spans="11:11" x14ac:dyDescent="0.35">
      <c r="K2287" s="166"/>
    </row>
    <row r="2288" spans="11:11" x14ac:dyDescent="0.35">
      <c r="K2288" s="166"/>
    </row>
    <row r="2291" spans="11:11" x14ac:dyDescent="0.35">
      <c r="K2291" s="166"/>
    </row>
    <row r="2292" spans="11:11" x14ac:dyDescent="0.35">
      <c r="K2292" s="166"/>
    </row>
    <row r="2293" spans="11:11" x14ac:dyDescent="0.35">
      <c r="K2293" s="166"/>
    </row>
    <row r="2294" spans="11:11" x14ac:dyDescent="0.35">
      <c r="K2294" s="166"/>
    </row>
    <row r="2295" spans="11:11" x14ac:dyDescent="0.35">
      <c r="K2295" s="166"/>
    </row>
    <row r="2296" spans="11:11" x14ac:dyDescent="0.35">
      <c r="K2296" s="166"/>
    </row>
    <row r="2297" spans="11:11" x14ac:dyDescent="0.35">
      <c r="K2297" s="166"/>
    </row>
    <row r="2298" spans="11:11" x14ac:dyDescent="0.35">
      <c r="K2298" s="166"/>
    </row>
    <row r="2299" spans="11:11" x14ac:dyDescent="0.35">
      <c r="K2299" s="166"/>
    </row>
    <row r="2300" spans="11:11" x14ac:dyDescent="0.35">
      <c r="K2300" s="166"/>
    </row>
    <row r="2301" spans="11:11" x14ac:dyDescent="0.35">
      <c r="K2301" s="166"/>
    </row>
    <row r="2302" spans="11:11" x14ac:dyDescent="0.35">
      <c r="K2302" s="166"/>
    </row>
    <row r="2305" spans="11:11" x14ac:dyDescent="0.35">
      <c r="K2305" s="166"/>
    </row>
    <row r="2306" spans="11:11" x14ac:dyDescent="0.35">
      <c r="K2306" s="166"/>
    </row>
    <row r="2307" spans="11:11" x14ac:dyDescent="0.35">
      <c r="K2307" s="166"/>
    </row>
    <row r="2308" spans="11:11" x14ac:dyDescent="0.35">
      <c r="K2308" s="166"/>
    </row>
    <row r="2309" spans="11:11" x14ac:dyDescent="0.35">
      <c r="K2309" s="166"/>
    </row>
    <row r="2310" spans="11:11" x14ac:dyDescent="0.35">
      <c r="K2310" s="166"/>
    </row>
    <row r="2311" spans="11:11" x14ac:dyDescent="0.35">
      <c r="K2311" s="166"/>
    </row>
    <row r="2312" spans="11:11" x14ac:dyDescent="0.35">
      <c r="K2312" s="166"/>
    </row>
    <row r="2313" spans="11:11" x14ac:dyDescent="0.35">
      <c r="K2313" s="166"/>
    </row>
    <row r="2314" spans="11:11" x14ac:dyDescent="0.35">
      <c r="K2314" s="166"/>
    </row>
    <row r="2315" spans="11:11" x14ac:dyDescent="0.35">
      <c r="K2315" s="166"/>
    </row>
    <row r="2316" spans="11:11" x14ac:dyDescent="0.35">
      <c r="K2316" s="166"/>
    </row>
    <row r="2319" spans="11:11" x14ac:dyDescent="0.35">
      <c r="K2319" s="166"/>
    </row>
    <row r="2320" spans="11:11" x14ac:dyDescent="0.35">
      <c r="K2320" s="166"/>
    </row>
    <row r="2321" spans="11:11" x14ac:dyDescent="0.35">
      <c r="K2321" s="166"/>
    </row>
    <row r="2322" spans="11:11" x14ac:dyDescent="0.35">
      <c r="K2322" s="166"/>
    </row>
    <row r="2323" spans="11:11" x14ac:dyDescent="0.35">
      <c r="K2323" s="166"/>
    </row>
    <row r="2324" spans="11:11" x14ac:dyDescent="0.35">
      <c r="K2324" s="166"/>
    </row>
    <row r="2325" spans="11:11" x14ac:dyDescent="0.35">
      <c r="K2325" s="166"/>
    </row>
    <row r="2326" spans="11:11" x14ac:dyDescent="0.35">
      <c r="K2326" s="166"/>
    </row>
    <row r="2327" spans="11:11" x14ac:dyDescent="0.35">
      <c r="K2327" s="166"/>
    </row>
    <row r="2328" spans="11:11" x14ac:dyDescent="0.35">
      <c r="K2328" s="166"/>
    </row>
    <row r="2329" spans="11:11" x14ac:dyDescent="0.35">
      <c r="K2329" s="166"/>
    </row>
    <row r="2330" spans="11:11" x14ac:dyDescent="0.35">
      <c r="K2330" s="166"/>
    </row>
    <row r="2333" spans="11:11" x14ac:dyDescent="0.35">
      <c r="K2333" s="166"/>
    </row>
    <row r="2334" spans="11:11" x14ac:dyDescent="0.35">
      <c r="K2334" s="166"/>
    </row>
    <row r="2335" spans="11:11" x14ac:dyDescent="0.35">
      <c r="K2335" s="166"/>
    </row>
    <row r="2336" spans="11:11" x14ac:dyDescent="0.35">
      <c r="K2336" s="166"/>
    </row>
    <row r="2337" spans="11:11" x14ac:dyDescent="0.35">
      <c r="K2337" s="166"/>
    </row>
    <row r="2338" spans="11:11" x14ac:dyDescent="0.35">
      <c r="K2338" s="166"/>
    </row>
    <row r="2339" spans="11:11" x14ac:dyDescent="0.35">
      <c r="K2339" s="166"/>
    </row>
    <row r="2340" spans="11:11" x14ac:dyDescent="0.35">
      <c r="K2340" s="166"/>
    </row>
    <row r="2341" spans="11:11" x14ac:dyDescent="0.35">
      <c r="K2341" s="166"/>
    </row>
    <row r="2342" spans="11:11" x14ac:dyDescent="0.35">
      <c r="K2342" s="166"/>
    </row>
    <row r="2343" spans="11:11" x14ac:dyDescent="0.35">
      <c r="K2343" s="166"/>
    </row>
    <row r="2344" spans="11:11" x14ac:dyDescent="0.35">
      <c r="K2344" s="166"/>
    </row>
    <row r="2347" spans="11:11" x14ac:dyDescent="0.35">
      <c r="K2347" s="166"/>
    </row>
    <row r="2348" spans="11:11" x14ac:dyDescent="0.35">
      <c r="K2348" s="166"/>
    </row>
    <row r="2349" spans="11:11" x14ac:dyDescent="0.35">
      <c r="K2349" s="166"/>
    </row>
    <row r="2350" spans="11:11" x14ac:dyDescent="0.35">
      <c r="K2350" s="166"/>
    </row>
    <row r="2351" spans="11:11" x14ac:dyDescent="0.35">
      <c r="K2351" s="166"/>
    </row>
    <row r="2352" spans="11:11" x14ac:dyDescent="0.35">
      <c r="K2352" s="166"/>
    </row>
    <row r="2353" spans="11:11" x14ac:dyDescent="0.35">
      <c r="K2353" s="166"/>
    </row>
    <row r="2354" spans="11:11" x14ac:dyDescent="0.35">
      <c r="K2354" s="166"/>
    </row>
    <row r="2355" spans="11:11" x14ac:dyDescent="0.35">
      <c r="K2355" s="166"/>
    </row>
    <row r="2356" spans="11:11" x14ac:dyDescent="0.35">
      <c r="K2356" s="166"/>
    </row>
    <row r="2357" spans="11:11" x14ac:dyDescent="0.35">
      <c r="K2357" s="166"/>
    </row>
    <row r="2358" spans="11:11" x14ac:dyDescent="0.35">
      <c r="K2358" s="166"/>
    </row>
    <row r="2361" spans="11:11" x14ac:dyDescent="0.35">
      <c r="K2361" s="166"/>
    </row>
    <row r="2362" spans="11:11" x14ac:dyDescent="0.35">
      <c r="K2362" s="166"/>
    </row>
    <row r="2363" spans="11:11" x14ac:dyDescent="0.35">
      <c r="K2363" s="166"/>
    </row>
    <row r="2364" spans="11:11" x14ac:dyDescent="0.35">
      <c r="K2364" s="166"/>
    </row>
    <row r="2365" spans="11:11" x14ac:dyDescent="0.35">
      <c r="K2365" s="166"/>
    </row>
    <row r="2366" spans="11:11" x14ac:dyDescent="0.35">
      <c r="K2366" s="166"/>
    </row>
    <row r="2367" spans="11:11" x14ac:dyDescent="0.35">
      <c r="K2367" s="166"/>
    </row>
    <row r="2368" spans="11:11" x14ac:dyDescent="0.35">
      <c r="K2368" s="166"/>
    </row>
    <row r="2369" spans="11:11" x14ac:dyDescent="0.35">
      <c r="K2369" s="166"/>
    </row>
    <row r="2370" spans="11:11" x14ac:dyDescent="0.35">
      <c r="K2370" s="166"/>
    </row>
    <row r="2371" spans="11:11" x14ac:dyDescent="0.35">
      <c r="K2371" s="166"/>
    </row>
    <row r="2372" spans="11:11" x14ac:dyDescent="0.35">
      <c r="K2372" s="166"/>
    </row>
    <row r="2375" spans="11:11" x14ac:dyDescent="0.35">
      <c r="K2375" s="166"/>
    </row>
    <row r="2376" spans="11:11" x14ac:dyDescent="0.35">
      <c r="K2376" s="166"/>
    </row>
    <row r="2377" spans="11:11" x14ac:dyDescent="0.35">
      <c r="K2377" s="166"/>
    </row>
    <row r="2378" spans="11:11" x14ac:dyDescent="0.35">
      <c r="K2378" s="166"/>
    </row>
    <row r="2379" spans="11:11" x14ac:dyDescent="0.35">
      <c r="K2379" s="166"/>
    </row>
    <row r="2380" spans="11:11" x14ac:dyDescent="0.35">
      <c r="K2380" s="166"/>
    </row>
    <row r="2381" spans="11:11" x14ac:dyDescent="0.35">
      <c r="K2381" s="166"/>
    </row>
    <row r="2382" spans="11:11" x14ac:dyDescent="0.35">
      <c r="K2382" s="166"/>
    </row>
    <row r="2383" spans="11:11" x14ac:dyDescent="0.35">
      <c r="K2383" s="166"/>
    </row>
    <row r="2384" spans="11:11" x14ac:dyDescent="0.35">
      <c r="K2384" s="166"/>
    </row>
    <row r="2385" spans="11:11" x14ac:dyDescent="0.35">
      <c r="K2385" s="166"/>
    </row>
    <row r="2386" spans="11:11" x14ac:dyDescent="0.35">
      <c r="K2386" s="166"/>
    </row>
    <row r="2389" spans="11:11" x14ac:dyDescent="0.35">
      <c r="K2389" s="166"/>
    </row>
    <row r="2390" spans="11:11" x14ac:dyDescent="0.35">
      <c r="K2390" s="166"/>
    </row>
    <row r="2391" spans="11:11" x14ac:dyDescent="0.35">
      <c r="K2391" s="166"/>
    </row>
    <row r="2392" spans="11:11" x14ac:dyDescent="0.35">
      <c r="K2392" s="166"/>
    </row>
    <row r="2393" spans="11:11" x14ac:dyDescent="0.35">
      <c r="K2393" s="166"/>
    </row>
    <row r="2394" spans="11:11" x14ac:dyDescent="0.35">
      <c r="K2394" s="166"/>
    </row>
    <row r="2395" spans="11:11" x14ac:dyDescent="0.35">
      <c r="K2395" s="166"/>
    </row>
    <row r="2396" spans="11:11" x14ac:dyDescent="0.35">
      <c r="K2396" s="166"/>
    </row>
    <row r="2397" spans="11:11" x14ac:dyDescent="0.35">
      <c r="K2397" s="166"/>
    </row>
    <row r="2398" spans="11:11" x14ac:dyDescent="0.35">
      <c r="K2398" s="166"/>
    </row>
    <row r="2399" spans="11:11" x14ac:dyDescent="0.35">
      <c r="K2399" s="166"/>
    </row>
    <row r="2400" spans="11:11" x14ac:dyDescent="0.35">
      <c r="K2400" s="166"/>
    </row>
    <row r="2403" spans="11:11" x14ac:dyDescent="0.35">
      <c r="K2403" s="166"/>
    </row>
    <row r="2404" spans="11:11" x14ac:dyDescent="0.35">
      <c r="K2404" s="166"/>
    </row>
    <row r="2405" spans="11:11" x14ac:dyDescent="0.35">
      <c r="K2405" s="166"/>
    </row>
    <row r="2406" spans="11:11" x14ac:dyDescent="0.35">
      <c r="K2406" s="166"/>
    </row>
    <row r="2407" spans="11:11" x14ac:dyDescent="0.35">
      <c r="K2407" s="166"/>
    </row>
    <row r="2408" spans="11:11" x14ac:dyDescent="0.35">
      <c r="K2408" s="166"/>
    </row>
    <row r="2409" spans="11:11" x14ac:dyDescent="0.35">
      <c r="K2409" s="166"/>
    </row>
    <row r="2410" spans="11:11" x14ac:dyDescent="0.35">
      <c r="K2410" s="166"/>
    </row>
    <row r="2411" spans="11:11" x14ac:dyDescent="0.35">
      <c r="K2411" s="166"/>
    </row>
    <row r="2412" spans="11:11" x14ac:dyDescent="0.35">
      <c r="K2412" s="166"/>
    </row>
    <row r="2413" spans="11:11" x14ac:dyDescent="0.35">
      <c r="K2413" s="166"/>
    </row>
    <row r="2414" spans="11:11" x14ac:dyDescent="0.35">
      <c r="K2414" s="166"/>
    </row>
    <row r="2417" spans="11:11" x14ac:dyDescent="0.35">
      <c r="K2417" s="166"/>
    </row>
    <row r="2418" spans="11:11" x14ac:dyDescent="0.35">
      <c r="K2418" s="166"/>
    </row>
    <row r="2419" spans="11:11" x14ac:dyDescent="0.35">
      <c r="K2419" s="166"/>
    </row>
    <row r="2420" spans="11:11" x14ac:dyDescent="0.35">
      <c r="K2420" s="166"/>
    </row>
    <row r="2421" spans="11:11" x14ac:dyDescent="0.35">
      <c r="K2421" s="166"/>
    </row>
    <row r="2422" spans="11:11" x14ac:dyDescent="0.35">
      <c r="K2422" s="166"/>
    </row>
    <row r="2423" spans="11:11" x14ac:dyDescent="0.35">
      <c r="K2423" s="166"/>
    </row>
    <row r="2424" spans="11:11" x14ac:dyDescent="0.35">
      <c r="K2424" s="166"/>
    </row>
    <row r="2425" spans="11:11" x14ac:dyDescent="0.35">
      <c r="K2425" s="166"/>
    </row>
    <row r="2426" spans="11:11" x14ac:dyDescent="0.35">
      <c r="K2426" s="166"/>
    </row>
    <row r="2427" spans="11:11" x14ac:dyDescent="0.35">
      <c r="K2427" s="166"/>
    </row>
    <row r="2428" spans="11:11" x14ac:dyDescent="0.35">
      <c r="K2428" s="166"/>
    </row>
    <row r="2431" spans="11:11" x14ac:dyDescent="0.35">
      <c r="K2431" s="166"/>
    </row>
    <row r="2432" spans="11:11" x14ac:dyDescent="0.35">
      <c r="K2432" s="166"/>
    </row>
    <row r="2433" spans="11:11" x14ac:dyDescent="0.35">
      <c r="K2433" s="166"/>
    </row>
    <row r="2434" spans="11:11" x14ac:dyDescent="0.35">
      <c r="K2434" s="166"/>
    </row>
    <row r="2435" spans="11:11" x14ac:dyDescent="0.35">
      <c r="K2435" s="166"/>
    </row>
    <row r="2436" spans="11:11" x14ac:dyDescent="0.35">
      <c r="K2436" s="166"/>
    </row>
    <row r="2437" spans="11:11" x14ac:dyDescent="0.35">
      <c r="K2437" s="166"/>
    </row>
    <row r="2438" spans="11:11" x14ac:dyDescent="0.35">
      <c r="K2438" s="166"/>
    </row>
    <row r="2439" spans="11:11" x14ac:dyDescent="0.35">
      <c r="K2439" s="166"/>
    </row>
    <row r="2440" spans="11:11" x14ac:dyDescent="0.35">
      <c r="K2440" s="166"/>
    </row>
    <row r="2441" spans="11:11" x14ac:dyDescent="0.35">
      <c r="K2441" s="166"/>
    </row>
    <row r="2442" spans="11:11" x14ac:dyDescent="0.35">
      <c r="K2442" s="166"/>
    </row>
    <row r="2445" spans="11:11" x14ac:dyDescent="0.35">
      <c r="K2445" s="166"/>
    </row>
    <row r="2446" spans="11:11" x14ac:dyDescent="0.35">
      <c r="K2446" s="166"/>
    </row>
    <row r="2447" spans="11:11" x14ac:dyDescent="0.35">
      <c r="K2447" s="166"/>
    </row>
    <row r="2448" spans="11:11" x14ac:dyDescent="0.35">
      <c r="K2448" s="166"/>
    </row>
    <row r="2449" spans="11:11" x14ac:dyDescent="0.35">
      <c r="K2449" s="166"/>
    </row>
    <row r="2450" spans="11:11" x14ac:dyDescent="0.35">
      <c r="K2450" s="166"/>
    </row>
    <row r="2451" spans="11:11" x14ac:dyDescent="0.35">
      <c r="K2451" s="166"/>
    </row>
    <row r="2452" spans="11:11" x14ac:dyDescent="0.35">
      <c r="K2452" s="166"/>
    </row>
    <row r="2453" spans="11:11" x14ac:dyDescent="0.35">
      <c r="K2453" s="166"/>
    </row>
    <row r="2454" spans="11:11" x14ac:dyDescent="0.35">
      <c r="K2454" s="166"/>
    </row>
    <row r="2455" spans="11:11" x14ac:dyDescent="0.35">
      <c r="K2455" s="166"/>
    </row>
    <row r="2456" spans="11:11" x14ac:dyDescent="0.35">
      <c r="K2456" s="166"/>
    </row>
    <row r="2459" spans="11:11" x14ac:dyDescent="0.35">
      <c r="K2459" s="166"/>
    </row>
    <row r="2460" spans="11:11" x14ac:dyDescent="0.35">
      <c r="K2460" s="166"/>
    </row>
    <row r="2461" spans="11:11" x14ac:dyDescent="0.35">
      <c r="K2461" s="166"/>
    </row>
    <row r="2462" spans="11:11" x14ac:dyDescent="0.35">
      <c r="K2462" s="166"/>
    </row>
    <row r="2463" spans="11:11" x14ac:dyDescent="0.35">
      <c r="K2463" s="166"/>
    </row>
    <row r="2464" spans="11:11" x14ac:dyDescent="0.35">
      <c r="K2464" s="166"/>
    </row>
    <row r="2465" spans="11:11" x14ac:dyDescent="0.35">
      <c r="K2465" s="166"/>
    </row>
    <row r="2466" spans="11:11" x14ac:dyDescent="0.35">
      <c r="K2466" s="166"/>
    </row>
    <row r="2467" spans="11:11" x14ac:dyDescent="0.35">
      <c r="K2467" s="166"/>
    </row>
    <row r="2468" spans="11:11" x14ac:dyDescent="0.35">
      <c r="K2468" s="166"/>
    </row>
    <row r="2469" spans="11:11" x14ac:dyDescent="0.35">
      <c r="K2469" s="166"/>
    </row>
    <row r="2470" spans="11:11" x14ac:dyDescent="0.35">
      <c r="K2470" s="166"/>
    </row>
    <row r="2473" spans="11:11" x14ac:dyDescent="0.35">
      <c r="K2473" s="166"/>
    </row>
    <row r="2474" spans="11:11" x14ac:dyDescent="0.35">
      <c r="K2474" s="166"/>
    </row>
    <row r="2475" spans="11:11" x14ac:dyDescent="0.35">
      <c r="K2475" s="166"/>
    </row>
    <row r="2476" spans="11:11" x14ac:dyDescent="0.35">
      <c r="K2476" s="166"/>
    </row>
    <row r="2477" spans="11:11" x14ac:dyDescent="0.35">
      <c r="K2477" s="166"/>
    </row>
    <row r="2478" spans="11:11" x14ac:dyDescent="0.35">
      <c r="K2478" s="166"/>
    </row>
    <row r="2479" spans="11:11" x14ac:dyDescent="0.35">
      <c r="K2479" s="166"/>
    </row>
    <row r="2480" spans="11:11" x14ac:dyDescent="0.35">
      <c r="K2480" s="166"/>
    </row>
    <row r="2481" spans="11:11" x14ac:dyDescent="0.35">
      <c r="K2481" s="166"/>
    </row>
    <row r="2482" spans="11:11" x14ac:dyDescent="0.35">
      <c r="K2482" s="166"/>
    </row>
    <row r="2483" spans="11:11" x14ac:dyDescent="0.35">
      <c r="K2483" s="166"/>
    </row>
    <row r="2484" spans="11:11" x14ac:dyDescent="0.35">
      <c r="K2484" s="166"/>
    </row>
    <row r="2487" spans="11:11" x14ac:dyDescent="0.35">
      <c r="K2487" s="166"/>
    </row>
    <row r="2488" spans="11:11" x14ac:dyDescent="0.35">
      <c r="K2488" s="166"/>
    </row>
    <row r="2489" spans="11:11" x14ac:dyDescent="0.35">
      <c r="K2489" s="166"/>
    </row>
    <row r="2490" spans="11:11" x14ac:dyDescent="0.35">
      <c r="K2490" s="166"/>
    </row>
    <row r="2491" spans="11:11" x14ac:dyDescent="0.35">
      <c r="K2491" s="166"/>
    </row>
    <row r="2492" spans="11:11" x14ac:dyDescent="0.35">
      <c r="K2492" s="166"/>
    </row>
    <row r="2493" spans="11:11" x14ac:dyDescent="0.35">
      <c r="K2493" s="166"/>
    </row>
    <row r="2494" spans="11:11" x14ac:dyDescent="0.35">
      <c r="K2494" s="166"/>
    </row>
    <row r="2495" spans="11:11" x14ac:dyDescent="0.35">
      <c r="K2495" s="166"/>
    </row>
    <row r="2496" spans="11:11" x14ac:dyDescent="0.35">
      <c r="K2496" s="166"/>
    </row>
    <row r="2497" spans="11:11" x14ac:dyDescent="0.35">
      <c r="K2497" s="166"/>
    </row>
    <row r="2498" spans="11:11" x14ac:dyDescent="0.35">
      <c r="K2498" s="166"/>
    </row>
    <row r="2501" spans="11:11" x14ac:dyDescent="0.35">
      <c r="K2501" s="166"/>
    </row>
    <row r="2502" spans="11:11" x14ac:dyDescent="0.35">
      <c r="K2502" s="166"/>
    </row>
    <row r="2503" spans="11:11" x14ac:dyDescent="0.35">
      <c r="K2503" s="166"/>
    </row>
    <row r="2504" spans="11:11" x14ac:dyDescent="0.35">
      <c r="K2504" s="166"/>
    </row>
    <row r="2505" spans="11:11" x14ac:dyDescent="0.35">
      <c r="K2505" s="166"/>
    </row>
    <row r="2506" spans="11:11" x14ac:dyDescent="0.35">
      <c r="K2506" s="166"/>
    </row>
    <row r="2507" spans="11:11" x14ac:dyDescent="0.35">
      <c r="K2507" s="166"/>
    </row>
    <row r="2508" spans="11:11" x14ac:dyDescent="0.35">
      <c r="K2508" s="166"/>
    </row>
    <row r="2509" spans="11:11" x14ac:dyDescent="0.35">
      <c r="K2509" s="166"/>
    </row>
    <row r="2510" spans="11:11" x14ac:dyDescent="0.35">
      <c r="K2510" s="166"/>
    </row>
    <row r="2511" spans="11:11" x14ac:dyDescent="0.35">
      <c r="K2511" s="166"/>
    </row>
    <row r="2512" spans="11:11" x14ac:dyDescent="0.35">
      <c r="K2512" s="166"/>
    </row>
    <row r="2515" spans="11:11" x14ac:dyDescent="0.35">
      <c r="K2515" s="166"/>
    </row>
    <row r="2516" spans="11:11" x14ac:dyDescent="0.35">
      <c r="K2516" s="166"/>
    </row>
    <row r="2517" spans="11:11" x14ac:dyDescent="0.35">
      <c r="K2517" s="166"/>
    </row>
    <row r="2518" spans="11:11" x14ac:dyDescent="0.35">
      <c r="K2518" s="166"/>
    </row>
    <row r="2519" spans="11:11" x14ac:dyDescent="0.35">
      <c r="K2519" s="166"/>
    </row>
    <row r="2520" spans="11:11" x14ac:dyDescent="0.35">
      <c r="K2520" s="166"/>
    </row>
    <row r="2521" spans="11:11" x14ac:dyDescent="0.35">
      <c r="K2521" s="166"/>
    </row>
    <row r="2522" spans="11:11" x14ac:dyDescent="0.35">
      <c r="K2522" s="166"/>
    </row>
    <row r="2523" spans="11:11" x14ac:dyDescent="0.35">
      <c r="K2523" s="166"/>
    </row>
    <row r="2524" spans="11:11" x14ac:dyDescent="0.35">
      <c r="K2524" s="166"/>
    </row>
    <row r="2525" spans="11:11" x14ac:dyDescent="0.35">
      <c r="K2525" s="166"/>
    </row>
    <row r="2526" spans="11:11" x14ac:dyDescent="0.35">
      <c r="K2526" s="166"/>
    </row>
    <row r="2529" spans="11:11" x14ac:dyDescent="0.35">
      <c r="K2529" s="166"/>
    </row>
    <row r="2530" spans="11:11" x14ac:dyDescent="0.35">
      <c r="K2530" s="166"/>
    </row>
    <row r="2531" spans="11:11" x14ac:dyDescent="0.35">
      <c r="K2531" s="166"/>
    </row>
    <row r="2532" spans="11:11" x14ac:dyDescent="0.35">
      <c r="K2532" s="166"/>
    </row>
    <row r="2533" spans="11:11" x14ac:dyDescent="0.35">
      <c r="K2533" s="166"/>
    </row>
    <row r="2534" spans="11:11" x14ac:dyDescent="0.35">
      <c r="K2534" s="166"/>
    </row>
    <row r="2535" spans="11:11" x14ac:dyDescent="0.35">
      <c r="K2535" s="166"/>
    </row>
    <row r="2536" spans="11:11" x14ac:dyDescent="0.35">
      <c r="K2536" s="166"/>
    </row>
    <row r="2537" spans="11:11" x14ac:dyDescent="0.35">
      <c r="K2537" s="166"/>
    </row>
    <row r="2538" spans="11:11" x14ac:dyDescent="0.35">
      <c r="K2538" s="166"/>
    </row>
    <row r="2539" spans="11:11" x14ac:dyDescent="0.35">
      <c r="K2539" s="166"/>
    </row>
    <row r="2540" spans="11:11" x14ac:dyDescent="0.35">
      <c r="K2540" s="166"/>
    </row>
    <row r="2543" spans="11:11" x14ac:dyDescent="0.35">
      <c r="K2543" s="166"/>
    </row>
    <row r="2544" spans="11:11" x14ac:dyDescent="0.35">
      <c r="K2544" s="166"/>
    </row>
    <row r="2545" spans="11:11" x14ac:dyDescent="0.35">
      <c r="K2545" s="166"/>
    </row>
    <row r="2546" spans="11:11" x14ac:dyDescent="0.35">
      <c r="K2546" s="166"/>
    </row>
    <row r="2547" spans="11:11" x14ac:dyDescent="0.35">
      <c r="K2547" s="166"/>
    </row>
    <row r="2548" spans="11:11" x14ac:dyDescent="0.35">
      <c r="K2548" s="166"/>
    </row>
    <row r="2549" spans="11:11" x14ac:dyDescent="0.35">
      <c r="K2549" s="166"/>
    </row>
    <row r="2550" spans="11:11" x14ac:dyDescent="0.35">
      <c r="K2550" s="166"/>
    </row>
    <row r="2551" spans="11:11" x14ac:dyDescent="0.35">
      <c r="K2551" s="166"/>
    </row>
    <row r="2552" spans="11:11" x14ac:dyDescent="0.35">
      <c r="K2552" s="166"/>
    </row>
    <row r="2553" spans="11:11" x14ac:dyDescent="0.35">
      <c r="K2553" s="166"/>
    </row>
    <row r="2554" spans="11:11" x14ac:dyDescent="0.35">
      <c r="K2554" s="166"/>
    </row>
    <row r="2557" spans="11:11" x14ac:dyDescent="0.35">
      <c r="K2557" s="166"/>
    </row>
    <row r="2558" spans="11:11" x14ac:dyDescent="0.35">
      <c r="K2558" s="166"/>
    </row>
    <row r="2559" spans="11:11" x14ac:dyDescent="0.35">
      <c r="K2559" s="166"/>
    </row>
    <row r="2560" spans="11:11" x14ac:dyDescent="0.35">
      <c r="K2560" s="166"/>
    </row>
    <row r="2561" spans="11:11" x14ac:dyDescent="0.35">
      <c r="K2561" s="166"/>
    </row>
    <row r="2562" spans="11:11" x14ac:dyDescent="0.35">
      <c r="K2562" s="166"/>
    </row>
    <row r="2563" spans="11:11" x14ac:dyDescent="0.35">
      <c r="K2563" s="166"/>
    </row>
    <row r="2564" spans="11:11" x14ac:dyDescent="0.35">
      <c r="K2564" s="166"/>
    </row>
    <row r="2565" spans="11:11" x14ac:dyDescent="0.35">
      <c r="K2565" s="166"/>
    </row>
    <row r="2566" spans="11:11" x14ac:dyDescent="0.35">
      <c r="K2566" s="166"/>
    </row>
    <row r="2567" spans="11:11" x14ac:dyDescent="0.35">
      <c r="K2567" s="166"/>
    </row>
    <row r="2568" spans="11:11" x14ac:dyDescent="0.35">
      <c r="K2568" s="166"/>
    </row>
    <row r="2571" spans="11:11" x14ac:dyDescent="0.35">
      <c r="K2571" s="166"/>
    </row>
    <row r="2572" spans="11:11" x14ac:dyDescent="0.35">
      <c r="K2572" s="166"/>
    </row>
    <row r="2573" spans="11:11" x14ac:dyDescent="0.35">
      <c r="K2573" s="166"/>
    </row>
    <row r="2574" spans="11:11" x14ac:dyDescent="0.35">
      <c r="K2574" s="166"/>
    </row>
    <row r="2575" spans="11:11" x14ac:dyDescent="0.35">
      <c r="K2575" s="166"/>
    </row>
    <row r="2576" spans="11:11" x14ac:dyDescent="0.35">
      <c r="K2576" s="166"/>
    </row>
    <row r="2577" spans="11:11" x14ac:dyDescent="0.35">
      <c r="K2577" s="166"/>
    </row>
    <row r="2578" spans="11:11" x14ac:dyDescent="0.35">
      <c r="K2578" s="166"/>
    </row>
    <row r="2579" spans="11:11" x14ac:dyDescent="0.35">
      <c r="K2579" s="166"/>
    </row>
    <row r="2580" spans="11:11" x14ac:dyDescent="0.35">
      <c r="K2580" s="166"/>
    </row>
    <row r="2581" spans="11:11" x14ac:dyDescent="0.35">
      <c r="K2581" s="166"/>
    </row>
    <row r="2582" spans="11:11" x14ac:dyDescent="0.35">
      <c r="K2582" s="166"/>
    </row>
    <row r="2585" spans="11:11" x14ac:dyDescent="0.35">
      <c r="K2585" s="166"/>
    </row>
    <row r="2586" spans="11:11" x14ac:dyDescent="0.35">
      <c r="K2586" s="166"/>
    </row>
    <row r="2587" spans="11:11" x14ac:dyDescent="0.35">
      <c r="K2587" s="166"/>
    </row>
    <row r="2588" spans="11:11" x14ac:dyDescent="0.35">
      <c r="K2588" s="166"/>
    </row>
    <row r="2589" spans="11:11" x14ac:dyDescent="0.35">
      <c r="K2589" s="166"/>
    </row>
    <row r="2590" spans="11:11" x14ac:dyDescent="0.35">
      <c r="K2590" s="166"/>
    </row>
    <row r="2591" spans="11:11" x14ac:dyDescent="0.35">
      <c r="K2591" s="166"/>
    </row>
    <row r="2592" spans="11:11" x14ac:dyDescent="0.35">
      <c r="K2592" s="166"/>
    </row>
    <row r="2593" spans="11:11" x14ac:dyDescent="0.35">
      <c r="K2593" s="166"/>
    </row>
    <row r="2594" spans="11:11" x14ac:dyDescent="0.35">
      <c r="K2594" s="166"/>
    </row>
    <row r="2595" spans="11:11" x14ac:dyDescent="0.35">
      <c r="K2595" s="166"/>
    </row>
    <row r="2596" spans="11:11" x14ac:dyDescent="0.35">
      <c r="K2596" s="166"/>
    </row>
    <row r="2599" spans="11:11" x14ac:dyDescent="0.35">
      <c r="K2599" s="166"/>
    </row>
    <row r="2600" spans="11:11" x14ac:dyDescent="0.35">
      <c r="K2600" s="166"/>
    </row>
    <row r="2601" spans="11:11" x14ac:dyDescent="0.35">
      <c r="K2601" s="166"/>
    </row>
    <row r="2602" spans="11:11" x14ac:dyDescent="0.35">
      <c r="K2602" s="166"/>
    </row>
    <row r="2603" spans="11:11" x14ac:dyDescent="0.35">
      <c r="K2603" s="166"/>
    </row>
    <row r="2604" spans="11:11" x14ac:dyDescent="0.35">
      <c r="K2604" s="166"/>
    </row>
    <row r="2605" spans="11:11" x14ac:dyDescent="0.35">
      <c r="K2605" s="166"/>
    </row>
    <row r="2606" spans="11:11" x14ac:dyDescent="0.35">
      <c r="K2606" s="166"/>
    </row>
    <row r="2607" spans="11:11" x14ac:dyDescent="0.35">
      <c r="K2607" s="166"/>
    </row>
    <row r="2608" spans="11:11" x14ac:dyDescent="0.35">
      <c r="K2608" s="166"/>
    </row>
    <row r="2609" spans="11:11" x14ac:dyDescent="0.35">
      <c r="K2609" s="166"/>
    </row>
    <row r="2610" spans="11:11" x14ac:dyDescent="0.35">
      <c r="K2610" s="166"/>
    </row>
    <row r="2613" spans="11:11" x14ac:dyDescent="0.35">
      <c r="K2613" s="166"/>
    </row>
    <row r="2614" spans="11:11" x14ac:dyDescent="0.35">
      <c r="K2614" s="166"/>
    </row>
    <row r="2615" spans="11:11" x14ac:dyDescent="0.35">
      <c r="K2615" s="166"/>
    </row>
    <row r="2616" spans="11:11" x14ac:dyDescent="0.35">
      <c r="K2616" s="166"/>
    </row>
    <row r="2617" spans="11:11" x14ac:dyDescent="0.35">
      <c r="K2617" s="166"/>
    </row>
    <row r="2618" spans="11:11" x14ac:dyDescent="0.35">
      <c r="K2618" s="166"/>
    </row>
    <row r="2619" spans="11:11" x14ac:dyDescent="0.35">
      <c r="K2619" s="166"/>
    </row>
    <row r="2620" spans="11:11" x14ac:dyDescent="0.35">
      <c r="K2620" s="166"/>
    </row>
    <row r="2621" spans="11:11" x14ac:dyDescent="0.35">
      <c r="K2621" s="166"/>
    </row>
    <row r="2622" spans="11:11" x14ac:dyDescent="0.35">
      <c r="K2622" s="166"/>
    </row>
    <row r="2623" spans="11:11" x14ac:dyDescent="0.35">
      <c r="K2623" s="166"/>
    </row>
    <row r="2624" spans="11:11" x14ac:dyDescent="0.35">
      <c r="K2624" s="166"/>
    </row>
    <row r="2627" spans="11:11" x14ac:dyDescent="0.35">
      <c r="K2627" s="166"/>
    </row>
    <row r="2628" spans="11:11" x14ac:dyDescent="0.35">
      <c r="K2628" s="166"/>
    </row>
    <row r="2629" spans="11:11" x14ac:dyDescent="0.35">
      <c r="K2629" s="166"/>
    </row>
    <row r="2630" spans="11:11" x14ac:dyDescent="0.35">
      <c r="K2630" s="166"/>
    </row>
    <row r="2631" spans="11:11" x14ac:dyDescent="0.35">
      <c r="K2631" s="166"/>
    </row>
    <row r="2632" spans="11:11" x14ac:dyDescent="0.35">
      <c r="K2632" s="166"/>
    </row>
    <row r="2633" spans="11:11" x14ac:dyDescent="0.35">
      <c r="K2633" s="166"/>
    </row>
    <row r="2634" spans="11:11" x14ac:dyDescent="0.35">
      <c r="K2634" s="166"/>
    </row>
    <row r="2635" spans="11:11" x14ac:dyDescent="0.35">
      <c r="K2635" s="166"/>
    </row>
    <row r="2636" spans="11:11" x14ac:dyDescent="0.35">
      <c r="K2636" s="166"/>
    </row>
    <row r="2637" spans="11:11" x14ac:dyDescent="0.35">
      <c r="K2637" s="166"/>
    </row>
    <row r="2638" spans="11:11" x14ac:dyDescent="0.35">
      <c r="K2638" s="166"/>
    </row>
    <row r="2641" spans="11:11" x14ac:dyDescent="0.35">
      <c r="K2641" s="166"/>
    </row>
    <row r="2642" spans="11:11" x14ac:dyDescent="0.35">
      <c r="K2642" s="166"/>
    </row>
    <row r="2643" spans="11:11" x14ac:dyDescent="0.35">
      <c r="K2643" s="166"/>
    </row>
    <row r="2644" spans="11:11" x14ac:dyDescent="0.35">
      <c r="K2644" s="166"/>
    </row>
    <row r="2645" spans="11:11" x14ac:dyDescent="0.35">
      <c r="K2645" s="166"/>
    </row>
    <row r="2646" spans="11:11" x14ac:dyDescent="0.35">
      <c r="K2646" s="166"/>
    </row>
    <row r="2647" spans="11:11" x14ac:dyDescent="0.35">
      <c r="K2647" s="166"/>
    </row>
    <row r="2648" spans="11:11" x14ac:dyDescent="0.35">
      <c r="K2648" s="166"/>
    </row>
    <row r="2649" spans="11:11" x14ac:dyDescent="0.35">
      <c r="K2649" s="166"/>
    </row>
    <row r="2650" spans="11:11" x14ac:dyDescent="0.35">
      <c r="K2650" s="166"/>
    </row>
    <row r="2651" spans="11:11" x14ac:dyDescent="0.35">
      <c r="K2651" s="166"/>
    </row>
    <row r="2652" spans="11:11" x14ac:dyDescent="0.35">
      <c r="K2652" s="166"/>
    </row>
    <row r="2655" spans="11:11" x14ac:dyDescent="0.35">
      <c r="K2655" s="166"/>
    </row>
    <row r="2656" spans="11:11" x14ac:dyDescent="0.35">
      <c r="K2656" s="166"/>
    </row>
    <row r="2657" spans="11:11" x14ac:dyDescent="0.35">
      <c r="K2657" s="166"/>
    </row>
    <row r="2658" spans="11:11" x14ac:dyDescent="0.35">
      <c r="K2658" s="166"/>
    </row>
    <row r="2659" spans="11:11" x14ac:dyDescent="0.35">
      <c r="K2659" s="166"/>
    </row>
    <row r="2660" spans="11:11" x14ac:dyDescent="0.35">
      <c r="K2660" s="166"/>
    </row>
    <row r="2661" spans="11:11" x14ac:dyDescent="0.35">
      <c r="K2661" s="166"/>
    </row>
    <row r="2662" spans="11:11" x14ac:dyDescent="0.35">
      <c r="K2662" s="166"/>
    </row>
    <row r="2663" spans="11:11" x14ac:dyDescent="0.35">
      <c r="K2663" s="166"/>
    </row>
    <row r="2664" spans="11:11" x14ac:dyDescent="0.35">
      <c r="K2664" s="166"/>
    </row>
    <row r="2665" spans="11:11" x14ac:dyDescent="0.35">
      <c r="K2665" s="166"/>
    </row>
    <row r="2666" spans="11:11" x14ac:dyDescent="0.35">
      <c r="K2666" s="166"/>
    </row>
    <row r="2669" spans="11:11" x14ac:dyDescent="0.35">
      <c r="K2669" s="166"/>
    </row>
    <row r="2670" spans="11:11" x14ac:dyDescent="0.35">
      <c r="K2670" s="166"/>
    </row>
    <row r="2671" spans="11:11" x14ac:dyDescent="0.35">
      <c r="K2671" s="166"/>
    </row>
    <row r="2672" spans="11:11" x14ac:dyDescent="0.35">
      <c r="K2672" s="166"/>
    </row>
    <row r="2673" spans="11:11" x14ac:dyDescent="0.35">
      <c r="K2673" s="166"/>
    </row>
    <row r="2674" spans="11:11" x14ac:dyDescent="0.35">
      <c r="K2674" s="166"/>
    </row>
    <row r="2675" spans="11:11" x14ac:dyDescent="0.35">
      <c r="K2675" s="166"/>
    </row>
    <row r="2676" spans="11:11" x14ac:dyDescent="0.35">
      <c r="K2676" s="166"/>
    </row>
    <row r="2677" spans="11:11" x14ac:dyDescent="0.35">
      <c r="K2677" s="166"/>
    </row>
    <row r="2678" spans="11:11" x14ac:dyDescent="0.35">
      <c r="K2678" s="166"/>
    </row>
    <row r="2679" spans="11:11" x14ac:dyDescent="0.35">
      <c r="K2679" s="166"/>
    </row>
    <row r="2680" spans="11:11" x14ac:dyDescent="0.35">
      <c r="K2680" s="166"/>
    </row>
    <row r="2683" spans="11:11" x14ac:dyDescent="0.35">
      <c r="K2683" s="166"/>
    </row>
    <row r="2684" spans="11:11" x14ac:dyDescent="0.35">
      <c r="K2684" s="166"/>
    </row>
    <row r="2685" spans="11:11" x14ac:dyDescent="0.35">
      <c r="K2685" s="166"/>
    </row>
    <row r="2686" spans="11:11" x14ac:dyDescent="0.35">
      <c r="K2686" s="166"/>
    </row>
    <row r="2687" spans="11:11" x14ac:dyDescent="0.35">
      <c r="K2687" s="166"/>
    </row>
    <row r="2688" spans="11:11" x14ac:dyDescent="0.35">
      <c r="K2688" s="166"/>
    </row>
    <row r="2689" spans="11:11" x14ac:dyDescent="0.35">
      <c r="K2689" s="166"/>
    </row>
    <row r="2690" spans="11:11" x14ac:dyDescent="0.35">
      <c r="K2690" s="166"/>
    </row>
    <row r="2691" spans="11:11" x14ac:dyDescent="0.35">
      <c r="K2691" s="166"/>
    </row>
    <row r="2692" spans="11:11" x14ac:dyDescent="0.35">
      <c r="K2692" s="166"/>
    </row>
    <row r="2693" spans="11:11" x14ac:dyDescent="0.35">
      <c r="K2693" s="166"/>
    </row>
    <row r="2694" spans="11:11" x14ac:dyDescent="0.35">
      <c r="K2694" s="166"/>
    </row>
    <row r="2697" spans="11:11" x14ac:dyDescent="0.35">
      <c r="K2697" s="166"/>
    </row>
    <row r="2698" spans="11:11" x14ac:dyDescent="0.35">
      <c r="K2698" s="166"/>
    </row>
    <row r="2699" spans="11:11" x14ac:dyDescent="0.35">
      <c r="K2699" s="166"/>
    </row>
    <row r="2700" spans="11:11" x14ac:dyDescent="0.35">
      <c r="K2700" s="166"/>
    </row>
    <row r="2701" spans="11:11" x14ac:dyDescent="0.35">
      <c r="K2701" s="166"/>
    </row>
    <row r="2702" spans="11:11" x14ac:dyDescent="0.35">
      <c r="K2702" s="166"/>
    </row>
    <row r="2703" spans="11:11" x14ac:dyDescent="0.35">
      <c r="K2703" s="166"/>
    </row>
    <row r="2704" spans="11:11" x14ac:dyDescent="0.35">
      <c r="K2704" s="166"/>
    </row>
    <row r="2705" spans="11:11" x14ac:dyDescent="0.35">
      <c r="K2705" s="166"/>
    </row>
    <row r="2706" spans="11:11" x14ac:dyDescent="0.35">
      <c r="K2706" s="166"/>
    </row>
    <row r="2707" spans="11:11" x14ac:dyDescent="0.35">
      <c r="K2707" s="166"/>
    </row>
    <row r="2708" spans="11:11" x14ac:dyDescent="0.35">
      <c r="K2708" s="166"/>
    </row>
    <row r="2711" spans="11:11" x14ac:dyDescent="0.35">
      <c r="K2711" s="166"/>
    </row>
    <row r="2712" spans="11:11" x14ac:dyDescent="0.35">
      <c r="K2712" s="166"/>
    </row>
    <row r="2713" spans="11:11" x14ac:dyDescent="0.35">
      <c r="K2713" s="166"/>
    </row>
    <row r="2714" spans="11:11" x14ac:dyDescent="0.35">
      <c r="K2714" s="166"/>
    </row>
    <row r="2715" spans="11:11" x14ac:dyDescent="0.35">
      <c r="K2715" s="166"/>
    </row>
    <row r="2716" spans="11:11" x14ac:dyDescent="0.35">
      <c r="K2716" s="166"/>
    </row>
    <row r="2717" spans="11:11" x14ac:dyDescent="0.35">
      <c r="K2717" s="166"/>
    </row>
    <row r="2718" spans="11:11" x14ac:dyDescent="0.35">
      <c r="K2718" s="166"/>
    </row>
    <row r="2719" spans="11:11" x14ac:dyDescent="0.35">
      <c r="K2719" s="166"/>
    </row>
    <row r="2720" spans="11:11" x14ac:dyDescent="0.35">
      <c r="K2720" s="166"/>
    </row>
    <row r="2721" spans="11:11" x14ac:dyDescent="0.35">
      <c r="K2721" s="166"/>
    </row>
    <row r="2722" spans="11:11" x14ac:dyDescent="0.35">
      <c r="K2722" s="166"/>
    </row>
    <row r="2725" spans="11:11" x14ac:dyDescent="0.35">
      <c r="K2725" s="166"/>
    </row>
    <row r="2726" spans="11:11" x14ac:dyDescent="0.35">
      <c r="K2726" s="166"/>
    </row>
    <row r="2727" spans="11:11" x14ac:dyDescent="0.35">
      <c r="K2727" s="166"/>
    </row>
    <row r="2728" spans="11:11" x14ac:dyDescent="0.35">
      <c r="K2728" s="166"/>
    </row>
    <row r="2729" spans="11:11" x14ac:dyDescent="0.35">
      <c r="K2729" s="166"/>
    </row>
    <row r="2730" spans="11:11" x14ac:dyDescent="0.35">
      <c r="K2730" s="166"/>
    </row>
    <row r="2731" spans="11:11" x14ac:dyDescent="0.35">
      <c r="K2731" s="166"/>
    </row>
    <row r="2732" spans="11:11" x14ac:dyDescent="0.35">
      <c r="K2732" s="166"/>
    </row>
    <row r="2733" spans="11:11" x14ac:dyDescent="0.35">
      <c r="K2733" s="166"/>
    </row>
    <row r="2734" spans="11:11" x14ac:dyDescent="0.35">
      <c r="K2734" s="166"/>
    </row>
    <row r="2735" spans="11:11" x14ac:dyDescent="0.35">
      <c r="K2735" s="166"/>
    </row>
    <row r="2736" spans="11:11" x14ac:dyDescent="0.35">
      <c r="K2736" s="166"/>
    </row>
    <row r="2739" spans="11:11" x14ac:dyDescent="0.35">
      <c r="K2739" s="166"/>
    </row>
    <row r="2740" spans="11:11" x14ac:dyDescent="0.35">
      <c r="K2740" s="166"/>
    </row>
    <row r="2741" spans="11:11" x14ac:dyDescent="0.35">
      <c r="K2741" s="166"/>
    </row>
    <row r="2742" spans="11:11" x14ac:dyDescent="0.35">
      <c r="K2742" s="166"/>
    </row>
    <row r="2743" spans="11:11" x14ac:dyDescent="0.35">
      <c r="K2743" s="166"/>
    </row>
    <row r="2744" spans="11:11" x14ac:dyDescent="0.35">
      <c r="K2744" s="166"/>
    </row>
    <row r="2745" spans="11:11" x14ac:dyDescent="0.35">
      <c r="K2745" s="166"/>
    </row>
    <row r="2746" spans="11:11" x14ac:dyDescent="0.35">
      <c r="K2746" s="166"/>
    </row>
    <row r="2747" spans="11:11" x14ac:dyDescent="0.35">
      <c r="K2747" s="166"/>
    </row>
    <row r="2748" spans="11:11" x14ac:dyDescent="0.35">
      <c r="K2748" s="166"/>
    </row>
    <row r="2749" spans="11:11" x14ac:dyDescent="0.35">
      <c r="K2749" s="166"/>
    </row>
    <row r="2750" spans="11:11" x14ac:dyDescent="0.35">
      <c r="K2750" s="166"/>
    </row>
    <row r="2753" spans="11:11" x14ac:dyDescent="0.35">
      <c r="K2753" s="166"/>
    </row>
    <row r="2754" spans="11:11" x14ac:dyDescent="0.35">
      <c r="K2754" s="166"/>
    </row>
    <row r="2755" spans="11:11" x14ac:dyDescent="0.35">
      <c r="K2755" s="166"/>
    </row>
    <row r="2756" spans="11:11" x14ac:dyDescent="0.35">
      <c r="K2756" s="166"/>
    </row>
    <row r="2757" spans="11:11" x14ac:dyDescent="0.35">
      <c r="K2757" s="166"/>
    </row>
    <row r="2758" spans="11:11" x14ac:dyDescent="0.35">
      <c r="K2758" s="166"/>
    </row>
    <row r="2759" spans="11:11" x14ac:dyDescent="0.35">
      <c r="K2759" s="166"/>
    </row>
    <row r="2760" spans="11:11" x14ac:dyDescent="0.35">
      <c r="K2760" s="166"/>
    </row>
    <row r="2761" spans="11:11" x14ac:dyDescent="0.35">
      <c r="K2761" s="166"/>
    </row>
    <row r="2762" spans="11:11" x14ac:dyDescent="0.35">
      <c r="K2762" s="166"/>
    </row>
    <row r="2763" spans="11:11" x14ac:dyDescent="0.35">
      <c r="K2763" s="166"/>
    </row>
    <row r="2764" spans="11:11" x14ac:dyDescent="0.35">
      <c r="K2764" s="166"/>
    </row>
    <row r="2767" spans="11:11" x14ac:dyDescent="0.35">
      <c r="K2767" s="166"/>
    </row>
    <row r="2768" spans="11:11" x14ac:dyDescent="0.35">
      <c r="K2768" s="166"/>
    </row>
    <row r="2769" spans="11:11" x14ac:dyDescent="0.35">
      <c r="K2769" s="166"/>
    </row>
    <row r="2770" spans="11:11" x14ac:dyDescent="0.35">
      <c r="K2770" s="166"/>
    </row>
    <row r="2771" spans="11:11" x14ac:dyDescent="0.35">
      <c r="K2771" s="166"/>
    </row>
    <row r="2772" spans="11:11" x14ac:dyDescent="0.35">
      <c r="K2772" s="166"/>
    </row>
    <row r="2773" spans="11:11" x14ac:dyDescent="0.35">
      <c r="K2773" s="166"/>
    </row>
    <row r="2774" spans="11:11" x14ac:dyDescent="0.35">
      <c r="K2774" s="166"/>
    </row>
    <row r="2775" spans="11:11" x14ac:dyDescent="0.35">
      <c r="K2775" s="166"/>
    </row>
    <row r="2776" spans="11:11" x14ac:dyDescent="0.35">
      <c r="K2776" s="166"/>
    </row>
    <row r="2777" spans="11:11" x14ac:dyDescent="0.35">
      <c r="K2777" s="166"/>
    </row>
    <row r="2778" spans="11:11" x14ac:dyDescent="0.35">
      <c r="K2778" s="166"/>
    </row>
    <row r="2781" spans="11:11" x14ac:dyDescent="0.35">
      <c r="K2781" s="166"/>
    </row>
    <row r="2782" spans="11:11" x14ac:dyDescent="0.35">
      <c r="K2782" s="166"/>
    </row>
    <row r="2783" spans="11:11" x14ac:dyDescent="0.35">
      <c r="K2783" s="166"/>
    </row>
    <row r="2784" spans="11:11" x14ac:dyDescent="0.35">
      <c r="K2784" s="166"/>
    </row>
    <row r="2785" spans="11:11" x14ac:dyDescent="0.35">
      <c r="K2785" s="166"/>
    </row>
    <row r="2786" spans="11:11" x14ac:dyDescent="0.35">
      <c r="K2786" s="166"/>
    </row>
    <row r="2787" spans="11:11" x14ac:dyDescent="0.35">
      <c r="K2787" s="166"/>
    </row>
    <row r="2788" spans="11:11" x14ac:dyDescent="0.35">
      <c r="K2788" s="166"/>
    </row>
    <row r="2789" spans="11:11" x14ac:dyDescent="0.35">
      <c r="K2789" s="166"/>
    </row>
    <row r="2790" spans="11:11" x14ac:dyDescent="0.35">
      <c r="K2790" s="166"/>
    </row>
    <row r="2791" spans="11:11" x14ac:dyDescent="0.35">
      <c r="K2791" s="166"/>
    </row>
    <row r="2792" spans="11:11" x14ac:dyDescent="0.35">
      <c r="K2792" s="166"/>
    </row>
    <row r="2795" spans="11:11" x14ac:dyDescent="0.35">
      <c r="K2795" s="166"/>
    </row>
    <row r="2796" spans="11:11" x14ac:dyDescent="0.35">
      <c r="K2796" s="166"/>
    </row>
    <row r="2797" spans="11:11" x14ac:dyDescent="0.35">
      <c r="K2797" s="166"/>
    </row>
    <row r="2798" spans="11:11" x14ac:dyDescent="0.35">
      <c r="K2798" s="166"/>
    </row>
    <row r="2799" spans="11:11" x14ac:dyDescent="0.35">
      <c r="K2799" s="166"/>
    </row>
    <row r="2800" spans="11:11" x14ac:dyDescent="0.35">
      <c r="K2800" s="166"/>
    </row>
    <row r="2801" spans="11:11" x14ac:dyDescent="0.35">
      <c r="K2801" s="166"/>
    </row>
    <row r="2802" spans="11:11" x14ac:dyDescent="0.35">
      <c r="K2802" s="166"/>
    </row>
    <row r="2803" spans="11:11" x14ac:dyDescent="0.35">
      <c r="K2803" s="166"/>
    </row>
    <row r="2804" spans="11:11" x14ac:dyDescent="0.35">
      <c r="K2804" s="166"/>
    </row>
    <row r="2805" spans="11:11" x14ac:dyDescent="0.35">
      <c r="K2805" s="166"/>
    </row>
    <row r="2806" spans="11:11" x14ac:dyDescent="0.35">
      <c r="K2806" s="166"/>
    </row>
    <row r="2809" spans="11:11" x14ac:dyDescent="0.35">
      <c r="K2809" s="166"/>
    </row>
    <row r="2810" spans="11:11" x14ac:dyDescent="0.35">
      <c r="K2810" s="166"/>
    </row>
    <row r="2811" spans="11:11" x14ac:dyDescent="0.35">
      <c r="K2811" s="166"/>
    </row>
    <row r="2812" spans="11:11" x14ac:dyDescent="0.35">
      <c r="K2812" s="166"/>
    </row>
    <row r="2813" spans="11:11" x14ac:dyDescent="0.35">
      <c r="K2813" s="166"/>
    </row>
    <row r="2814" spans="11:11" x14ac:dyDescent="0.35">
      <c r="K2814" s="166"/>
    </row>
    <row r="2815" spans="11:11" x14ac:dyDescent="0.35">
      <c r="K2815" s="166"/>
    </row>
    <row r="2816" spans="11:11" x14ac:dyDescent="0.35">
      <c r="K2816" s="166"/>
    </row>
    <row r="2817" spans="11:11" x14ac:dyDescent="0.35">
      <c r="K2817" s="166"/>
    </row>
    <row r="2818" spans="11:11" x14ac:dyDescent="0.35">
      <c r="K2818" s="166"/>
    </row>
    <row r="2819" spans="11:11" x14ac:dyDescent="0.35">
      <c r="K2819" s="166"/>
    </row>
    <row r="2820" spans="11:11" x14ac:dyDescent="0.35">
      <c r="K2820" s="166"/>
    </row>
    <row r="2823" spans="11:11" x14ac:dyDescent="0.35">
      <c r="K2823" s="166"/>
    </row>
    <row r="2824" spans="11:11" x14ac:dyDescent="0.35">
      <c r="K2824" s="166"/>
    </row>
    <row r="2825" spans="11:11" x14ac:dyDescent="0.35">
      <c r="K2825" s="166"/>
    </row>
    <row r="2826" spans="11:11" x14ac:dyDescent="0.35">
      <c r="K2826" s="166"/>
    </row>
    <row r="2827" spans="11:11" x14ac:dyDescent="0.35">
      <c r="K2827" s="166"/>
    </row>
    <row r="2828" spans="11:11" x14ac:dyDescent="0.35">
      <c r="K2828" s="166"/>
    </row>
    <row r="2829" spans="11:11" x14ac:dyDescent="0.35">
      <c r="K2829" s="166"/>
    </row>
    <row r="2830" spans="11:11" x14ac:dyDescent="0.35">
      <c r="K2830" s="166"/>
    </row>
    <row r="2831" spans="11:11" x14ac:dyDescent="0.35">
      <c r="K2831" s="166"/>
    </row>
    <row r="2832" spans="11:11" x14ac:dyDescent="0.35">
      <c r="K2832" s="166"/>
    </row>
    <row r="2833" spans="11:11" x14ac:dyDescent="0.35">
      <c r="K2833" s="166"/>
    </row>
    <row r="2834" spans="11:11" x14ac:dyDescent="0.35">
      <c r="K2834" s="166"/>
    </row>
    <row r="2837" spans="11:11" x14ac:dyDescent="0.35">
      <c r="K2837" s="166"/>
    </row>
    <row r="2838" spans="11:11" x14ac:dyDescent="0.35">
      <c r="K2838" s="166"/>
    </row>
    <row r="2839" spans="11:11" x14ac:dyDescent="0.35">
      <c r="K2839" s="166"/>
    </row>
    <row r="2840" spans="11:11" x14ac:dyDescent="0.35">
      <c r="K2840" s="166"/>
    </row>
    <row r="2841" spans="11:11" x14ac:dyDescent="0.35">
      <c r="K2841" s="166"/>
    </row>
    <row r="2842" spans="11:11" x14ac:dyDescent="0.35">
      <c r="K2842" s="166"/>
    </row>
    <row r="2843" spans="11:11" x14ac:dyDescent="0.35">
      <c r="K2843" s="166"/>
    </row>
    <row r="2844" spans="11:11" x14ac:dyDescent="0.35">
      <c r="K2844" s="166"/>
    </row>
    <row r="2845" spans="11:11" x14ac:dyDescent="0.35">
      <c r="K2845" s="166"/>
    </row>
    <row r="2846" spans="11:11" x14ac:dyDescent="0.35">
      <c r="K2846" s="166"/>
    </row>
    <row r="2847" spans="11:11" x14ac:dyDescent="0.35">
      <c r="K2847" s="166"/>
    </row>
    <row r="2848" spans="11:11" x14ac:dyDescent="0.35">
      <c r="K2848" s="166"/>
    </row>
    <row r="2851" spans="11:11" x14ac:dyDescent="0.35">
      <c r="K2851" s="166"/>
    </row>
    <row r="2852" spans="11:11" x14ac:dyDescent="0.35">
      <c r="K2852" s="166"/>
    </row>
    <row r="2853" spans="11:11" x14ac:dyDescent="0.35">
      <c r="K2853" s="166"/>
    </row>
    <row r="2854" spans="11:11" x14ac:dyDescent="0.35">
      <c r="K2854" s="166"/>
    </row>
    <row r="2855" spans="11:11" x14ac:dyDescent="0.35">
      <c r="K2855" s="166"/>
    </row>
    <row r="2856" spans="11:11" x14ac:dyDescent="0.35">
      <c r="K2856" s="166"/>
    </row>
    <row r="2857" spans="11:11" x14ac:dyDescent="0.35">
      <c r="K2857" s="166"/>
    </row>
    <row r="2858" spans="11:11" x14ac:dyDescent="0.35">
      <c r="K2858" s="166"/>
    </row>
    <row r="2859" spans="11:11" x14ac:dyDescent="0.35">
      <c r="K2859" s="166"/>
    </row>
    <row r="2860" spans="11:11" x14ac:dyDescent="0.35">
      <c r="K2860" s="166"/>
    </row>
    <row r="2861" spans="11:11" x14ac:dyDescent="0.35">
      <c r="K2861" s="166"/>
    </row>
    <row r="2862" spans="11:11" x14ac:dyDescent="0.35">
      <c r="K2862" s="166"/>
    </row>
    <row r="2865" spans="11:11" x14ac:dyDescent="0.35">
      <c r="K2865" s="166"/>
    </row>
    <row r="2866" spans="11:11" x14ac:dyDescent="0.35">
      <c r="K2866" s="166"/>
    </row>
    <row r="2867" spans="11:11" x14ac:dyDescent="0.35">
      <c r="K2867" s="166"/>
    </row>
    <row r="2868" spans="11:11" x14ac:dyDescent="0.35">
      <c r="K2868" s="166"/>
    </row>
    <row r="2869" spans="11:11" x14ac:dyDescent="0.35">
      <c r="K2869" s="166"/>
    </row>
    <row r="2870" spans="11:11" x14ac:dyDescent="0.35">
      <c r="K2870" s="166"/>
    </row>
    <row r="2871" spans="11:11" x14ac:dyDescent="0.35">
      <c r="K2871" s="166"/>
    </row>
    <row r="2872" spans="11:11" x14ac:dyDescent="0.35">
      <c r="K2872" s="166"/>
    </row>
    <row r="2873" spans="11:11" x14ac:dyDescent="0.35">
      <c r="K2873" s="166"/>
    </row>
    <row r="2874" spans="11:11" x14ac:dyDescent="0.35">
      <c r="K2874" s="166"/>
    </row>
    <row r="2875" spans="11:11" x14ac:dyDescent="0.35">
      <c r="K2875" s="166"/>
    </row>
    <row r="2876" spans="11:11" x14ac:dyDescent="0.35">
      <c r="K2876" s="166"/>
    </row>
    <row r="2879" spans="11:11" x14ac:dyDescent="0.35">
      <c r="K2879" s="166"/>
    </row>
    <row r="2880" spans="11:11" x14ac:dyDescent="0.35">
      <c r="K2880" s="166"/>
    </row>
    <row r="2881" spans="11:11" x14ac:dyDescent="0.35">
      <c r="K2881" s="166"/>
    </row>
    <row r="2882" spans="11:11" x14ac:dyDescent="0.35">
      <c r="K2882" s="166"/>
    </row>
    <row r="2883" spans="11:11" x14ac:dyDescent="0.35">
      <c r="K2883" s="166"/>
    </row>
    <row r="2884" spans="11:11" x14ac:dyDescent="0.35">
      <c r="K2884" s="166"/>
    </row>
    <row r="2885" spans="11:11" x14ac:dyDescent="0.35">
      <c r="K2885" s="166"/>
    </row>
    <row r="2886" spans="11:11" x14ac:dyDescent="0.35">
      <c r="K2886" s="166"/>
    </row>
    <row r="2887" spans="11:11" x14ac:dyDescent="0.35">
      <c r="K2887" s="166"/>
    </row>
    <row r="2888" spans="11:11" x14ac:dyDescent="0.35">
      <c r="K2888" s="166"/>
    </row>
    <row r="2889" spans="11:11" x14ac:dyDescent="0.35">
      <c r="K2889" s="166"/>
    </row>
    <row r="2890" spans="11:11" x14ac:dyDescent="0.35">
      <c r="K2890" s="166"/>
    </row>
    <row r="2893" spans="11:11" x14ac:dyDescent="0.35">
      <c r="K2893" s="166"/>
    </row>
    <row r="2894" spans="11:11" x14ac:dyDescent="0.35">
      <c r="K2894" s="166"/>
    </row>
    <row r="2895" spans="11:11" x14ac:dyDescent="0.35">
      <c r="K2895" s="166"/>
    </row>
    <row r="2896" spans="11:11" x14ac:dyDescent="0.35">
      <c r="K2896" s="166"/>
    </row>
    <row r="2897" spans="11:11" x14ac:dyDescent="0.35">
      <c r="K2897" s="166"/>
    </row>
    <row r="2898" spans="11:11" x14ac:dyDescent="0.35">
      <c r="K2898" s="166"/>
    </row>
    <row r="2899" spans="11:11" x14ac:dyDescent="0.35">
      <c r="K2899" s="166"/>
    </row>
    <row r="2900" spans="11:11" x14ac:dyDescent="0.35">
      <c r="K2900" s="166"/>
    </row>
    <row r="2901" spans="11:11" x14ac:dyDescent="0.35">
      <c r="K2901" s="166"/>
    </row>
    <row r="2902" spans="11:11" x14ac:dyDescent="0.35">
      <c r="K2902" s="166"/>
    </row>
    <row r="2903" spans="11:11" x14ac:dyDescent="0.35">
      <c r="K2903" s="166"/>
    </row>
    <row r="2904" spans="11:11" x14ac:dyDescent="0.35">
      <c r="K2904" s="166"/>
    </row>
    <row r="2907" spans="11:11" x14ac:dyDescent="0.35">
      <c r="K2907" s="166"/>
    </row>
    <row r="2908" spans="11:11" x14ac:dyDescent="0.35">
      <c r="K2908" s="166"/>
    </row>
    <row r="2909" spans="11:11" x14ac:dyDescent="0.35">
      <c r="K2909" s="166"/>
    </row>
    <row r="2910" spans="11:11" x14ac:dyDescent="0.35">
      <c r="K2910" s="166"/>
    </row>
    <row r="2911" spans="11:11" x14ac:dyDescent="0.35">
      <c r="K2911" s="166"/>
    </row>
    <row r="2912" spans="11:11" x14ac:dyDescent="0.35">
      <c r="K2912" s="166"/>
    </row>
    <row r="2913" spans="11:11" x14ac:dyDescent="0.35">
      <c r="K2913" s="166"/>
    </row>
    <row r="2914" spans="11:11" x14ac:dyDescent="0.35">
      <c r="K2914" s="166"/>
    </row>
    <row r="2915" spans="11:11" x14ac:dyDescent="0.35">
      <c r="K2915" s="166"/>
    </row>
    <row r="2916" spans="11:11" x14ac:dyDescent="0.35">
      <c r="K2916" s="166"/>
    </row>
    <row r="2917" spans="11:11" x14ac:dyDescent="0.35">
      <c r="K2917" s="166"/>
    </row>
    <row r="2918" spans="11:11" x14ac:dyDescent="0.35">
      <c r="K2918" s="166"/>
    </row>
    <row r="2921" spans="11:11" x14ac:dyDescent="0.35">
      <c r="K2921" s="166"/>
    </row>
    <row r="2922" spans="11:11" x14ac:dyDescent="0.35">
      <c r="K2922" s="166"/>
    </row>
    <row r="2923" spans="11:11" x14ac:dyDescent="0.35">
      <c r="K2923" s="166"/>
    </row>
    <row r="2924" spans="11:11" x14ac:dyDescent="0.35">
      <c r="K2924" s="166"/>
    </row>
    <row r="2925" spans="11:11" x14ac:dyDescent="0.35">
      <c r="K2925" s="166"/>
    </row>
    <row r="2926" spans="11:11" x14ac:dyDescent="0.35">
      <c r="K2926" s="166"/>
    </row>
    <row r="2927" spans="11:11" x14ac:dyDescent="0.35">
      <c r="K2927" s="166"/>
    </row>
    <row r="2928" spans="11:11" x14ac:dyDescent="0.35">
      <c r="K2928" s="166"/>
    </row>
    <row r="2929" spans="11:11" x14ac:dyDescent="0.35">
      <c r="K2929" s="166"/>
    </row>
    <row r="2930" spans="11:11" x14ac:dyDescent="0.35">
      <c r="K2930" s="166"/>
    </row>
    <row r="2931" spans="11:11" x14ac:dyDescent="0.35">
      <c r="K2931" s="166"/>
    </row>
    <row r="2932" spans="11:11" x14ac:dyDescent="0.35">
      <c r="K2932" s="166"/>
    </row>
    <row r="2935" spans="11:11" x14ac:dyDescent="0.35">
      <c r="K2935" s="166"/>
    </row>
    <row r="2936" spans="11:11" x14ac:dyDescent="0.35">
      <c r="K2936" s="166"/>
    </row>
    <row r="2937" spans="11:11" x14ac:dyDescent="0.35">
      <c r="K2937" s="166"/>
    </row>
    <row r="2938" spans="11:11" x14ac:dyDescent="0.35">
      <c r="K2938" s="166"/>
    </row>
    <row r="2939" spans="11:11" x14ac:dyDescent="0.35">
      <c r="K2939" s="166"/>
    </row>
    <row r="2940" spans="11:11" x14ac:dyDescent="0.35">
      <c r="K2940" s="166"/>
    </row>
    <row r="2941" spans="11:11" x14ac:dyDescent="0.35">
      <c r="K2941" s="166"/>
    </row>
    <row r="2942" spans="11:11" x14ac:dyDescent="0.35">
      <c r="K2942" s="166"/>
    </row>
    <row r="2943" spans="11:11" x14ac:dyDescent="0.35">
      <c r="K2943" s="166"/>
    </row>
    <row r="2944" spans="11:11" x14ac:dyDescent="0.35">
      <c r="K2944" s="166"/>
    </row>
    <row r="2945" spans="11:11" x14ac:dyDescent="0.35">
      <c r="K2945" s="166"/>
    </row>
    <row r="2946" spans="11:11" x14ac:dyDescent="0.35">
      <c r="K2946" s="166"/>
    </row>
    <row r="2949" spans="11:11" x14ac:dyDescent="0.35">
      <c r="K2949" s="166"/>
    </row>
    <row r="2950" spans="11:11" x14ac:dyDescent="0.35">
      <c r="K2950" s="166"/>
    </row>
    <row r="2951" spans="11:11" x14ac:dyDescent="0.35">
      <c r="K2951" s="166"/>
    </row>
    <row r="2952" spans="11:11" x14ac:dyDescent="0.35">
      <c r="K2952" s="166"/>
    </row>
    <row r="2953" spans="11:11" x14ac:dyDescent="0.35">
      <c r="K2953" s="166"/>
    </row>
    <row r="2954" spans="11:11" x14ac:dyDescent="0.35">
      <c r="K2954" s="166"/>
    </row>
    <row r="2955" spans="11:11" x14ac:dyDescent="0.35">
      <c r="K2955" s="166"/>
    </row>
    <row r="2956" spans="11:11" x14ac:dyDescent="0.35">
      <c r="K2956" s="166"/>
    </row>
    <row r="2957" spans="11:11" x14ac:dyDescent="0.35">
      <c r="K2957" s="166"/>
    </row>
    <row r="2958" spans="11:11" x14ac:dyDescent="0.35">
      <c r="K2958" s="166"/>
    </row>
    <row r="2959" spans="11:11" x14ac:dyDescent="0.35">
      <c r="K2959" s="166"/>
    </row>
    <row r="2960" spans="11:11" x14ac:dyDescent="0.35">
      <c r="K2960" s="166"/>
    </row>
    <row r="2963" spans="11:11" x14ac:dyDescent="0.35">
      <c r="K2963" s="166"/>
    </row>
    <row r="2964" spans="11:11" x14ac:dyDescent="0.35">
      <c r="K2964" s="166"/>
    </row>
    <row r="2965" spans="11:11" x14ac:dyDescent="0.35">
      <c r="K2965" s="166"/>
    </row>
    <row r="2966" spans="11:11" x14ac:dyDescent="0.35">
      <c r="K2966" s="166"/>
    </row>
    <row r="2967" spans="11:11" x14ac:dyDescent="0.35">
      <c r="K2967" s="166"/>
    </row>
    <row r="2968" spans="11:11" x14ac:dyDescent="0.35">
      <c r="K2968" s="166"/>
    </row>
    <row r="2969" spans="11:11" x14ac:dyDescent="0.35">
      <c r="K2969" s="166"/>
    </row>
    <row r="2970" spans="11:11" x14ac:dyDescent="0.35">
      <c r="K2970" s="166"/>
    </row>
    <row r="2971" spans="11:11" x14ac:dyDescent="0.35">
      <c r="K2971" s="166"/>
    </row>
    <row r="2972" spans="11:11" x14ac:dyDescent="0.35">
      <c r="K2972" s="166"/>
    </row>
    <row r="2973" spans="11:11" x14ac:dyDescent="0.35">
      <c r="K2973" s="166"/>
    </row>
    <row r="2974" spans="11:11" x14ac:dyDescent="0.35">
      <c r="K2974" s="166"/>
    </row>
    <row r="2977" spans="11:11" x14ac:dyDescent="0.35">
      <c r="K2977" s="166"/>
    </row>
    <row r="2978" spans="11:11" x14ac:dyDescent="0.35">
      <c r="K2978" s="166"/>
    </row>
    <row r="2979" spans="11:11" x14ac:dyDescent="0.35">
      <c r="K2979" s="166"/>
    </row>
    <row r="2980" spans="11:11" x14ac:dyDescent="0.35">
      <c r="K2980" s="166"/>
    </row>
    <row r="2981" spans="11:11" x14ac:dyDescent="0.35">
      <c r="K2981" s="166"/>
    </row>
    <row r="2982" spans="11:11" x14ac:dyDescent="0.35">
      <c r="K2982" s="166"/>
    </row>
    <row r="2983" spans="11:11" x14ac:dyDescent="0.35">
      <c r="K2983" s="166"/>
    </row>
    <row r="2984" spans="11:11" x14ac:dyDescent="0.35">
      <c r="K2984" s="166"/>
    </row>
    <row r="2985" spans="11:11" x14ac:dyDescent="0.35">
      <c r="K2985" s="166"/>
    </row>
    <row r="2986" spans="11:11" x14ac:dyDescent="0.35">
      <c r="K2986" s="166"/>
    </row>
    <row r="2987" spans="11:11" x14ac:dyDescent="0.35">
      <c r="K2987" s="166"/>
    </row>
    <row r="2988" spans="11:11" x14ac:dyDescent="0.35">
      <c r="K2988" s="166"/>
    </row>
    <row r="2991" spans="11:11" x14ac:dyDescent="0.35">
      <c r="K2991" s="166"/>
    </row>
    <row r="2992" spans="11:11" x14ac:dyDescent="0.35">
      <c r="K2992" s="166"/>
    </row>
    <row r="2993" spans="11:11" x14ac:dyDescent="0.35">
      <c r="K2993" s="166"/>
    </row>
    <row r="2994" spans="11:11" x14ac:dyDescent="0.35">
      <c r="K2994" s="166"/>
    </row>
    <row r="2995" spans="11:11" x14ac:dyDescent="0.35">
      <c r="K2995" s="166"/>
    </row>
    <row r="2996" spans="11:11" x14ac:dyDescent="0.35">
      <c r="K2996" s="166"/>
    </row>
    <row r="2997" spans="11:11" x14ac:dyDescent="0.35">
      <c r="K2997" s="166"/>
    </row>
    <row r="2998" spans="11:11" x14ac:dyDescent="0.35">
      <c r="K2998" s="166"/>
    </row>
    <row r="2999" spans="11:11" x14ac:dyDescent="0.35">
      <c r="K2999" s="166"/>
    </row>
    <row r="3000" spans="11:11" x14ac:dyDescent="0.35">
      <c r="K3000" s="166"/>
    </row>
    <row r="3001" spans="11:11" x14ac:dyDescent="0.35">
      <c r="K3001" s="166"/>
    </row>
    <row r="3002" spans="11:11" x14ac:dyDescent="0.35">
      <c r="K3002" s="166"/>
    </row>
    <row r="3005" spans="11:11" x14ac:dyDescent="0.35">
      <c r="K3005" s="166"/>
    </row>
    <row r="3006" spans="11:11" x14ac:dyDescent="0.35">
      <c r="K3006" s="166"/>
    </row>
    <row r="3007" spans="11:11" x14ac:dyDescent="0.35">
      <c r="K3007" s="166"/>
    </row>
    <row r="3008" spans="11:11" x14ac:dyDescent="0.35">
      <c r="K3008" s="166"/>
    </row>
    <row r="3009" spans="11:11" x14ac:dyDescent="0.35">
      <c r="K3009" s="166"/>
    </row>
    <row r="3010" spans="11:11" x14ac:dyDescent="0.35">
      <c r="K3010" s="166"/>
    </row>
    <row r="3011" spans="11:11" x14ac:dyDescent="0.35">
      <c r="K3011" s="166"/>
    </row>
  </sheetData>
  <sheetProtection password="CAED" sheet="1" objects="1" scenarios="1" formatCells="0" formatColumns="0" formatRows="0"/>
  <hyperlinks>
    <hyperlink ref="B6" location="t.BldgHVAC" display="BldgHVAC" xr:uid="{00000000-0004-0000-1F00-000000000000}"/>
    <hyperlink ref="B7" location="t.BldgVintage" display="BldgVintage" xr:uid="{00000000-0004-0000-1F00-000001000000}"/>
    <hyperlink ref="B10" location="t.CostQual" display="CostQualifier" xr:uid="{00000000-0004-0000-1F00-000002000000}"/>
    <hyperlink ref="B11" location="t.CostType" display="CostType" xr:uid="{00000000-0004-0000-1F00-000003000000}"/>
    <hyperlink ref="B13" location="t.ElecImpProfile" display="ElecLoadshapes" xr:uid="{00000000-0004-0000-1F00-000004000000}"/>
    <hyperlink ref="B14" location="t.EnergyImpactCalc" display="EnergyImpactType" xr:uid="{00000000-0004-0000-1F00-000005000000}"/>
    <hyperlink ref="B15" location="t.GasProfiles" display="GasLoadshapes" xr:uid="{00000000-0004-0000-1F00-000006000000}"/>
    <hyperlink ref="B16" location="t.IETables" display="IETables" xr:uid="{00000000-0004-0000-1F00-000007000000}"/>
    <hyperlink ref="B17" location="t.IOU" display="IOU" xr:uid="{00000000-0004-0000-1F00-000008000000}"/>
    <hyperlink ref="B18" location="t.Location" display="Location" xr:uid="{00000000-0004-0000-1F00-000009000000}"/>
    <hyperlink ref="B19" location="t.LocCostAdjust" display="LocCostAdjustTables" xr:uid="{00000000-0004-0000-1F00-00000A000000}"/>
    <hyperlink ref="B20" location="t.MajorVersion" display="Version" xr:uid="{00000000-0004-0000-1F00-00000B000000}"/>
    <hyperlink ref="B21" location="t.MeasAppType" display="MeasureApplicationType" xr:uid="{00000000-0004-0000-1F00-00000C000000}"/>
    <hyperlink ref="B22" location="t.ImpactType" display="MeasureImpactType" xr:uid="{00000000-0004-0000-1F00-00000D000000}"/>
    <hyperlink ref="B23" location="t.NormUnits" display="NormUnits" xr:uid="{00000000-0004-0000-1F00-00000E000000}"/>
    <hyperlink ref="B26" location="t.ScaleBasis" display="ScaleBasis" xr:uid="{00000000-0004-0000-1F00-00000F000000}"/>
    <hyperlink ref="B27" location="t.Sector" display="Sector" xr:uid="{00000000-0004-0000-1F00-000010000000}"/>
    <hyperlink ref="B28" location="t.SubSector" display="SubSector" xr:uid="{00000000-0004-0000-1F00-000011000000}"/>
    <hyperlink ref="B29" location="t.SupportedApps" display="SupportedApplicationTypes" xr:uid="{00000000-0004-0000-1F00-000012000000}"/>
    <hyperlink ref="B31" location="t.TechType" display="TechTypes" xr:uid="{00000000-0004-0000-1F00-000013000000}"/>
    <hyperlink ref="B32" location="t.VersionSrc" display="VersionSource" xr:uid="{00000000-0004-0000-1F00-000014000000}"/>
    <hyperlink ref="B30" location="t.TechGrps" display="TechGroups" xr:uid="{00000000-0004-0000-1F00-000015000000}"/>
    <hyperlink ref="B33" location="t.NTGQual" display="NTGQualifier" xr:uid="{00000000-0004-0000-1F00-000016000000}"/>
    <hyperlink ref="B34" location="t.ProgDeliv" display="ProgDelivery" xr:uid="{00000000-0004-0000-1F00-000017000000}"/>
    <hyperlink ref="B35" location="lt.GSAType" display="GSIAType" xr:uid="{00000000-0004-0000-1F00-000018000000}"/>
    <hyperlink ref="B36" location="t.UseCat" display="UseCategory" xr:uid="{00000000-0004-0000-1F00-000019000000}"/>
    <hyperlink ref="B37" location="t.UseSubCat" display="UseSubCat" xr:uid="{00000000-0004-0000-1F00-00001A000000}"/>
    <hyperlink ref="B9" location="t.ClaimType" display="ClaimVersionType" xr:uid="{00000000-0004-0000-1F00-00001B000000}"/>
    <hyperlink ref="B24" location="t.Status" display="ProjectStatus" xr:uid="{00000000-0004-0000-1F00-00001C000000}"/>
    <hyperlink ref="B25" location="t.ReportPeriod" display="ReportPeriod" xr:uid="{00000000-0004-0000-1F00-00001D000000}"/>
    <hyperlink ref="B12" location="t.Cycles" display="EEcycles" xr:uid="{00000000-0004-0000-1F00-00001E000000}"/>
    <hyperlink ref="B38" location="t.WeightType" display="WeightType" xr:uid="{00000000-0004-0000-1F00-00001F000000}"/>
    <hyperlink ref="B39" location="t.RecordStatus" display="RecordStatus" xr:uid="{00000000-0004-0000-1F00-000020000000}"/>
    <hyperlink ref="B41" location="t.LaborRates" display="LaborRate" xr:uid="{00000000-0004-0000-1F00-000021000000}"/>
    <hyperlink ref="B40" location="t.LocCostAdjust" display="LocCostAdjustment" xr:uid="{00000000-0004-0000-1F00-000022000000}"/>
    <hyperlink ref="B8" location="'Support Tables'!B60" display="BldgType" xr:uid="{00000000-0004-0000-1F00-000023000000}"/>
    <hyperlink ref="B43" location="'Support Tables'!B1844" display="MeasQualifier" xr:uid="{00000000-0004-0000-1F00-000024000000}"/>
    <hyperlink ref="B42" location="'Support Tables'!B293" display="EnImpCalcType" xr:uid="{00000000-0004-0000-1F00-000025000000}"/>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mbination">
    <tabColor theme="7" tint="0.79998168889431442"/>
  </sheetPr>
  <dimension ref="A1:T38"/>
  <sheetViews>
    <sheetView workbookViewId="0"/>
  </sheetViews>
  <sheetFormatPr defaultColWidth="8.81640625" defaultRowHeight="14.5" x14ac:dyDescent="0.35"/>
  <cols>
    <col min="1" max="1" width="7.453125" style="167" bestFit="1" customWidth="1"/>
    <col min="2" max="2" width="21.26953125" style="175" customWidth="1"/>
    <col min="3" max="3" width="9.26953125" style="167" customWidth="1"/>
    <col min="4" max="4" width="39.1796875" style="175" customWidth="1"/>
    <col min="5" max="5" width="9.1796875" style="167" customWidth="1"/>
    <col min="6" max="6" width="10.81640625" style="175" customWidth="1"/>
    <col min="7" max="7" width="9.7265625" style="167" bestFit="1" customWidth="1"/>
    <col min="8" max="8" width="43.7265625" style="175" customWidth="1"/>
    <col min="9" max="9" width="8.26953125" style="167" bestFit="1" customWidth="1"/>
    <col min="10" max="10" width="12.453125" style="175" customWidth="1"/>
    <col min="11" max="11" width="12.453125" style="175" hidden="1" customWidth="1"/>
    <col min="12" max="12" width="8.26953125" style="167" bestFit="1" customWidth="1"/>
    <col min="13" max="13" width="12.453125" style="175" customWidth="1"/>
    <col min="14" max="14" width="16.26953125" style="167" bestFit="1" customWidth="1"/>
    <col min="15" max="15" width="11.81640625" style="167" customWidth="1"/>
    <col min="16" max="16" width="23.453125" style="167" bestFit="1" customWidth="1"/>
    <col min="17" max="17" width="20.26953125" style="167" customWidth="1"/>
    <col min="18" max="18" width="11.26953125" style="167" bestFit="1" customWidth="1"/>
    <col min="19" max="19" width="42.26953125" style="167" bestFit="1" customWidth="1"/>
    <col min="20" max="20" width="2.81640625" style="167" customWidth="1"/>
    <col min="21" max="21" width="16.1796875" style="167" customWidth="1"/>
    <col min="22" max="16384" width="8.81640625" style="167"/>
  </cols>
  <sheetData>
    <row r="1" spans="1:19" x14ac:dyDescent="0.35">
      <c r="A1" s="171" t="s">
        <v>71</v>
      </c>
      <c r="B1" s="172" t="s">
        <v>72</v>
      </c>
      <c r="C1" s="171" t="s">
        <v>73</v>
      </c>
      <c r="D1" s="172" t="s">
        <v>74</v>
      </c>
      <c r="E1" s="171" t="s">
        <v>75</v>
      </c>
      <c r="F1" s="172" t="s">
        <v>76</v>
      </c>
      <c r="G1" s="171" t="s">
        <v>77</v>
      </c>
      <c r="H1" s="172" t="s">
        <v>78</v>
      </c>
      <c r="I1" s="171" t="s">
        <v>79</v>
      </c>
      <c r="J1" s="172" t="s">
        <v>80</v>
      </c>
      <c r="K1" s="172"/>
      <c r="L1" s="171" t="s">
        <v>81</v>
      </c>
      <c r="M1" s="172" t="s">
        <v>82</v>
      </c>
      <c r="N1" s="173" t="s">
        <v>83</v>
      </c>
      <c r="O1" s="174">
        <f>(Q1)*COUNTIF($A:$A,TRUE)*COUNTIF($C:$C,TRUE)*COUNTIF($E:$E,TRUE)*COUNTIF($I:$I,TRUE)</f>
        <v>1</v>
      </c>
      <c r="P1" s="173" t="s">
        <v>84</v>
      </c>
      <c r="Q1" s="174">
        <v>1</v>
      </c>
    </row>
    <row r="2" spans="1:19" x14ac:dyDescent="0.35">
      <c r="A2" s="347" t="b">
        <v>0</v>
      </c>
      <c r="B2" s="175" t="s">
        <v>85</v>
      </c>
      <c r="C2" s="348" t="b">
        <v>0</v>
      </c>
      <c r="D2" s="176" t="s">
        <v>86</v>
      </c>
      <c r="E2" s="347" t="b">
        <v>0</v>
      </c>
      <c r="F2" s="177" t="s">
        <v>87</v>
      </c>
      <c r="G2" s="347" t="b">
        <v>0</v>
      </c>
      <c r="H2" s="175" t="str">
        <f>deliverytype!G2</f>
        <v>BldgDesInc (Building Design Incentive)</v>
      </c>
      <c r="I2" s="347" t="b">
        <v>1</v>
      </c>
      <c r="J2" s="178" t="s">
        <v>88</v>
      </c>
      <c r="K2" s="178"/>
      <c r="L2" s="347" t="b">
        <v>0</v>
      </c>
      <c r="M2" s="167" t="s">
        <v>89</v>
      </c>
    </row>
    <row r="3" spans="1:19" x14ac:dyDescent="0.35">
      <c r="A3" s="347" t="b">
        <v>0</v>
      </c>
      <c r="B3" s="175" t="s">
        <v>90</v>
      </c>
      <c r="C3" s="347" t="b">
        <v>0</v>
      </c>
      <c r="D3" s="175" t="s">
        <v>91</v>
      </c>
      <c r="E3" s="347" t="b">
        <v>0</v>
      </c>
      <c r="F3" s="177" t="s">
        <v>92</v>
      </c>
      <c r="G3" s="347" t="b">
        <v>0</v>
      </c>
      <c r="H3" s="175" t="str">
        <f>deliverytype!G3</f>
        <v>C&amp;S (Codes and Standards)</v>
      </c>
      <c r="I3" s="347" t="b">
        <v>0</v>
      </c>
      <c r="J3" s="178">
        <v>1975</v>
      </c>
      <c r="K3" s="178"/>
      <c r="L3" s="347" t="b">
        <v>0</v>
      </c>
      <c r="M3" s="167" t="s">
        <v>93</v>
      </c>
    </row>
    <row r="4" spans="1:19" x14ac:dyDescent="0.35">
      <c r="A4" s="347" t="b">
        <v>0</v>
      </c>
      <c r="B4" s="175" t="s">
        <v>94</v>
      </c>
      <c r="C4" s="347" t="b">
        <v>0</v>
      </c>
      <c r="D4" s="175" t="s">
        <v>95</v>
      </c>
      <c r="E4" s="347" t="b">
        <v>0</v>
      </c>
      <c r="F4" s="177" t="s">
        <v>96</v>
      </c>
      <c r="G4" s="347" t="b">
        <v>0</v>
      </c>
      <c r="H4" s="175" t="str">
        <f>deliverytype!G4</f>
        <v>CustIncent (Custom Incentive)</v>
      </c>
      <c r="I4" s="347" t="b">
        <v>0</v>
      </c>
      <c r="J4" s="178">
        <v>1985</v>
      </c>
      <c r="K4" s="178"/>
      <c r="L4" s="347" t="b">
        <v>0</v>
      </c>
      <c r="M4" s="167" t="s">
        <v>97</v>
      </c>
      <c r="P4" s="172" t="s">
        <v>98</v>
      </c>
      <c r="Q4" s="179" t="s">
        <v>99</v>
      </c>
      <c r="R4" s="172" t="s">
        <v>100</v>
      </c>
      <c r="S4" s="340" t="s">
        <v>101</v>
      </c>
    </row>
    <row r="5" spans="1:19" x14ac:dyDescent="0.35">
      <c r="A5" s="347" t="b">
        <v>0</v>
      </c>
      <c r="B5" s="175" t="s">
        <v>102</v>
      </c>
      <c r="C5" s="347" t="b">
        <v>0</v>
      </c>
      <c r="D5" s="175" t="s">
        <v>103</v>
      </c>
      <c r="E5" s="347" t="b">
        <v>0</v>
      </c>
      <c r="F5" s="177" t="s">
        <v>104</v>
      </c>
      <c r="G5" s="347" t="b">
        <v>0</v>
      </c>
      <c r="H5" s="175" t="str">
        <f>deliverytype!G5</f>
        <v>CustIncentDown (Downstream Custom Incentive)</v>
      </c>
      <c r="I5" s="347" t="b">
        <v>0</v>
      </c>
      <c r="J5" s="178">
        <v>1996</v>
      </c>
      <c r="K5" s="178"/>
      <c r="L5" s="347" t="b">
        <v>0</v>
      </c>
      <c r="M5" s="167" t="s">
        <v>61</v>
      </c>
      <c r="R5" s="172" t="s">
        <v>93</v>
      </c>
      <c r="S5" s="340" t="s">
        <v>105</v>
      </c>
    </row>
    <row r="6" spans="1:19" x14ac:dyDescent="0.35">
      <c r="A6" s="347" t="b">
        <v>0</v>
      </c>
      <c r="B6" s="175" t="s">
        <v>106</v>
      </c>
      <c r="C6" s="347" t="b">
        <v>0</v>
      </c>
      <c r="D6" s="175" t="s">
        <v>107</v>
      </c>
      <c r="E6" s="347" t="b">
        <v>0</v>
      </c>
      <c r="F6" s="177" t="s">
        <v>108</v>
      </c>
      <c r="G6" s="347" t="b">
        <v>0</v>
      </c>
      <c r="H6" s="175" t="str">
        <f>deliverytype!G6</f>
        <v>DirInstall (Direct Install)</v>
      </c>
      <c r="I6" s="347" t="b">
        <v>0</v>
      </c>
      <c r="J6" s="178">
        <v>2003</v>
      </c>
      <c r="K6" s="178"/>
      <c r="L6" s="347" t="b">
        <v>0</v>
      </c>
      <c r="M6" s="167" t="s">
        <v>109</v>
      </c>
      <c r="R6" s="172" t="s">
        <v>110</v>
      </c>
      <c r="S6" s="340" t="s">
        <v>111</v>
      </c>
    </row>
    <row r="7" spans="1:19" x14ac:dyDescent="0.35">
      <c r="A7" s="347" t="b">
        <v>1</v>
      </c>
      <c r="B7" s="175" t="s">
        <v>112</v>
      </c>
      <c r="C7" s="347" t="b">
        <v>0</v>
      </c>
      <c r="D7" s="175" t="s">
        <v>113</v>
      </c>
      <c r="E7" s="347" t="b">
        <v>0</v>
      </c>
      <c r="F7" s="177" t="s">
        <v>114</v>
      </c>
      <c r="G7" s="347" t="b">
        <v>1</v>
      </c>
      <c r="H7" s="175" t="str">
        <f>deliverytype!G7</f>
        <v>NonUpStrm (All non-upstream delivery types for deemed measures)</v>
      </c>
      <c r="I7" s="347" t="b">
        <v>0</v>
      </c>
      <c r="J7" s="178">
        <v>2007</v>
      </c>
      <c r="K7" s="178" t="s">
        <v>115</v>
      </c>
      <c r="L7" s="347" t="b">
        <v>0</v>
      </c>
      <c r="M7" s="178" t="s">
        <v>116</v>
      </c>
      <c r="R7" s="172" t="s">
        <v>61</v>
      </c>
      <c r="S7" s="340" t="s">
        <v>117</v>
      </c>
    </row>
    <row r="8" spans="1:19" x14ac:dyDescent="0.35">
      <c r="A8" s="347" t="b">
        <v>0</v>
      </c>
      <c r="B8" s="175" t="s">
        <v>118</v>
      </c>
      <c r="C8" s="347" t="b">
        <v>0</v>
      </c>
      <c r="D8" s="175" t="s">
        <v>119</v>
      </c>
      <c r="E8" s="347" t="b">
        <v>0</v>
      </c>
      <c r="F8" s="177" t="s">
        <v>120</v>
      </c>
      <c r="G8" s="347" t="b">
        <v>0</v>
      </c>
      <c r="H8" s="175" t="str">
        <f>deliverytype!G8</f>
        <v>OnLineAudit (On-line Audit)</v>
      </c>
      <c r="I8" s="347" t="b">
        <v>0</v>
      </c>
      <c r="J8" s="178">
        <v>2011</v>
      </c>
      <c r="K8" s="178"/>
      <c r="L8" s="347" t="b">
        <v>0</v>
      </c>
      <c r="M8" s="178" t="s">
        <v>121</v>
      </c>
      <c r="P8" s="172" t="s">
        <v>122</v>
      </c>
      <c r="Q8" s="340" t="s">
        <v>123</v>
      </c>
    </row>
    <row r="9" spans="1:19" x14ac:dyDescent="0.35">
      <c r="A9" s="347" t="b">
        <v>0</v>
      </c>
      <c r="B9" s="175" t="s">
        <v>124</v>
      </c>
      <c r="C9" s="347" t="b">
        <v>0</v>
      </c>
      <c r="D9" s="175" t="s">
        <v>125</v>
      </c>
      <c r="E9" s="347" t="b">
        <v>0</v>
      </c>
      <c r="F9" s="177" t="s">
        <v>126</v>
      </c>
      <c r="G9" s="347" t="b">
        <v>0</v>
      </c>
      <c r="H9" s="175" t="str">
        <f>deliverytype!G9</f>
        <v>OnSiteAudit (On-site Audit)</v>
      </c>
      <c r="I9" s="347" t="b">
        <v>0</v>
      </c>
      <c r="J9" s="178">
        <v>2014</v>
      </c>
      <c r="K9" s="178"/>
      <c r="L9" s="347" t="b">
        <v>0</v>
      </c>
      <c r="M9" s="178" t="s">
        <v>127</v>
      </c>
      <c r="P9" s="172" t="s">
        <v>128</v>
      </c>
      <c r="Q9" s="340" t="s">
        <v>88</v>
      </c>
    </row>
    <row r="10" spans="1:19" x14ac:dyDescent="0.35">
      <c r="A10" s="347" t="b">
        <v>0</v>
      </c>
      <c r="B10" s="175" t="s">
        <v>129</v>
      </c>
      <c r="C10" s="347" t="b">
        <v>0</v>
      </c>
      <c r="D10" s="176" t="s">
        <v>130</v>
      </c>
      <c r="E10" s="347" t="b">
        <v>0</v>
      </c>
      <c r="F10" s="177" t="s">
        <v>131</v>
      </c>
      <c r="G10" s="347" t="b">
        <v>0</v>
      </c>
      <c r="H10" s="175" t="str">
        <f>deliverytype!G10</f>
        <v>PreReb (Prescriptive Rebate)</v>
      </c>
      <c r="I10" s="347" t="b">
        <v>0</v>
      </c>
      <c r="J10" s="180">
        <v>2015</v>
      </c>
      <c r="K10" s="180"/>
      <c r="L10" s="347" t="b">
        <v>0</v>
      </c>
      <c r="M10" s="180" t="s">
        <v>116</v>
      </c>
      <c r="P10" s="172" t="s">
        <v>132</v>
      </c>
      <c r="Q10" s="340" t="s">
        <v>133</v>
      </c>
    </row>
    <row r="11" spans="1:19" x14ac:dyDescent="0.35">
      <c r="A11" s="347" t="b">
        <v>0</v>
      </c>
      <c r="B11" s="175" t="s">
        <v>134</v>
      </c>
      <c r="C11" s="347" t="b">
        <v>0</v>
      </c>
      <c r="D11" s="175" t="s">
        <v>135</v>
      </c>
      <c r="E11" s="347" t="b">
        <v>0</v>
      </c>
      <c r="F11" s="177" t="s">
        <v>136</v>
      </c>
      <c r="G11" s="347" t="b">
        <v>0</v>
      </c>
      <c r="H11" s="175" t="str">
        <f>deliverytype!G11</f>
        <v>PreRebDI (Direct Install Prescriptive Rebate)</v>
      </c>
      <c r="I11" s="347" t="b">
        <v>0</v>
      </c>
      <c r="J11" s="180" t="s">
        <v>137</v>
      </c>
      <c r="K11" s="180"/>
      <c r="L11" s="347" t="b">
        <v>0</v>
      </c>
      <c r="M11" s="180" t="s">
        <v>138</v>
      </c>
      <c r="P11" s="172" t="s">
        <v>139</v>
      </c>
      <c r="Q11" s="340" t="s">
        <v>140</v>
      </c>
    </row>
    <row r="12" spans="1:19" x14ac:dyDescent="0.35">
      <c r="A12" s="347" t="b">
        <v>0</v>
      </c>
      <c r="B12" s="175" t="s">
        <v>141</v>
      </c>
      <c r="C12" s="347" t="b">
        <v>0</v>
      </c>
      <c r="D12" s="176" t="s">
        <v>142</v>
      </c>
      <c r="E12" s="347" t="b">
        <v>0</v>
      </c>
      <c r="F12" s="177" t="s">
        <v>143</v>
      </c>
      <c r="G12" s="347" t="b">
        <v>1</v>
      </c>
      <c r="H12" s="175" t="str">
        <f>deliverytype!G12</f>
        <v>PreRebDown (Downstream Prescriptive Rebate)</v>
      </c>
      <c r="I12" s="347" t="b">
        <v>0</v>
      </c>
      <c r="J12" s="178" t="s">
        <v>144</v>
      </c>
      <c r="K12" s="178" t="s">
        <v>145</v>
      </c>
      <c r="L12" s="347" t="b">
        <v>0</v>
      </c>
      <c r="M12" s="178" t="s">
        <v>146</v>
      </c>
      <c r="P12" s="172" t="s">
        <v>147</v>
      </c>
      <c r="Q12" s="340" t="s">
        <v>148</v>
      </c>
    </row>
    <row r="13" spans="1:19" x14ac:dyDescent="0.35">
      <c r="A13" s="347" t="b">
        <v>0</v>
      </c>
      <c r="B13" s="175" t="s">
        <v>149</v>
      </c>
      <c r="C13" s="347" t="b">
        <v>0</v>
      </c>
      <c r="D13" s="175" t="s">
        <v>150</v>
      </c>
      <c r="E13" s="347" t="b">
        <v>0</v>
      </c>
      <c r="F13" s="177" t="s">
        <v>151</v>
      </c>
      <c r="G13" s="347" t="b">
        <v>0</v>
      </c>
      <c r="H13" s="175" t="str">
        <f>deliverytype!G13</f>
        <v>PreRebUp (Upstream Prescriptive Rebate)</v>
      </c>
      <c r="I13" s="347" t="b">
        <v>0</v>
      </c>
      <c r="J13" s="178" t="s">
        <v>152</v>
      </c>
      <c r="K13" s="178"/>
      <c r="L13" s="347" t="b">
        <v>0</v>
      </c>
      <c r="M13" s="178" t="s">
        <v>153</v>
      </c>
      <c r="P13" s="172" t="s">
        <v>154</v>
      </c>
      <c r="Q13" s="340" t="s">
        <v>95</v>
      </c>
    </row>
    <row r="14" spans="1:19" x14ac:dyDescent="0.35">
      <c r="A14" s="347" t="b">
        <v>0</v>
      </c>
      <c r="B14" s="175" t="s">
        <v>155</v>
      </c>
      <c r="C14" s="347" t="b">
        <v>0</v>
      </c>
      <c r="D14" s="175" t="s">
        <v>156</v>
      </c>
      <c r="E14" s="347" t="b">
        <v>0</v>
      </c>
      <c r="F14" s="177" t="s">
        <v>157</v>
      </c>
      <c r="G14" s="188"/>
      <c r="I14" s="347" t="b">
        <v>0</v>
      </c>
      <c r="J14" s="178" t="s">
        <v>158</v>
      </c>
      <c r="K14" s="178"/>
      <c r="L14" s="347" t="b">
        <v>0</v>
      </c>
      <c r="M14" s="178" t="s">
        <v>159</v>
      </c>
      <c r="P14" s="172" t="s">
        <v>160</v>
      </c>
      <c r="Q14" s="179" t="s">
        <v>99</v>
      </c>
      <c r="R14" s="172" t="s">
        <v>161</v>
      </c>
      <c r="S14" s="340" t="s">
        <v>162</v>
      </c>
    </row>
    <row r="15" spans="1:19" x14ac:dyDescent="0.35">
      <c r="A15" s="347" t="b">
        <v>0</v>
      </c>
      <c r="B15" s="175" t="s">
        <v>163</v>
      </c>
      <c r="C15" s="347" t="b">
        <v>0</v>
      </c>
      <c r="D15" s="176" t="s">
        <v>164</v>
      </c>
      <c r="E15" s="347" t="b">
        <v>0</v>
      </c>
      <c r="F15" s="177" t="s">
        <v>165</v>
      </c>
      <c r="I15" s="347" t="b">
        <v>0</v>
      </c>
      <c r="J15" s="178" t="s">
        <v>166</v>
      </c>
      <c r="K15" s="178"/>
      <c r="L15" s="347" t="b">
        <v>1</v>
      </c>
      <c r="M15" s="178" t="s">
        <v>88</v>
      </c>
      <c r="R15" s="172" t="s">
        <v>167</v>
      </c>
      <c r="S15" s="340" t="s">
        <v>168</v>
      </c>
    </row>
    <row r="16" spans="1:19" x14ac:dyDescent="0.35">
      <c r="C16" s="347" t="b">
        <v>0</v>
      </c>
      <c r="D16" s="175" t="s">
        <v>169</v>
      </c>
      <c r="E16" s="347" t="b">
        <v>0</v>
      </c>
      <c r="F16" s="177" t="s">
        <v>170</v>
      </c>
      <c r="I16" s="347" t="b">
        <v>0</v>
      </c>
      <c r="J16" s="178" t="s">
        <v>171</v>
      </c>
      <c r="K16" s="178"/>
      <c r="M16" s="178"/>
      <c r="P16" s="172" t="s">
        <v>172</v>
      </c>
      <c r="Q16" s="340" t="s">
        <v>173</v>
      </c>
    </row>
    <row r="17" spans="3:20" x14ac:dyDescent="0.35">
      <c r="C17" s="347" t="b">
        <v>0</v>
      </c>
      <c r="D17" s="175" t="s">
        <v>174</v>
      </c>
      <c r="E17" s="347" t="b">
        <v>0</v>
      </c>
      <c r="F17" s="177" t="s">
        <v>175</v>
      </c>
      <c r="I17" s="347" t="b">
        <v>0</v>
      </c>
      <c r="J17" s="178" t="s">
        <v>176</v>
      </c>
      <c r="K17" s="178"/>
      <c r="M17" s="178"/>
      <c r="P17" s="172" t="s">
        <v>177</v>
      </c>
      <c r="Q17" s="179" t="s">
        <v>99</v>
      </c>
      <c r="R17" s="172" t="s">
        <v>178</v>
      </c>
      <c r="S17" s="340" t="s">
        <v>179</v>
      </c>
      <c r="T17" s="182" t="s">
        <v>180</v>
      </c>
    </row>
    <row r="18" spans="3:20" x14ac:dyDescent="0.35">
      <c r="C18" s="347" t="b">
        <v>0</v>
      </c>
      <c r="D18" s="175" t="s">
        <v>181</v>
      </c>
      <c r="E18" s="347" t="b">
        <v>0</v>
      </c>
      <c r="F18" s="175" t="s">
        <v>182</v>
      </c>
      <c r="I18" s="347" t="b">
        <v>0</v>
      </c>
      <c r="J18" s="178" t="s">
        <v>183</v>
      </c>
      <c r="K18" s="178"/>
      <c r="M18" s="178"/>
      <c r="R18" s="172" t="s">
        <v>184</v>
      </c>
      <c r="S18" s="340" t="s">
        <v>185</v>
      </c>
      <c r="T18" s="183" t="s">
        <v>186</v>
      </c>
    </row>
    <row r="19" spans="3:20" x14ac:dyDescent="0.35">
      <c r="C19" s="347" t="b">
        <v>0</v>
      </c>
      <c r="D19" s="175" t="s">
        <v>187</v>
      </c>
      <c r="E19" s="347" t="b">
        <v>1</v>
      </c>
      <c r="F19" s="175" t="s">
        <v>88</v>
      </c>
      <c r="I19" s="347" t="b">
        <v>0</v>
      </c>
      <c r="J19" s="178" t="s">
        <v>188</v>
      </c>
      <c r="K19" s="178"/>
      <c r="M19" s="178"/>
      <c r="R19" s="172" t="s">
        <v>189</v>
      </c>
      <c r="S19" s="340" t="s">
        <v>190</v>
      </c>
      <c r="T19" s="183" t="s">
        <v>191</v>
      </c>
    </row>
    <row r="20" spans="3:20" x14ac:dyDescent="0.35">
      <c r="C20" s="347" t="b">
        <v>0</v>
      </c>
      <c r="D20" s="175" t="s">
        <v>192</v>
      </c>
      <c r="I20" s="347" t="b">
        <v>0</v>
      </c>
      <c r="J20" s="178" t="s">
        <v>193</v>
      </c>
      <c r="K20" s="178"/>
      <c r="M20" s="178"/>
      <c r="R20" s="172" t="s">
        <v>194</v>
      </c>
      <c r="S20" s="340"/>
      <c r="T20" s="184" t="s">
        <v>195</v>
      </c>
    </row>
    <row r="21" spans="3:20" x14ac:dyDescent="0.35">
      <c r="C21" s="347" t="b">
        <v>0</v>
      </c>
      <c r="D21" s="176" t="s">
        <v>196</v>
      </c>
      <c r="I21" s="347" t="b">
        <v>0</v>
      </c>
      <c r="J21" s="178">
        <v>5</v>
      </c>
      <c r="K21" s="178"/>
      <c r="M21" s="178"/>
      <c r="T21" s="184" t="s">
        <v>197</v>
      </c>
    </row>
    <row r="22" spans="3:20" x14ac:dyDescent="0.35">
      <c r="C22" s="347" t="b">
        <v>0</v>
      </c>
      <c r="D22" s="175" t="s">
        <v>198</v>
      </c>
    </row>
    <row r="23" spans="3:20" x14ac:dyDescent="0.35">
      <c r="C23" s="347" t="b">
        <v>0</v>
      </c>
      <c r="D23" s="175" t="s">
        <v>199</v>
      </c>
    </row>
    <row r="24" spans="3:20" x14ac:dyDescent="0.35">
      <c r="C24" s="347" t="b">
        <v>0</v>
      </c>
      <c r="D24" s="175" t="s">
        <v>200</v>
      </c>
    </row>
    <row r="25" spans="3:20" x14ac:dyDescent="0.35">
      <c r="C25" s="347" t="b">
        <v>0</v>
      </c>
      <c r="D25" s="175" t="s">
        <v>201</v>
      </c>
    </row>
    <row r="26" spans="3:20" x14ac:dyDescent="0.35">
      <c r="C26" s="347" t="b">
        <v>0</v>
      </c>
      <c r="D26" s="175" t="s">
        <v>202</v>
      </c>
    </row>
    <row r="27" spans="3:20" x14ac:dyDescent="0.35">
      <c r="C27" s="347" t="b">
        <v>0</v>
      </c>
      <c r="D27" s="175" t="s">
        <v>203</v>
      </c>
    </row>
    <row r="28" spans="3:20" x14ac:dyDescent="0.35">
      <c r="C28" s="347" t="b">
        <v>0</v>
      </c>
      <c r="D28" s="175" t="s">
        <v>204</v>
      </c>
    </row>
    <row r="29" spans="3:20" x14ac:dyDescent="0.35">
      <c r="C29" s="347" t="b">
        <v>0</v>
      </c>
      <c r="D29" s="175" t="s">
        <v>205</v>
      </c>
    </row>
    <row r="30" spans="3:20" x14ac:dyDescent="0.35">
      <c r="C30" s="347" t="b">
        <v>0</v>
      </c>
      <c r="D30" s="175" t="s">
        <v>206</v>
      </c>
    </row>
    <row r="31" spans="3:20" x14ac:dyDescent="0.35">
      <c r="C31" s="347" t="b">
        <v>0</v>
      </c>
      <c r="D31" s="175" t="s">
        <v>207</v>
      </c>
    </row>
    <row r="32" spans="3:20" x14ac:dyDescent="0.35">
      <c r="C32" s="347" t="b">
        <v>0</v>
      </c>
      <c r="D32" s="175" t="s">
        <v>208</v>
      </c>
    </row>
    <row r="33" spans="3:4" x14ac:dyDescent="0.35">
      <c r="C33" s="347" t="b">
        <v>0</v>
      </c>
      <c r="D33" s="175" t="s">
        <v>209</v>
      </c>
    </row>
    <row r="34" spans="3:4" x14ac:dyDescent="0.35">
      <c r="C34" s="347" t="b">
        <v>0</v>
      </c>
      <c r="D34" s="175" t="s">
        <v>210</v>
      </c>
    </row>
    <row r="35" spans="3:4" x14ac:dyDescent="0.35">
      <c r="C35" s="347" t="b">
        <v>0</v>
      </c>
      <c r="D35" s="176" t="s">
        <v>211</v>
      </c>
    </row>
    <row r="36" spans="3:4" x14ac:dyDescent="0.35">
      <c r="C36" s="347" t="b">
        <v>0</v>
      </c>
      <c r="D36" s="175" t="s">
        <v>212</v>
      </c>
    </row>
    <row r="37" spans="3:4" x14ac:dyDescent="0.35">
      <c r="C37" s="347" t="b">
        <v>0</v>
      </c>
      <c r="D37" s="175" t="s">
        <v>182</v>
      </c>
    </row>
    <row r="38" spans="3:4" x14ac:dyDescent="0.35">
      <c r="C38" s="347" t="b">
        <v>1</v>
      </c>
      <c r="D38" s="175" t="s">
        <v>88</v>
      </c>
    </row>
  </sheetData>
  <conditionalFormatting sqref="E1:E1048576 G1:G1048576 C1:C1048576 A1:A1048576">
    <cfRule type="cellIs" dxfId="27" priority="4" operator="equal">
      <formula>TRUE</formula>
    </cfRule>
  </conditionalFormatting>
  <conditionalFormatting sqref="I1:I1048576">
    <cfRule type="cellIs" dxfId="26" priority="2" operator="equal">
      <formula>TRUE</formula>
    </cfRule>
  </conditionalFormatting>
  <conditionalFormatting sqref="L1:L1048576">
    <cfRule type="cellIs" dxfId="25" priority="1" operator="equal">
      <formula>TRUE</formula>
    </cfRule>
  </conditionalFormatting>
  <dataValidations count="1">
    <dataValidation type="list" allowBlank="1" showInputMessage="1" showErrorMessage="1" sqref="Q16" xr:uid="{00000000-0002-0000-0300-00000B000000}">
      <formula1>#REF!</formula1>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0300-000000000000}">
          <x14:formula1>
            <xm:f>Lookup_Unit!$A$2:$A$29</xm:f>
          </x14:formula1>
          <xm:sqref>Q10</xm:sqref>
        </x14:dataValidation>
        <x14:dataValidation type="list" allowBlank="1" showInputMessage="1" showErrorMessage="1" xr:uid="{00000000-0002-0000-0300-000001000000}">
          <x14:formula1>
            <xm:f>Lookup!$B$43:$B$45</xm:f>
          </x14:formula1>
          <xm:sqref>Q8</xm:sqref>
        </x14:dataValidation>
        <x14:dataValidation type="list" allowBlank="1" showInputMessage="1" showErrorMessage="1" xr:uid="{00000000-0002-0000-0300-000002000000}">
          <x14:formula1>
            <xm:f>READI_BldgHVAC!$B$6:$B$38</xm:f>
          </x14:formula1>
          <xm:sqref>Q9</xm:sqref>
        </x14:dataValidation>
        <x14:dataValidation type="list" allowBlank="1" showInputMessage="1" showErrorMessage="1" xr:uid="{00000000-0002-0000-0300-000003000000}">
          <x14:formula1>
            <xm:f>ElecImpProfiles!$B$474:$B$512</xm:f>
          </x14:formula1>
          <xm:sqref>S7</xm:sqref>
        </x14:dataValidation>
        <x14:dataValidation type="list" allowBlank="1" showInputMessage="1" showErrorMessage="1" xr:uid="{00000000-0002-0000-0300-000004000000}">
          <x14:formula1>
            <xm:f>Lookup!$B$22:$B$37</xm:f>
          </x14:formula1>
          <xm:sqref>Q12</xm:sqref>
        </x14:dataValidation>
        <x14:dataValidation type="list" allowBlank="1" showInputMessage="1" showErrorMessage="1" xr:uid="{00000000-0002-0000-0300-000005000000}">
          <x14:formula1>
            <xm:f>Lookup!$B$1:$B$2</xm:f>
          </x14:formula1>
          <xm:sqref>Q11</xm:sqref>
        </x14:dataValidation>
        <x14:dataValidation type="list" allowBlank="1" showInputMessage="1" showErrorMessage="1" xr:uid="{00000000-0002-0000-0300-000006000000}">
          <x14:formula1>
            <xm:f>ElecImpProfiles!$B$6:$B$83</xm:f>
          </x14:formula1>
          <xm:sqref>S4</xm:sqref>
        </x14:dataValidation>
        <x14:dataValidation type="list" allowBlank="1" showInputMessage="1" showErrorMessage="1" xr:uid="{00000000-0002-0000-0300-000007000000}">
          <x14:formula1>
            <xm:f>ElecImpProfiles!$B$84:$B$473</xm:f>
          </x14:formula1>
          <xm:sqref>S5</xm:sqref>
        </x14:dataValidation>
        <x14:dataValidation type="list" allowBlank="1" showInputMessage="1" showErrorMessage="1" xr:uid="{00000000-0002-0000-0300-000008000000}">
          <x14:formula1>
            <xm:f>ElecImpProfiles!$B$513:$B$752</xm:f>
          </x14:formula1>
          <xm:sqref>S6</xm:sqref>
        </x14:dataValidation>
        <x14:dataValidation type="list" allowBlank="1" showInputMessage="1" showErrorMessage="1" xr:uid="{00000000-0002-0000-0300-000009000000}">
          <x14:formula1>
            <xm:f>READI_EUL!$B$6:$B$897</xm:f>
          </x14:formula1>
          <xm:sqref>S14:S15</xm:sqref>
        </x14:dataValidation>
        <x14:dataValidation type="list" allowBlank="1" showInputMessage="1" showErrorMessage="1" xr:uid="{00000000-0002-0000-0300-00000A000000}">
          <x14:formula1>
            <xm:f>READI_NTG!$B$6:$B$88</xm:f>
          </x14:formula1>
          <xm:sqref>S17:S20</xm:sqref>
        </x14:dataValidation>
        <x14:dataValidation type="list" allowBlank="1" showInputMessage="1" showErrorMessage="1" xr:uid="{00000000-0002-0000-0300-00000C000000}">
          <x14:formula1>
            <xm:f>sector!$A$2:$A$5</xm:f>
          </x14:formula1>
          <xm:sqref>Q13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14999847407452621"/>
  </sheetPr>
  <dimension ref="A1:O32"/>
  <sheetViews>
    <sheetView workbookViewId="0"/>
  </sheetViews>
  <sheetFormatPr defaultColWidth="8.81640625" defaultRowHeight="14.5" outlineLevelCol="1" x14ac:dyDescent="0.35"/>
  <cols>
    <col min="1" max="1" width="11.7265625" customWidth="1"/>
    <col min="2" max="2" width="11.453125" bestFit="1" customWidth="1"/>
    <col min="3" max="3" width="15.453125" bestFit="1" customWidth="1"/>
    <col min="4" max="4" width="66.1796875" style="4" customWidth="1"/>
    <col min="5" max="5" width="24.26953125" customWidth="1"/>
    <col min="6" max="6" width="18.1796875" style="39" bestFit="1" customWidth="1"/>
    <col min="7" max="7" width="17.453125" style="4" customWidth="1"/>
    <col min="8" max="8" width="18.1796875" style="39" customWidth="1"/>
    <col min="11" max="11" width="35.26953125" hidden="1" customWidth="1" outlineLevel="1"/>
    <col min="12" max="12" width="19.26953125" hidden="1" customWidth="1" outlineLevel="1"/>
    <col min="13" max="13" width="19.1796875" hidden="1" customWidth="1" outlineLevel="1"/>
    <col min="14" max="14" width="19" hidden="1" customWidth="1" outlineLevel="1"/>
    <col min="15" max="15" width="8.81640625" collapsed="1"/>
  </cols>
  <sheetData>
    <row r="1" spans="1:14" ht="37" x14ac:dyDescent="0.45">
      <c r="A1" s="186" t="s">
        <v>213</v>
      </c>
      <c r="B1" s="187" t="s">
        <v>56</v>
      </c>
      <c r="C1" s="187" t="s">
        <v>214</v>
      </c>
      <c r="D1" s="186" t="s">
        <v>58</v>
      </c>
      <c r="E1" s="187" t="s">
        <v>215</v>
      </c>
      <c r="F1" s="194" t="s">
        <v>216</v>
      </c>
      <c r="G1" s="186" t="s">
        <v>217</v>
      </c>
      <c r="H1" s="194" t="s">
        <v>218</v>
      </c>
      <c r="K1" s="187" t="s">
        <v>219</v>
      </c>
      <c r="L1" s="187" t="s">
        <v>218</v>
      </c>
      <c r="M1" s="187" t="s">
        <v>215</v>
      </c>
      <c r="N1" s="187" t="s">
        <v>220</v>
      </c>
    </row>
    <row r="2" spans="1:14" x14ac:dyDescent="0.35">
      <c r="A2" s="342">
        <v>1</v>
      </c>
      <c r="B2" s="343"/>
      <c r="C2" s="342"/>
      <c r="D2" s="345"/>
      <c r="E2" s="344"/>
      <c r="F2" s="349"/>
      <c r="G2" s="345"/>
      <c r="H2" s="349"/>
      <c r="K2" s="346" t="s">
        <v>221</v>
      </c>
      <c r="L2" s="346" t="s">
        <v>182</v>
      </c>
      <c r="M2" s="344" t="s">
        <v>222</v>
      </c>
      <c r="N2" s="346" t="s">
        <v>223</v>
      </c>
    </row>
    <row r="3" spans="1:14" x14ac:dyDescent="0.35">
      <c r="A3" s="342"/>
      <c r="B3" s="343"/>
      <c r="C3" s="342"/>
      <c r="D3" s="350"/>
      <c r="E3" s="344"/>
      <c r="F3" s="349"/>
      <c r="G3" s="345"/>
      <c r="H3" s="349"/>
      <c r="K3" s="346" t="s">
        <v>224</v>
      </c>
      <c r="L3" s="346" t="s">
        <v>225</v>
      </c>
      <c r="M3" s="346" t="s">
        <v>226</v>
      </c>
      <c r="N3" s="346" t="s">
        <v>227</v>
      </c>
    </row>
    <row r="4" spans="1:14" x14ac:dyDescent="0.35">
      <c r="A4" s="342"/>
      <c r="B4" s="343"/>
      <c r="C4" s="342"/>
      <c r="D4" s="345"/>
      <c r="E4" s="344"/>
      <c r="F4" s="349"/>
      <c r="G4" s="345"/>
      <c r="H4" s="349"/>
      <c r="K4" s="346" t="s">
        <v>228</v>
      </c>
      <c r="L4" s="346" t="s">
        <v>229</v>
      </c>
      <c r="M4" s="346" t="s">
        <v>230</v>
      </c>
      <c r="N4" s="346" t="s">
        <v>231</v>
      </c>
    </row>
    <row r="5" spans="1:14" x14ac:dyDescent="0.35">
      <c r="A5" s="342"/>
      <c r="B5" s="343"/>
      <c r="C5" s="342"/>
      <c r="D5" s="345"/>
      <c r="E5" s="344"/>
      <c r="F5" s="349"/>
      <c r="G5" s="345"/>
      <c r="H5" s="349"/>
      <c r="K5" s="346" t="s">
        <v>232</v>
      </c>
      <c r="L5" s="346" t="s">
        <v>233</v>
      </c>
      <c r="M5" s="346" t="s">
        <v>234</v>
      </c>
      <c r="N5" s="346" t="s">
        <v>235</v>
      </c>
    </row>
    <row r="6" spans="1:14" x14ac:dyDescent="0.35">
      <c r="A6" s="342"/>
      <c r="B6" s="343"/>
      <c r="C6" s="342"/>
      <c r="D6" s="345"/>
      <c r="E6" s="344"/>
      <c r="F6" s="349"/>
      <c r="G6" s="345"/>
      <c r="H6" s="349"/>
      <c r="K6" s="346" t="s">
        <v>236</v>
      </c>
      <c r="L6" s="346"/>
      <c r="M6" s="346" t="s">
        <v>237</v>
      </c>
      <c r="N6" s="346" t="s">
        <v>238</v>
      </c>
    </row>
    <row r="7" spans="1:14" x14ac:dyDescent="0.35">
      <c r="A7" s="342"/>
      <c r="B7" s="343"/>
      <c r="C7" s="342"/>
      <c r="D7" s="345"/>
      <c r="E7" s="344"/>
      <c r="F7" s="349"/>
      <c r="G7" s="345"/>
      <c r="H7" s="349"/>
      <c r="K7" s="346" t="s">
        <v>239</v>
      </c>
      <c r="L7" s="346"/>
      <c r="M7" s="346" t="s">
        <v>8</v>
      </c>
      <c r="N7" s="346" t="s">
        <v>240</v>
      </c>
    </row>
    <row r="8" spans="1:14" x14ac:dyDescent="0.35">
      <c r="A8" s="342"/>
      <c r="B8" s="343"/>
      <c r="C8" s="342"/>
      <c r="D8" s="350"/>
      <c r="E8" s="344"/>
      <c r="F8" s="349"/>
      <c r="G8" s="345"/>
      <c r="H8" s="349"/>
      <c r="K8" s="346" t="s">
        <v>237</v>
      </c>
      <c r="L8" s="346"/>
      <c r="M8" s="346" t="s">
        <v>241</v>
      </c>
      <c r="N8" s="346" t="s">
        <v>242</v>
      </c>
    </row>
    <row r="9" spans="1:14" x14ac:dyDescent="0.35">
      <c r="A9" s="342"/>
      <c r="B9" s="343"/>
      <c r="C9" s="342"/>
      <c r="D9" s="350"/>
      <c r="E9" s="344"/>
      <c r="F9" s="349"/>
      <c r="G9" s="345"/>
      <c r="H9" s="349"/>
      <c r="K9" s="346"/>
      <c r="L9" s="346"/>
      <c r="M9" s="346"/>
      <c r="N9" s="346"/>
    </row>
    <row r="10" spans="1:14" x14ac:dyDescent="0.35">
      <c r="A10" s="342"/>
      <c r="B10" s="343"/>
      <c r="C10" s="342"/>
      <c r="E10" s="344"/>
      <c r="F10" s="349"/>
      <c r="G10" s="345"/>
      <c r="H10" s="349"/>
    </row>
    <row r="11" spans="1:14" x14ac:dyDescent="0.35">
      <c r="A11" s="342"/>
      <c r="B11" s="343"/>
      <c r="C11" s="342"/>
      <c r="D11" s="345"/>
      <c r="E11" s="344"/>
      <c r="F11" s="349"/>
      <c r="G11" s="345"/>
      <c r="H11" s="349"/>
    </row>
    <row r="12" spans="1:14" x14ac:dyDescent="0.35">
      <c r="A12" s="342"/>
      <c r="B12" s="343"/>
      <c r="C12" s="342"/>
      <c r="D12" s="345"/>
      <c r="E12" s="344"/>
      <c r="F12" s="349"/>
      <c r="G12" s="345"/>
      <c r="H12" s="349"/>
    </row>
    <row r="13" spans="1:14" x14ac:dyDescent="0.35">
      <c r="A13" s="342"/>
      <c r="B13" s="343"/>
      <c r="C13" s="342"/>
      <c r="D13" s="345"/>
      <c r="E13" s="344"/>
      <c r="F13" s="349"/>
      <c r="G13" s="345"/>
      <c r="H13" s="349"/>
    </row>
    <row r="14" spans="1:14" x14ac:dyDescent="0.35">
      <c r="A14" s="342"/>
      <c r="B14" s="343"/>
      <c r="C14" s="342"/>
      <c r="D14" s="345"/>
      <c r="E14" s="344"/>
      <c r="F14" s="349"/>
      <c r="G14" s="345"/>
      <c r="H14" s="349"/>
    </row>
    <row r="15" spans="1:14" x14ac:dyDescent="0.35">
      <c r="A15" s="342"/>
      <c r="B15" s="343"/>
      <c r="C15" s="342"/>
      <c r="D15" s="345"/>
      <c r="E15" s="344"/>
      <c r="F15" s="349"/>
      <c r="G15" s="345"/>
      <c r="H15" s="349"/>
    </row>
    <row r="16" spans="1:14" x14ac:dyDescent="0.35">
      <c r="A16" s="342"/>
      <c r="B16" s="343"/>
      <c r="C16" s="342"/>
      <c r="D16" s="345"/>
      <c r="E16" s="344"/>
      <c r="F16" s="349"/>
      <c r="G16" s="345"/>
      <c r="H16" s="349"/>
    </row>
    <row r="17" spans="1:8" x14ac:dyDescent="0.35">
      <c r="A17" s="342"/>
      <c r="B17" s="343"/>
      <c r="C17" s="342"/>
      <c r="D17" s="345"/>
      <c r="E17" s="344"/>
      <c r="F17" s="349"/>
      <c r="G17" s="345"/>
      <c r="H17" s="349"/>
    </row>
    <row r="18" spans="1:8" x14ac:dyDescent="0.35">
      <c r="A18" s="342"/>
      <c r="B18" s="343"/>
      <c r="C18" s="342"/>
      <c r="D18" s="345"/>
      <c r="E18" s="344"/>
      <c r="F18" s="349"/>
      <c r="G18" s="345"/>
      <c r="H18" s="349"/>
    </row>
    <row r="19" spans="1:8" x14ac:dyDescent="0.35">
      <c r="A19" s="342"/>
      <c r="B19" s="343"/>
      <c r="C19" s="342"/>
      <c r="D19" s="345"/>
      <c r="E19" s="344"/>
      <c r="F19" s="349"/>
      <c r="G19" s="345"/>
      <c r="H19" s="349"/>
    </row>
    <row r="20" spans="1:8" x14ac:dyDescent="0.35">
      <c r="A20" s="342"/>
      <c r="B20" s="343"/>
      <c r="C20" s="342"/>
      <c r="D20" s="345"/>
      <c r="E20" s="344"/>
      <c r="F20" s="349"/>
      <c r="G20" s="345"/>
      <c r="H20" s="349"/>
    </row>
    <row r="21" spans="1:8" x14ac:dyDescent="0.35">
      <c r="A21" s="342"/>
      <c r="B21" s="343"/>
      <c r="C21" s="342"/>
      <c r="D21" s="345"/>
      <c r="E21" s="344"/>
      <c r="F21" s="349"/>
      <c r="G21" s="345"/>
      <c r="H21" s="349"/>
    </row>
    <row r="22" spans="1:8" x14ac:dyDescent="0.35">
      <c r="A22" s="342"/>
      <c r="B22" s="343"/>
      <c r="C22" s="342"/>
      <c r="D22" s="345"/>
      <c r="E22" s="344"/>
      <c r="F22" s="349"/>
      <c r="G22" s="345"/>
      <c r="H22" s="349"/>
    </row>
    <row r="23" spans="1:8" x14ac:dyDescent="0.35">
      <c r="A23" s="342"/>
      <c r="B23" s="343"/>
      <c r="C23" s="342"/>
      <c r="D23" s="345"/>
      <c r="E23" s="344"/>
      <c r="F23" s="349"/>
      <c r="G23" s="345"/>
      <c r="H23" s="349"/>
    </row>
    <row r="24" spans="1:8" x14ac:dyDescent="0.35">
      <c r="A24" s="342"/>
      <c r="B24" s="343"/>
      <c r="C24" s="342"/>
      <c r="D24" s="345"/>
      <c r="E24" s="344"/>
      <c r="F24" s="349"/>
      <c r="G24" s="345"/>
      <c r="H24" s="349"/>
    </row>
    <row r="25" spans="1:8" x14ac:dyDescent="0.35">
      <c r="A25" s="342"/>
      <c r="B25" s="343"/>
      <c r="C25" s="342"/>
      <c r="D25" s="345"/>
      <c r="E25" s="344"/>
      <c r="F25" s="349"/>
      <c r="G25" s="345"/>
      <c r="H25" s="349"/>
    </row>
    <row r="26" spans="1:8" x14ac:dyDescent="0.35">
      <c r="A26" s="342"/>
      <c r="B26" s="343"/>
      <c r="C26" s="342"/>
      <c r="D26" s="345"/>
      <c r="E26" s="344"/>
      <c r="F26" s="349"/>
      <c r="G26" s="345"/>
      <c r="H26" s="349"/>
    </row>
    <row r="27" spans="1:8" x14ac:dyDescent="0.35">
      <c r="A27" s="342"/>
      <c r="B27" s="343"/>
      <c r="C27" s="342"/>
      <c r="D27" s="345"/>
      <c r="E27" s="344"/>
      <c r="F27" s="349"/>
      <c r="G27" s="345"/>
      <c r="H27" s="349"/>
    </row>
    <row r="28" spans="1:8" x14ac:dyDescent="0.35">
      <c r="A28" s="342"/>
      <c r="B28" s="343"/>
      <c r="C28" s="342"/>
      <c r="D28" s="345"/>
      <c r="E28" s="344"/>
      <c r="F28" s="349"/>
      <c r="G28" s="345"/>
      <c r="H28" s="349"/>
    </row>
    <row r="29" spans="1:8" x14ac:dyDescent="0.35">
      <c r="A29" s="342"/>
      <c r="B29" s="343"/>
      <c r="C29" s="342"/>
      <c r="D29" s="345"/>
      <c r="E29" s="344"/>
      <c r="F29" s="349"/>
      <c r="G29" s="345"/>
      <c r="H29" s="349"/>
    </row>
    <row r="30" spans="1:8" x14ac:dyDescent="0.35">
      <c r="A30" s="342"/>
      <c r="B30" s="343"/>
      <c r="C30" s="342"/>
      <c r="D30" s="345"/>
      <c r="E30" s="344"/>
      <c r="F30" s="349"/>
      <c r="G30" s="345"/>
      <c r="H30" s="349"/>
    </row>
    <row r="31" spans="1:8" x14ac:dyDescent="0.35">
      <c r="A31" s="342"/>
      <c r="B31" s="343"/>
      <c r="C31" s="342"/>
      <c r="D31" s="345"/>
      <c r="E31" s="344"/>
      <c r="F31" s="349"/>
      <c r="G31" s="345"/>
      <c r="H31" s="349"/>
    </row>
    <row r="32" spans="1:8" x14ac:dyDescent="0.35">
      <c r="A32" s="342"/>
      <c r="B32" s="343"/>
      <c r="C32" s="342"/>
      <c r="D32" s="345"/>
      <c r="E32" s="344"/>
      <c r="F32" s="349"/>
      <c r="G32" s="345"/>
      <c r="H32" s="349"/>
    </row>
  </sheetData>
  <autoFilter ref="A1:F22" xr:uid="{00000000-0009-0000-0000-000004000000}"/>
  <dataValidations count="5">
    <dataValidation type="list" allowBlank="1" showInputMessage="1" showErrorMessage="1" sqref="E2:E7 E9:E32" xr:uid="{00000000-0002-0000-0400-000000000000}">
      <formula1>$M$2:$M$9</formula1>
    </dataValidation>
    <dataValidation type="list" allowBlank="1" showInputMessage="1" showErrorMessage="1" sqref="F2:F7 F9:F32" xr:uid="{00000000-0002-0000-0400-000001000000}">
      <formula1>$N$2:$N$9</formula1>
    </dataValidation>
    <dataValidation type="list" allowBlank="1" showInputMessage="1" showErrorMessage="1" sqref="H31:H32" xr:uid="{00000000-0002-0000-0400-000002000000}">
      <formula1>#REF!</formula1>
    </dataValidation>
    <dataValidation type="list" allowBlank="1" showInputMessage="1" showErrorMessage="1" sqref="G9:G32 G2:G7" xr:uid="{00000000-0002-0000-0400-000003000000}">
      <formula1>$K$2:$K$9</formula1>
    </dataValidation>
    <dataValidation type="list" allowBlank="1" showInputMessage="1" showErrorMessage="1" sqref="H9:H30 H2:H7" xr:uid="{00000000-0002-0000-0400-000004000000}">
      <formula1>$L$2:$L$9</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DE1FA-3073-40A7-8DAC-DEBDA223B2DC}">
  <sheetPr>
    <tabColor theme="7" tint="0.79998168889431442"/>
  </sheetPr>
  <dimension ref="A1:AC48"/>
  <sheetViews>
    <sheetView zoomScale="85" zoomScaleNormal="85" workbookViewId="0">
      <selection activeCell="D10" sqref="D10"/>
    </sheetView>
  </sheetViews>
  <sheetFormatPr defaultColWidth="9.1796875" defaultRowHeight="14.5" outlineLevelCol="1" x14ac:dyDescent="0.35"/>
  <cols>
    <col min="1" max="1" width="26.54296875" style="167" customWidth="1"/>
    <col min="2" max="2" width="8.81640625" style="167" hidden="1" customWidth="1" outlineLevel="1"/>
    <col min="3" max="3" width="23" style="167" hidden="1" customWidth="1" outlineLevel="1"/>
    <col min="4" max="4" width="31.54296875" style="167" customWidth="1" collapsed="1"/>
    <col min="5" max="8" width="25.7265625" style="167" customWidth="1"/>
    <col min="9" max="10" width="9.1796875" style="167"/>
    <col min="11" max="28" width="0" style="167" hidden="1" customWidth="1" outlineLevel="1"/>
    <col min="29" max="29" width="9.1796875" style="167" collapsed="1"/>
    <col min="30" max="16384" width="9.1796875" style="167"/>
  </cols>
  <sheetData>
    <row r="1" spans="1:28" ht="23.5" x14ac:dyDescent="0.55000000000000004">
      <c r="E1" s="483" t="s">
        <v>243</v>
      </c>
      <c r="F1" s="484"/>
      <c r="G1" s="484"/>
      <c r="H1" s="484"/>
      <c r="K1" s="167" t="s">
        <v>20</v>
      </c>
    </row>
    <row r="2" spans="1:28" s="190" customFormat="1" ht="18.5" x14ac:dyDescent="0.45">
      <c r="A2" s="351" t="s">
        <v>243</v>
      </c>
      <c r="B2" s="351" t="s">
        <v>244</v>
      </c>
      <c r="C2" s="351" t="s">
        <v>245</v>
      </c>
      <c r="D2" s="351" t="s">
        <v>246</v>
      </c>
      <c r="E2" s="351" t="s">
        <v>100</v>
      </c>
      <c r="F2" s="351" t="s">
        <v>93</v>
      </c>
      <c r="G2" s="351" t="s">
        <v>110</v>
      </c>
      <c r="H2" s="351" t="s">
        <v>61</v>
      </c>
    </row>
    <row r="3" spans="1:28" x14ac:dyDescent="0.35">
      <c r="A3" s="352" t="s">
        <v>72</v>
      </c>
      <c r="B3" s="353" t="s">
        <v>247</v>
      </c>
      <c r="C3" s="353" t="s">
        <v>248</v>
      </c>
      <c r="D3" s="354" t="s">
        <v>249</v>
      </c>
      <c r="E3" s="353"/>
      <c r="F3" s="353"/>
      <c r="G3" s="353"/>
      <c r="H3" s="353"/>
      <c r="K3" s="167" t="s">
        <v>112</v>
      </c>
      <c r="L3" s="167" t="str">
        <f>'Data Spec'!$D$7</f>
        <v>Each</v>
      </c>
      <c r="M3" s="167" t="str">
        <f>'Data Spec'!$D$3</f>
        <v>NR, NC</v>
      </c>
      <c r="N3" s="167" t="s">
        <v>88</v>
      </c>
      <c r="O3" s="167" t="s">
        <v>133</v>
      </c>
      <c r="P3" s="167" t="s">
        <v>250</v>
      </c>
      <c r="Q3" s="167" t="s">
        <v>179</v>
      </c>
      <c r="R3" s="167" t="s">
        <v>251</v>
      </c>
      <c r="S3" s="167" t="s">
        <v>173</v>
      </c>
      <c r="T3" s="167" t="s">
        <v>252</v>
      </c>
      <c r="U3" s="167" t="s">
        <v>123</v>
      </c>
      <c r="V3" s="167" t="s">
        <v>95</v>
      </c>
      <c r="W3" s="167" t="s">
        <v>88</v>
      </c>
      <c r="X3" s="167" t="s">
        <v>88</v>
      </c>
      <c r="AA3" s="167" t="s">
        <v>148</v>
      </c>
      <c r="AB3" s="167" t="s">
        <v>253</v>
      </c>
    </row>
    <row r="4" spans="1:28" x14ac:dyDescent="0.35">
      <c r="A4" s="352" t="s">
        <v>254</v>
      </c>
      <c r="B4" s="353" t="s">
        <v>255</v>
      </c>
      <c r="C4" s="353" t="s">
        <v>248</v>
      </c>
      <c r="D4" s="354" t="s">
        <v>256</v>
      </c>
      <c r="E4" s="353"/>
      <c r="F4" s="353"/>
      <c r="G4" s="353"/>
      <c r="H4" s="353"/>
      <c r="L4" s="167" t="str">
        <f>'Data Spec'!$D$7</f>
        <v>Each</v>
      </c>
      <c r="M4" s="167" t="str">
        <f>'Data Spec'!$D$3</f>
        <v>NR, NC</v>
      </c>
      <c r="P4" s="167" t="s">
        <v>257</v>
      </c>
      <c r="Q4" s="167" t="s">
        <v>190</v>
      </c>
      <c r="R4" s="167" t="s">
        <v>258</v>
      </c>
      <c r="V4" s="167" t="s">
        <v>259</v>
      </c>
    </row>
    <row r="5" spans="1:28" x14ac:dyDescent="0.35">
      <c r="A5" s="352" t="s">
        <v>260</v>
      </c>
      <c r="B5" s="353" t="s">
        <v>261</v>
      </c>
      <c r="C5" s="353" t="s">
        <v>248</v>
      </c>
      <c r="D5" s="354" t="s">
        <v>262</v>
      </c>
      <c r="E5" s="353"/>
      <c r="F5" s="353"/>
      <c r="G5" s="353"/>
      <c r="H5" s="353"/>
      <c r="L5" s="167" t="str">
        <f>'Data Spec'!$D$7</f>
        <v>Each</v>
      </c>
      <c r="M5" s="167" t="str">
        <f>'Data Spec'!$D$3</f>
        <v>NR, NC</v>
      </c>
      <c r="Q5" s="167" t="s">
        <v>185</v>
      </c>
      <c r="V5" s="167" t="s">
        <v>263</v>
      </c>
    </row>
    <row r="6" spans="1:28" x14ac:dyDescent="0.35">
      <c r="A6" s="352" t="s">
        <v>76</v>
      </c>
      <c r="B6" s="353" t="s">
        <v>264</v>
      </c>
      <c r="C6" s="353" t="s">
        <v>248</v>
      </c>
      <c r="D6" s="354" t="s">
        <v>265</v>
      </c>
      <c r="E6" s="353"/>
      <c r="F6" s="353"/>
      <c r="G6" s="353"/>
      <c r="H6" s="353"/>
      <c r="L6" s="167" t="str">
        <f>'Data Spec'!$D$7</f>
        <v>Each</v>
      </c>
      <c r="M6" s="167" t="str">
        <f>'Data Spec'!$D$3</f>
        <v>NR, NC</v>
      </c>
    </row>
    <row r="7" spans="1:28" x14ac:dyDescent="0.35">
      <c r="A7" s="352" t="s">
        <v>266</v>
      </c>
      <c r="B7" s="353" t="s">
        <v>267</v>
      </c>
      <c r="C7" s="353" t="s">
        <v>248</v>
      </c>
      <c r="D7" s="354" t="s">
        <v>133</v>
      </c>
      <c r="E7" s="353"/>
      <c r="F7" s="353"/>
      <c r="G7" s="353"/>
      <c r="H7" s="353"/>
      <c r="K7" s="167" t="s">
        <v>112</v>
      </c>
      <c r="L7" s="167" t="s">
        <v>88</v>
      </c>
      <c r="M7" s="167" t="s">
        <v>88</v>
      </c>
      <c r="N7" s="167" t="s">
        <v>88</v>
      </c>
      <c r="O7" s="167" t="s">
        <v>133</v>
      </c>
      <c r="Q7" s="167" t="s">
        <v>268</v>
      </c>
      <c r="R7" s="167" t="s">
        <v>269</v>
      </c>
      <c r="S7" s="167" t="s">
        <v>173</v>
      </c>
      <c r="T7" s="167" t="s">
        <v>252</v>
      </c>
      <c r="U7" s="167" t="s">
        <v>123</v>
      </c>
      <c r="V7" s="167" t="s">
        <v>270</v>
      </c>
      <c r="W7" s="167" t="s">
        <v>88</v>
      </c>
      <c r="X7" s="167" t="s">
        <v>88</v>
      </c>
      <c r="AA7" s="167" t="s">
        <v>148</v>
      </c>
      <c r="AB7" s="167" t="s">
        <v>253</v>
      </c>
    </row>
    <row r="8" spans="1:28" ht="29" x14ac:dyDescent="0.35">
      <c r="A8" s="352" t="s">
        <v>160</v>
      </c>
      <c r="B8" s="353" t="s">
        <v>271</v>
      </c>
      <c r="C8" s="353" t="s">
        <v>272</v>
      </c>
      <c r="D8" s="354" t="s">
        <v>273</v>
      </c>
      <c r="E8" s="353"/>
      <c r="F8" s="353"/>
      <c r="G8" s="353"/>
      <c r="H8" s="353"/>
    </row>
    <row r="9" spans="1:28" x14ac:dyDescent="0.35">
      <c r="A9" s="352" t="s">
        <v>274</v>
      </c>
      <c r="B9" s="353"/>
      <c r="C9" s="353"/>
      <c r="D9" s="354"/>
      <c r="E9" s="353"/>
      <c r="F9" s="353"/>
      <c r="G9" s="353"/>
      <c r="H9" s="353"/>
    </row>
    <row r="10" spans="1:28" ht="29" x14ac:dyDescent="0.35">
      <c r="A10" s="352" t="s">
        <v>275</v>
      </c>
      <c r="B10" s="353" t="s">
        <v>276</v>
      </c>
      <c r="C10" s="353" t="s">
        <v>277</v>
      </c>
      <c r="D10" s="354" t="s">
        <v>278</v>
      </c>
      <c r="E10" s="353"/>
      <c r="F10" s="353"/>
      <c r="G10" s="353"/>
      <c r="H10" s="353"/>
    </row>
    <row r="11" spans="1:28" ht="43.5" x14ac:dyDescent="0.35">
      <c r="A11" s="352" t="s">
        <v>279</v>
      </c>
      <c r="B11" s="353" t="s">
        <v>280</v>
      </c>
      <c r="C11" s="353" t="s">
        <v>248</v>
      </c>
      <c r="D11" s="354" t="s">
        <v>281</v>
      </c>
      <c r="E11" s="353"/>
      <c r="F11" s="353"/>
      <c r="G11" s="353"/>
      <c r="H11" s="353"/>
    </row>
    <row r="12" spans="1:28" ht="29" x14ac:dyDescent="0.35">
      <c r="A12" s="352" t="s">
        <v>282</v>
      </c>
      <c r="B12" s="353" t="s">
        <v>283</v>
      </c>
      <c r="C12" s="353" t="s">
        <v>284</v>
      </c>
      <c r="D12" s="354" t="s">
        <v>285</v>
      </c>
      <c r="E12" s="353"/>
      <c r="F12" s="353"/>
      <c r="G12" s="353"/>
      <c r="H12" s="353"/>
    </row>
    <row r="13" spans="1:28" x14ac:dyDescent="0.35">
      <c r="A13" s="352" t="s">
        <v>98</v>
      </c>
      <c r="B13" s="353" t="s">
        <v>286</v>
      </c>
      <c r="C13" s="353" t="s">
        <v>248</v>
      </c>
      <c r="D13" s="354" t="s">
        <v>287</v>
      </c>
      <c r="E13" s="353"/>
      <c r="F13" s="353"/>
      <c r="G13" s="353"/>
      <c r="H13" s="353"/>
    </row>
    <row r="14" spans="1:28" x14ac:dyDescent="0.35">
      <c r="A14" s="352" t="s">
        <v>122</v>
      </c>
      <c r="B14" s="353" t="s">
        <v>288</v>
      </c>
      <c r="C14" s="353" t="s">
        <v>248</v>
      </c>
      <c r="D14" s="354" t="s">
        <v>123</v>
      </c>
      <c r="E14" s="353"/>
      <c r="F14" s="353"/>
      <c r="G14" s="353"/>
      <c r="H14" s="353"/>
    </row>
    <row r="15" spans="1:28" x14ac:dyDescent="0.35">
      <c r="A15" s="352" t="s">
        <v>154</v>
      </c>
      <c r="B15" s="353" t="s">
        <v>289</v>
      </c>
      <c r="C15" s="353" t="s">
        <v>248</v>
      </c>
      <c r="D15" s="354" t="s">
        <v>200</v>
      </c>
      <c r="E15" s="353"/>
      <c r="F15" s="353"/>
      <c r="G15" s="355"/>
      <c r="H15" s="353"/>
    </row>
    <row r="16" spans="1:28" x14ac:dyDescent="0.35">
      <c r="A16" s="352" t="s">
        <v>82</v>
      </c>
      <c r="B16" s="353" t="s">
        <v>290</v>
      </c>
      <c r="C16" s="353" t="s">
        <v>248</v>
      </c>
      <c r="D16" s="354" t="s">
        <v>88</v>
      </c>
      <c r="E16" s="356"/>
      <c r="F16" s="353"/>
      <c r="G16" s="353"/>
      <c r="H16" s="353"/>
    </row>
    <row r="17" spans="1:8" x14ac:dyDescent="0.35">
      <c r="A17" s="352" t="s">
        <v>291</v>
      </c>
      <c r="B17" s="353" t="s">
        <v>292</v>
      </c>
      <c r="C17" s="353" t="s">
        <v>248</v>
      </c>
      <c r="D17" s="354" t="s">
        <v>293</v>
      </c>
      <c r="E17" s="353"/>
      <c r="F17" s="353"/>
      <c r="G17" s="353"/>
      <c r="H17" s="353"/>
    </row>
    <row r="18" spans="1:8" x14ac:dyDescent="0.35">
      <c r="A18" s="352" t="s">
        <v>294</v>
      </c>
      <c r="B18" s="353" t="s">
        <v>295</v>
      </c>
      <c r="C18" s="353" t="s">
        <v>248</v>
      </c>
      <c r="D18" s="354" t="s">
        <v>296</v>
      </c>
      <c r="E18" s="353"/>
      <c r="F18" s="353"/>
      <c r="G18" s="353"/>
      <c r="H18" s="353"/>
    </row>
    <row r="19" spans="1:8" x14ac:dyDescent="0.35">
      <c r="A19" s="352" t="s">
        <v>297</v>
      </c>
      <c r="B19" s="353" t="s">
        <v>63</v>
      </c>
      <c r="C19" s="353" t="s">
        <v>248</v>
      </c>
      <c r="D19" s="357" t="s">
        <v>296</v>
      </c>
      <c r="E19" s="356"/>
      <c r="F19" s="353"/>
      <c r="G19" s="353"/>
      <c r="H19" s="353"/>
    </row>
    <row r="20" spans="1:8" x14ac:dyDescent="0.35">
      <c r="A20" s="352" t="s">
        <v>298</v>
      </c>
      <c r="B20" s="353"/>
      <c r="C20" s="353"/>
      <c r="D20" s="354" t="s">
        <v>296</v>
      </c>
      <c r="E20" s="356"/>
      <c r="F20" s="353"/>
      <c r="G20" s="353"/>
      <c r="H20" s="353"/>
    </row>
    <row r="21" spans="1:8" x14ac:dyDescent="0.35">
      <c r="A21" s="352" t="s">
        <v>147</v>
      </c>
      <c r="B21" s="353" t="s">
        <v>299</v>
      </c>
      <c r="C21" s="353" t="s">
        <v>248</v>
      </c>
      <c r="D21" s="354" t="s">
        <v>300</v>
      </c>
      <c r="E21" s="356"/>
      <c r="F21" s="353"/>
      <c r="G21" s="353"/>
      <c r="H21" s="353"/>
    </row>
    <row r="22" spans="1:8" x14ac:dyDescent="0.35">
      <c r="A22" s="352" t="s">
        <v>301</v>
      </c>
      <c r="B22" s="353"/>
      <c r="C22" s="353"/>
      <c r="D22" s="354" t="s">
        <v>302</v>
      </c>
      <c r="E22" s="356"/>
      <c r="F22" s="353"/>
      <c r="G22" s="353"/>
      <c r="H22" s="353"/>
    </row>
    <row r="23" spans="1:8" x14ac:dyDescent="0.35">
      <c r="A23" s="352" t="s">
        <v>303</v>
      </c>
      <c r="B23" s="353"/>
      <c r="C23" s="353"/>
      <c r="D23" s="354" t="s">
        <v>304</v>
      </c>
      <c r="E23" s="356"/>
      <c r="F23" s="353"/>
      <c r="G23" s="353"/>
      <c r="H23" s="353"/>
    </row>
    <row r="24" spans="1:8" x14ac:dyDescent="0.35">
      <c r="A24" s="352" t="s">
        <v>305</v>
      </c>
      <c r="B24" s="353"/>
      <c r="C24" s="353" t="s">
        <v>248</v>
      </c>
      <c r="D24" s="354" t="s">
        <v>306</v>
      </c>
      <c r="E24" s="356"/>
      <c r="F24" s="353"/>
      <c r="G24" s="353"/>
      <c r="H24" s="353"/>
    </row>
    <row r="25" spans="1:8" x14ac:dyDescent="0.35">
      <c r="A25" s="352" t="s">
        <v>307</v>
      </c>
      <c r="B25" s="353"/>
      <c r="C25" s="353"/>
      <c r="D25" s="354" t="s">
        <v>308</v>
      </c>
      <c r="E25" s="356"/>
      <c r="F25" s="353"/>
      <c r="G25" s="353"/>
      <c r="H25" s="353"/>
    </row>
    <row r="26" spans="1:8" x14ac:dyDescent="0.35">
      <c r="A26" s="352" t="s">
        <v>309</v>
      </c>
      <c r="B26" s="353"/>
      <c r="C26" s="353"/>
      <c r="D26" s="354" t="s">
        <v>310</v>
      </c>
      <c r="E26" s="356"/>
      <c r="F26" s="353"/>
      <c r="G26" s="353"/>
      <c r="H26" s="353"/>
    </row>
    <row r="27" spans="1:8" x14ac:dyDescent="0.35">
      <c r="A27" s="352" t="s">
        <v>311</v>
      </c>
      <c r="B27" s="353"/>
      <c r="C27" s="353"/>
      <c r="D27" s="354" t="s">
        <v>312</v>
      </c>
      <c r="E27" s="356"/>
      <c r="F27" s="353"/>
      <c r="G27" s="353"/>
      <c r="H27" s="353"/>
    </row>
    <row r="28" spans="1:8" x14ac:dyDescent="0.35">
      <c r="A28" s="352" t="s">
        <v>313</v>
      </c>
      <c r="B28" s="353"/>
      <c r="C28" s="353"/>
      <c r="D28" s="354" t="s">
        <v>308</v>
      </c>
      <c r="E28" s="356"/>
      <c r="F28" s="353"/>
      <c r="G28" s="353"/>
      <c r="H28" s="353"/>
    </row>
    <row r="29" spans="1:8" hidden="1" x14ac:dyDescent="0.35">
      <c r="A29" s="352" t="s">
        <v>314</v>
      </c>
      <c r="B29" s="353"/>
      <c r="C29" s="353"/>
      <c r="D29" s="354" t="s">
        <v>296</v>
      </c>
      <c r="E29" s="356"/>
      <c r="F29" s="353"/>
      <c r="G29" s="353"/>
      <c r="H29" s="353"/>
    </row>
    <row r="30" spans="1:8" x14ac:dyDescent="0.35">
      <c r="A30" s="199"/>
      <c r="B30" s="198"/>
      <c r="C30" s="198"/>
      <c r="D30" s="198"/>
      <c r="E30" s="198"/>
      <c r="F30" s="198"/>
      <c r="G30" s="198"/>
      <c r="H30" s="198"/>
    </row>
    <row r="32" spans="1:8" x14ac:dyDescent="0.35">
      <c r="A32" s="200" t="s">
        <v>315</v>
      </c>
    </row>
    <row r="33" spans="1:1" x14ac:dyDescent="0.35">
      <c r="A33" s="201" t="s">
        <v>316</v>
      </c>
    </row>
    <row r="34" spans="1:1" x14ac:dyDescent="0.35">
      <c r="A34" s="201" t="s">
        <v>317</v>
      </c>
    </row>
    <row r="35" spans="1:1" x14ac:dyDescent="0.35">
      <c r="A35" s="201" t="s">
        <v>318</v>
      </c>
    </row>
    <row r="36" spans="1:1" x14ac:dyDescent="0.35">
      <c r="A36" s="201" t="s">
        <v>319</v>
      </c>
    </row>
    <row r="38" spans="1:1" x14ac:dyDescent="0.35">
      <c r="A38" s="168"/>
    </row>
    <row r="40" spans="1:1" x14ac:dyDescent="0.35">
      <c r="A40" s="168"/>
    </row>
    <row r="42" spans="1:1" x14ac:dyDescent="0.35">
      <c r="A42" s="168"/>
    </row>
    <row r="44" spans="1:1" x14ac:dyDescent="0.35">
      <c r="A44" s="168"/>
    </row>
    <row r="46" spans="1:1" x14ac:dyDescent="0.35">
      <c r="A46" s="168"/>
    </row>
    <row r="48" spans="1:1" x14ac:dyDescent="0.35">
      <c r="A48" s="168"/>
    </row>
  </sheetData>
  <autoFilter ref="D2:M2" xr:uid="{00000000-0009-0000-0000-000005000000}"/>
  <mergeCells count="1">
    <mergeCell ref="E1:H1"/>
  </mergeCells>
  <conditionalFormatting sqref="E3:H3">
    <cfRule type="cellIs" dxfId="24" priority="14" operator="notEqual">
      <formula>$D3</formula>
    </cfRule>
    <cfRule type="colorScale" priority="15">
      <colorScale>
        <cfvo type="min"/>
        <cfvo type="max"/>
        <color rgb="FFFF7128"/>
        <color rgb="FFFFEF9C"/>
      </colorScale>
    </cfRule>
  </conditionalFormatting>
  <conditionalFormatting sqref="E3:H8 E10:H12 E14:H19">
    <cfRule type="cellIs" dxfId="23" priority="13" operator="equal">
      <formula>"No value"</formula>
    </cfRule>
  </conditionalFormatting>
  <conditionalFormatting sqref="E9:H9">
    <cfRule type="cellIs" dxfId="22" priority="11" operator="notEqual">
      <formula>$D9</formula>
    </cfRule>
    <cfRule type="colorScale" priority="12">
      <colorScale>
        <cfvo type="min"/>
        <cfvo type="max"/>
        <color rgb="FFFF7128"/>
        <color rgb="FFFFEF9C"/>
      </colorScale>
    </cfRule>
  </conditionalFormatting>
  <conditionalFormatting sqref="E9:H9">
    <cfRule type="cellIs" dxfId="21" priority="10" operator="equal">
      <formula>"No value"</formula>
    </cfRule>
  </conditionalFormatting>
  <conditionalFormatting sqref="E30:H30">
    <cfRule type="cellIs" dxfId="20" priority="8" operator="notEqual">
      <formula>$D30</formula>
    </cfRule>
    <cfRule type="colorScale" priority="9">
      <colorScale>
        <cfvo type="min"/>
        <cfvo type="max"/>
        <color rgb="FFFF7128"/>
        <color rgb="FFFFEF9C"/>
      </colorScale>
    </cfRule>
  </conditionalFormatting>
  <conditionalFormatting sqref="E30:H30">
    <cfRule type="cellIs" dxfId="19" priority="7" operator="equal">
      <formula>"No value"</formula>
    </cfRule>
  </conditionalFormatting>
  <conditionalFormatting sqref="E14:H19 E4:H8 E10:H12">
    <cfRule type="cellIs" dxfId="18" priority="16" operator="notEqual">
      <formula>$D4</formula>
    </cfRule>
    <cfRule type="colorScale" priority="17">
      <colorScale>
        <cfvo type="min"/>
        <cfvo type="max"/>
        <color rgb="FFFF7128"/>
        <color rgb="FFFFEF9C"/>
      </colorScale>
    </cfRule>
  </conditionalFormatting>
  <conditionalFormatting sqref="E20:H28">
    <cfRule type="cellIs" dxfId="17" priority="4" operator="equal">
      <formula>"No value"</formula>
    </cfRule>
  </conditionalFormatting>
  <conditionalFormatting sqref="E20:H28">
    <cfRule type="cellIs" dxfId="16" priority="5" operator="notEqual">
      <formula>$D20</formula>
    </cfRule>
    <cfRule type="colorScale" priority="6">
      <colorScale>
        <cfvo type="min"/>
        <cfvo type="max"/>
        <color rgb="FFFF7128"/>
        <color rgb="FFFFEF9C"/>
      </colorScale>
    </cfRule>
  </conditionalFormatting>
  <conditionalFormatting sqref="E29:H29">
    <cfRule type="cellIs" dxfId="15" priority="1" operator="equal">
      <formula>"No value"</formula>
    </cfRule>
  </conditionalFormatting>
  <conditionalFormatting sqref="E29:H29">
    <cfRule type="cellIs" dxfId="14" priority="2" operator="notEqual">
      <formula>$D29</formula>
    </cfRule>
    <cfRule type="colorScale" priority="3">
      <colorScale>
        <cfvo type="min"/>
        <cfvo type="max"/>
        <color rgb="FFFF7128"/>
        <color rgb="FFFFEF9C"/>
      </colorScale>
    </cfRule>
  </conditionalFormatting>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tabColor theme="7" tint="0.79998168889431442"/>
  </sheetPr>
  <dimension ref="A1:AN187"/>
  <sheetViews>
    <sheetView zoomScale="85" zoomScaleNormal="85" workbookViewId="0">
      <selection activeCell="Z3" sqref="Z3"/>
    </sheetView>
  </sheetViews>
  <sheetFormatPr defaultColWidth="8.81640625" defaultRowHeight="14.5" outlineLevelCol="1" x14ac:dyDescent="0.35"/>
  <cols>
    <col min="1" max="2" width="21.26953125" style="167" customWidth="1"/>
    <col min="3" max="4" width="14.81640625" style="167" hidden="1" customWidth="1"/>
    <col min="5" max="5" width="12.81640625" style="167" customWidth="1" outlineLevel="1"/>
    <col min="6" max="6" width="15.81640625" style="167" hidden="1" customWidth="1" outlineLevel="1"/>
    <col min="7" max="9" width="12.81640625" style="167" customWidth="1" outlineLevel="1"/>
    <col min="10" max="10" width="12.81640625" style="167" hidden="1" customWidth="1" outlineLevel="1"/>
    <col min="11" max="11" width="43.453125" style="167" bestFit="1" customWidth="1" outlineLevel="1"/>
    <col min="12" max="13" width="12.81640625" style="167" customWidth="1" outlineLevel="1"/>
    <col min="14" max="14" width="28.26953125" style="167" bestFit="1" customWidth="1"/>
    <col min="15" max="15" width="57.453125" style="167" customWidth="1"/>
    <col min="16" max="23" width="16.453125" style="167" hidden="1" customWidth="1" outlineLevel="1"/>
    <col min="24" max="24" width="12.453125" style="167" hidden="1" customWidth="1" outlineLevel="1"/>
    <col min="25" max="25" width="15.1796875" style="167" customWidth="1" outlineLevel="1"/>
    <col min="26" max="30" width="14.81640625" style="167" customWidth="1"/>
    <col min="31" max="36" width="17.26953125" style="167" customWidth="1"/>
    <col min="37" max="39" width="16.1796875" style="167" hidden="1" customWidth="1"/>
    <col min="40" max="40" width="15.7265625" style="167" hidden="1" customWidth="1"/>
    <col min="41" max="16384" width="8.81640625" style="167"/>
  </cols>
  <sheetData>
    <row r="1" spans="1:40" ht="42" x14ac:dyDescent="0.55000000000000004">
      <c r="A1" s="189" t="s">
        <v>360</v>
      </c>
      <c r="P1" s="358" t="s">
        <v>361</v>
      </c>
      <c r="Q1" s="170"/>
      <c r="R1" s="170"/>
      <c r="S1" s="358" t="s">
        <v>362</v>
      </c>
      <c r="T1" s="170"/>
      <c r="U1" s="170"/>
      <c r="V1" s="358" t="s">
        <v>363</v>
      </c>
      <c r="X1" s="170"/>
      <c r="Y1" s="358" t="s">
        <v>364</v>
      </c>
      <c r="AB1" s="358" t="s">
        <v>365</v>
      </c>
      <c r="AH1" s="358" t="s">
        <v>364</v>
      </c>
      <c r="AK1" s="358" t="s">
        <v>365</v>
      </c>
    </row>
    <row r="2" spans="1:40" ht="43.5" x14ac:dyDescent="0.35">
      <c r="A2" s="359" t="s">
        <v>366</v>
      </c>
      <c r="B2" s="359" t="s">
        <v>367</v>
      </c>
      <c r="C2" s="359" t="s">
        <v>368</v>
      </c>
      <c r="D2" s="359" t="s">
        <v>29</v>
      </c>
      <c r="E2" s="359" t="s">
        <v>369</v>
      </c>
      <c r="F2" s="360" t="s">
        <v>370</v>
      </c>
      <c r="G2" s="359" t="s">
        <v>371</v>
      </c>
      <c r="H2" s="359" t="s">
        <v>372</v>
      </c>
      <c r="I2" s="359" t="s">
        <v>373</v>
      </c>
      <c r="J2" s="359" t="s">
        <v>374</v>
      </c>
      <c r="K2" s="359" t="s">
        <v>375</v>
      </c>
      <c r="L2" s="359" t="s">
        <v>132</v>
      </c>
      <c r="M2" s="359" t="s">
        <v>376</v>
      </c>
      <c r="N2" s="359" t="s">
        <v>362</v>
      </c>
      <c r="O2" s="359" t="s">
        <v>363</v>
      </c>
      <c r="P2" s="359" t="s">
        <v>377</v>
      </c>
      <c r="Q2" s="359" t="s">
        <v>378</v>
      </c>
      <c r="R2" s="359" t="s">
        <v>379</v>
      </c>
      <c r="S2" s="359" t="s">
        <v>377</v>
      </c>
      <c r="T2" s="359" t="s">
        <v>378</v>
      </c>
      <c r="U2" s="359" t="s">
        <v>379</v>
      </c>
      <c r="V2" s="359" t="s">
        <v>377</v>
      </c>
      <c r="W2" s="359" t="s">
        <v>378</v>
      </c>
      <c r="X2" s="359" t="s">
        <v>379</v>
      </c>
      <c r="Y2" s="359" t="s">
        <v>377</v>
      </c>
      <c r="Z2" s="359" t="s">
        <v>378</v>
      </c>
      <c r="AA2" s="359" t="s">
        <v>379</v>
      </c>
      <c r="AB2" s="359" t="s">
        <v>377</v>
      </c>
      <c r="AC2" s="359" t="s">
        <v>378</v>
      </c>
      <c r="AD2" s="359" t="s">
        <v>379</v>
      </c>
      <c r="AE2" s="361" t="s">
        <v>380</v>
      </c>
      <c r="AF2" s="361" t="s">
        <v>381</v>
      </c>
      <c r="AG2" s="361" t="s">
        <v>382</v>
      </c>
      <c r="AH2" s="169" t="s">
        <v>383</v>
      </c>
      <c r="AI2" s="169" t="s">
        <v>384</v>
      </c>
      <c r="AJ2" s="169" t="s">
        <v>385</v>
      </c>
      <c r="AK2" s="169" t="s">
        <v>383</v>
      </c>
      <c r="AL2" s="169" t="s">
        <v>384</v>
      </c>
      <c r="AM2" s="169" t="s">
        <v>386</v>
      </c>
      <c r="AN2" s="362" t="s">
        <v>387</v>
      </c>
    </row>
    <row r="3" spans="1:40" x14ac:dyDescent="0.35">
      <c r="A3" s="363" t="s">
        <v>67</v>
      </c>
      <c r="B3" s="364" t="s">
        <v>388</v>
      </c>
      <c r="C3" s="364" t="s">
        <v>389</v>
      </c>
      <c r="D3" s="365"/>
      <c r="E3" s="366" t="s">
        <v>88</v>
      </c>
      <c r="F3" s="367"/>
      <c r="G3" s="366" t="s">
        <v>390</v>
      </c>
      <c r="H3" s="366" t="s">
        <v>262</v>
      </c>
      <c r="I3" s="366" t="s">
        <v>265</v>
      </c>
      <c r="J3" s="366"/>
      <c r="K3" s="366" t="s">
        <v>391</v>
      </c>
      <c r="L3" s="366" t="s">
        <v>133</v>
      </c>
      <c r="M3" s="366" t="s">
        <v>249</v>
      </c>
      <c r="N3" s="340" t="s">
        <v>392</v>
      </c>
      <c r="O3" s="340" t="s">
        <v>393</v>
      </c>
      <c r="P3" s="368"/>
      <c r="Q3" s="369"/>
      <c r="R3" s="369"/>
      <c r="S3" s="368"/>
      <c r="T3" s="369"/>
      <c r="U3" s="369"/>
      <c r="V3" s="368"/>
      <c r="W3" s="369"/>
      <c r="X3" s="369"/>
      <c r="Y3" s="370">
        <v>0</v>
      </c>
      <c r="Z3" s="470"/>
      <c r="AA3" s="470">
        <f>'ResOven Energy Model &amp; Price'!$B$44</f>
        <v>2.5323869999999999</v>
      </c>
      <c r="AB3" s="371">
        <v>0</v>
      </c>
      <c r="AC3" s="371">
        <v>0</v>
      </c>
      <c r="AD3" s="371">
        <v>0</v>
      </c>
      <c r="AE3" s="372">
        <f>'ResOven Energy Model &amp; Price'!$E$30</f>
        <v>849.49900000000002</v>
      </c>
      <c r="AF3" s="372">
        <f>'ResOven Energy Model &amp; Price'!$D$30</f>
        <v>952</v>
      </c>
      <c r="AG3" s="372">
        <v>0</v>
      </c>
      <c r="AH3" s="373">
        <f t="shared" ref="AH3:AH5" si="0">$AE3+$AG3</f>
        <v>849.49900000000002</v>
      </c>
      <c r="AI3" s="373">
        <f t="shared" ref="AI3:AI5" si="1">$AF3+$AG3</f>
        <v>952</v>
      </c>
      <c r="AJ3" s="373">
        <f t="shared" ref="AJ3:AJ5" si="2">$AI3-$AH3</f>
        <v>102.50099999999998</v>
      </c>
      <c r="AK3" s="374"/>
      <c r="AL3" s="374"/>
      <c r="AM3" s="374"/>
      <c r="AN3" s="375"/>
    </row>
    <row r="4" spans="1:40" x14ac:dyDescent="0.35">
      <c r="A4" s="363" t="s">
        <v>67</v>
      </c>
      <c r="B4" s="364" t="s">
        <v>388</v>
      </c>
      <c r="C4" s="364" t="s">
        <v>394</v>
      </c>
      <c r="D4" s="365"/>
      <c r="E4" s="366" t="s">
        <v>88</v>
      </c>
      <c r="F4" s="367"/>
      <c r="G4" s="366" t="s">
        <v>395</v>
      </c>
      <c r="H4" s="366" t="s">
        <v>262</v>
      </c>
      <c r="I4" s="366" t="s">
        <v>265</v>
      </c>
      <c r="J4" s="366"/>
      <c r="K4" s="366" t="s">
        <v>391</v>
      </c>
      <c r="L4" s="366" t="s">
        <v>133</v>
      </c>
      <c r="M4" s="366" t="s">
        <v>249</v>
      </c>
      <c r="N4" s="340" t="s">
        <v>392</v>
      </c>
      <c r="O4" s="340" t="s">
        <v>393</v>
      </c>
      <c r="P4" s="368"/>
      <c r="Q4" s="369"/>
      <c r="R4" s="369"/>
      <c r="S4" s="368"/>
      <c r="T4" s="369"/>
      <c r="U4" s="369"/>
      <c r="V4" s="368"/>
      <c r="W4" s="369"/>
      <c r="X4" s="369"/>
      <c r="Y4" s="370">
        <v>0</v>
      </c>
      <c r="Z4" s="470"/>
      <c r="AA4" s="470">
        <f>'ResOven Energy Model &amp; Price'!$B$44</f>
        <v>2.5323869999999999</v>
      </c>
      <c r="AB4" s="371">
        <v>0</v>
      </c>
      <c r="AC4" s="371">
        <v>0</v>
      </c>
      <c r="AD4" s="371">
        <v>0</v>
      </c>
      <c r="AE4" s="372">
        <f>'ResOven Energy Model &amp; Price'!$E$30</f>
        <v>849.49900000000002</v>
      </c>
      <c r="AF4" s="372">
        <f>'ResOven Energy Model &amp; Price'!$D$30</f>
        <v>952</v>
      </c>
      <c r="AG4" s="372">
        <v>0</v>
      </c>
      <c r="AH4" s="373">
        <f t="shared" si="0"/>
        <v>849.49900000000002</v>
      </c>
      <c r="AI4" s="373">
        <f t="shared" si="1"/>
        <v>952</v>
      </c>
      <c r="AJ4" s="373">
        <f t="shared" si="2"/>
        <v>102.50099999999998</v>
      </c>
      <c r="AK4" s="374"/>
      <c r="AL4" s="374"/>
      <c r="AM4" s="374"/>
      <c r="AN4" s="375"/>
    </row>
    <row r="5" spans="1:40" x14ac:dyDescent="0.35">
      <c r="A5" s="363" t="s">
        <v>67</v>
      </c>
      <c r="B5" s="364" t="s">
        <v>388</v>
      </c>
      <c r="C5" s="364" t="s">
        <v>396</v>
      </c>
      <c r="D5" s="365"/>
      <c r="E5" s="366" t="s">
        <v>88</v>
      </c>
      <c r="F5" s="367"/>
      <c r="G5" s="366" t="s">
        <v>397</v>
      </c>
      <c r="H5" s="366" t="s">
        <v>262</v>
      </c>
      <c r="I5" s="366" t="s">
        <v>265</v>
      </c>
      <c r="J5" s="366"/>
      <c r="K5" s="366" t="s">
        <v>391</v>
      </c>
      <c r="L5" s="366" t="s">
        <v>133</v>
      </c>
      <c r="M5" s="366" t="s">
        <v>249</v>
      </c>
      <c r="N5" s="340" t="s">
        <v>392</v>
      </c>
      <c r="O5" s="340" t="s">
        <v>393</v>
      </c>
      <c r="P5" s="368"/>
      <c r="Q5" s="369"/>
      <c r="R5" s="369"/>
      <c r="S5" s="368"/>
      <c r="T5" s="369"/>
      <c r="U5" s="369"/>
      <c r="V5" s="368"/>
      <c r="W5" s="369"/>
      <c r="X5" s="369"/>
      <c r="Y5" s="370">
        <v>0</v>
      </c>
      <c r="Z5" s="470"/>
      <c r="AA5" s="470">
        <f>'ResOven Energy Model &amp; Price'!$B$44</f>
        <v>2.5323869999999999</v>
      </c>
      <c r="AB5" s="371">
        <v>0</v>
      </c>
      <c r="AC5" s="371">
        <v>0</v>
      </c>
      <c r="AD5" s="371">
        <v>0</v>
      </c>
      <c r="AE5" s="372">
        <f>'ResOven Energy Model &amp; Price'!$E$30</f>
        <v>849.49900000000002</v>
      </c>
      <c r="AF5" s="372">
        <f>'ResOven Energy Model &amp; Price'!$D$30</f>
        <v>952</v>
      </c>
      <c r="AG5" s="372">
        <v>0</v>
      </c>
      <c r="AH5" s="373">
        <f t="shared" si="0"/>
        <v>849.49900000000002</v>
      </c>
      <c r="AI5" s="373">
        <f t="shared" si="1"/>
        <v>952</v>
      </c>
      <c r="AJ5" s="373">
        <f t="shared" si="2"/>
        <v>102.50099999999998</v>
      </c>
      <c r="AK5" s="374"/>
      <c r="AL5" s="374"/>
      <c r="AM5" s="374"/>
      <c r="AN5" s="375"/>
    </row>
    <row r="6" spans="1:40" x14ac:dyDescent="0.35">
      <c r="A6" s="363"/>
      <c r="B6" s="364"/>
      <c r="C6" s="364" t="s">
        <v>389</v>
      </c>
      <c r="D6" s="365"/>
      <c r="E6" s="366"/>
      <c r="F6" s="367"/>
      <c r="G6" s="366"/>
      <c r="H6" s="366"/>
      <c r="I6" s="366"/>
      <c r="J6" s="366"/>
      <c r="K6" s="366"/>
      <c r="L6" s="366"/>
      <c r="M6" s="366"/>
      <c r="N6" s="340"/>
      <c r="O6" s="340"/>
      <c r="P6" s="368"/>
      <c r="Q6" s="369"/>
      <c r="R6" s="369"/>
      <c r="S6" s="368"/>
      <c r="T6" s="369"/>
      <c r="U6" s="369"/>
      <c r="V6" s="368"/>
      <c r="W6" s="369"/>
      <c r="X6" s="369"/>
      <c r="Y6" s="376"/>
      <c r="Z6" s="371"/>
      <c r="AA6" s="370"/>
      <c r="AB6" s="371"/>
      <c r="AC6" s="371"/>
      <c r="AD6" s="371"/>
      <c r="AE6" s="372"/>
      <c r="AF6" s="372"/>
      <c r="AG6" s="372"/>
      <c r="AH6" s="373"/>
      <c r="AI6" s="373"/>
      <c r="AJ6" s="373"/>
      <c r="AK6" s="374"/>
      <c r="AL6" s="374"/>
      <c r="AM6" s="374"/>
      <c r="AN6" s="375"/>
    </row>
    <row r="7" spans="1:40" x14ac:dyDescent="0.35">
      <c r="A7" s="363"/>
      <c r="B7" s="364"/>
      <c r="C7" s="364" t="s">
        <v>389</v>
      </c>
      <c r="D7" s="365"/>
      <c r="E7" s="366"/>
      <c r="F7" s="367"/>
      <c r="G7" s="366"/>
      <c r="H7" s="366"/>
      <c r="I7" s="366"/>
      <c r="J7" s="366"/>
      <c r="K7" s="366"/>
      <c r="L7" s="366"/>
      <c r="M7" s="366"/>
      <c r="N7" s="340"/>
      <c r="O7" s="340"/>
      <c r="P7" s="368"/>
      <c r="Q7" s="369"/>
      <c r="R7" s="369"/>
      <c r="S7" s="368"/>
      <c r="T7" s="369"/>
      <c r="U7" s="369"/>
      <c r="V7" s="368"/>
      <c r="W7" s="369"/>
      <c r="X7" s="369"/>
      <c r="Y7" s="376"/>
      <c r="Z7" s="371"/>
      <c r="AA7" s="370"/>
      <c r="AB7" s="371"/>
      <c r="AC7" s="371"/>
      <c r="AD7" s="371"/>
      <c r="AE7" s="372"/>
      <c r="AF7" s="372"/>
      <c r="AG7" s="372"/>
      <c r="AH7" s="373"/>
      <c r="AI7" s="373"/>
      <c r="AJ7" s="373"/>
      <c r="AK7" s="374"/>
      <c r="AL7" s="374"/>
      <c r="AM7" s="374"/>
      <c r="AN7" s="375"/>
    </row>
    <row r="8" spans="1:40" x14ac:dyDescent="0.35">
      <c r="A8" s="363"/>
      <c r="B8" s="364"/>
      <c r="C8" s="364" t="s">
        <v>389</v>
      </c>
      <c r="D8" s="365"/>
      <c r="E8" s="366"/>
      <c r="F8" s="367"/>
      <c r="G8" s="366"/>
      <c r="H8" s="366"/>
      <c r="I8" s="366"/>
      <c r="J8" s="366"/>
      <c r="K8" s="366"/>
      <c r="L8" s="366"/>
      <c r="M8" s="366"/>
      <c r="N8" s="340"/>
      <c r="O8" s="340"/>
      <c r="P8" s="368"/>
      <c r="Q8" s="369"/>
      <c r="R8" s="369"/>
      <c r="S8" s="368"/>
      <c r="T8" s="369"/>
      <c r="U8" s="369"/>
      <c r="V8" s="368"/>
      <c r="W8" s="369"/>
      <c r="X8" s="369"/>
      <c r="Y8" s="376"/>
      <c r="Z8" s="371"/>
      <c r="AA8" s="370"/>
      <c r="AB8" s="371"/>
      <c r="AC8" s="371"/>
      <c r="AD8" s="371"/>
      <c r="AE8" s="372"/>
      <c r="AF8" s="372"/>
      <c r="AG8" s="372"/>
      <c r="AH8" s="373"/>
      <c r="AI8" s="373"/>
      <c r="AJ8" s="373"/>
      <c r="AK8" s="374"/>
      <c r="AL8" s="374"/>
      <c r="AM8" s="374"/>
      <c r="AN8" s="375"/>
    </row>
    <row r="9" spans="1:40" x14ac:dyDescent="0.35">
      <c r="A9" s="363"/>
      <c r="B9" s="364"/>
      <c r="C9" s="364" t="s">
        <v>389</v>
      </c>
      <c r="D9" s="365"/>
      <c r="E9" s="366"/>
      <c r="F9" s="367"/>
      <c r="G9" s="366"/>
      <c r="H9" s="366"/>
      <c r="I9" s="366"/>
      <c r="J9" s="366"/>
      <c r="K9" s="366"/>
      <c r="L9" s="366"/>
      <c r="M9" s="366"/>
      <c r="N9" s="340"/>
      <c r="O9" s="340"/>
      <c r="P9" s="368"/>
      <c r="Q9" s="369"/>
      <c r="R9" s="369"/>
      <c r="S9" s="368"/>
      <c r="T9" s="369"/>
      <c r="U9" s="369"/>
      <c r="V9" s="368"/>
      <c r="W9" s="369"/>
      <c r="X9" s="369"/>
      <c r="Y9" s="376"/>
      <c r="Z9" s="371"/>
      <c r="AA9" s="370"/>
      <c r="AB9" s="371"/>
      <c r="AC9" s="371"/>
      <c r="AD9" s="371"/>
      <c r="AE9" s="372"/>
      <c r="AF9" s="372"/>
      <c r="AG9" s="372"/>
      <c r="AH9" s="373"/>
      <c r="AI9" s="373"/>
      <c r="AJ9" s="373"/>
      <c r="AK9" s="374"/>
      <c r="AL9" s="374"/>
      <c r="AM9" s="374"/>
      <c r="AN9" s="375"/>
    </row>
    <row r="10" spans="1:40" x14ac:dyDescent="0.35">
      <c r="A10" s="363"/>
      <c r="B10" s="364"/>
      <c r="C10" s="364" t="s">
        <v>389</v>
      </c>
      <c r="D10" s="365"/>
      <c r="E10" s="366"/>
      <c r="F10" s="367"/>
      <c r="G10" s="366"/>
      <c r="H10" s="366"/>
      <c r="I10" s="366"/>
      <c r="J10" s="366"/>
      <c r="K10" s="366"/>
      <c r="L10" s="366"/>
      <c r="M10" s="366"/>
      <c r="N10" s="340"/>
      <c r="O10" s="340"/>
      <c r="P10" s="368"/>
      <c r="Q10" s="369"/>
      <c r="R10" s="369"/>
      <c r="S10" s="368"/>
      <c r="T10" s="369"/>
      <c r="U10" s="369"/>
      <c r="V10" s="368"/>
      <c r="W10" s="369"/>
      <c r="X10" s="369"/>
      <c r="Y10" s="376"/>
      <c r="Z10" s="371"/>
      <c r="AA10" s="370"/>
      <c r="AB10" s="371"/>
      <c r="AC10" s="371"/>
      <c r="AD10" s="371"/>
      <c r="AE10" s="372"/>
      <c r="AF10" s="372"/>
      <c r="AG10" s="372"/>
      <c r="AH10" s="373"/>
      <c r="AI10" s="373"/>
      <c r="AJ10" s="373"/>
      <c r="AK10" s="374"/>
      <c r="AL10" s="374"/>
      <c r="AM10" s="374"/>
      <c r="AN10" s="375"/>
    </row>
    <row r="11" spans="1:40" x14ac:dyDescent="0.35">
      <c r="A11" s="363"/>
      <c r="B11" s="364"/>
      <c r="C11" s="364" t="s">
        <v>389</v>
      </c>
      <c r="D11" s="365"/>
      <c r="E11" s="366"/>
      <c r="F11" s="367"/>
      <c r="G11" s="366"/>
      <c r="H11" s="366"/>
      <c r="I11" s="366"/>
      <c r="J11" s="366"/>
      <c r="K11" s="366"/>
      <c r="L11" s="366"/>
      <c r="M11" s="366"/>
      <c r="N11" s="340"/>
      <c r="O11" s="340"/>
      <c r="P11" s="368"/>
      <c r="Q11" s="369"/>
      <c r="R11" s="369"/>
      <c r="S11" s="368"/>
      <c r="T11" s="369"/>
      <c r="U11" s="369"/>
      <c r="V11" s="368"/>
      <c r="W11" s="369"/>
      <c r="X11" s="369"/>
      <c r="Y11" s="376"/>
      <c r="Z11" s="371"/>
      <c r="AA11" s="370"/>
      <c r="AB11" s="371"/>
      <c r="AC11" s="371"/>
      <c r="AD11" s="371"/>
      <c r="AE11" s="372"/>
      <c r="AF11" s="372"/>
      <c r="AG11" s="372"/>
      <c r="AH11" s="373"/>
      <c r="AI11" s="373"/>
      <c r="AJ11" s="373"/>
      <c r="AK11" s="374"/>
      <c r="AL11" s="374"/>
      <c r="AM11" s="374"/>
      <c r="AN11" s="375"/>
    </row>
    <row r="12" spans="1:40" x14ac:dyDescent="0.35">
      <c r="A12" s="363"/>
      <c r="B12" s="364"/>
      <c r="C12" s="364" t="s">
        <v>389</v>
      </c>
      <c r="D12" s="365"/>
      <c r="E12" s="366"/>
      <c r="F12" s="367"/>
      <c r="G12" s="366"/>
      <c r="H12" s="366"/>
      <c r="I12" s="366"/>
      <c r="J12" s="366"/>
      <c r="K12" s="366"/>
      <c r="L12" s="366"/>
      <c r="M12" s="366"/>
      <c r="N12" s="340"/>
      <c r="O12" s="340"/>
      <c r="P12" s="368"/>
      <c r="Q12" s="369"/>
      <c r="R12" s="369"/>
      <c r="S12" s="368"/>
      <c r="T12" s="369"/>
      <c r="U12" s="369"/>
      <c r="V12" s="368"/>
      <c r="W12" s="369"/>
      <c r="X12" s="369"/>
      <c r="Y12" s="376"/>
      <c r="Z12" s="371"/>
      <c r="AA12" s="370"/>
      <c r="AB12" s="371"/>
      <c r="AC12" s="371"/>
      <c r="AD12" s="371"/>
      <c r="AE12" s="372"/>
      <c r="AF12" s="372"/>
      <c r="AG12" s="372"/>
      <c r="AH12" s="373"/>
      <c r="AI12" s="373"/>
      <c r="AJ12" s="373"/>
      <c r="AK12" s="374"/>
      <c r="AL12" s="374"/>
      <c r="AM12" s="374"/>
      <c r="AN12" s="375"/>
    </row>
    <row r="13" spans="1:40" x14ac:dyDescent="0.35">
      <c r="A13" s="363"/>
      <c r="B13" s="364"/>
      <c r="C13" s="364" t="s">
        <v>389</v>
      </c>
      <c r="D13" s="365"/>
      <c r="E13" s="366"/>
      <c r="F13" s="367"/>
      <c r="G13" s="366"/>
      <c r="H13" s="366"/>
      <c r="I13" s="366"/>
      <c r="J13" s="366"/>
      <c r="K13" s="366"/>
      <c r="L13" s="366"/>
      <c r="M13" s="366"/>
      <c r="N13" s="340"/>
      <c r="O13" s="340"/>
      <c r="P13" s="368"/>
      <c r="Q13" s="369"/>
      <c r="R13" s="369"/>
      <c r="S13" s="368"/>
      <c r="T13" s="369"/>
      <c r="U13" s="369"/>
      <c r="V13" s="368"/>
      <c r="W13" s="369"/>
      <c r="X13" s="369"/>
      <c r="Y13" s="376"/>
      <c r="Z13" s="371"/>
      <c r="AA13" s="370"/>
      <c r="AB13" s="371"/>
      <c r="AC13" s="371"/>
      <c r="AD13" s="371"/>
      <c r="AE13" s="372"/>
      <c r="AF13" s="372"/>
      <c r="AG13" s="372"/>
      <c r="AH13" s="373"/>
      <c r="AI13" s="373"/>
      <c r="AJ13" s="373"/>
      <c r="AK13" s="374"/>
      <c r="AL13" s="374"/>
      <c r="AM13" s="374"/>
      <c r="AN13" s="375"/>
    </row>
    <row r="14" spans="1:40" x14ac:dyDescent="0.35">
      <c r="A14" s="363"/>
      <c r="B14" s="364"/>
      <c r="C14" s="364" t="s">
        <v>389</v>
      </c>
      <c r="D14" s="365"/>
      <c r="E14" s="366"/>
      <c r="F14" s="367"/>
      <c r="G14" s="366"/>
      <c r="H14" s="366"/>
      <c r="I14" s="366"/>
      <c r="J14" s="366"/>
      <c r="K14" s="366"/>
      <c r="L14" s="366"/>
      <c r="M14" s="366"/>
      <c r="N14" s="340"/>
      <c r="O14" s="340"/>
      <c r="P14" s="368"/>
      <c r="Q14" s="369"/>
      <c r="R14" s="369"/>
      <c r="S14" s="368"/>
      <c r="T14" s="369"/>
      <c r="U14" s="369"/>
      <c r="V14" s="368"/>
      <c r="W14" s="369"/>
      <c r="X14" s="369"/>
      <c r="Y14" s="376"/>
      <c r="Z14" s="371"/>
      <c r="AA14" s="370"/>
      <c r="AB14" s="371"/>
      <c r="AC14" s="371"/>
      <c r="AD14" s="371"/>
      <c r="AE14" s="372"/>
      <c r="AF14" s="372"/>
      <c r="AG14" s="372"/>
      <c r="AH14" s="373"/>
      <c r="AI14" s="373"/>
      <c r="AJ14" s="373"/>
      <c r="AK14" s="374"/>
      <c r="AL14" s="374"/>
      <c r="AM14" s="374"/>
      <c r="AN14" s="375"/>
    </row>
    <row r="15" spans="1:40" x14ac:dyDescent="0.35">
      <c r="A15" s="363"/>
      <c r="B15" s="364"/>
      <c r="C15" s="364" t="s">
        <v>389</v>
      </c>
      <c r="D15" s="365"/>
      <c r="E15" s="366"/>
      <c r="F15" s="367"/>
      <c r="G15" s="366"/>
      <c r="H15" s="366"/>
      <c r="I15" s="366"/>
      <c r="J15" s="366"/>
      <c r="K15" s="366"/>
      <c r="L15" s="366"/>
      <c r="M15" s="366"/>
      <c r="N15" s="340"/>
      <c r="O15" s="340"/>
      <c r="P15" s="368"/>
      <c r="Q15" s="369"/>
      <c r="R15" s="369"/>
      <c r="S15" s="368"/>
      <c r="T15" s="369"/>
      <c r="U15" s="369"/>
      <c r="V15" s="368"/>
      <c r="W15" s="369"/>
      <c r="X15" s="369"/>
      <c r="Y15" s="376"/>
      <c r="Z15" s="371"/>
      <c r="AA15" s="370"/>
      <c r="AB15" s="371"/>
      <c r="AC15" s="371"/>
      <c r="AD15" s="371"/>
      <c r="AE15" s="372"/>
      <c r="AF15" s="372"/>
      <c r="AG15" s="372"/>
      <c r="AH15" s="373"/>
      <c r="AI15" s="373"/>
      <c r="AJ15" s="373"/>
      <c r="AK15" s="374"/>
      <c r="AL15" s="374"/>
      <c r="AM15" s="374"/>
      <c r="AN15" s="375"/>
    </row>
    <row r="16" spans="1:40" x14ac:dyDescent="0.35">
      <c r="A16" s="363"/>
      <c r="B16" s="364"/>
      <c r="C16" s="364" t="s">
        <v>389</v>
      </c>
      <c r="D16" s="365"/>
      <c r="E16" s="366"/>
      <c r="F16" s="367"/>
      <c r="G16" s="366"/>
      <c r="H16" s="366"/>
      <c r="I16" s="366"/>
      <c r="J16" s="366"/>
      <c r="K16" s="366"/>
      <c r="L16" s="366"/>
      <c r="M16" s="366"/>
      <c r="N16" s="340"/>
      <c r="O16" s="340"/>
      <c r="P16" s="368"/>
      <c r="Q16" s="369"/>
      <c r="R16" s="369"/>
      <c r="S16" s="368"/>
      <c r="T16" s="369"/>
      <c r="U16" s="369"/>
      <c r="V16" s="368"/>
      <c r="W16" s="369"/>
      <c r="X16" s="369"/>
      <c r="Y16" s="376"/>
      <c r="Z16" s="371"/>
      <c r="AA16" s="370"/>
      <c r="AB16" s="371"/>
      <c r="AC16" s="371"/>
      <c r="AD16" s="371"/>
      <c r="AE16" s="372"/>
      <c r="AF16" s="372"/>
      <c r="AG16" s="372"/>
      <c r="AH16" s="373"/>
      <c r="AI16" s="373"/>
      <c r="AJ16" s="373"/>
      <c r="AK16" s="374"/>
      <c r="AL16" s="374"/>
      <c r="AM16" s="374"/>
      <c r="AN16" s="375"/>
    </row>
    <row r="17" spans="1:40" x14ac:dyDescent="0.35">
      <c r="A17" s="363"/>
      <c r="B17" s="364"/>
      <c r="C17" s="364" t="s">
        <v>389</v>
      </c>
      <c r="D17" s="365"/>
      <c r="E17" s="366"/>
      <c r="F17" s="367"/>
      <c r="G17" s="366"/>
      <c r="H17" s="366"/>
      <c r="I17" s="366"/>
      <c r="J17" s="366"/>
      <c r="K17" s="366"/>
      <c r="L17" s="366"/>
      <c r="M17" s="366"/>
      <c r="N17" s="340"/>
      <c r="O17" s="340"/>
      <c r="P17" s="368"/>
      <c r="Q17" s="369"/>
      <c r="R17" s="369"/>
      <c r="S17" s="368"/>
      <c r="T17" s="369"/>
      <c r="U17" s="369"/>
      <c r="V17" s="368"/>
      <c r="W17" s="369"/>
      <c r="X17" s="369"/>
      <c r="Y17" s="376"/>
      <c r="Z17" s="371"/>
      <c r="AA17" s="370"/>
      <c r="AB17" s="371"/>
      <c r="AC17" s="371"/>
      <c r="AD17" s="371"/>
      <c r="AE17" s="372"/>
      <c r="AF17" s="372"/>
      <c r="AG17" s="372"/>
      <c r="AH17" s="373"/>
      <c r="AI17" s="373"/>
      <c r="AJ17" s="373"/>
      <c r="AK17" s="374"/>
      <c r="AL17" s="374"/>
      <c r="AM17" s="374"/>
      <c r="AN17" s="375"/>
    </row>
    <row r="18" spans="1:40" x14ac:dyDescent="0.35">
      <c r="A18" s="363"/>
      <c r="B18" s="364"/>
      <c r="C18" s="364" t="s">
        <v>389</v>
      </c>
      <c r="D18" s="365"/>
      <c r="E18" s="366"/>
      <c r="F18" s="367"/>
      <c r="G18" s="366"/>
      <c r="H18" s="366"/>
      <c r="I18" s="366"/>
      <c r="J18" s="366"/>
      <c r="K18" s="366"/>
      <c r="L18" s="366"/>
      <c r="M18" s="366"/>
      <c r="N18" s="340"/>
      <c r="O18" s="340"/>
      <c r="P18" s="368"/>
      <c r="Q18" s="369"/>
      <c r="R18" s="369"/>
      <c r="S18" s="368"/>
      <c r="T18" s="369"/>
      <c r="U18" s="369"/>
      <c r="V18" s="368"/>
      <c r="W18" s="369"/>
      <c r="X18" s="369"/>
      <c r="Y18" s="376"/>
      <c r="Z18" s="371"/>
      <c r="AA18" s="370"/>
      <c r="AB18" s="371"/>
      <c r="AC18" s="371"/>
      <c r="AD18" s="371"/>
      <c r="AE18" s="372"/>
      <c r="AF18" s="372"/>
      <c r="AG18" s="372"/>
      <c r="AH18" s="373"/>
      <c r="AI18" s="373"/>
      <c r="AJ18" s="373"/>
      <c r="AK18" s="374"/>
      <c r="AL18" s="374"/>
      <c r="AM18" s="374"/>
      <c r="AN18" s="375"/>
    </row>
    <row r="19" spans="1:40" x14ac:dyDescent="0.35">
      <c r="A19" s="363"/>
      <c r="B19" s="364"/>
      <c r="C19" s="364" t="s">
        <v>389</v>
      </c>
      <c r="D19" s="365"/>
      <c r="E19" s="366"/>
      <c r="F19" s="367"/>
      <c r="G19" s="366"/>
      <c r="H19" s="366"/>
      <c r="I19" s="366"/>
      <c r="J19" s="366"/>
      <c r="K19" s="366"/>
      <c r="L19" s="366"/>
      <c r="M19" s="366"/>
      <c r="N19" s="340"/>
      <c r="O19" s="340"/>
      <c r="P19" s="368"/>
      <c r="Q19" s="369"/>
      <c r="R19" s="369"/>
      <c r="S19" s="368"/>
      <c r="T19" s="369"/>
      <c r="U19" s="369"/>
      <c r="V19" s="368"/>
      <c r="W19" s="369"/>
      <c r="X19" s="369"/>
      <c r="Y19" s="376"/>
      <c r="Z19" s="371"/>
      <c r="AA19" s="370"/>
      <c r="AB19" s="371"/>
      <c r="AC19" s="371"/>
      <c r="AD19" s="371"/>
      <c r="AE19" s="372"/>
      <c r="AF19" s="372"/>
      <c r="AG19" s="372"/>
      <c r="AH19" s="373"/>
      <c r="AI19" s="373"/>
      <c r="AJ19" s="373"/>
      <c r="AK19" s="374"/>
      <c r="AL19" s="374"/>
      <c r="AM19" s="374"/>
      <c r="AN19" s="375"/>
    </row>
    <row r="20" spans="1:40" x14ac:dyDescent="0.35">
      <c r="A20" s="363"/>
      <c r="B20" s="364"/>
      <c r="C20" s="364" t="s">
        <v>389</v>
      </c>
      <c r="D20" s="365"/>
      <c r="E20" s="366"/>
      <c r="F20" s="367"/>
      <c r="G20" s="366"/>
      <c r="H20" s="366"/>
      <c r="I20" s="366"/>
      <c r="J20" s="366"/>
      <c r="K20" s="366"/>
      <c r="L20" s="366"/>
      <c r="M20" s="366"/>
      <c r="N20" s="340"/>
      <c r="O20" s="340"/>
      <c r="P20" s="368"/>
      <c r="Q20" s="369"/>
      <c r="R20" s="369"/>
      <c r="S20" s="368"/>
      <c r="T20" s="369"/>
      <c r="U20" s="369"/>
      <c r="V20" s="368"/>
      <c r="W20" s="369"/>
      <c r="X20" s="369"/>
      <c r="Y20" s="376"/>
      <c r="Z20" s="371"/>
      <c r="AA20" s="370"/>
      <c r="AB20" s="371"/>
      <c r="AC20" s="371"/>
      <c r="AD20" s="371"/>
      <c r="AE20" s="372"/>
      <c r="AF20" s="372"/>
      <c r="AG20" s="372"/>
      <c r="AH20" s="373"/>
      <c r="AI20" s="373"/>
      <c r="AJ20" s="373"/>
      <c r="AK20" s="374"/>
      <c r="AL20" s="374"/>
      <c r="AM20" s="374"/>
      <c r="AN20" s="375"/>
    </row>
    <row r="21" spans="1:40" x14ac:dyDescent="0.35">
      <c r="A21" s="363"/>
      <c r="B21" s="364"/>
      <c r="C21" s="364" t="s">
        <v>389</v>
      </c>
      <c r="D21" s="365"/>
      <c r="E21" s="366"/>
      <c r="F21" s="367"/>
      <c r="G21" s="366"/>
      <c r="H21" s="366"/>
      <c r="I21" s="366"/>
      <c r="J21" s="366"/>
      <c r="K21" s="366"/>
      <c r="L21" s="366"/>
      <c r="M21" s="366"/>
      <c r="N21" s="340"/>
      <c r="O21" s="340"/>
      <c r="P21" s="368"/>
      <c r="Q21" s="369"/>
      <c r="R21" s="369"/>
      <c r="S21" s="368"/>
      <c r="T21" s="369"/>
      <c r="U21" s="369"/>
      <c r="V21" s="368"/>
      <c r="W21" s="369"/>
      <c r="X21" s="369"/>
      <c r="Y21" s="376"/>
      <c r="Z21" s="371"/>
      <c r="AA21" s="370"/>
      <c r="AB21" s="371"/>
      <c r="AC21" s="371"/>
      <c r="AD21" s="371"/>
      <c r="AE21" s="372"/>
      <c r="AF21" s="372"/>
      <c r="AG21" s="372"/>
      <c r="AH21" s="373"/>
      <c r="AI21" s="373"/>
      <c r="AJ21" s="373"/>
      <c r="AK21" s="374"/>
      <c r="AL21" s="374"/>
      <c r="AM21" s="374"/>
      <c r="AN21" s="375"/>
    </row>
    <row r="22" spans="1:40" x14ac:dyDescent="0.35">
      <c r="A22" s="363"/>
      <c r="B22" s="364"/>
      <c r="C22" s="364" t="s">
        <v>389</v>
      </c>
      <c r="D22" s="365"/>
      <c r="E22" s="366"/>
      <c r="F22" s="367"/>
      <c r="G22" s="366"/>
      <c r="H22" s="366"/>
      <c r="I22" s="366"/>
      <c r="J22" s="366"/>
      <c r="K22" s="366"/>
      <c r="L22" s="366"/>
      <c r="M22" s="366"/>
      <c r="N22" s="340"/>
      <c r="O22" s="340"/>
      <c r="P22" s="368"/>
      <c r="Q22" s="369"/>
      <c r="R22" s="369"/>
      <c r="S22" s="368"/>
      <c r="T22" s="369"/>
      <c r="U22" s="369"/>
      <c r="V22" s="368"/>
      <c r="W22" s="369"/>
      <c r="X22" s="369"/>
      <c r="Y22" s="376"/>
      <c r="Z22" s="371"/>
      <c r="AA22" s="370"/>
      <c r="AB22" s="371"/>
      <c r="AC22" s="371"/>
      <c r="AD22" s="371"/>
      <c r="AE22" s="372"/>
      <c r="AF22" s="372"/>
      <c r="AG22" s="372"/>
      <c r="AH22" s="373"/>
      <c r="AI22" s="373"/>
      <c r="AJ22" s="373"/>
      <c r="AK22" s="374"/>
      <c r="AL22" s="374"/>
      <c r="AM22" s="374"/>
      <c r="AN22" s="375"/>
    </row>
    <row r="23" spans="1:40" x14ac:dyDescent="0.35">
      <c r="A23" s="363"/>
      <c r="B23" s="364"/>
      <c r="C23" s="364" t="s">
        <v>389</v>
      </c>
      <c r="D23" s="365"/>
      <c r="E23" s="366"/>
      <c r="F23" s="367"/>
      <c r="G23" s="366"/>
      <c r="H23" s="366"/>
      <c r="I23" s="366"/>
      <c r="J23" s="366"/>
      <c r="K23" s="366"/>
      <c r="L23" s="366"/>
      <c r="M23" s="366"/>
      <c r="N23" s="340"/>
      <c r="O23" s="340"/>
      <c r="P23" s="368"/>
      <c r="Q23" s="369"/>
      <c r="R23" s="369"/>
      <c r="S23" s="368"/>
      <c r="T23" s="369"/>
      <c r="U23" s="369"/>
      <c r="V23" s="368"/>
      <c r="W23" s="369"/>
      <c r="X23" s="369"/>
      <c r="Y23" s="376"/>
      <c r="Z23" s="371"/>
      <c r="AA23" s="370"/>
      <c r="AB23" s="371"/>
      <c r="AC23" s="371"/>
      <c r="AD23" s="371"/>
      <c r="AE23" s="372"/>
      <c r="AF23" s="372"/>
      <c r="AG23" s="372"/>
      <c r="AH23" s="373"/>
      <c r="AI23" s="373"/>
      <c r="AJ23" s="373"/>
      <c r="AK23" s="374"/>
      <c r="AL23" s="374"/>
      <c r="AM23" s="374"/>
      <c r="AN23" s="375"/>
    </row>
    <row r="24" spans="1:40" x14ac:dyDescent="0.35">
      <c r="A24" s="363"/>
      <c r="B24" s="364"/>
      <c r="C24" s="364" t="s">
        <v>389</v>
      </c>
      <c r="D24" s="365"/>
      <c r="E24" s="366"/>
      <c r="F24" s="367"/>
      <c r="G24" s="366"/>
      <c r="H24" s="366"/>
      <c r="I24" s="366"/>
      <c r="J24" s="366"/>
      <c r="K24" s="366"/>
      <c r="L24" s="366"/>
      <c r="M24" s="366"/>
      <c r="N24" s="340"/>
      <c r="O24" s="340"/>
      <c r="P24" s="368"/>
      <c r="Q24" s="369"/>
      <c r="R24" s="369"/>
      <c r="S24" s="368"/>
      <c r="T24" s="369"/>
      <c r="U24" s="369"/>
      <c r="V24" s="368"/>
      <c r="W24" s="369"/>
      <c r="X24" s="369"/>
      <c r="Y24" s="376"/>
      <c r="Z24" s="371"/>
      <c r="AA24" s="370"/>
      <c r="AB24" s="371"/>
      <c r="AC24" s="371"/>
      <c r="AD24" s="371"/>
      <c r="AE24" s="372"/>
      <c r="AF24" s="372"/>
      <c r="AG24" s="372"/>
      <c r="AH24" s="373"/>
      <c r="AI24" s="373"/>
      <c r="AJ24" s="373"/>
      <c r="AK24" s="374"/>
      <c r="AL24" s="374"/>
      <c r="AM24" s="374"/>
      <c r="AN24" s="375"/>
    </row>
    <row r="25" spans="1:40" x14ac:dyDescent="0.35">
      <c r="A25" s="363"/>
      <c r="B25" s="364"/>
      <c r="C25" s="364" t="s">
        <v>389</v>
      </c>
      <c r="D25" s="365"/>
      <c r="E25" s="366"/>
      <c r="F25" s="367"/>
      <c r="G25" s="366"/>
      <c r="H25" s="366"/>
      <c r="I25" s="366"/>
      <c r="J25" s="366"/>
      <c r="K25" s="366"/>
      <c r="L25" s="366"/>
      <c r="M25" s="366"/>
      <c r="N25" s="340"/>
      <c r="O25" s="340"/>
      <c r="P25" s="368"/>
      <c r="Q25" s="369"/>
      <c r="R25" s="369"/>
      <c r="S25" s="368"/>
      <c r="T25" s="369"/>
      <c r="U25" s="369"/>
      <c r="V25" s="368"/>
      <c r="W25" s="369"/>
      <c r="X25" s="369"/>
      <c r="Y25" s="376"/>
      <c r="Z25" s="371"/>
      <c r="AA25" s="370"/>
      <c r="AB25" s="371"/>
      <c r="AC25" s="371"/>
      <c r="AD25" s="371"/>
      <c r="AE25" s="372"/>
      <c r="AF25" s="372"/>
      <c r="AG25" s="372"/>
      <c r="AH25" s="373"/>
      <c r="AI25" s="373"/>
      <c r="AJ25" s="373"/>
      <c r="AK25" s="374"/>
      <c r="AL25" s="374"/>
      <c r="AM25" s="374"/>
      <c r="AN25" s="375"/>
    </row>
    <row r="26" spans="1:40" x14ac:dyDescent="0.35">
      <c r="A26" s="363"/>
      <c r="B26" s="364"/>
      <c r="C26" s="364" t="s">
        <v>389</v>
      </c>
      <c r="D26" s="365"/>
      <c r="E26" s="366"/>
      <c r="F26" s="367"/>
      <c r="G26" s="366"/>
      <c r="H26" s="366"/>
      <c r="I26" s="366"/>
      <c r="J26" s="366"/>
      <c r="K26" s="366"/>
      <c r="L26" s="366"/>
      <c r="M26" s="366"/>
      <c r="N26" s="340"/>
      <c r="O26" s="340"/>
      <c r="P26" s="368"/>
      <c r="Q26" s="369"/>
      <c r="R26" s="369"/>
      <c r="S26" s="368"/>
      <c r="T26" s="369"/>
      <c r="U26" s="369"/>
      <c r="V26" s="368"/>
      <c r="W26" s="369"/>
      <c r="X26" s="369"/>
      <c r="Y26" s="376"/>
      <c r="Z26" s="371"/>
      <c r="AA26" s="370"/>
      <c r="AB26" s="371"/>
      <c r="AC26" s="371"/>
      <c r="AD26" s="371"/>
      <c r="AE26" s="372"/>
      <c r="AF26" s="372"/>
      <c r="AG26" s="372"/>
      <c r="AH26" s="373"/>
      <c r="AI26" s="373"/>
      <c r="AJ26" s="373"/>
      <c r="AK26" s="374"/>
      <c r="AL26" s="374"/>
      <c r="AM26" s="374"/>
      <c r="AN26" s="375"/>
    </row>
    <row r="27" spans="1:40" x14ac:dyDescent="0.35">
      <c r="A27" s="363"/>
      <c r="B27" s="364"/>
      <c r="C27" s="364" t="s">
        <v>389</v>
      </c>
      <c r="D27" s="365"/>
      <c r="E27" s="366"/>
      <c r="F27" s="367"/>
      <c r="G27" s="366"/>
      <c r="H27" s="366"/>
      <c r="I27" s="366"/>
      <c r="J27" s="366"/>
      <c r="K27" s="366"/>
      <c r="L27" s="366"/>
      <c r="M27" s="366"/>
      <c r="N27" s="340"/>
      <c r="O27" s="340"/>
      <c r="P27" s="368"/>
      <c r="Q27" s="369"/>
      <c r="R27" s="369"/>
      <c r="S27" s="368"/>
      <c r="T27" s="369"/>
      <c r="U27" s="369"/>
      <c r="V27" s="368"/>
      <c r="W27" s="369"/>
      <c r="X27" s="369"/>
      <c r="Y27" s="376"/>
      <c r="Z27" s="371"/>
      <c r="AA27" s="370"/>
      <c r="AB27" s="371"/>
      <c r="AC27" s="371"/>
      <c r="AD27" s="371"/>
      <c r="AE27" s="372"/>
      <c r="AF27" s="372"/>
      <c r="AG27" s="372"/>
      <c r="AH27" s="373"/>
      <c r="AI27" s="373"/>
      <c r="AJ27" s="373"/>
      <c r="AK27" s="374"/>
      <c r="AL27" s="374"/>
      <c r="AM27" s="374"/>
      <c r="AN27" s="375"/>
    </row>
    <row r="28" spans="1:40" x14ac:dyDescent="0.35">
      <c r="A28" s="363"/>
      <c r="B28" s="364"/>
      <c r="C28" s="364" t="s">
        <v>389</v>
      </c>
      <c r="D28" s="365"/>
      <c r="E28" s="366"/>
      <c r="F28" s="367"/>
      <c r="G28" s="366"/>
      <c r="H28" s="366"/>
      <c r="I28" s="366"/>
      <c r="J28" s="366"/>
      <c r="K28" s="366"/>
      <c r="L28" s="366"/>
      <c r="M28" s="366"/>
      <c r="N28" s="340"/>
      <c r="O28" s="340"/>
      <c r="P28" s="368"/>
      <c r="Q28" s="369"/>
      <c r="R28" s="369"/>
      <c r="S28" s="368"/>
      <c r="T28" s="369"/>
      <c r="U28" s="369"/>
      <c r="V28" s="368"/>
      <c r="W28" s="369"/>
      <c r="X28" s="369"/>
      <c r="Y28" s="376"/>
      <c r="Z28" s="371"/>
      <c r="AA28" s="370"/>
      <c r="AB28" s="371"/>
      <c r="AC28" s="371"/>
      <c r="AD28" s="371"/>
      <c r="AE28" s="372"/>
      <c r="AF28" s="372"/>
      <c r="AG28" s="372"/>
      <c r="AH28" s="373"/>
      <c r="AI28" s="373"/>
      <c r="AJ28" s="373"/>
      <c r="AK28" s="374"/>
      <c r="AL28" s="374"/>
      <c r="AM28" s="374"/>
      <c r="AN28" s="375"/>
    </row>
    <row r="29" spans="1:40" x14ac:dyDescent="0.35">
      <c r="A29" s="363"/>
      <c r="B29" s="364"/>
      <c r="C29" s="364" t="s">
        <v>389</v>
      </c>
      <c r="D29" s="365"/>
      <c r="E29" s="366"/>
      <c r="F29" s="367"/>
      <c r="G29" s="366"/>
      <c r="H29" s="366"/>
      <c r="I29" s="366"/>
      <c r="J29" s="366"/>
      <c r="K29" s="366"/>
      <c r="L29" s="366"/>
      <c r="M29" s="366"/>
      <c r="N29" s="340"/>
      <c r="O29" s="340"/>
      <c r="P29" s="368"/>
      <c r="Q29" s="369"/>
      <c r="R29" s="369"/>
      <c r="S29" s="368"/>
      <c r="T29" s="369"/>
      <c r="U29" s="369"/>
      <c r="V29" s="368"/>
      <c r="W29" s="369"/>
      <c r="X29" s="369"/>
      <c r="Y29" s="376"/>
      <c r="Z29" s="371"/>
      <c r="AA29" s="370"/>
      <c r="AB29" s="371"/>
      <c r="AC29" s="371"/>
      <c r="AD29" s="371"/>
      <c r="AE29" s="372"/>
      <c r="AF29" s="372"/>
      <c r="AG29" s="372"/>
      <c r="AH29" s="373"/>
      <c r="AI29" s="373"/>
      <c r="AJ29" s="373"/>
      <c r="AK29" s="374"/>
      <c r="AL29" s="374"/>
      <c r="AM29" s="374"/>
      <c r="AN29" s="375"/>
    </row>
    <row r="30" spans="1:40" x14ac:dyDescent="0.35">
      <c r="A30" s="363"/>
      <c r="B30" s="364"/>
      <c r="C30" s="364" t="s">
        <v>389</v>
      </c>
      <c r="D30" s="365"/>
      <c r="E30" s="366"/>
      <c r="F30" s="367"/>
      <c r="G30" s="366"/>
      <c r="H30" s="366"/>
      <c r="I30" s="366"/>
      <c r="J30" s="366"/>
      <c r="K30" s="366"/>
      <c r="L30" s="366"/>
      <c r="M30" s="366"/>
      <c r="N30" s="340"/>
      <c r="O30" s="340"/>
      <c r="P30" s="368"/>
      <c r="Q30" s="369"/>
      <c r="R30" s="369"/>
      <c r="S30" s="368"/>
      <c r="T30" s="369"/>
      <c r="U30" s="369"/>
      <c r="V30" s="368"/>
      <c r="W30" s="369"/>
      <c r="X30" s="369"/>
      <c r="Y30" s="376"/>
      <c r="Z30" s="371"/>
      <c r="AA30" s="370"/>
      <c r="AB30" s="371"/>
      <c r="AC30" s="371"/>
      <c r="AD30" s="371"/>
      <c r="AE30" s="372"/>
      <c r="AF30" s="372"/>
      <c r="AG30" s="372"/>
      <c r="AH30" s="373"/>
      <c r="AI30" s="373"/>
      <c r="AJ30" s="373"/>
      <c r="AK30" s="374"/>
      <c r="AL30" s="374"/>
      <c r="AM30" s="374"/>
      <c r="AN30" s="375"/>
    </row>
    <row r="31" spans="1:40" x14ac:dyDescent="0.35">
      <c r="A31" s="363"/>
      <c r="B31" s="364"/>
      <c r="C31" s="364" t="s">
        <v>389</v>
      </c>
      <c r="D31" s="365"/>
      <c r="E31" s="366"/>
      <c r="F31" s="367"/>
      <c r="G31" s="366"/>
      <c r="H31" s="366"/>
      <c r="I31" s="366"/>
      <c r="J31" s="366"/>
      <c r="K31" s="366"/>
      <c r="L31" s="366"/>
      <c r="M31" s="366"/>
      <c r="N31" s="340"/>
      <c r="O31" s="340"/>
      <c r="P31" s="368"/>
      <c r="Q31" s="369"/>
      <c r="R31" s="369"/>
      <c r="S31" s="368"/>
      <c r="T31" s="369"/>
      <c r="U31" s="369"/>
      <c r="V31" s="368"/>
      <c r="W31" s="369"/>
      <c r="X31" s="369"/>
      <c r="Y31" s="376"/>
      <c r="Z31" s="371"/>
      <c r="AA31" s="370"/>
      <c r="AB31" s="371"/>
      <c r="AC31" s="371"/>
      <c r="AD31" s="371"/>
      <c r="AE31" s="372"/>
      <c r="AF31" s="372"/>
      <c r="AG31" s="372"/>
      <c r="AH31" s="373"/>
      <c r="AI31" s="373"/>
      <c r="AJ31" s="373"/>
      <c r="AK31" s="374"/>
      <c r="AL31" s="374"/>
      <c r="AM31" s="374"/>
      <c r="AN31" s="375"/>
    </row>
    <row r="32" spans="1:40" x14ac:dyDescent="0.35">
      <c r="A32" s="363"/>
      <c r="B32" s="364"/>
      <c r="C32" s="364" t="s">
        <v>389</v>
      </c>
      <c r="D32" s="365"/>
      <c r="E32" s="366"/>
      <c r="F32" s="367"/>
      <c r="G32" s="366"/>
      <c r="H32" s="366"/>
      <c r="I32" s="366"/>
      <c r="J32" s="366"/>
      <c r="K32" s="366"/>
      <c r="L32" s="366"/>
      <c r="M32" s="366"/>
      <c r="N32" s="340"/>
      <c r="O32" s="340"/>
      <c r="P32" s="368"/>
      <c r="Q32" s="369"/>
      <c r="R32" s="369"/>
      <c r="S32" s="368"/>
      <c r="T32" s="369"/>
      <c r="U32" s="369"/>
      <c r="V32" s="368"/>
      <c r="W32" s="369"/>
      <c r="X32" s="369"/>
      <c r="Y32" s="376"/>
      <c r="Z32" s="371"/>
      <c r="AA32" s="370"/>
      <c r="AB32" s="371"/>
      <c r="AC32" s="371"/>
      <c r="AD32" s="371"/>
      <c r="AE32" s="372"/>
      <c r="AF32" s="372"/>
      <c r="AG32" s="372"/>
      <c r="AH32" s="373"/>
      <c r="AI32" s="373"/>
      <c r="AJ32" s="373"/>
      <c r="AK32" s="374"/>
      <c r="AL32" s="374"/>
      <c r="AM32" s="374"/>
      <c r="AN32" s="375"/>
    </row>
    <row r="33" spans="1:40" x14ac:dyDescent="0.35">
      <c r="A33" s="363"/>
      <c r="B33" s="364"/>
      <c r="C33" s="364" t="s">
        <v>389</v>
      </c>
      <c r="D33" s="365"/>
      <c r="E33" s="366"/>
      <c r="F33" s="367"/>
      <c r="G33" s="366"/>
      <c r="H33" s="366"/>
      <c r="I33" s="366"/>
      <c r="J33" s="366"/>
      <c r="K33" s="366"/>
      <c r="L33" s="366"/>
      <c r="M33" s="366"/>
      <c r="N33" s="340"/>
      <c r="O33" s="340"/>
      <c r="P33" s="368"/>
      <c r="Q33" s="369"/>
      <c r="R33" s="369"/>
      <c r="S33" s="368"/>
      <c r="T33" s="369"/>
      <c r="U33" s="369"/>
      <c r="V33" s="368"/>
      <c r="W33" s="369"/>
      <c r="X33" s="369"/>
      <c r="Y33" s="376"/>
      <c r="Z33" s="371"/>
      <c r="AA33" s="370"/>
      <c r="AB33" s="371"/>
      <c r="AC33" s="371"/>
      <c r="AD33" s="371"/>
      <c r="AE33" s="372"/>
      <c r="AF33" s="372"/>
      <c r="AG33" s="372"/>
      <c r="AH33" s="373"/>
      <c r="AI33" s="373"/>
      <c r="AJ33" s="373"/>
      <c r="AK33" s="374"/>
      <c r="AL33" s="374"/>
      <c r="AM33" s="374"/>
      <c r="AN33" s="375"/>
    </row>
    <row r="34" spans="1:40" x14ac:dyDescent="0.35">
      <c r="A34" s="363"/>
      <c r="B34" s="364"/>
      <c r="C34" s="364" t="s">
        <v>389</v>
      </c>
      <c r="D34" s="365"/>
      <c r="E34" s="366"/>
      <c r="F34" s="367"/>
      <c r="G34" s="366"/>
      <c r="H34" s="366"/>
      <c r="I34" s="366"/>
      <c r="J34" s="366"/>
      <c r="K34" s="366"/>
      <c r="L34" s="366"/>
      <c r="M34" s="366"/>
      <c r="N34" s="340"/>
      <c r="O34" s="340"/>
      <c r="P34" s="368"/>
      <c r="Q34" s="369"/>
      <c r="R34" s="369"/>
      <c r="S34" s="368"/>
      <c r="T34" s="369"/>
      <c r="U34" s="369"/>
      <c r="V34" s="368"/>
      <c r="W34" s="369"/>
      <c r="X34" s="369"/>
      <c r="Y34" s="376"/>
      <c r="Z34" s="371"/>
      <c r="AA34" s="370"/>
      <c r="AB34" s="371"/>
      <c r="AC34" s="371"/>
      <c r="AD34" s="371"/>
      <c r="AE34" s="372"/>
      <c r="AF34" s="372"/>
      <c r="AG34" s="372"/>
      <c r="AH34" s="373"/>
      <c r="AI34" s="373"/>
      <c r="AJ34" s="373"/>
      <c r="AK34" s="374"/>
      <c r="AL34" s="374"/>
      <c r="AM34" s="374"/>
      <c r="AN34" s="375"/>
    </row>
    <row r="35" spans="1:40" x14ac:dyDescent="0.35">
      <c r="A35" s="363"/>
      <c r="B35" s="364"/>
      <c r="C35" s="364" t="s">
        <v>389</v>
      </c>
      <c r="D35" s="365"/>
      <c r="E35" s="366"/>
      <c r="F35" s="367"/>
      <c r="G35" s="366"/>
      <c r="H35" s="366"/>
      <c r="I35" s="366"/>
      <c r="J35" s="366"/>
      <c r="K35" s="366"/>
      <c r="L35" s="366"/>
      <c r="M35" s="366"/>
      <c r="N35" s="340"/>
      <c r="O35" s="340"/>
      <c r="P35" s="368"/>
      <c r="Q35" s="369"/>
      <c r="R35" s="369"/>
      <c r="S35" s="368"/>
      <c r="T35" s="369"/>
      <c r="U35" s="369"/>
      <c r="V35" s="368"/>
      <c r="W35" s="369"/>
      <c r="X35" s="369"/>
      <c r="Y35" s="376"/>
      <c r="Z35" s="371"/>
      <c r="AA35" s="370"/>
      <c r="AB35" s="371"/>
      <c r="AC35" s="371"/>
      <c r="AD35" s="371"/>
      <c r="AE35" s="372"/>
      <c r="AF35" s="372"/>
      <c r="AG35" s="372"/>
      <c r="AH35" s="373"/>
      <c r="AI35" s="373"/>
      <c r="AJ35" s="373"/>
      <c r="AK35" s="374"/>
      <c r="AL35" s="374"/>
      <c r="AM35" s="374"/>
      <c r="AN35" s="375"/>
    </row>
    <row r="36" spans="1:40" x14ac:dyDescent="0.35">
      <c r="A36" s="363"/>
      <c r="B36" s="364"/>
      <c r="C36" s="364" t="s">
        <v>389</v>
      </c>
      <c r="D36" s="365"/>
      <c r="E36" s="366"/>
      <c r="F36" s="367"/>
      <c r="G36" s="366"/>
      <c r="H36" s="366"/>
      <c r="I36" s="366"/>
      <c r="J36" s="366"/>
      <c r="K36" s="366"/>
      <c r="L36" s="366"/>
      <c r="M36" s="366"/>
      <c r="N36" s="340"/>
      <c r="O36" s="340"/>
      <c r="P36" s="368"/>
      <c r="Q36" s="369"/>
      <c r="R36" s="369"/>
      <c r="S36" s="368"/>
      <c r="T36" s="369"/>
      <c r="U36" s="369"/>
      <c r="V36" s="368"/>
      <c r="W36" s="369"/>
      <c r="X36" s="369"/>
      <c r="Y36" s="376"/>
      <c r="Z36" s="371"/>
      <c r="AA36" s="370"/>
      <c r="AB36" s="371"/>
      <c r="AC36" s="371"/>
      <c r="AD36" s="371"/>
      <c r="AE36" s="372"/>
      <c r="AF36" s="372"/>
      <c r="AG36" s="372"/>
      <c r="AH36" s="373"/>
      <c r="AI36" s="373"/>
      <c r="AJ36" s="373"/>
      <c r="AK36" s="374"/>
      <c r="AL36" s="374"/>
      <c r="AM36" s="374"/>
      <c r="AN36" s="375"/>
    </row>
    <row r="37" spans="1:40" x14ac:dyDescent="0.35">
      <c r="A37" s="363"/>
      <c r="B37" s="364"/>
      <c r="C37" s="364" t="s">
        <v>389</v>
      </c>
      <c r="D37" s="365"/>
      <c r="E37" s="366"/>
      <c r="F37" s="367"/>
      <c r="G37" s="366"/>
      <c r="H37" s="366"/>
      <c r="I37" s="366"/>
      <c r="J37" s="366"/>
      <c r="K37" s="366"/>
      <c r="L37" s="366"/>
      <c r="M37" s="366"/>
      <c r="N37" s="340"/>
      <c r="O37" s="340"/>
      <c r="P37" s="368"/>
      <c r="Q37" s="369"/>
      <c r="R37" s="369"/>
      <c r="S37" s="368"/>
      <c r="T37" s="369"/>
      <c r="U37" s="369"/>
      <c r="V37" s="368"/>
      <c r="W37" s="369"/>
      <c r="X37" s="369"/>
      <c r="Y37" s="376"/>
      <c r="Z37" s="371"/>
      <c r="AA37" s="370"/>
      <c r="AB37" s="371"/>
      <c r="AC37" s="371"/>
      <c r="AD37" s="371"/>
      <c r="AE37" s="372"/>
      <c r="AF37" s="372"/>
      <c r="AG37" s="372"/>
      <c r="AH37" s="373"/>
      <c r="AI37" s="373"/>
      <c r="AJ37" s="373"/>
      <c r="AK37" s="374"/>
      <c r="AL37" s="374"/>
      <c r="AM37" s="374"/>
      <c r="AN37" s="375"/>
    </row>
    <row r="38" spans="1:40" x14ac:dyDescent="0.35">
      <c r="A38" s="363"/>
      <c r="B38" s="364"/>
      <c r="C38" s="364" t="s">
        <v>389</v>
      </c>
      <c r="D38" s="365"/>
      <c r="E38" s="366"/>
      <c r="F38" s="367"/>
      <c r="G38" s="366"/>
      <c r="H38" s="366"/>
      <c r="I38" s="366"/>
      <c r="J38" s="366"/>
      <c r="K38" s="366"/>
      <c r="L38" s="366"/>
      <c r="M38" s="366"/>
      <c r="N38" s="340"/>
      <c r="O38" s="340"/>
      <c r="P38" s="368"/>
      <c r="Q38" s="369"/>
      <c r="R38" s="369"/>
      <c r="S38" s="368"/>
      <c r="T38" s="369"/>
      <c r="U38" s="369"/>
      <c r="V38" s="368"/>
      <c r="W38" s="369"/>
      <c r="X38" s="369"/>
      <c r="Y38" s="376"/>
      <c r="Z38" s="371"/>
      <c r="AA38" s="370"/>
      <c r="AB38" s="371"/>
      <c r="AC38" s="371"/>
      <c r="AD38" s="371"/>
      <c r="AE38" s="372"/>
      <c r="AF38" s="372"/>
      <c r="AG38" s="372"/>
      <c r="AH38" s="373"/>
      <c r="AI38" s="373"/>
      <c r="AJ38" s="373"/>
      <c r="AK38" s="374"/>
      <c r="AL38" s="374"/>
      <c r="AM38" s="374"/>
      <c r="AN38" s="375"/>
    </row>
    <row r="39" spans="1:40" x14ac:dyDescent="0.35">
      <c r="A39" s="363"/>
      <c r="B39" s="364"/>
      <c r="C39" s="364" t="s">
        <v>389</v>
      </c>
      <c r="D39" s="365"/>
      <c r="E39" s="366"/>
      <c r="F39" s="367"/>
      <c r="G39" s="366"/>
      <c r="H39" s="366"/>
      <c r="I39" s="366"/>
      <c r="J39" s="366"/>
      <c r="K39" s="366"/>
      <c r="L39" s="366"/>
      <c r="M39" s="366"/>
      <c r="N39" s="340"/>
      <c r="O39" s="340"/>
      <c r="P39" s="368"/>
      <c r="Q39" s="369"/>
      <c r="R39" s="369"/>
      <c r="S39" s="368"/>
      <c r="T39" s="369"/>
      <c r="U39" s="369"/>
      <c r="V39" s="368"/>
      <c r="W39" s="369"/>
      <c r="X39" s="369"/>
      <c r="Y39" s="376"/>
      <c r="Z39" s="371"/>
      <c r="AA39" s="370"/>
      <c r="AB39" s="371"/>
      <c r="AC39" s="371"/>
      <c r="AD39" s="371"/>
      <c r="AE39" s="372"/>
      <c r="AF39" s="372"/>
      <c r="AG39" s="372"/>
      <c r="AH39" s="373"/>
      <c r="AI39" s="373"/>
      <c r="AJ39" s="373"/>
      <c r="AK39" s="374"/>
      <c r="AL39" s="374"/>
      <c r="AM39" s="374"/>
      <c r="AN39" s="375"/>
    </row>
    <row r="40" spans="1:40" x14ac:dyDescent="0.35">
      <c r="A40" s="363"/>
      <c r="B40" s="364"/>
      <c r="C40" s="364" t="s">
        <v>389</v>
      </c>
      <c r="D40" s="365"/>
      <c r="E40" s="366"/>
      <c r="F40" s="367"/>
      <c r="G40" s="366"/>
      <c r="H40" s="366"/>
      <c r="I40" s="366"/>
      <c r="J40" s="366"/>
      <c r="K40" s="366"/>
      <c r="L40" s="366"/>
      <c r="M40" s="366"/>
      <c r="N40" s="340"/>
      <c r="O40" s="340"/>
      <c r="P40" s="368"/>
      <c r="Q40" s="369"/>
      <c r="R40" s="369"/>
      <c r="S40" s="368"/>
      <c r="T40" s="369"/>
      <c r="U40" s="369"/>
      <c r="V40" s="368"/>
      <c r="W40" s="369"/>
      <c r="X40" s="369"/>
      <c r="Y40" s="376"/>
      <c r="Z40" s="371"/>
      <c r="AA40" s="370"/>
      <c r="AB40" s="371"/>
      <c r="AC40" s="371"/>
      <c r="AD40" s="371"/>
      <c r="AE40" s="372"/>
      <c r="AF40" s="372"/>
      <c r="AG40" s="372"/>
      <c r="AH40" s="373"/>
      <c r="AI40" s="373"/>
      <c r="AJ40" s="373"/>
      <c r="AK40" s="374"/>
      <c r="AL40" s="374"/>
      <c r="AM40" s="374"/>
      <c r="AN40" s="375"/>
    </row>
    <row r="41" spans="1:40" x14ac:dyDescent="0.35">
      <c r="A41" s="363"/>
      <c r="B41" s="364"/>
      <c r="C41" s="364" t="s">
        <v>389</v>
      </c>
      <c r="D41" s="365"/>
      <c r="E41" s="366"/>
      <c r="F41" s="367"/>
      <c r="G41" s="366"/>
      <c r="H41" s="366"/>
      <c r="I41" s="366"/>
      <c r="J41" s="366"/>
      <c r="K41" s="366"/>
      <c r="L41" s="366"/>
      <c r="M41" s="366"/>
      <c r="N41" s="340"/>
      <c r="O41" s="340"/>
      <c r="P41" s="368"/>
      <c r="Q41" s="369"/>
      <c r="R41" s="369"/>
      <c r="S41" s="368"/>
      <c r="T41" s="369"/>
      <c r="U41" s="369"/>
      <c r="V41" s="368"/>
      <c r="W41" s="369"/>
      <c r="X41" s="369"/>
      <c r="Y41" s="376"/>
      <c r="Z41" s="371"/>
      <c r="AA41" s="370"/>
      <c r="AB41" s="371"/>
      <c r="AC41" s="371"/>
      <c r="AD41" s="371"/>
      <c r="AE41" s="372"/>
      <c r="AF41" s="372"/>
      <c r="AG41" s="372"/>
      <c r="AH41" s="373"/>
      <c r="AI41" s="373"/>
      <c r="AJ41" s="373"/>
      <c r="AK41" s="374"/>
      <c r="AL41" s="374"/>
      <c r="AM41" s="374"/>
      <c r="AN41" s="375"/>
    </row>
    <row r="42" spans="1:40" x14ac:dyDescent="0.35">
      <c r="A42" s="363"/>
      <c r="B42" s="364"/>
      <c r="C42" s="364" t="s">
        <v>389</v>
      </c>
      <c r="D42" s="365"/>
      <c r="E42" s="366"/>
      <c r="F42" s="367"/>
      <c r="G42" s="366"/>
      <c r="H42" s="366"/>
      <c r="I42" s="366"/>
      <c r="J42" s="366"/>
      <c r="K42" s="366"/>
      <c r="L42" s="366"/>
      <c r="M42" s="366"/>
      <c r="N42" s="340"/>
      <c r="O42" s="340"/>
      <c r="P42" s="368"/>
      <c r="Q42" s="369"/>
      <c r="R42" s="369"/>
      <c r="S42" s="368"/>
      <c r="T42" s="369"/>
      <c r="U42" s="369"/>
      <c r="V42" s="368"/>
      <c r="W42" s="369"/>
      <c r="X42" s="369"/>
      <c r="Y42" s="376"/>
      <c r="Z42" s="371"/>
      <c r="AA42" s="370"/>
      <c r="AB42" s="371"/>
      <c r="AC42" s="371"/>
      <c r="AD42" s="371"/>
      <c r="AE42" s="372"/>
      <c r="AF42" s="372"/>
      <c r="AG42" s="372"/>
      <c r="AH42" s="373"/>
      <c r="AI42" s="373"/>
      <c r="AJ42" s="373"/>
      <c r="AK42" s="374"/>
      <c r="AL42" s="374"/>
      <c r="AM42" s="374"/>
      <c r="AN42" s="375"/>
    </row>
    <row r="43" spans="1:40" x14ac:dyDescent="0.35">
      <c r="A43" s="363"/>
      <c r="B43" s="364"/>
      <c r="C43" s="364" t="s">
        <v>389</v>
      </c>
      <c r="D43" s="365"/>
      <c r="E43" s="366"/>
      <c r="F43" s="367"/>
      <c r="G43" s="366"/>
      <c r="H43" s="366"/>
      <c r="I43" s="366"/>
      <c r="J43" s="366"/>
      <c r="K43" s="366"/>
      <c r="L43" s="366"/>
      <c r="M43" s="366"/>
      <c r="N43" s="340"/>
      <c r="O43" s="340"/>
      <c r="P43" s="368"/>
      <c r="Q43" s="369"/>
      <c r="R43" s="369"/>
      <c r="S43" s="368"/>
      <c r="T43" s="369"/>
      <c r="U43" s="369"/>
      <c r="V43" s="368"/>
      <c r="W43" s="369"/>
      <c r="X43" s="369"/>
      <c r="Y43" s="376"/>
      <c r="Z43" s="371"/>
      <c r="AA43" s="370"/>
      <c r="AB43" s="371"/>
      <c r="AC43" s="371"/>
      <c r="AD43" s="371"/>
      <c r="AE43" s="372"/>
      <c r="AF43" s="372"/>
      <c r="AG43" s="372"/>
      <c r="AH43" s="373"/>
      <c r="AI43" s="373"/>
      <c r="AJ43" s="373"/>
      <c r="AK43" s="374"/>
      <c r="AL43" s="374"/>
      <c r="AM43" s="374"/>
      <c r="AN43" s="375"/>
    </row>
    <row r="44" spans="1:40" x14ac:dyDescent="0.35">
      <c r="A44" s="363"/>
      <c r="B44" s="364"/>
      <c r="C44" s="364" t="s">
        <v>389</v>
      </c>
      <c r="D44" s="365"/>
      <c r="E44" s="366"/>
      <c r="F44" s="367"/>
      <c r="G44" s="366"/>
      <c r="H44" s="366"/>
      <c r="I44" s="366"/>
      <c r="J44" s="366"/>
      <c r="K44" s="366"/>
      <c r="L44" s="366"/>
      <c r="M44" s="366"/>
      <c r="N44" s="340"/>
      <c r="O44" s="340"/>
      <c r="P44" s="368"/>
      <c r="Q44" s="369"/>
      <c r="R44" s="369"/>
      <c r="S44" s="368"/>
      <c r="T44" s="369"/>
      <c r="U44" s="369"/>
      <c r="V44" s="368"/>
      <c r="W44" s="369"/>
      <c r="X44" s="369"/>
      <c r="Y44" s="376"/>
      <c r="Z44" s="371"/>
      <c r="AA44" s="370"/>
      <c r="AB44" s="371"/>
      <c r="AC44" s="371"/>
      <c r="AD44" s="371"/>
      <c r="AE44" s="372"/>
      <c r="AF44" s="372"/>
      <c r="AG44" s="372"/>
      <c r="AH44" s="373"/>
      <c r="AI44" s="373"/>
      <c r="AJ44" s="373"/>
      <c r="AK44" s="374"/>
      <c r="AL44" s="374"/>
      <c r="AM44" s="374"/>
      <c r="AN44" s="375"/>
    </row>
    <row r="45" spans="1:40" x14ac:dyDescent="0.35">
      <c r="A45" s="363"/>
      <c r="B45" s="364"/>
      <c r="C45" s="364" t="s">
        <v>389</v>
      </c>
      <c r="D45" s="365"/>
      <c r="E45" s="366"/>
      <c r="F45" s="367"/>
      <c r="G45" s="366"/>
      <c r="H45" s="366"/>
      <c r="I45" s="366"/>
      <c r="J45" s="366"/>
      <c r="K45" s="366"/>
      <c r="L45" s="366"/>
      <c r="M45" s="366"/>
      <c r="N45" s="340"/>
      <c r="O45" s="340"/>
      <c r="P45" s="368"/>
      <c r="Q45" s="369"/>
      <c r="R45" s="369"/>
      <c r="S45" s="368"/>
      <c r="T45" s="369"/>
      <c r="U45" s="369"/>
      <c r="V45" s="368"/>
      <c r="W45" s="369"/>
      <c r="X45" s="369"/>
      <c r="Y45" s="376"/>
      <c r="Z45" s="371"/>
      <c r="AA45" s="370"/>
      <c r="AB45" s="371"/>
      <c r="AC45" s="371"/>
      <c r="AD45" s="371"/>
      <c r="AE45" s="372"/>
      <c r="AF45" s="372"/>
      <c r="AG45" s="372"/>
      <c r="AH45" s="373"/>
      <c r="AI45" s="373"/>
      <c r="AJ45" s="373"/>
      <c r="AK45" s="374"/>
      <c r="AL45" s="374"/>
      <c r="AM45" s="374"/>
      <c r="AN45" s="375"/>
    </row>
    <row r="46" spans="1:40" x14ac:dyDescent="0.35">
      <c r="A46" s="363"/>
      <c r="B46" s="364"/>
      <c r="C46" s="364" t="s">
        <v>389</v>
      </c>
      <c r="D46" s="365"/>
      <c r="E46" s="366"/>
      <c r="F46" s="367"/>
      <c r="G46" s="366"/>
      <c r="H46" s="366"/>
      <c r="I46" s="366"/>
      <c r="J46" s="366"/>
      <c r="K46" s="366"/>
      <c r="L46" s="366"/>
      <c r="M46" s="366"/>
      <c r="N46" s="340"/>
      <c r="O46" s="340"/>
      <c r="P46" s="368"/>
      <c r="Q46" s="369"/>
      <c r="R46" s="369"/>
      <c r="S46" s="368"/>
      <c r="T46" s="369"/>
      <c r="U46" s="369"/>
      <c r="V46" s="368"/>
      <c r="W46" s="369"/>
      <c r="X46" s="369"/>
      <c r="Y46" s="376"/>
      <c r="Z46" s="371"/>
      <c r="AA46" s="370"/>
      <c r="AB46" s="371"/>
      <c r="AC46" s="371"/>
      <c r="AD46" s="371"/>
      <c r="AE46" s="372"/>
      <c r="AF46" s="372"/>
      <c r="AG46" s="372"/>
      <c r="AH46" s="373"/>
      <c r="AI46" s="373"/>
      <c r="AJ46" s="373"/>
      <c r="AK46" s="374"/>
      <c r="AL46" s="374"/>
      <c r="AM46" s="374"/>
      <c r="AN46" s="375"/>
    </row>
    <row r="47" spans="1:40" x14ac:dyDescent="0.35">
      <c r="A47" s="363"/>
      <c r="B47" s="364"/>
      <c r="C47" s="364" t="s">
        <v>389</v>
      </c>
      <c r="D47" s="365"/>
      <c r="E47" s="366"/>
      <c r="F47" s="367"/>
      <c r="G47" s="366"/>
      <c r="H47" s="366"/>
      <c r="I47" s="366"/>
      <c r="J47" s="366"/>
      <c r="K47" s="366"/>
      <c r="L47" s="366"/>
      <c r="M47" s="366"/>
      <c r="N47" s="340"/>
      <c r="O47" s="340"/>
      <c r="P47" s="368"/>
      <c r="Q47" s="369"/>
      <c r="R47" s="369"/>
      <c r="S47" s="368"/>
      <c r="T47" s="369"/>
      <c r="U47" s="369"/>
      <c r="V47" s="368"/>
      <c r="W47" s="369"/>
      <c r="X47" s="369"/>
      <c r="Y47" s="376"/>
      <c r="Z47" s="371"/>
      <c r="AA47" s="370"/>
      <c r="AB47" s="371"/>
      <c r="AC47" s="371"/>
      <c r="AD47" s="371"/>
      <c r="AE47" s="372"/>
      <c r="AF47" s="372"/>
      <c r="AG47" s="372"/>
      <c r="AH47" s="373"/>
      <c r="AI47" s="373"/>
      <c r="AJ47" s="373"/>
      <c r="AK47" s="374"/>
      <c r="AL47" s="374"/>
      <c r="AM47" s="374"/>
      <c r="AN47" s="375"/>
    </row>
    <row r="48" spans="1:40" x14ac:dyDescent="0.35">
      <c r="A48" s="363"/>
      <c r="B48" s="364"/>
      <c r="C48" s="364" t="s">
        <v>389</v>
      </c>
      <c r="D48" s="365"/>
      <c r="E48" s="366"/>
      <c r="F48" s="367"/>
      <c r="G48" s="366"/>
      <c r="H48" s="366"/>
      <c r="I48" s="366"/>
      <c r="J48" s="366"/>
      <c r="K48" s="366"/>
      <c r="L48" s="366"/>
      <c r="M48" s="366"/>
      <c r="N48" s="340"/>
      <c r="O48" s="340"/>
      <c r="P48" s="368"/>
      <c r="Q48" s="369"/>
      <c r="R48" s="369"/>
      <c r="S48" s="368"/>
      <c r="T48" s="369"/>
      <c r="U48" s="369"/>
      <c r="V48" s="368"/>
      <c r="W48" s="369"/>
      <c r="X48" s="369"/>
      <c r="Y48" s="376"/>
      <c r="Z48" s="371"/>
      <c r="AA48" s="370"/>
      <c r="AB48" s="371"/>
      <c r="AC48" s="371"/>
      <c r="AD48" s="371"/>
      <c r="AE48" s="372"/>
      <c r="AF48" s="372"/>
      <c r="AG48" s="372"/>
      <c r="AH48" s="373"/>
      <c r="AI48" s="373"/>
      <c r="AJ48" s="373"/>
      <c r="AK48" s="374"/>
      <c r="AL48" s="374"/>
      <c r="AM48" s="374"/>
      <c r="AN48" s="375"/>
    </row>
    <row r="49" spans="1:40" x14ac:dyDescent="0.35">
      <c r="A49" s="363"/>
      <c r="B49" s="364"/>
      <c r="C49" s="364" t="s">
        <v>389</v>
      </c>
      <c r="D49" s="365"/>
      <c r="E49" s="366"/>
      <c r="F49" s="367"/>
      <c r="G49" s="366"/>
      <c r="H49" s="366"/>
      <c r="I49" s="366"/>
      <c r="J49" s="366"/>
      <c r="K49" s="366"/>
      <c r="L49" s="366"/>
      <c r="M49" s="366"/>
      <c r="N49" s="340"/>
      <c r="O49" s="340"/>
      <c r="P49" s="368"/>
      <c r="Q49" s="369"/>
      <c r="R49" s="369"/>
      <c r="S49" s="368"/>
      <c r="T49" s="369"/>
      <c r="U49" s="369"/>
      <c r="V49" s="368"/>
      <c r="W49" s="369"/>
      <c r="X49" s="369"/>
      <c r="Y49" s="376"/>
      <c r="Z49" s="371"/>
      <c r="AA49" s="370"/>
      <c r="AB49" s="371"/>
      <c r="AC49" s="371"/>
      <c r="AD49" s="371"/>
      <c r="AE49" s="372"/>
      <c r="AF49" s="372"/>
      <c r="AG49" s="372"/>
      <c r="AH49" s="373"/>
      <c r="AI49" s="373"/>
      <c r="AJ49" s="373"/>
      <c r="AK49" s="374"/>
      <c r="AL49" s="374"/>
      <c r="AM49" s="374"/>
      <c r="AN49" s="375"/>
    </row>
    <row r="50" spans="1:40" x14ac:dyDescent="0.35">
      <c r="A50" s="363"/>
      <c r="B50" s="364"/>
      <c r="C50" s="364" t="s">
        <v>389</v>
      </c>
      <c r="D50" s="365"/>
      <c r="E50" s="366"/>
      <c r="F50" s="367"/>
      <c r="G50" s="366"/>
      <c r="H50" s="366"/>
      <c r="I50" s="366"/>
      <c r="J50" s="366"/>
      <c r="K50" s="366"/>
      <c r="L50" s="366"/>
      <c r="M50" s="366"/>
      <c r="N50" s="340"/>
      <c r="O50" s="340"/>
      <c r="P50" s="368"/>
      <c r="Q50" s="369"/>
      <c r="R50" s="369"/>
      <c r="S50" s="368"/>
      <c r="T50" s="369"/>
      <c r="U50" s="369"/>
      <c r="V50" s="368"/>
      <c r="W50" s="369"/>
      <c r="X50" s="369"/>
      <c r="Y50" s="376"/>
      <c r="Z50" s="371"/>
      <c r="AA50" s="370"/>
      <c r="AB50" s="371"/>
      <c r="AC50" s="371"/>
      <c r="AD50" s="371"/>
      <c r="AE50" s="372"/>
      <c r="AF50" s="372"/>
      <c r="AG50" s="372"/>
      <c r="AH50" s="373"/>
      <c r="AI50" s="373"/>
      <c r="AJ50" s="373"/>
      <c r="AK50" s="374"/>
      <c r="AL50" s="374"/>
      <c r="AM50" s="374"/>
      <c r="AN50" s="375"/>
    </row>
    <row r="51" spans="1:40" x14ac:dyDescent="0.35">
      <c r="A51" s="363"/>
      <c r="B51" s="364"/>
      <c r="C51" s="364" t="s">
        <v>389</v>
      </c>
      <c r="D51" s="365"/>
      <c r="E51" s="366"/>
      <c r="F51" s="367"/>
      <c r="G51" s="366"/>
      <c r="H51" s="366"/>
      <c r="I51" s="366"/>
      <c r="J51" s="366"/>
      <c r="K51" s="366"/>
      <c r="L51" s="366"/>
      <c r="M51" s="366"/>
      <c r="N51" s="340"/>
      <c r="O51" s="340"/>
      <c r="P51" s="368"/>
      <c r="Q51" s="369"/>
      <c r="R51" s="369"/>
      <c r="S51" s="368"/>
      <c r="T51" s="369"/>
      <c r="U51" s="369"/>
      <c r="V51" s="368"/>
      <c r="W51" s="369"/>
      <c r="X51" s="369"/>
      <c r="Y51" s="376"/>
      <c r="Z51" s="371"/>
      <c r="AA51" s="370"/>
      <c r="AB51" s="371"/>
      <c r="AC51" s="371"/>
      <c r="AD51" s="371"/>
      <c r="AE51" s="372"/>
      <c r="AF51" s="372"/>
      <c r="AG51" s="372"/>
      <c r="AH51" s="373"/>
      <c r="AI51" s="373"/>
      <c r="AJ51" s="373"/>
      <c r="AK51" s="374"/>
      <c r="AL51" s="374"/>
      <c r="AM51" s="374"/>
      <c r="AN51" s="375"/>
    </row>
    <row r="52" spans="1:40" x14ac:dyDescent="0.35">
      <c r="A52" s="363"/>
      <c r="B52" s="364"/>
      <c r="C52" s="364" t="s">
        <v>389</v>
      </c>
      <c r="D52" s="365"/>
      <c r="E52" s="366"/>
      <c r="F52" s="367"/>
      <c r="G52" s="366"/>
      <c r="H52" s="366"/>
      <c r="I52" s="366"/>
      <c r="J52" s="366"/>
      <c r="K52" s="366"/>
      <c r="L52" s="366"/>
      <c r="M52" s="366"/>
      <c r="N52" s="340"/>
      <c r="O52" s="340"/>
      <c r="P52" s="368"/>
      <c r="Q52" s="369"/>
      <c r="R52" s="369"/>
      <c r="S52" s="368"/>
      <c r="T52" s="369"/>
      <c r="U52" s="369"/>
      <c r="V52" s="368"/>
      <c r="W52" s="369"/>
      <c r="X52" s="369"/>
      <c r="Y52" s="376"/>
      <c r="Z52" s="371"/>
      <c r="AA52" s="370"/>
      <c r="AB52" s="371"/>
      <c r="AC52" s="371"/>
      <c r="AD52" s="371"/>
      <c r="AE52" s="372"/>
      <c r="AF52" s="372"/>
      <c r="AG52" s="372"/>
      <c r="AH52" s="373"/>
      <c r="AI52" s="373"/>
      <c r="AJ52" s="373"/>
      <c r="AK52" s="374"/>
      <c r="AL52" s="374"/>
      <c r="AM52" s="374"/>
      <c r="AN52" s="375"/>
    </row>
    <row r="53" spans="1:40" x14ac:dyDescent="0.35">
      <c r="A53" s="363"/>
      <c r="B53" s="364"/>
      <c r="C53" s="364" t="s">
        <v>389</v>
      </c>
      <c r="D53" s="365"/>
      <c r="E53" s="366"/>
      <c r="F53" s="367"/>
      <c r="G53" s="366"/>
      <c r="H53" s="366"/>
      <c r="I53" s="366"/>
      <c r="J53" s="366"/>
      <c r="K53" s="366"/>
      <c r="L53" s="366"/>
      <c r="M53" s="366"/>
      <c r="N53" s="340"/>
      <c r="O53" s="340"/>
      <c r="P53" s="368"/>
      <c r="Q53" s="369"/>
      <c r="R53" s="369"/>
      <c r="S53" s="368"/>
      <c r="T53" s="369"/>
      <c r="U53" s="369"/>
      <c r="V53" s="368"/>
      <c r="W53" s="369"/>
      <c r="X53" s="369"/>
      <c r="Y53" s="376"/>
      <c r="Z53" s="371"/>
      <c r="AA53" s="370"/>
      <c r="AB53" s="371"/>
      <c r="AC53" s="371"/>
      <c r="AD53" s="371"/>
      <c r="AE53" s="372"/>
      <c r="AF53" s="372"/>
      <c r="AG53" s="372"/>
      <c r="AH53" s="373"/>
      <c r="AI53" s="373"/>
      <c r="AJ53" s="373"/>
      <c r="AK53" s="374"/>
      <c r="AL53" s="374"/>
      <c r="AM53" s="374"/>
      <c r="AN53" s="375"/>
    </row>
    <row r="54" spans="1:40" x14ac:dyDescent="0.35">
      <c r="A54" s="363"/>
      <c r="B54" s="364"/>
      <c r="C54" s="364" t="s">
        <v>389</v>
      </c>
      <c r="D54" s="365"/>
      <c r="E54" s="366"/>
      <c r="F54" s="367"/>
      <c r="G54" s="366"/>
      <c r="H54" s="366"/>
      <c r="I54" s="366"/>
      <c r="J54" s="366"/>
      <c r="K54" s="366"/>
      <c r="L54" s="366"/>
      <c r="M54" s="366"/>
      <c r="N54" s="340"/>
      <c r="O54" s="340"/>
      <c r="P54" s="368"/>
      <c r="Q54" s="369"/>
      <c r="R54" s="369"/>
      <c r="S54" s="368"/>
      <c r="T54" s="369"/>
      <c r="U54" s="369"/>
      <c r="V54" s="368"/>
      <c r="W54" s="369"/>
      <c r="X54" s="369"/>
      <c r="Y54" s="376"/>
      <c r="Z54" s="371"/>
      <c r="AA54" s="370"/>
      <c r="AB54" s="371"/>
      <c r="AC54" s="371"/>
      <c r="AD54" s="371"/>
      <c r="AE54" s="372"/>
      <c r="AF54" s="372"/>
      <c r="AG54" s="372"/>
      <c r="AH54" s="373"/>
      <c r="AI54" s="373"/>
      <c r="AJ54" s="373"/>
      <c r="AK54" s="374"/>
      <c r="AL54" s="374"/>
      <c r="AM54" s="374"/>
      <c r="AN54" s="375"/>
    </row>
    <row r="55" spans="1:40" x14ac:dyDescent="0.35">
      <c r="A55" s="363"/>
      <c r="B55" s="364"/>
      <c r="C55" s="364" t="s">
        <v>389</v>
      </c>
      <c r="D55" s="365"/>
      <c r="E55" s="366"/>
      <c r="F55" s="367"/>
      <c r="G55" s="366"/>
      <c r="H55" s="366"/>
      <c r="I55" s="366"/>
      <c r="J55" s="366"/>
      <c r="K55" s="366"/>
      <c r="L55" s="366"/>
      <c r="M55" s="366"/>
      <c r="N55" s="340"/>
      <c r="O55" s="340"/>
      <c r="P55" s="368"/>
      <c r="Q55" s="369"/>
      <c r="R55" s="369"/>
      <c r="S55" s="368"/>
      <c r="T55" s="369"/>
      <c r="U55" s="369"/>
      <c r="V55" s="368"/>
      <c r="W55" s="369"/>
      <c r="X55" s="369"/>
      <c r="Y55" s="376"/>
      <c r="Z55" s="371"/>
      <c r="AA55" s="370"/>
      <c r="AB55" s="371"/>
      <c r="AC55" s="371"/>
      <c r="AD55" s="371"/>
      <c r="AE55" s="372"/>
      <c r="AF55" s="372"/>
      <c r="AG55" s="372"/>
      <c r="AH55" s="373"/>
      <c r="AI55" s="373"/>
      <c r="AJ55" s="373"/>
      <c r="AK55" s="374"/>
      <c r="AL55" s="374"/>
      <c r="AM55" s="374"/>
      <c r="AN55" s="375"/>
    </row>
    <row r="56" spans="1:40" x14ac:dyDescent="0.35">
      <c r="A56" s="363"/>
      <c r="B56" s="364"/>
      <c r="C56" s="364" t="s">
        <v>389</v>
      </c>
      <c r="D56" s="365"/>
      <c r="E56" s="366"/>
      <c r="F56" s="367"/>
      <c r="G56" s="366"/>
      <c r="H56" s="366"/>
      <c r="I56" s="366"/>
      <c r="J56" s="366"/>
      <c r="K56" s="366"/>
      <c r="L56" s="366"/>
      <c r="M56" s="366"/>
      <c r="N56" s="340"/>
      <c r="O56" s="340"/>
      <c r="P56" s="368"/>
      <c r="Q56" s="369"/>
      <c r="R56" s="369"/>
      <c r="S56" s="368"/>
      <c r="T56" s="369"/>
      <c r="U56" s="369"/>
      <c r="V56" s="368"/>
      <c r="W56" s="369"/>
      <c r="X56" s="369"/>
      <c r="Y56" s="376"/>
      <c r="Z56" s="371"/>
      <c r="AA56" s="370"/>
      <c r="AB56" s="371"/>
      <c r="AC56" s="371"/>
      <c r="AD56" s="371"/>
      <c r="AE56" s="372"/>
      <c r="AF56" s="372"/>
      <c r="AG56" s="372"/>
      <c r="AH56" s="373"/>
      <c r="AI56" s="373"/>
      <c r="AJ56" s="373"/>
      <c r="AK56" s="374"/>
      <c r="AL56" s="374"/>
      <c r="AM56" s="374"/>
      <c r="AN56" s="375"/>
    </row>
    <row r="57" spans="1:40" x14ac:dyDescent="0.35">
      <c r="A57" s="363"/>
      <c r="B57" s="364"/>
      <c r="C57" s="364" t="s">
        <v>389</v>
      </c>
      <c r="D57" s="365"/>
      <c r="E57" s="366"/>
      <c r="F57" s="367"/>
      <c r="G57" s="366"/>
      <c r="H57" s="366"/>
      <c r="I57" s="366"/>
      <c r="J57" s="366"/>
      <c r="K57" s="366"/>
      <c r="L57" s="366"/>
      <c r="M57" s="366"/>
      <c r="N57" s="340"/>
      <c r="O57" s="340"/>
      <c r="P57" s="368"/>
      <c r="Q57" s="369"/>
      <c r="R57" s="369"/>
      <c r="S57" s="368"/>
      <c r="T57" s="369"/>
      <c r="U57" s="369"/>
      <c r="V57" s="368"/>
      <c r="W57" s="369"/>
      <c r="X57" s="369"/>
      <c r="Y57" s="376"/>
      <c r="Z57" s="371"/>
      <c r="AA57" s="370"/>
      <c r="AB57" s="371"/>
      <c r="AC57" s="371"/>
      <c r="AD57" s="371"/>
      <c r="AE57" s="372"/>
      <c r="AF57" s="372"/>
      <c r="AG57" s="372"/>
      <c r="AH57" s="373"/>
      <c r="AI57" s="373"/>
      <c r="AJ57" s="373"/>
      <c r="AK57" s="374"/>
      <c r="AL57" s="374"/>
      <c r="AM57" s="374"/>
      <c r="AN57" s="375"/>
    </row>
    <row r="58" spans="1:40" x14ac:dyDescent="0.35">
      <c r="A58" s="363"/>
      <c r="B58" s="364"/>
      <c r="C58" s="364" t="s">
        <v>389</v>
      </c>
      <c r="D58" s="365"/>
      <c r="E58" s="366"/>
      <c r="F58" s="367"/>
      <c r="G58" s="366"/>
      <c r="H58" s="366"/>
      <c r="I58" s="366"/>
      <c r="J58" s="366"/>
      <c r="K58" s="366"/>
      <c r="L58" s="366"/>
      <c r="M58" s="366"/>
      <c r="N58" s="340"/>
      <c r="O58" s="340"/>
      <c r="P58" s="368"/>
      <c r="Q58" s="369"/>
      <c r="R58" s="369"/>
      <c r="S58" s="368"/>
      <c r="T58" s="369"/>
      <c r="U58" s="369"/>
      <c r="V58" s="368"/>
      <c r="W58" s="369"/>
      <c r="X58" s="369"/>
      <c r="Y58" s="376"/>
      <c r="Z58" s="371"/>
      <c r="AA58" s="370"/>
      <c r="AB58" s="371"/>
      <c r="AC58" s="371"/>
      <c r="AD58" s="371"/>
      <c r="AE58" s="372"/>
      <c r="AF58" s="372"/>
      <c r="AG58" s="372"/>
      <c r="AH58" s="373"/>
      <c r="AI58" s="373"/>
      <c r="AJ58" s="373"/>
      <c r="AK58" s="374"/>
      <c r="AL58" s="374"/>
      <c r="AM58" s="374"/>
      <c r="AN58" s="375"/>
    </row>
    <row r="59" spans="1:40" x14ac:dyDescent="0.35">
      <c r="A59" s="363"/>
      <c r="B59" s="364"/>
      <c r="C59" s="364" t="s">
        <v>389</v>
      </c>
      <c r="D59" s="365"/>
      <c r="E59" s="366"/>
      <c r="F59" s="367"/>
      <c r="G59" s="366"/>
      <c r="H59" s="366"/>
      <c r="I59" s="366"/>
      <c r="J59" s="366"/>
      <c r="K59" s="366"/>
      <c r="L59" s="366"/>
      <c r="M59" s="366"/>
      <c r="N59" s="340"/>
      <c r="O59" s="340"/>
      <c r="P59" s="368"/>
      <c r="Q59" s="369"/>
      <c r="R59" s="369"/>
      <c r="S59" s="368"/>
      <c r="T59" s="369"/>
      <c r="U59" s="369"/>
      <c r="V59" s="368"/>
      <c r="W59" s="369"/>
      <c r="X59" s="369"/>
      <c r="Y59" s="376"/>
      <c r="Z59" s="371"/>
      <c r="AA59" s="370"/>
      <c r="AB59" s="371"/>
      <c r="AC59" s="371"/>
      <c r="AD59" s="371"/>
      <c r="AE59" s="372"/>
      <c r="AF59" s="372"/>
      <c r="AG59" s="372"/>
      <c r="AH59" s="373"/>
      <c r="AI59" s="373"/>
      <c r="AJ59" s="373"/>
      <c r="AK59" s="374"/>
      <c r="AL59" s="374"/>
      <c r="AM59" s="374"/>
      <c r="AN59" s="375"/>
    </row>
    <row r="60" spans="1:40" x14ac:dyDescent="0.35">
      <c r="A60" s="363"/>
      <c r="B60" s="364"/>
      <c r="C60" s="364" t="s">
        <v>389</v>
      </c>
      <c r="D60" s="365"/>
      <c r="E60" s="366"/>
      <c r="F60" s="367"/>
      <c r="G60" s="366"/>
      <c r="H60" s="366"/>
      <c r="I60" s="366"/>
      <c r="J60" s="366"/>
      <c r="K60" s="366"/>
      <c r="L60" s="366"/>
      <c r="M60" s="366"/>
      <c r="N60" s="340"/>
      <c r="O60" s="340"/>
      <c r="P60" s="368"/>
      <c r="Q60" s="369"/>
      <c r="R60" s="369"/>
      <c r="S60" s="368"/>
      <c r="T60" s="369"/>
      <c r="U60" s="369"/>
      <c r="V60" s="368"/>
      <c r="W60" s="369"/>
      <c r="X60" s="369"/>
      <c r="Y60" s="376"/>
      <c r="Z60" s="371"/>
      <c r="AA60" s="370"/>
      <c r="AB60" s="371"/>
      <c r="AC60" s="371"/>
      <c r="AD60" s="371"/>
      <c r="AE60" s="372"/>
      <c r="AF60" s="372"/>
      <c r="AG60" s="372"/>
      <c r="AH60" s="373"/>
      <c r="AI60" s="373"/>
      <c r="AJ60" s="373"/>
      <c r="AK60" s="374"/>
      <c r="AL60" s="374"/>
      <c r="AM60" s="374"/>
      <c r="AN60" s="375"/>
    </row>
    <row r="61" spans="1:40" x14ac:dyDescent="0.35">
      <c r="A61" s="363"/>
      <c r="B61" s="364"/>
      <c r="C61" s="364" t="s">
        <v>389</v>
      </c>
      <c r="D61" s="365"/>
      <c r="E61" s="366"/>
      <c r="F61" s="367"/>
      <c r="G61" s="366"/>
      <c r="H61" s="366"/>
      <c r="I61" s="366"/>
      <c r="J61" s="366"/>
      <c r="K61" s="366"/>
      <c r="L61" s="366"/>
      <c r="M61" s="366"/>
      <c r="N61" s="340"/>
      <c r="O61" s="340"/>
      <c r="P61" s="368"/>
      <c r="Q61" s="369"/>
      <c r="R61" s="369"/>
      <c r="S61" s="368"/>
      <c r="T61" s="369"/>
      <c r="U61" s="369"/>
      <c r="V61" s="368"/>
      <c r="W61" s="369"/>
      <c r="X61" s="369"/>
      <c r="Y61" s="376"/>
      <c r="Z61" s="371"/>
      <c r="AA61" s="370"/>
      <c r="AB61" s="371"/>
      <c r="AC61" s="371"/>
      <c r="AD61" s="371"/>
      <c r="AE61" s="372"/>
      <c r="AF61" s="372"/>
      <c r="AG61" s="372"/>
      <c r="AH61" s="373"/>
      <c r="AI61" s="373"/>
      <c r="AJ61" s="373"/>
      <c r="AK61" s="374"/>
      <c r="AL61" s="374"/>
      <c r="AM61" s="374"/>
      <c r="AN61" s="375"/>
    </row>
    <row r="62" spans="1:40" x14ac:dyDescent="0.35">
      <c r="A62" s="363"/>
      <c r="B62" s="364"/>
      <c r="C62" s="364" t="s">
        <v>389</v>
      </c>
      <c r="D62" s="365"/>
      <c r="E62" s="366"/>
      <c r="F62" s="367"/>
      <c r="G62" s="366"/>
      <c r="H62" s="366"/>
      <c r="I62" s="366"/>
      <c r="J62" s="366"/>
      <c r="K62" s="366"/>
      <c r="L62" s="366"/>
      <c r="M62" s="366"/>
      <c r="N62" s="340"/>
      <c r="O62" s="340"/>
      <c r="P62" s="368"/>
      <c r="Q62" s="369"/>
      <c r="R62" s="369"/>
      <c r="S62" s="368"/>
      <c r="T62" s="369"/>
      <c r="U62" s="369"/>
      <c r="V62" s="368"/>
      <c r="W62" s="369"/>
      <c r="X62" s="369"/>
      <c r="Y62" s="376"/>
      <c r="Z62" s="371"/>
      <c r="AA62" s="370"/>
      <c r="AB62" s="371"/>
      <c r="AC62" s="371"/>
      <c r="AD62" s="371"/>
      <c r="AE62" s="372"/>
      <c r="AF62" s="372"/>
      <c r="AG62" s="372"/>
      <c r="AH62" s="373"/>
      <c r="AI62" s="373"/>
      <c r="AJ62" s="373"/>
      <c r="AK62" s="374"/>
      <c r="AL62" s="374"/>
      <c r="AM62" s="374"/>
      <c r="AN62" s="375"/>
    </row>
    <row r="63" spans="1:40" x14ac:dyDescent="0.35">
      <c r="A63" s="363"/>
      <c r="B63" s="364"/>
      <c r="C63" s="364" t="s">
        <v>389</v>
      </c>
      <c r="D63" s="365"/>
      <c r="E63" s="366"/>
      <c r="F63" s="367"/>
      <c r="G63" s="366"/>
      <c r="H63" s="366"/>
      <c r="I63" s="366"/>
      <c r="J63" s="366"/>
      <c r="K63" s="366"/>
      <c r="L63" s="366"/>
      <c r="M63" s="366"/>
      <c r="N63" s="340"/>
      <c r="O63" s="340"/>
      <c r="P63" s="368"/>
      <c r="Q63" s="369"/>
      <c r="R63" s="369"/>
      <c r="S63" s="368"/>
      <c r="T63" s="369"/>
      <c r="U63" s="369"/>
      <c r="V63" s="368"/>
      <c r="W63" s="369"/>
      <c r="X63" s="369"/>
      <c r="Y63" s="376"/>
      <c r="Z63" s="371"/>
      <c r="AA63" s="370"/>
      <c r="AB63" s="371"/>
      <c r="AC63" s="371"/>
      <c r="AD63" s="371"/>
      <c r="AE63" s="372"/>
      <c r="AF63" s="372"/>
      <c r="AG63" s="372"/>
      <c r="AH63" s="373"/>
      <c r="AI63" s="373"/>
      <c r="AJ63" s="373"/>
      <c r="AK63" s="374"/>
      <c r="AL63" s="374"/>
      <c r="AM63" s="374"/>
      <c r="AN63" s="375"/>
    </row>
    <row r="64" spans="1:40" x14ac:dyDescent="0.35">
      <c r="A64" s="363"/>
      <c r="B64" s="364"/>
      <c r="C64" s="364" t="s">
        <v>389</v>
      </c>
      <c r="D64" s="365"/>
      <c r="E64" s="366"/>
      <c r="F64" s="367"/>
      <c r="G64" s="366"/>
      <c r="H64" s="366"/>
      <c r="I64" s="366"/>
      <c r="J64" s="366"/>
      <c r="K64" s="366"/>
      <c r="L64" s="366"/>
      <c r="M64" s="366"/>
      <c r="N64" s="340"/>
      <c r="O64" s="340"/>
      <c r="P64" s="368"/>
      <c r="Q64" s="369"/>
      <c r="R64" s="369"/>
      <c r="S64" s="368"/>
      <c r="T64" s="369"/>
      <c r="U64" s="369"/>
      <c r="V64" s="368"/>
      <c r="W64" s="369"/>
      <c r="X64" s="369"/>
      <c r="Y64" s="376"/>
      <c r="Z64" s="371"/>
      <c r="AA64" s="370"/>
      <c r="AB64" s="371"/>
      <c r="AC64" s="371"/>
      <c r="AD64" s="371"/>
      <c r="AE64" s="372"/>
      <c r="AF64" s="372"/>
      <c r="AG64" s="372"/>
      <c r="AH64" s="373"/>
      <c r="AI64" s="373"/>
      <c r="AJ64" s="373"/>
      <c r="AK64" s="374"/>
      <c r="AL64" s="374"/>
      <c r="AM64" s="374"/>
      <c r="AN64" s="375"/>
    </row>
    <row r="65" spans="1:40" x14ac:dyDescent="0.35">
      <c r="A65" s="363"/>
      <c r="B65" s="364"/>
      <c r="C65" s="364" t="s">
        <v>389</v>
      </c>
      <c r="D65" s="365"/>
      <c r="E65" s="366"/>
      <c r="F65" s="367"/>
      <c r="G65" s="366"/>
      <c r="H65" s="366"/>
      <c r="I65" s="366"/>
      <c r="J65" s="366"/>
      <c r="K65" s="366"/>
      <c r="L65" s="366"/>
      <c r="M65" s="366"/>
      <c r="N65" s="340"/>
      <c r="O65" s="340"/>
      <c r="P65" s="368"/>
      <c r="Q65" s="369"/>
      <c r="R65" s="369"/>
      <c r="S65" s="368"/>
      <c r="T65" s="369"/>
      <c r="U65" s="369"/>
      <c r="V65" s="368"/>
      <c r="W65" s="369"/>
      <c r="X65" s="369"/>
      <c r="Y65" s="376"/>
      <c r="Z65" s="371"/>
      <c r="AA65" s="370"/>
      <c r="AB65" s="371"/>
      <c r="AC65" s="371"/>
      <c r="AD65" s="371"/>
      <c r="AE65" s="372"/>
      <c r="AF65" s="372"/>
      <c r="AG65" s="372"/>
      <c r="AH65" s="373"/>
      <c r="AI65" s="373"/>
      <c r="AJ65" s="373"/>
      <c r="AK65" s="374"/>
      <c r="AL65" s="374"/>
      <c r="AM65" s="374"/>
      <c r="AN65" s="375"/>
    </row>
    <row r="66" spans="1:40" x14ac:dyDescent="0.35">
      <c r="A66" s="363"/>
      <c r="B66" s="364"/>
      <c r="C66" s="364" t="s">
        <v>389</v>
      </c>
      <c r="D66" s="365"/>
      <c r="E66" s="366"/>
      <c r="F66" s="367"/>
      <c r="G66" s="366"/>
      <c r="H66" s="366"/>
      <c r="I66" s="366"/>
      <c r="J66" s="366"/>
      <c r="K66" s="366"/>
      <c r="L66" s="366"/>
      <c r="M66" s="366"/>
      <c r="N66" s="340"/>
      <c r="O66" s="340"/>
      <c r="P66" s="368"/>
      <c r="Q66" s="369"/>
      <c r="R66" s="369"/>
      <c r="S66" s="368"/>
      <c r="T66" s="369"/>
      <c r="U66" s="369"/>
      <c r="V66" s="368"/>
      <c r="W66" s="369"/>
      <c r="X66" s="369"/>
      <c r="Y66" s="376"/>
      <c r="Z66" s="371"/>
      <c r="AA66" s="370"/>
      <c r="AB66" s="371"/>
      <c r="AC66" s="371"/>
      <c r="AD66" s="371"/>
      <c r="AE66" s="372"/>
      <c r="AF66" s="372"/>
      <c r="AG66" s="372"/>
      <c r="AH66" s="373"/>
      <c r="AI66" s="373"/>
      <c r="AJ66" s="373"/>
      <c r="AK66" s="374"/>
      <c r="AL66" s="374"/>
      <c r="AM66" s="374"/>
      <c r="AN66" s="375"/>
    </row>
    <row r="67" spans="1:40" x14ac:dyDescent="0.35">
      <c r="A67" s="363"/>
      <c r="B67" s="364"/>
      <c r="C67" s="364" t="s">
        <v>389</v>
      </c>
      <c r="D67" s="365"/>
      <c r="E67" s="366"/>
      <c r="F67" s="367"/>
      <c r="G67" s="366"/>
      <c r="H67" s="366"/>
      <c r="I67" s="366"/>
      <c r="J67" s="366"/>
      <c r="K67" s="366"/>
      <c r="L67" s="366"/>
      <c r="M67" s="366"/>
      <c r="N67" s="340"/>
      <c r="O67" s="340"/>
      <c r="P67" s="368"/>
      <c r="Q67" s="369"/>
      <c r="R67" s="369"/>
      <c r="S67" s="368"/>
      <c r="T67" s="369"/>
      <c r="U67" s="369"/>
      <c r="V67" s="368"/>
      <c r="W67" s="369"/>
      <c r="X67" s="369"/>
      <c r="Y67" s="376"/>
      <c r="Z67" s="371"/>
      <c r="AA67" s="370"/>
      <c r="AB67" s="371"/>
      <c r="AC67" s="371"/>
      <c r="AD67" s="371"/>
      <c r="AE67" s="372"/>
      <c r="AF67" s="372"/>
      <c r="AG67" s="372"/>
      <c r="AH67" s="373"/>
      <c r="AI67" s="373"/>
      <c r="AJ67" s="373"/>
      <c r="AK67" s="374"/>
      <c r="AL67" s="374"/>
      <c r="AM67" s="374"/>
      <c r="AN67" s="375"/>
    </row>
    <row r="68" spans="1:40" x14ac:dyDescent="0.35">
      <c r="A68" s="363"/>
      <c r="B68" s="364"/>
      <c r="C68" s="364" t="s">
        <v>389</v>
      </c>
      <c r="D68" s="365"/>
      <c r="E68" s="366"/>
      <c r="F68" s="367"/>
      <c r="G68" s="366"/>
      <c r="H68" s="366"/>
      <c r="I68" s="366"/>
      <c r="J68" s="366"/>
      <c r="K68" s="366"/>
      <c r="L68" s="366"/>
      <c r="M68" s="366"/>
      <c r="N68" s="340"/>
      <c r="O68" s="340"/>
      <c r="P68" s="368"/>
      <c r="Q68" s="369"/>
      <c r="R68" s="369"/>
      <c r="S68" s="368"/>
      <c r="T68" s="369"/>
      <c r="U68" s="369"/>
      <c r="V68" s="368"/>
      <c r="W68" s="369"/>
      <c r="X68" s="369"/>
      <c r="Y68" s="376"/>
      <c r="Z68" s="371"/>
      <c r="AA68" s="370"/>
      <c r="AB68" s="371"/>
      <c r="AC68" s="371"/>
      <c r="AD68" s="371"/>
      <c r="AE68" s="372"/>
      <c r="AF68" s="372"/>
      <c r="AG68" s="372"/>
      <c r="AH68" s="373"/>
      <c r="AI68" s="373"/>
      <c r="AJ68" s="373"/>
      <c r="AK68" s="374"/>
      <c r="AL68" s="374"/>
      <c r="AM68" s="374"/>
      <c r="AN68" s="375"/>
    </row>
    <row r="69" spans="1:40" x14ac:dyDescent="0.35">
      <c r="A69" s="363"/>
      <c r="B69" s="364"/>
      <c r="C69" s="364" t="s">
        <v>389</v>
      </c>
      <c r="D69" s="365"/>
      <c r="E69" s="366"/>
      <c r="F69" s="367"/>
      <c r="G69" s="366"/>
      <c r="H69" s="366"/>
      <c r="I69" s="366"/>
      <c r="J69" s="366"/>
      <c r="K69" s="366"/>
      <c r="L69" s="366"/>
      <c r="M69" s="366"/>
      <c r="N69" s="340"/>
      <c r="O69" s="340"/>
      <c r="P69" s="368"/>
      <c r="Q69" s="369"/>
      <c r="R69" s="369"/>
      <c r="S69" s="368"/>
      <c r="T69" s="369"/>
      <c r="U69" s="369"/>
      <c r="V69" s="368"/>
      <c r="W69" s="369"/>
      <c r="X69" s="369"/>
      <c r="Y69" s="376"/>
      <c r="Z69" s="371"/>
      <c r="AA69" s="370"/>
      <c r="AB69" s="371"/>
      <c r="AC69" s="371"/>
      <c r="AD69" s="371"/>
      <c r="AE69" s="372"/>
      <c r="AF69" s="372"/>
      <c r="AG69" s="372"/>
      <c r="AH69" s="373"/>
      <c r="AI69" s="373"/>
      <c r="AJ69" s="373"/>
      <c r="AK69" s="374"/>
      <c r="AL69" s="374"/>
      <c r="AM69" s="374"/>
      <c r="AN69" s="375"/>
    </row>
    <row r="70" spans="1:40" x14ac:dyDescent="0.35">
      <c r="A70" s="363"/>
      <c r="B70" s="364"/>
      <c r="C70" s="364" t="s">
        <v>389</v>
      </c>
      <c r="D70" s="365"/>
      <c r="E70" s="366"/>
      <c r="F70" s="367"/>
      <c r="G70" s="366"/>
      <c r="H70" s="366"/>
      <c r="I70" s="366"/>
      <c r="J70" s="366"/>
      <c r="K70" s="366"/>
      <c r="L70" s="366"/>
      <c r="M70" s="366"/>
      <c r="N70" s="340"/>
      <c r="O70" s="340"/>
      <c r="P70" s="368"/>
      <c r="Q70" s="369"/>
      <c r="R70" s="369"/>
      <c r="S70" s="368"/>
      <c r="T70" s="369"/>
      <c r="U70" s="369"/>
      <c r="V70" s="368"/>
      <c r="W70" s="369"/>
      <c r="X70" s="369"/>
      <c r="Y70" s="376"/>
      <c r="Z70" s="371"/>
      <c r="AA70" s="370"/>
      <c r="AB70" s="371"/>
      <c r="AC70" s="371"/>
      <c r="AD70" s="371"/>
      <c r="AE70" s="372"/>
      <c r="AF70" s="372"/>
      <c r="AG70" s="372"/>
      <c r="AH70" s="373"/>
      <c r="AI70" s="373"/>
      <c r="AJ70" s="373"/>
      <c r="AK70" s="374"/>
      <c r="AL70" s="374"/>
      <c r="AM70" s="374"/>
      <c r="AN70" s="375"/>
    </row>
    <row r="71" spans="1:40" x14ac:dyDescent="0.35">
      <c r="A71" s="363"/>
      <c r="B71" s="364"/>
      <c r="C71" s="364" t="s">
        <v>389</v>
      </c>
      <c r="D71" s="365"/>
      <c r="E71" s="366"/>
      <c r="F71" s="367"/>
      <c r="G71" s="366"/>
      <c r="H71" s="366"/>
      <c r="I71" s="366"/>
      <c r="J71" s="366"/>
      <c r="K71" s="366"/>
      <c r="L71" s="366"/>
      <c r="M71" s="366"/>
      <c r="N71" s="340"/>
      <c r="O71" s="340"/>
      <c r="P71" s="368"/>
      <c r="Q71" s="369"/>
      <c r="R71" s="369"/>
      <c r="S71" s="368"/>
      <c r="T71" s="369"/>
      <c r="U71" s="369"/>
      <c r="V71" s="368"/>
      <c r="W71" s="369"/>
      <c r="X71" s="369"/>
      <c r="Y71" s="376"/>
      <c r="Z71" s="371"/>
      <c r="AA71" s="370"/>
      <c r="AB71" s="371"/>
      <c r="AC71" s="371"/>
      <c r="AD71" s="371"/>
      <c r="AE71" s="372"/>
      <c r="AF71" s="372"/>
      <c r="AG71" s="372"/>
      <c r="AH71" s="373"/>
      <c r="AI71" s="373"/>
      <c r="AJ71" s="373"/>
      <c r="AK71" s="374"/>
      <c r="AL71" s="374"/>
      <c r="AM71" s="374"/>
      <c r="AN71" s="375"/>
    </row>
    <row r="72" spans="1:40" x14ac:dyDescent="0.35">
      <c r="A72" s="363"/>
      <c r="B72" s="364"/>
      <c r="C72" s="364" t="s">
        <v>389</v>
      </c>
      <c r="D72" s="365"/>
      <c r="E72" s="366"/>
      <c r="F72" s="367"/>
      <c r="G72" s="366"/>
      <c r="H72" s="366"/>
      <c r="I72" s="366"/>
      <c r="J72" s="366"/>
      <c r="K72" s="366"/>
      <c r="L72" s="366"/>
      <c r="M72" s="366"/>
      <c r="N72" s="340"/>
      <c r="O72" s="340"/>
      <c r="P72" s="368"/>
      <c r="Q72" s="369"/>
      <c r="R72" s="369"/>
      <c r="S72" s="368"/>
      <c r="T72" s="369"/>
      <c r="U72" s="369"/>
      <c r="V72" s="368"/>
      <c r="W72" s="369"/>
      <c r="X72" s="369"/>
      <c r="Y72" s="376"/>
      <c r="Z72" s="371"/>
      <c r="AA72" s="370"/>
      <c r="AB72" s="371"/>
      <c r="AC72" s="371"/>
      <c r="AD72" s="371"/>
      <c r="AE72" s="372"/>
      <c r="AF72" s="372"/>
      <c r="AG72" s="372"/>
      <c r="AH72" s="373"/>
      <c r="AI72" s="373"/>
      <c r="AJ72" s="373"/>
      <c r="AK72" s="374"/>
      <c r="AL72" s="374"/>
      <c r="AM72" s="374"/>
      <c r="AN72" s="375"/>
    </row>
    <row r="73" spans="1:40" x14ac:dyDescent="0.35">
      <c r="A73" s="363"/>
      <c r="B73" s="364"/>
      <c r="C73" s="364" t="s">
        <v>389</v>
      </c>
      <c r="D73" s="365"/>
      <c r="E73" s="366"/>
      <c r="F73" s="367"/>
      <c r="G73" s="366"/>
      <c r="H73" s="366"/>
      <c r="I73" s="366"/>
      <c r="J73" s="366"/>
      <c r="K73" s="366"/>
      <c r="L73" s="366"/>
      <c r="M73" s="366"/>
      <c r="N73" s="340"/>
      <c r="O73" s="340"/>
      <c r="P73" s="368"/>
      <c r="Q73" s="369"/>
      <c r="R73" s="369"/>
      <c r="S73" s="368"/>
      <c r="T73" s="369"/>
      <c r="U73" s="369"/>
      <c r="V73" s="368"/>
      <c r="W73" s="369"/>
      <c r="X73" s="369"/>
      <c r="Y73" s="376"/>
      <c r="Z73" s="371"/>
      <c r="AA73" s="370"/>
      <c r="AB73" s="371"/>
      <c r="AC73" s="371"/>
      <c r="AD73" s="371"/>
      <c r="AE73" s="372"/>
      <c r="AF73" s="372"/>
      <c r="AG73" s="372"/>
      <c r="AH73" s="373"/>
      <c r="AI73" s="373"/>
      <c r="AJ73" s="373"/>
      <c r="AK73" s="374"/>
      <c r="AL73" s="374"/>
      <c r="AM73" s="374"/>
      <c r="AN73" s="375"/>
    </row>
    <row r="74" spans="1:40" x14ac:dyDescent="0.35">
      <c r="A74" s="363"/>
      <c r="B74" s="364"/>
      <c r="C74" s="364" t="s">
        <v>389</v>
      </c>
      <c r="D74" s="365"/>
      <c r="E74" s="366"/>
      <c r="F74" s="367"/>
      <c r="G74" s="366"/>
      <c r="H74" s="366"/>
      <c r="I74" s="366"/>
      <c r="J74" s="366"/>
      <c r="K74" s="366"/>
      <c r="L74" s="366"/>
      <c r="M74" s="366"/>
      <c r="N74" s="340"/>
      <c r="O74" s="340"/>
      <c r="P74" s="368"/>
      <c r="Q74" s="369"/>
      <c r="R74" s="369"/>
      <c r="S74" s="368"/>
      <c r="T74" s="369"/>
      <c r="U74" s="369"/>
      <c r="V74" s="368"/>
      <c r="W74" s="369"/>
      <c r="X74" s="369"/>
      <c r="Y74" s="376"/>
      <c r="Z74" s="371"/>
      <c r="AA74" s="370"/>
      <c r="AB74" s="371"/>
      <c r="AC74" s="371"/>
      <c r="AD74" s="371"/>
      <c r="AE74" s="372"/>
      <c r="AF74" s="372"/>
      <c r="AG74" s="372"/>
      <c r="AH74" s="373"/>
      <c r="AI74" s="373"/>
      <c r="AJ74" s="373"/>
      <c r="AK74" s="374"/>
      <c r="AL74" s="374"/>
      <c r="AM74" s="374"/>
      <c r="AN74" s="375"/>
    </row>
    <row r="75" spans="1:40" x14ac:dyDescent="0.35">
      <c r="A75" s="363"/>
      <c r="B75" s="364"/>
      <c r="C75" s="364" t="s">
        <v>389</v>
      </c>
      <c r="D75" s="365"/>
      <c r="E75" s="366"/>
      <c r="F75" s="367"/>
      <c r="G75" s="366"/>
      <c r="H75" s="366"/>
      <c r="I75" s="366"/>
      <c r="J75" s="366"/>
      <c r="K75" s="366"/>
      <c r="L75" s="366"/>
      <c r="M75" s="366"/>
      <c r="N75" s="340"/>
      <c r="O75" s="340"/>
      <c r="P75" s="368"/>
      <c r="Q75" s="369"/>
      <c r="R75" s="369"/>
      <c r="S75" s="368"/>
      <c r="T75" s="369"/>
      <c r="U75" s="369"/>
      <c r="V75" s="368"/>
      <c r="W75" s="369"/>
      <c r="X75" s="369"/>
      <c r="Y75" s="376"/>
      <c r="Z75" s="371"/>
      <c r="AA75" s="370"/>
      <c r="AB75" s="371"/>
      <c r="AC75" s="371"/>
      <c r="AD75" s="371"/>
      <c r="AE75" s="372"/>
      <c r="AF75" s="372"/>
      <c r="AG75" s="372"/>
      <c r="AH75" s="373"/>
      <c r="AI75" s="373"/>
      <c r="AJ75" s="373"/>
      <c r="AK75" s="374"/>
      <c r="AL75" s="374"/>
      <c r="AM75" s="374"/>
      <c r="AN75" s="375"/>
    </row>
    <row r="76" spans="1:40" x14ac:dyDescent="0.35">
      <c r="A76" s="363"/>
      <c r="B76" s="364"/>
      <c r="C76" s="364" t="s">
        <v>389</v>
      </c>
      <c r="D76" s="365"/>
      <c r="E76" s="366"/>
      <c r="F76" s="367"/>
      <c r="G76" s="366"/>
      <c r="H76" s="366"/>
      <c r="I76" s="366"/>
      <c r="J76" s="366"/>
      <c r="K76" s="366"/>
      <c r="L76" s="366"/>
      <c r="M76" s="366"/>
      <c r="N76" s="340"/>
      <c r="O76" s="340"/>
      <c r="P76" s="368"/>
      <c r="Q76" s="369"/>
      <c r="R76" s="369"/>
      <c r="S76" s="368"/>
      <c r="T76" s="369"/>
      <c r="U76" s="369"/>
      <c r="V76" s="368"/>
      <c r="W76" s="369"/>
      <c r="X76" s="369"/>
      <c r="Y76" s="376"/>
      <c r="Z76" s="371"/>
      <c r="AA76" s="370"/>
      <c r="AB76" s="371"/>
      <c r="AC76" s="371"/>
      <c r="AD76" s="371"/>
      <c r="AE76" s="372"/>
      <c r="AF76" s="372"/>
      <c r="AG76" s="372"/>
      <c r="AH76" s="373"/>
      <c r="AI76" s="373"/>
      <c r="AJ76" s="373"/>
      <c r="AK76" s="374"/>
      <c r="AL76" s="374"/>
      <c r="AM76" s="374"/>
      <c r="AN76" s="375"/>
    </row>
    <row r="77" spans="1:40" x14ac:dyDescent="0.35">
      <c r="A77" s="363"/>
      <c r="B77" s="364"/>
      <c r="C77" s="364" t="s">
        <v>389</v>
      </c>
      <c r="D77" s="365"/>
      <c r="E77" s="366"/>
      <c r="F77" s="367"/>
      <c r="G77" s="366"/>
      <c r="H77" s="366"/>
      <c r="I77" s="366"/>
      <c r="J77" s="366"/>
      <c r="K77" s="366"/>
      <c r="L77" s="366"/>
      <c r="M77" s="366"/>
      <c r="N77" s="340"/>
      <c r="O77" s="340"/>
      <c r="P77" s="368"/>
      <c r="Q77" s="369"/>
      <c r="R77" s="369"/>
      <c r="S77" s="368"/>
      <c r="T77" s="369"/>
      <c r="U77" s="369"/>
      <c r="V77" s="368"/>
      <c r="W77" s="369"/>
      <c r="X77" s="369"/>
      <c r="Y77" s="376"/>
      <c r="Z77" s="371"/>
      <c r="AA77" s="370"/>
      <c r="AB77" s="371"/>
      <c r="AC77" s="371"/>
      <c r="AD77" s="371"/>
      <c r="AE77" s="372"/>
      <c r="AF77" s="372"/>
      <c r="AG77" s="372"/>
      <c r="AH77" s="373"/>
      <c r="AI77" s="373"/>
      <c r="AJ77" s="373"/>
      <c r="AK77" s="374"/>
      <c r="AL77" s="374"/>
      <c r="AM77" s="374"/>
      <c r="AN77" s="375"/>
    </row>
    <row r="78" spans="1:40" x14ac:dyDescent="0.35">
      <c r="A78" s="363"/>
      <c r="B78" s="364"/>
      <c r="C78" s="364" t="s">
        <v>389</v>
      </c>
      <c r="D78" s="365"/>
      <c r="E78" s="366"/>
      <c r="F78" s="367"/>
      <c r="G78" s="366"/>
      <c r="H78" s="366"/>
      <c r="I78" s="366"/>
      <c r="J78" s="366"/>
      <c r="K78" s="366"/>
      <c r="L78" s="366"/>
      <c r="M78" s="366"/>
      <c r="N78" s="340"/>
      <c r="O78" s="340"/>
      <c r="P78" s="368"/>
      <c r="Q78" s="369"/>
      <c r="R78" s="369"/>
      <c r="S78" s="368"/>
      <c r="T78" s="369"/>
      <c r="U78" s="369"/>
      <c r="V78" s="368"/>
      <c r="W78" s="369"/>
      <c r="X78" s="369"/>
      <c r="Y78" s="376"/>
      <c r="Z78" s="371"/>
      <c r="AA78" s="370"/>
      <c r="AB78" s="371"/>
      <c r="AC78" s="371"/>
      <c r="AD78" s="371"/>
      <c r="AE78" s="372"/>
      <c r="AF78" s="372"/>
      <c r="AG78" s="372"/>
      <c r="AH78" s="373"/>
      <c r="AI78" s="373"/>
      <c r="AJ78" s="373"/>
      <c r="AK78" s="374"/>
      <c r="AL78" s="374"/>
      <c r="AM78" s="374"/>
      <c r="AN78" s="375"/>
    </row>
    <row r="79" spans="1:40" x14ac:dyDescent="0.35">
      <c r="A79" s="363"/>
      <c r="B79" s="364"/>
      <c r="C79" s="364" t="s">
        <v>389</v>
      </c>
      <c r="D79" s="365"/>
      <c r="E79" s="366"/>
      <c r="F79" s="367"/>
      <c r="G79" s="366"/>
      <c r="H79" s="366"/>
      <c r="I79" s="366"/>
      <c r="J79" s="366"/>
      <c r="K79" s="366"/>
      <c r="L79" s="366"/>
      <c r="M79" s="366"/>
      <c r="N79" s="340"/>
      <c r="O79" s="340"/>
      <c r="P79" s="368"/>
      <c r="Q79" s="369"/>
      <c r="R79" s="369"/>
      <c r="S79" s="368"/>
      <c r="T79" s="369"/>
      <c r="U79" s="369"/>
      <c r="V79" s="368"/>
      <c r="W79" s="369"/>
      <c r="X79" s="369"/>
      <c r="Y79" s="376"/>
      <c r="Z79" s="371"/>
      <c r="AA79" s="370"/>
      <c r="AB79" s="371"/>
      <c r="AC79" s="371"/>
      <c r="AD79" s="371"/>
      <c r="AE79" s="372"/>
      <c r="AF79" s="372"/>
      <c r="AG79" s="372"/>
      <c r="AH79" s="373"/>
      <c r="AI79" s="373"/>
      <c r="AJ79" s="373"/>
      <c r="AK79" s="374"/>
      <c r="AL79" s="374"/>
      <c r="AM79" s="374"/>
      <c r="AN79" s="375"/>
    </row>
    <row r="80" spans="1:40" x14ac:dyDescent="0.35">
      <c r="A80" s="363"/>
      <c r="B80" s="364"/>
      <c r="C80" s="364" t="s">
        <v>389</v>
      </c>
      <c r="D80" s="365"/>
      <c r="E80" s="366"/>
      <c r="F80" s="367"/>
      <c r="G80" s="366"/>
      <c r="H80" s="366"/>
      <c r="I80" s="366"/>
      <c r="J80" s="366"/>
      <c r="K80" s="366"/>
      <c r="L80" s="366"/>
      <c r="M80" s="366"/>
      <c r="N80" s="340"/>
      <c r="O80" s="340"/>
      <c r="P80" s="368"/>
      <c r="Q80" s="369"/>
      <c r="R80" s="369"/>
      <c r="S80" s="368"/>
      <c r="T80" s="369"/>
      <c r="U80" s="369"/>
      <c r="V80" s="368"/>
      <c r="W80" s="369"/>
      <c r="X80" s="369"/>
      <c r="Y80" s="376"/>
      <c r="Z80" s="371"/>
      <c r="AA80" s="370"/>
      <c r="AB80" s="371"/>
      <c r="AC80" s="371"/>
      <c r="AD80" s="371"/>
      <c r="AE80" s="372"/>
      <c r="AF80" s="372"/>
      <c r="AG80" s="372"/>
      <c r="AH80" s="373"/>
      <c r="AI80" s="373"/>
      <c r="AJ80" s="373"/>
      <c r="AK80" s="374"/>
      <c r="AL80" s="374"/>
      <c r="AM80" s="374"/>
      <c r="AN80" s="375"/>
    </row>
    <row r="81" spans="1:40" x14ac:dyDescent="0.35">
      <c r="A81" s="363"/>
      <c r="B81" s="364"/>
      <c r="C81" s="364" t="s">
        <v>389</v>
      </c>
      <c r="D81" s="365"/>
      <c r="E81" s="366"/>
      <c r="F81" s="367"/>
      <c r="G81" s="366"/>
      <c r="H81" s="366"/>
      <c r="I81" s="366"/>
      <c r="J81" s="366"/>
      <c r="K81" s="366"/>
      <c r="L81" s="366"/>
      <c r="M81" s="366"/>
      <c r="N81" s="340"/>
      <c r="O81" s="340"/>
      <c r="P81" s="368"/>
      <c r="Q81" s="369"/>
      <c r="R81" s="369"/>
      <c r="S81" s="368"/>
      <c r="T81" s="369"/>
      <c r="U81" s="369"/>
      <c r="V81" s="368"/>
      <c r="W81" s="369"/>
      <c r="X81" s="369"/>
      <c r="Y81" s="376"/>
      <c r="Z81" s="371"/>
      <c r="AA81" s="370"/>
      <c r="AB81" s="371"/>
      <c r="AC81" s="371"/>
      <c r="AD81" s="371"/>
      <c r="AE81" s="372"/>
      <c r="AF81" s="372"/>
      <c r="AG81" s="372"/>
      <c r="AH81" s="373"/>
      <c r="AI81" s="373"/>
      <c r="AJ81" s="373"/>
      <c r="AK81" s="374"/>
      <c r="AL81" s="374"/>
      <c r="AM81" s="374"/>
      <c r="AN81" s="375"/>
    </row>
    <row r="82" spans="1:40" x14ac:dyDescent="0.35">
      <c r="A82" s="363"/>
      <c r="B82" s="364"/>
      <c r="C82" s="364" t="s">
        <v>389</v>
      </c>
      <c r="D82" s="365"/>
      <c r="E82" s="366"/>
      <c r="F82" s="367"/>
      <c r="G82" s="366"/>
      <c r="H82" s="366"/>
      <c r="I82" s="366"/>
      <c r="J82" s="366"/>
      <c r="K82" s="366"/>
      <c r="L82" s="366"/>
      <c r="M82" s="366"/>
      <c r="N82" s="340"/>
      <c r="O82" s="340"/>
      <c r="P82" s="368"/>
      <c r="Q82" s="369"/>
      <c r="R82" s="369"/>
      <c r="S82" s="368"/>
      <c r="T82" s="369"/>
      <c r="U82" s="369"/>
      <c r="V82" s="368"/>
      <c r="W82" s="369"/>
      <c r="X82" s="369"/>
      <c r="Y82" s="376"/>
      <c r="Z82" s="371"/>
      <c r="AA82" s="370"/>
      <c r="AB82" s="371"/>
      <c r="AC82" s="371"/>
      <c r="AD82" s="371"/>
      <c r="AE82" s="372"/>
      <c r="AF82" s="372"/>
      <c r="AG82" s="372"/>
      <c r="AH82" s="373"/>
      <c r="AI82" s="373"/>
      <c r="AJ82" s="373"/>
      <c r="AK82" s="374"/>
      <c r="AL82" s="374"/>
      <c r="AM82" s="374"/>
      <c r="AN82" s="375"/>
    </row>
    <row r="83" spans="1:40" x14ac:dyDescent="0.35">
      <c r="A83" s="363"/>
      <c r="B83" s="364"/>
      <c r="C83" s="364" t="s">
        <v>389</v>
      </c>
      <c r="D83" s="365"/>
      <c r="E83" s="366"/>
      <c r="F83" s="367"/>
      <c r="G83" s="366"/>
      <c r="H83" s="366"/>
      <c r="I83" s="366"/>
      <c r="J83" s="366"/>
      <c r="K83" s="366"/>
      <c r="L83" s="366"/>
      <c r="M83" s="366"/>
      <c r="N83" s="340"/>
      <c r="O83" s="340"/>
      <c r="P83" s="368"/>
      <c r="Q83" s="369"/>
      <c r="R83" s="369"/>
      <c r="S83" s="368"/>
      <c r="T83" s="369"/>
      <c r="U83" s="369"/>
      <c r="V83" s="368"/>
      <c r="W83" s="369"/>
      <c r="X83" s="369"/>
      <c r="Y83" s="376"/>
      <c r="Z83" s="371"/>
      <c r="AA83" s="370"/>
      <c r="AB83" s="371"/>
      <c r="AC83" s="371"/>
      <c r="AD83" s="371"/>
      <c r="AE83" s="372"/>
      <c r="AF83" s="372"/>
      <c r="AG83" s="372"/>
      <c r="AH83" s="373"/>
      <c r="AI83" s="373"/>
      <c r="AJ83" s="373"/>
      <c r="AK83" s="374"/>
      <c r="AL83" s="374"/>
      <c r="AM83" s="374"/>
      <c r="AN83" s="375"/>
    </row>
    <row r="84" spans="1:40" x14ac:dyDescent="0.35">
      <c r="A84" s="363"/>
      <c r="B84" s="364"/>
      <c r="C84" s="364" t="s">
        <v>389</v>
      </c>
      <c r="D84" s="365"/>
      <c r="E84" s="366"/>
      <c r="F84" s="367"/>
      <c r="G84" s="366"/>
      <c r="H84" s="366"/>
      <c r="I84" s="366"/>
      <c r="J84" s="366"/>
      <c r="K84" s="366"/>
      <c r="L84" s="366"/>
      <c r="M84" s="366"/>
      <c r="N84" s="340"/>
      <c r="O84" s="340"/>
      <c r="P84" s="368"/>
      <c r="Q84" s="369"/>
      <c r="R84" s="369"/>
      <c r="S84" s="368"/>
      <c r="T84" s="369"/>
      <c r="U84" s="369"/>
      <c r="V84" s="368"/>
      <c r="W84" s="369"/>
      <c r="X84" s="369"/>
      <c r="Y84" s="376"/>
      <c r="Z84" s="371"/>
      <c r="AA84" s="370"/>
      <c r="AB84" s="371"/>
      <c r="AC84" s="371"/>
      <c r="AD84" s="371"/>
      <c r="AE84" s="372"/>
      <c r="AF84" s="372"/>
      <c r="AG84" s="372"/>
      <c r="AH84" s="373"/>
      <c r="AI84" s="373"/>
      <c r="AJ84" s="373"/>
      <c r="AK84" s="374"/>
      <c r="AL84" s="374"/>
      <c r="AM84" s="374"/>
      <c r="AN84" s="375"/>
    </row>
    <row r="85" spans="1:40" x14ac:dyDescent="0.35">
      <c r="A85" s="363"/>
      <c r="B85" s="364"/>
      <c r="C85" s="364" t="s">
        <v>389</v>
      </c>
      <c r="D85" s="365"/>
      <c r="E85" s="366"/>
      <c r="F85" s="367"/>
      <c r="G85" s="366"/>
      <c r="H85" s="366"/>
      <c r="I85" s="366"/>
      <c r="J85" s="366"/>
      <c r="K85" s="366"/>
      <c r="L85" s="366"/>
      <c r="M85" s="366"/>
      <c r="N85" s="340"/>
      <c r="O85" s="340"/>
      <c r="P85" s="368"/>
      <c r="Q85" s="369"/>
      <c r="R85" s="369"/>
      <c r="S85" s="368"/>
      <c r="T85" s="369"/>
      <c r="U85" s="369"/>
      <c r="V85" s="368"/>
      <c r="W85" s="369"/>
      <c r="X85" s="369"/>
      <c r="Y85" s="376"/>
      <c r="Z85" s="371"/>
      <c r="AA85" s="370"/>
      <c r="AB85" s="371"/>
      <c r="AC85" s="371"/>
      <c r="AD85" s="371"/>
      <c r="AE85" s="372"/>
      <c r="AF85" s="372"/>
      <c r="AG85" s="372"/>
      <c r="AH85" s="373"/>
      <c r="AI85" s="373"/>
      <c r="AJ85" s="373"/>
      <c r="AK85" s="374"/>
      <c r="AL85" s="374"/>
      <c r="AM85" s="374"/>
      <c r="AN85" s="375"/>
    </row>
    <row r="86" spans="1:40" x14ac:dyDescent="0.35">
      <c r="A86" s="363"/>
      <c r="B86" s="364"/>
      <c r="C86" s="364" t="s">
        <v>389</v>
      </c>
      <c r="D86" s="365"/>
      <c r="E86" s="366"/>
      <c r="F86" s="367"/>
      <c r="G86" s="366"/>
      <c r="H86" s="366"/>
      <c r="I86" s="366"/>
      <c r="J86" s="366"/>
      <c r="K86" s="366"/>
      <c r="L86" s="366"/>
      <c r="M86" s="366"/>
      <c r="N86" s="340"/>
      <c r="O86" s="340"/>
      <c r="P86" s="368"/>
      <c r="Q86" s="369"/>
      <c r="R86" s="369"/>
      <c r="S86" s="368"/>
      <c r="T86" s="369"/>
      <c r="U86" s="369"/>
      <c r="V86" s="368"/>
      <c r="W86" s="369"/>
      <c r="X86" s="369"/>
      <c r="Y86" s="376"/>
      <c r="Z86" s="371"/>
      <c r="AA86" s="370"/>
      <c r="AB86" s="371"/>
      <c r="AC86" s="371"/>
      <c r="AD86" s="371"/>
      <c r="AE86" s="372"/>
      <c r="AF86" s="372"/>
      <c r="AG86" s="372"/>
      <c r="AH86" s="373"/>
      <c r="AI86" s="373"/>
      <c r="AJ86" s="373"/>
      <c r="AK86" s="374"/>
      <c r="AL86" s="374"/>
      <c r="AM86" s="374"/>
      <c r="AN86" s="375"/>
    </row>
    <row r="87" spans="1:40" x14ac:dyDescent="0.35">
      <c r="A87" s="363"/>
      <c r="B87" s="364"/>
      <c r="C87" s="364" t="s">
        <v>389</v>
      </c>
      <c r="D87" s="365"/>
      <c r="E87" s="366"/>
      <c r="F87" s="367"/>
      <c r="G87" s="366"/>
      <c r="H87" s="366"/>
      <c r="I87" s="366"/>
      <c r="J87" s="366"/>
      <c r="K87" s="366"/>
      <c r="L87" s="366"/>
      <c r="M87" s="366"/>
      <c r="N87" s="340"/>
      <c r="O87" s="340"/>
      <c r="P87" s="368"/>
      <c r="Q87" s="369"/>
      <c r="R87" s="369"/>
      <c r="S87" s="368"/>
      <c r="T87" s="369"/>
      <c r="U87" s="369"/>
      <c r="V87" s="368"/>
      <c r="W87" s="369"/>
      <c r="X87" s="369"/>
      <c r="Y87" s="376"/>
      <c r="Z87" s="371"/>
      <c r="AA87" s="370"/>
      <c r="AB87" s="371"/>
      <c r="AC87" s="371"/>
      <c r="AD87" s="371"/>
      <c r="AE87" s="372"/>
      <c r="AF87" s="372"/>
      <c r="AG87" s="372"/>
      <c r="AH87" s="373"/>
      <c r="AI87" s="373"/>
      <c r="AJ87" s="373"/>
      <c r="AK87" s="374"/>
      <c r="AL87" s="374"/>
      <c r="AM87" s="374"/>
      <c r="AN87" s="375"/>
    </row>
    <row r="88" spans="1:40" x14ac:dyDescent="0.35">
      <c r="A88" s="363"/>
      <c r="B88" s="364"/>
      <c r="C88" s="364" t="s">
        <v>389</v>
      </c>
      <c r="D88" s="365"/>
      <c r="E88" s="366"/>
      <c r="F88" s="367"/>
      <c r="G88" s="366"/>
      <c r="H88" s="366"/>
      <c r="I88" s="366"/>
      <c r="J88" s="366"/>
      <c r="K88" s="366"/>
      <c r="L88" s="366"/>
      <c r="M88" s="366"/>
      <c r="N88" s="340"/>
      <c r="O88" s="340"/>
      <c r="P88" s="368"/>
      <c r="Q88" s="369"/>
      <c r="R88" s="369"/>
      <c r="S88" s="368"/>
      <c r="T88" s="369"/>
      <c r="U88" s="369"/>
      <c r="V88" s="368"/>
      <c r="W88" s="369"/>
      <c r="X88" s="369"/>
      <c r="Y88" s="376"/>
      <c r="Z88" s="371"/>
      <c r="AA88" s="370"/>
      <c r="AB88" s="371"/>
      <c r="AC88" s="371"/>
      <c r="AD88" s="371"/>
      <c r="AE88" s="372"/>
      <c r="AF88" s="372"/>
      <c r="AG88" s="372"/>
      <c r="AH88" s="373"/>
      <c r="AI88" s="373"/>
      <c r="AJ88" s="373"/>
      <c r="AK88" s="374"/>
      <c r="AL88" s="374"/>
      <c r="AM88" s="374"/>
      <c r="AN88" s="375"/>
    </row>
    <row r="89" spans="1:40" x14ac:dyDescent="0.35">
      <c r="A89" s="363"/>
      <c r="B89" s="364"/>
      <c r="C89" s="364" t="s">
        <v>389</v>
      </c>
      <c r="D89" s="365"/>
      <c r="E89" s="366"/>
      <c r="F89" s="367"/>
      <c r="G89" s="366"/>
      <c r="H89" s="366"/>
      <c r="I89" s="366"/>
      <c r="J89" s="366"/>
      <c r="K89" s="366"/>
      <c r="L89" s="366"/>
      <c r="M89" s="366"/>
      <c r="N89" s="340"/>
      <c r="O89" s="340"/>
      <c r="P89" s="368"/>
      <c r="Q89" s="369"/>
      <c r="R89" s="369"/>
      <c r="S89" s="368"/>
      <c r="T89" s="369"/>
      <c r="U89" s="369"/>
      <c r="V89" s="368"/>
      <c r="W89" s="369"/>
      <c r="X89" s="369"/>
      <c r="Y89" s="376"/>
      <c r="Z89" s="371"/>
      <c r="AA89" s="370"/>
      <c r="AB89" s="371"/>
      <c r="AC89" s="371"/>
      <c r="AD89" s="371"/>
      <c r="AE89" s="372"/>
      <c r="AF89" s="372"/>
      <c r="AG89" s="372"/>
      <c r="AH89" s="373"/>
      <c r="AI89" s="373"/>
      <c r="AJ89" s="373"/>
      <c r="AK89" s="374"/>
      <c r="AL89" s="374"/>
      <c r="AM89" s="374"/>
      <c r="AN89" s="375"/>
    </row>
    <row r="90" spans="1:40" x14ac:dyDescent="0.35">
      <c r="A90" s="363"/>
      <c r="B90" s="364"/>
      <c r="C90" s="364" t="s">
        <v>389</v>
      </c>
      <c r="D90" s="365"/>
      <c r="E90" s="366"/>
      <c r="F90" s="367"/>
      <c r="G90" s="366"/>
      <c r="H90" s="366"/>
      <c r="I90" s="366"/>
      <c r="J90" s="366"/>
      <c r="K90" s="366"/>
      <c r="L90" s="366"/>
      <c r="M90" s="366"/>
      <c r="N90" s="340"/>
      <c r="O90" s="340"/>
      <c r="P90" s="368"/>
      <c r="Q90" s="369"/>
      <c r="R90" s="369"/>
      <c r="S90" s="368"/>
      <c r="T90" s="369"/>
      <c r="U90" s="369"/>
      <c r="V90" s="368"/>
      <c r="W90" s="369"/>
      <c r="X90" s="369"/>
      <c r="Y90" s="376"/>
      <c r="Z90" s="371"/>
      <c r="AA90" s="370"/>
      <c r="AB90" s="371"/>
      <c r="AC90" s="371"/>
      <c r="AD90" s="371"/>
      <c r="AE90" s="372"/>
      <c r="AF90" s="372"/>
      <c r="AG90" s="372"/>
      <c r="AH90" s="373"/>
      <c r="AI90" s="373"/>
      <c r="AJ90" s="373"/>
      <c r="AK90" s="374"/>
      <c r="AL90" s="374"/>
      <c r="AM90" s="374"/>
      <c r="AN90" s="375"/>
    </row>
    <row r="91" spans="1:40" x14ac:dyDescent="0.35">
      <c r="A91" s="363"/>
      <c r="B91" s="364"/>
      <c r="C91" s="364" t="s">
        <v>389</v>
      </c>
      <c r="D91" s="365"/>
      <c r="E91" s="366"/>
      <c r="F91" s="367"/>
      <c r="G91" s="366"/>
      <c r="H91" s="366"/>
      <c r="I91" s="366"/>
      <c r="J91" s="366"/>
      <c r="K91" s="366"/>
      <c r="L91" s="366"/>
      <c r="M91" s="366"/>
      <c r="N91" s="340"/>
      <c r="O91" s="340"/>
      <c r="P91" s="368"/>
      <c r="Q91" s="369"/>
      <c r="R91" s="369"/>
      <c r="S91" s="368"/>
      <c r="T91" s="369"/>
      <c r="U91" s="369"/>
      <c r="V91" s="368"/>
      <c r="W91" s="369"/>
      <c r="X91" s="369"/>
      <c r="Y91" s="376"/>
      <c r="Z91" s="371"/>
      <c r="AA91" s="370"/>
      <c r="AB91" s="371"/>
      <c r="AC91" s="371"/>
      <c r="AD91" s="371"/>
      <c r="AE91" s="372"/>
      <c r="AF91" s="372"/>
      <c r="AG91" s="372"/>
      <c r="AH91" s="373"/>
      <c r="AI91" s="373"/>
      <c r="AJ91" s="373"/>
      <c r="AK91" s="374"/>
      <c r="AL91" s="374"/>
      <c r="AM91" s="374"/>
      <c r="AN91" s="375"/>
    </row>
    <row r="92" spans="1:40" s="68" customFormat="1" x14ac:dyDescent="0.35"/>
    <row r="93" spans="1:40" s="68" customFormat="1" x14ac:dyDescent="0.35"/>
    <row r="94" spans="1:40" s="68" customFormat="1" x14ac:dyDescent="0.35"/>
    <row r="95" spans="1:40" s="68" customFormat="1" x14ac:dyDescent="0.35"/>
    <row r="96" spans="1:40" s="68" customFormat="1" x14ac:dyDescent="0.35"/>
    <row r="97" s="68" customFormat="1" x14ac:dyDescent="0.35"/>
    <row r="98" s="68" customFormat="1" x14ac:dyDescent="0.35"/>
    <row r="99" s="68" customFormat="1" x14ac:dyDescent="0.35"/>
    <row r="100" s="68" customFormat="1" x14ac:dyDescent="0.35"/>
    <row r="101" s="68" customFormat="1" x14ac:dyDescent="0.35"/>
    <row r="102" s="68" customFormat="1" x14ac:dyDescent="0.35"/>
    <row r="103" s="68" customFormat="1" x14ac:dyDescent="0.35"/>
    <row r="104" s="68" customFormat="1" x14ac:dyDescent="0.35"/>
    <row r="105" s="68" customFormat="1" x14ac:dyDescent="0.35"/>
    <row r="106" s="68" customFormat="1" x14ac:dyDescent="0.35"/>
    <row r="107" s="68" customFormat="1" x14ac:dyDescent="0.35"/>
    <row r="108" s="68" customFormat="1" x14ac:dyDescent="0.35"/>
    <row r="109" s="68" customFormat="1" x14ac:dyDescent="0.35"/>
    <row r="110" s="68" customFormat="1" x14ac:dyDescent="0.35"/>
    <row r="111" s="68" customFormat="1" x14ac:dyDescent="0.35"/>
    <row r="112" s="68" customFormat="1" x14ac:dyDescent="0.35"/>
    <row r="113" s="68" customFormat="1" x14ac:dyDescent="0.35"/>
    <row r="114" s="68" customFormat="1" x14ac:dyDescent="0.35"/>
    <row r="115" s="68" customFormat="1" x14ac:dyDescent="0.35"/>
    <row r="116" s="68" customFormat="1" x14ac:dyDescent="0.35"/>
    <row r="117" s="68" customFormat="1" x14ac:dyDescent="0.35"/>
    <row r="118" s="68" customFormat="1" x14ac:dyDescent="0.35"/>
    <row r="119" s="68" customFormat="1" x14ac:dyDescent="0.35"/>
    <row r="120" s="68" customFormat="1" x14ac:dyDescent="0.35"/>
    <row r="121" s="68" customFormat="1" x14ac:dyDescent="0.35"/>
    <row r="122" s="68" customFormat="1" x14ac:dyDescent="0.35"/>
    <row r="123" s="68" customFormat="1" x14ac:dyDescent="0.35"/>
    <row r="124" s="68" customFormat="1" x14ac:dyDescent="0.35"/>
    <row r="125" s="68" customFormat="1" x14ac:dyDescent="0.35"/>
    <row r="126" s="68" customFormat="1" x14ac:dyDescent="0.35"/>
    <row r="127" s="68" customFormat="1" x14ac:dyDescent="0.35"/>
    <row r="128" s="68" customFormat="1" x14ac:dyDescent="0.35"/>
    <row r="129" s="68" customFormat="1" x14ac:dyDescent="0.35"/>
    <row r="130" s="68" customFormat="1" x14ac:dyDescent="0.35"/>
    <row r="131" s="68" customFormat="1" x14ac:dyDescent="0.35"/>
    <row r="132" s="68" customFormat="1" x14ac:dyDescent="0.35"/>
    <row r="133" s="68" customFormat="1" x14ac:dyDescent="0.35"/>
    <row r="134" s="68" customFormat="1" x14ac:dyDescent="0.35"/>
    <row r="135" s="68" customFormat="1" x14ac:dyDescent="0.35"/>
    <row r="136" s="68" customFormat="1" x14ac:dyDescent="0.35"/>
    <row r="137" s="68" customFormat="1" x14ac:dyDescent="0.35"/>
    <row r="138" s="68" customFormat="1" x14ac:dyDescent="0.35"/>
    <row r="139" s="68" customFormat="1" x14ac:dyDescent="0.35"/>
    <row r="140" s="68" customFormat="1" x14ac:dyDescent="0.35"/>
    <row r="141" s="68" customFormat="1" x14ac:dyDescent="0.35"/>
    <row r="142" s="68" customFormat="1" x14ac:dyDescent="0.35"/>
    <row r="143" s="68" customFormat="1" x14ac:dyDescent="0.35"/>
    <row r="144" s="68" customFormat="1" x14ac:dyDescent="0.35"/>
    <row r="145" s="68" customFormat="1" x14ac:dyDescent="0.35"/>
    <row r="146" s="68" customFormat="1" x14ac:dyDescent="0.35"/>
    <row r="147" s="68" customFormat="1" x14ac:dyDescent="0.35"/>
    <row r="148" s="68" customFormat="1" x14ac:dyDescent="0.35"/>
    <row r="149" s="68" customFormat="1" x14ac:dyDescent="0.35"/>
    <row r="150" s="68" customFormat="1" x14ac:dyDescent="0.35"/>
    <row r="151" s="68" customFormat="1" x14ac:dyDescent="0.35"/>
    <row r="152" s="68" customFormat="1" x14ac:dyDescent="0.35"/>
    <row r="153" s="68" customFormat="1" x14ac:dyDescent="0.35"/>
    <row r="154" s="68" customFormat="1" x14ac:dyDescent="0.35"/>
    <row r="155" s="68" customFormat="1" x14ac:dyDescent="0.35"/>
    <row r="156" s="68" customFormat="1" x14ac:dyDescent="0.35"/>
    <row r="157" s="68" customFormat="1" x14ac:dyDescent="0.35"/>
    <row r="158" s="68" customFormat="1" x14ac:dyDescent="0.35"/>
    <row r="159" s="68" customFormat="1" x14ac:dyDescent="0.35"/>
    <row r="160" s="68" customFormat="1" x14ac:dyDescent="0.35"/>
    <row r="161" s="68" customFormat="1" x14ac:dyDescent="0.35"/>
    <row r="162" s="68" customFormat="1" x14ac:dyDescent="0.35"/>
    <row r="163" s="68" customFormat="1" x14ac:dyDescent="0.35"/>
    <row r="164" s="68" customFormat="1" x14ac:dyDescent="0.35"/>
    <row r="165" s="68" customFormat="1" x14ac:dyDescent="0.35"/>
    <row r="166" s="68" customFormat="1" x14ac:dyDescent="0.35"/>
    <row r="167" s="68" customFormat="1" x14ac:dyDescent="0.35"/>
    <row r="168" s="68" customFormat="1" x14ac:dyDescent="0.35"/>
    <row r="169" s="68" customFormat="1" x14ac:dyDescent="0.35"/>
    <row r="170" s="68" customFormat="1" x14ac:dyDescent="0.35"/>
    <row r="171" s="68" customFormat="1" x14ac:dyDescent="0.35"/>
    <row r="172" s="68" customFormat="1" x14ac:dyDescent="0.35"/>
    <row r="173" s="68" customFormat="1" x14ac:dyDescent="0.35"/>
    <row r="174" s="68" customFormat="1" x14ac:dyDescent="0.35"/>
    <row r="175" s="68" customFormat="1" x14ac:dyDescent="0.35"/>
    <row r="176" s="68" customFormat="1" x14ac:dyDescent="0.35"/>
    <row r="177" s="68" customFormat="1" x14ac:dyDescent="0.35"/>
    <row r="178" s="68" customFormat="1" x14ac:dyDescent="0.35"/>
    <row r="179" s="68" customFormat="1" x14ac:dyDescent="0.35"/>
    <row r="180" s="68" customFormat="1" x14ac:dyDescent="0.35"/>
    <row r="181" s="68" customFormat="1" x14ac:dyDescent="0.35"/>
    <row r="182" s="68" customFormat="1" x14ac:dyDescent="0.35"/>
    <row r="183" s="68" customFormat="1" x14ac:dyDescent="0.35"/>
    <row r="184" s="68" customFormat="1" x14ac:dyDescent="0.35"/>
    <row r="185" s="68" customFormat="1" x14ac:dyDescent="0.35"/>
    <row r="186" s="68" customFormat="1" x14ac:dyDescent="0.35"/>
    <row r="187" s="68" customFormat="1" x14ac:dyDescent="0.35"/>
  </sheetData>
  <autoFilter ref="A2:AN187" xr:uid="{D2C289E9-E21F-42F8-9D34-D6EE1523BC94}">
    <sortState xmlns:xlrd2="http://schemas.microsoft.com/office/spreadsheetml/2017/richdata2" ref="A3:AN187">
      <sortCondition ref="I2:I187"/>
    </sortState>
  </autoFilter>
  <phoneticPr fontId="70" type="noConversion"/>
  <conditionalFormatting sqref="AF1:AG1 AL1 AN1:XFD1 R188:R1048576 U3:V91 R3:R91 X3:AD91">
    <cfRule type="cellIs" dxfId="13" priority="27" operator="equal">
      <formula>TRUE</formula>
    </cfRule>
  </conditionalFormatting>
  <conditionalFormatting sqref="N1:O1 T1:U1 W1">
    <cfRule type="cellIs" dxfId="12" priority="26" operator="equal">
      <formula>TRUE</formula>
    </cfRule>
  </conditionalFormatting>
  <conditionalFormatting sqref="U2">
    <cfRule type="cellIs" dxfId="11" priority="23" operator="equal">
      <formula>TRUE</formula>
    </cfRule>
  </conditionalFormatting>
  <conditionalFormatting sqref="X2 AA2">
    <cfRule type="cellIs" dxfId="10" priority="18" operator="equal">
      <formula>TRUE</formula>
    </cfRule>
  </conditionalFormatting>
  <conditionalFormatting sqref="AD2">
    <cfRule type="cellIs" dxfId="9" priority="15" operator="equal">
      <formula>TRUE</formula>
    </cfRule>
  </conditionalFormatting>
  <conditionalFormatting sqref="X1:Y1">
    <cfRule type="cellIs" dxfId="8" priority="20" operator="equal">
      <formula>TRUE</formula>
    </cfRule>
  </conditionalFormatting>
  <conditionalFormatting sqref="R2">
    <cfRule type="cellIs" dxfId="7" priority="12" operator="equal">
      <formula>TRUE</formula>
    </cfRule>
  </conditionalFormatting>
  <conditionalFormatting sqref="Q1:R1">
    <cfRule type="cellIs" dxfId="6" priority="13" operator="equal">
      <formula>TRUE</formula>
    </cfRule>
  </conditionalFormatting>
  <conditionalFormatting sqref="AH1:AI1">
    <cfRule type="cellIs" dxfId="5" priority="7" operator="equal">
      <formula>TRUE</formula>
    </cfRule>
  </conditionalFormatting>
  <conditionalFormatting sqref="AK1">
    <cfRule type="cellIs" dxfId="4" priority="6" operator="equal">
      <formula>TRUE</formula>
    </cfRule>
  </conditionalFormatting>
  <conditionalFormatting sqref="AJ1">
    <cfRule type="cellIs" dxfId="3" priority="3" operator="equal">
      <formula>TRUE</formula>
    </cfRule>
  </conditionalFormatting>
  <conditionalFormatting sqref="AM1">
    <cfRule type="cellIs" dxfId="2" priority="2" operator="equal">
      <formula>TRUE</formula>
    </cfRule>
  </conditionalFormatting>
  <pageMargins left="0.7" right="0.7" top="0.75" bottom="0.75" header="0.3" footer="0.3"/>
  <pageSetup orientation="portrait" horizontalDpi="1200" verticalDpi="120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4632A-5F12-4D26-800F-B6406A579D66}">
  <dimension ref="A1:AC79"/>
  <sheetViews>
    <sheetView tabSelected="1" topLeftCell="A16" zoomScale="85" zoomScaleNormal="85" workbookViewId="0">
      <selection activeCell="C44" sqref="C44"/>
    </sheetView>
  </sheetViews>
  <sheetFormatPr defaultRowHeight="14.5" x14ac:dyDescent="0.35"/>
  <cols>
    <col min="1" max="1" width="42.08984375" bestFit="1" customWidth="1"/>
    <col min="2" max="2" width="9.7265625" bestFit="1" customWidth="1"/>
    <col min="3" max="3" width="21.1796875" bestFit="1" customWidth="1"/>
    <col min="4" max="4" width="24.08984375" bestFit="1" customWidth="1"/>
    <col min="5" max="5" width="7" bestFit="1" customWidth="1"/>
    <col min="6" max="6" width="7.7265625" bestFit="1" customWidth="1"/>
    <col min="7" max="7" width="9.7265625" bestFit="1" customWidth="1"/>
    <col min="8" max="9" width="8.08984375" bestFit="1" customWidth="1"/>
    <col min="10" max="10" width="7.6328125" customWidth="1"/>
    <col min="11" max="11" width="40.7265625" bestFit="1" customWidth="1"/>
    <col min="12" max="12" width="8.08984375" bestFit="1" customWidth="1"/>
    <col min="13" max="13" width="7.7265625" bestFit="1" customWidth="1"/>
    <col min="14" max="14" width="8.08984375" bestFit="1" customWidth="1"/>
    <col min="15" max="19" width="7.7265625" bestFit="1" customWidth="1"/>
    <col min="20" max="20" width="12.1796875" customWidth="1"/>
    <col min="21" max="21" width="27.36328125" bestFit="1" customWidth="1"/>
    <col min="22" max="22" width="11.453125" bestFit="1" customWidth="1"/>
    <col min="23" max="25" width="9.7265625" bestFit="1" customWidth="1"/>
    <col min="26" max="26" width="12" customWidth="1"/>
    <col min="27" max="27" width="9.7265625" bestFit="1" customWidth="1"/>
    <col min="28" max="29" width="8.08984375" bestFit="1" customWidth="1"/>
  </cols>
  <sheetData>
    <row r="1" spans="1:29" ht="44" thickBot="1" x14ac:dyDescent="0.4">
      <c r="A1" s="202" t="s">
        <v>320</v>
      </c>
      <c r="B1" s="203">
        <v>3</v>
      </c>
      <c r="C1" s="4" t="s">
        <v>4176</v>
      </c>
    </row>
    <row r="2" spans="1:29" ht="15" thickBot="1" x14ac:dyDescent="0.4">
      <c r="A2" s="204" t="s">
        <v>321</v>
      </c>
      <c r="B2" s="205">
        <v>0</v>
      </c>
      <c r="C2" t="s">
        <v>322</v>
      </c>
    </row>
    <row r="3" spans="1:29" ht="15" thickBot="1" x14ac:dyDescent="0.4">
      <c r="A3" s="204" t="s">
        <v>4177</v>
      </c>
      <c r="B3" s="205">
        <f>B1*52</f>
        <v>156</v>
      </c>
    </row>
    <row r="4" spans="1:29" ht="15" thickBot="1" x14ac:dyDescent="0.4">
      <c r="A4" s="202" t="s">
        <v>323</v>
      </c>
      <c r="B4" s="469">
        <f>ROUND('Duration of usage'!C19,0)</f>
        <v>34</v>
      </c>
      <c r="C4" t="s">
        <v>322</v>
      </c>
      <c r="D4" t="s">
        <v>4178</v>
      </c>
    </row>
    <row r="5" spans="1:29" ht="15" thickBot="1" x14ac:dyDescent="0.4">
      <c r="A5" s="467"/>
      <c r="B5" s="467"/>
      <c r="L5" s="488" t="s">
        <v>4175</v>
      </c>
      <c r="M5" s="488"/>
      <c r="N5" s="488"/>
      <c r="O5" s="488"/>
      <c r="P5" s="488"/>
      <c r="Q5" s="488"/>
      <c r="R5" s="488"/>
      <c r="S5" s="488"/>
    </row>
    <row r="6" spans="1:29" ht="30.5" customHeight="1" thickBot="1" x14ac:dyDescent="0.4">
      <c r="A6" s="468"/>
      <c r="L6" s="489"/>
      <c r="M6" s="489"/>
      <c r="N6" s="489"/>
      <c r="O6" s="489"/>
      <c r="P6" s="489"/>
      <c r="Q6" s="489"/>
      <c r="R6" s="489"/>
      <c r="S6" s="489"/>
      <c r="V6" s="485" t="s">
        <v>4179</v>
      </c>
      <c r="W6" s="486"/>
      <c r="X6" s="486"/>
      <c r="Y6" s="486"/>
      <c r="Z6" s="486"/>
      <c r="AA6" s="486"/>
      <c r="AB6" s="486"/>
      <c r="AC6" s="487"/>
    </row>
    <row r="7" spans="1:29" x14ac:dyDescent="0.35">
      <c r="A7" s="466" t="s">
        <v>324</v>
      </c>
      <c r="B7" s="207" t="s">
        <v>329</v>
      </c>
      <c r="C7" s="207" t="s">
        <v>330</v>
      </c>
      <c r="D7" s="207" t="s">
        <v>331</v>
      </c>
      <c r="E7" s="207" t="s">
        <v>332</v>
      </c>
      <c r="F7" s="207" t="s">
        <v>333</v>
      </c>
      <c r="G7" s="207" t="s">
        <v>334</v>
      </c>
      <c r="H7" s="207" t="s">
        <v>335</v>
      </c>
      <c r="I7" s="208" t="s">
        <v>336</v>
      </c>
      <c r="K7" t="s">
        <v>324</v>
      </c>
      <c r="L7" s="206" t="s">
        <v>325</v>
      </c>
      <c r="M7" s="207" t="s">
        <v>326</v>
      </c>
      <c r="N7" s="207" t="s">
        <v>264</v>
      </c>
      <c r="O7" s="207" t="s">
        <v>327</v>
      </c>
      <c r="P7" s="207" t="s">
        <v>247</v>
      </c>
      <c r="Q7" s="207" t="s">
        <v>255</v>
      </c>
      <c r="R7" s="207" t="s">
        <v>261</v>
      </c>
      <c r="S7" s="207" t="s">
        <v>328</v>
      </c>
      <c r="V7" s="209" t="s">
        <v>337</v>
      </c>
      <c r="W7" s="207" t="s">
        <v>338</v>
      </c>
      <c r="X7" s="207" t="s">
        <v>339</v>
      </c>
      <c r="Y7" s="208" t="s">
        <v>340</v>
      </c>
      <c r="Z7" s="207"/>
      <c r="AA7" s="209" t="s">
        <v>267</v>
      </c>
      <c r="AB7" s="207" t="s">
        <v>341</v>
      </c>
      <c r="AC7" s="208" t="s">
        <v>342</v>
      </c>
    </row>
    <row r="8" spans="1:29" ht="15" thickBot="1" x14ac:dyDescent="0.4">
      <c r="A8" s="204" t="s">
        <v>58</v>
      </c>
      <c r="B8" s="210" t="s">
        <v>344</v>
      </c>
      <c r="C8" s="210" t="s">
        <v>344</v>
      </c>
      <c r="D8" s="210" t="s">
        <v>343</v>
      </c>
      <c r="E8" s="210" t="s">
        <v>343</v>
      </c>
      <c r="F8" s="210" t="s">
        <v>344</v>
      </c>
      <c r="G8" s="210" t="s">
        <v>343</v>
      </c>
      <c r="H8" s="210" t="s">
        <v>344</v>
      </c>
      <c r="I8" s="254" t="s">
        <v>343</v>
      </c>
      <c r="K8" t="s">
        <v>58</v>
      </c>
      <c r="L8" s="210" t="s">
        <v>343</v>
      </c>
      <c r="M8" s="210" t="s">
        <v>344</v>
      </c>
      <c r="N8" s="210" t="s">
        <v>344</v>
      </c>
      <c r="O8" s="210" t="s">
        <v>344</v>
      </c>
      <c r="P8" s="210" t="s">
        <v>344</v>
      </c>
      <c r="Q8" s="210" t="s">
        <v>344</v>
      </c>
      <c r="R8" s="210" t="s">
        <v>344</v>
      </c>
      <c r="S8" s="210" t="s">
        <v>344</v>
      </c>
      <c r="V8" s="210" t="s">
        <v>345</v>
      </c>
      <c r="W8" s="62" t="s">
        <v>346</v>
      </c>
      <c r="X8" s="62" t="s">
        <v>346</v>
      </c>
      <c r="Y8" s="211" t="s">
        <v>346</v>
      </c>
      <c r="Z8" s="62"/>
      <c r="AA8" s="210" t="s">
        <v>347</v>
      </c>
      <c r="AB8" s="62" t="s">
        <v>348</v>
      </c>
      <c r="AC8" s="211" t="s">
        <v>349</v>
      </c>
    </row>
    <row r="9" spans="1:29" x14ac:dyDescent="0.35">
      <c r="A9" s="212" t="s">
        <v>350</v>
      </c>
      <c r="B9" s="214">
        <v>448</v>
      </c>
      <c r="C9" s="214">
        <v>449</v>
      </c>
      <c r="D9" s="213">
        <v>799</v>
      </c>
      <c r="E9" s="213">
        <v>749</v>
      </c>
      <c r="F9" s="214"/>
      <c r="G9" s="213">
        <v>899</v>
      </c>
      <c r="H9" s="214">
        <v>1439</v>
      </c>
      <c r="I9" s="213">
        <v>1114</v>
      </c>
      <c r="K9" t="s">
        <v>350</v>
      </c>
      <c r="L9" s="213">
        <v>1199</v>
      </c>
      <c r="M9" s="214">
        <v>899</v>
      </c>
      <c r="N9" s="214">
        <v>1099</v>
      </c>
      <c r="O9" s="214">
        <v>999</v>
      </c>
      <c r="P9" s="214">
        <v>799</v>
      </c>
      <c r="Q9" s="214">
        <v>699</v>
      </c>
      <c r="R9" s="214">
        <v>899</v>
      </c>
      <c r="S9" s="214">
        <f>'[8]Oven Data Entry'!$Q$10</f>
        <v>764.99</v>
      </c>
      <c r="U9" s="212" t="s">
        <v>350</v>
      </c>
      <c r="V9" s="214">
        <v>4949</v>
      </c>
      <c r="W9" s="216">
        <v>800</v>
      </c>
      <c r="X9" s="217">
        <v>1299</v>
      </c>
      <c r="Y9" s="217">
        <v>4099</v>
      </c>
      <c r="Z9" s="215"/>
      <c r="AA9" s="214">
        <v>1799</v>
      </c>
      <c r="AB9" s="216">
        <v>1799</v>
      </c>
      <c r="AC9" s="218">
        <v>1799</v>
      </c>
    </row>
    <row r="10" spans="1:29" x14ac:dyDescent="0.35">
      <c r="A10" s="212" t="s">
        <v>351</v>
      </c>
      <c r="B10" s="220">
        <v>5.0999999999999996</v>
      </c>
      <c r="C10" s="220">
        <v>5.0999999999999996</v>
      </c>
      <c r="D10" s="219">
        <v>5</v>
      </c>
      <c r="E10" s="219">
        <v>5</v>
      </c>
      <c r="F10" s="220">
        <v>5.8</v>
      </c>
      <c r="G10" s="219">
        <v>5</v>
      </c>
      <c r="H10" s="220">
        <v>5.6</v>
      </c>
      <c r="I10" s="219">
        <v>5</v>
      </c>
      <c r="K10" t="s">
        <v>351</v>
      </c>
      <c r="L10" s="219">
        <f>'Key Measurement and Calculation'!C4</f>
        <v>5.8</v>
      </c>
      <c r="M10" s="220">
        <f>'Key Measurement and Calculation'!D4</f>
        <v>5</v>
      </c>
      <c r="N10" s="220">
        <f>'Key Measurement and Calculation'!E4</f>
        <v>5.4</v>
      </c>
      <c r="O10" s="220">
        <f>'Key Measurement and Calculation'!F4</f>
        <v>5.8</v>
      </c>
      <c r="P10" s="220">
        <f>'Key Measurement and Calculation'!G4</f>
        <v>5</v>
      </c>
      <c r="Q10" s="220">
        <f>'Key Measurement and Calculation'!H4</f>
        <v>5.0999999999999996</v>
      </c>
      <c r="R10" s="220">
        <f>'Key Measurement and Calculation'!I4</f>
        <v>4.2</v>
      </c>
      <c r="S10" s="220">
        <f>'Key Measurement and Calculation'!J4</f>
        <v>5</v>
      </c>
      <c r="U10" s="212" t="s">
        <v>351</v>
      </c>
      <c r="V10" s="220">
        <v>4</v>
      </c>
      <c r="W10" s="222">
        <v>2.9</v>
      </c>
      <c r="X10" s="223">
        <v>2</v>
      </c>
      <c r="Y10" s="223">
        <v>4.63531494140625</v>
      </c>
      <c r="Z10" s="221"/>
      <c r="AA10" s="220">
        <v>6.8</v>
      </c>
      <c r="AB10" s="222">
        <v>4.296875</v>
      </c>
      <c r="AC10" s="224">
        <v>2.5234375</v>
      </c>
    </row>
    <row r="11" spans="1:29" ht="15" thickBot="1" x14ac:dyDescent="0.4">
      <c r="A11" s="225" t="s">
        <v>4158</v>
      </c>
      <c r="B11" s="232">
        <f>'Key Measurement and Calculation'!L92</f>
        <v>9.0266182630550154E-2</v>
      </c>
      <c r="C11" s="232">
        <f>'Key Measurement and Calculation'!O92</f>
        <v>0.10135296664350241</v>
      </c>
      <c r="D11" s="231">
        <f>'Key Measurement and Calculation'!R92</f>
        <v>0.12624740162398501</v>
      </c>
      <c r="E11" s="231">
        <f>'Key Measurement and Calculation'!U92</f>
        <v>0.11386419957983195</v>
      </c>
      <c r="F11" s="232">
        <f>'Key Measurement and Calculation'!X92</f>
        <v>9.781811002260736E-2</v>
      </c>
      <c r="G11" s="231">
        <f>'Key Measurement and Calculation'!AA92</f>
        <v>0.1243465442200557</v>
      </c>
      <c r="H11" s="232">
        <f>'Key Measurement and Calculation'!AD92</f>
        <v>0.10417439068652624</v>
      </c>
      <c r="I11" s="231">
        <f>'Key Measurement and Calculation'!AG92</f>
        <v>0.12424503524229076</v>
      </c>
      <c r="K11" t="s">
        <v>4182</v>
      </c>
      <c r="L11" s="231">
        <f>'Key Measurement and Calculation'!C30</f>
        <v>0.3267536345985827</v>
      </c>
      <c r="M11" s="232">
        <f>'Key Measurement and Calculation'!D30</f>
        <v>0.26500000000000001</v>
      </c>
      <c r="N11" s="232">
        <f>'Key Measurement and Calculation'!E30</f>
        <v>0.27952956291109693</v>
      </c>
      <c r="O11" s="232">
        <f>'Key Measurement and Calculation'!F30</f>
        <v>0.22900000000000001</v>
      </c>
      <c r="P11" s="232">
        <f>'Key Measurement and Calculation'!G30</f>
        <v>0.21877015140591199</v>
      </c>
      <c r="Q11" s="232">
        <f>'Key Measurement and Calculation'!H30</f>
        <v>0.24296148693904893</v>
      </c>
      <c r="R11" s="232">
        <f>'Key Measurement and Calculation'!I30</f>
        <v>0.21549899569661107</v>
      </c>
      <c r="S11" s="232">
        <f>'Key Measurement and Calculation'!J30</f>
        <v>0.24399999999999999</v>
      </c>
      <c r="U11" s="225" t="s">
        <v>353</v>
      </c>
      <c r="V11" s="234">
        <v>0.12638771745587343</v>
      </c>
      <c r="W11" s="235">
        <v>0.28137363654914033</v>
      </c>
      <c r="X11" s="236">
        <v>0.31309993313975792</v>
      </c>
      <c r="Y11" s="236">
        <v>0.16448995195704241</v>
      </c>
      <c r="Z11" s="233"/>
      <c r="AA11" s="232">
        <v>0.25309999999999999</v>
      </c>
      <c r="AB11" s="237">
        <v>0.24260000000000001</v>
      </c>
      <c r="AC11" s="235">
        <v>0.2261</v>
      </c>
    </row>
    <row r="12" spans="1:29" ht="15" thickBot="1" x14ac:dyDescent="0.4">
      <c r="A12" s="440" t="s">
        <v>4159</v>
      </c>
      <c r="B12" s="460">
        <f>'Key Measurement and Calculation'!L95</f>
        <v>2.6926421986432425</v>
      </c>
      <c r="C12" s="460">
        <f>'Key Measurement and Calculation'!O95</f>
        <v>3.3617212012550426</v>
      </c>
      <c r="D12" s="463">
        <f>'Key Measurement and Calculation'!R95</f>
        <v>2.4804134022337059</v>
      </c>
      <c r="E12" s="463">
        <f>'Key Measurement and Calculation'!U95</f>
        <v>2.4804914494437988</v>
      </c>
      <c r="F12" s="460">
        <f>'Key Measurement and Calculation'!X95</f>
        <v>2.4015369836695486</v>
      </c>
      <c r="G12" s="463">
        <f>'Key Measurement and Calculation'!AA95</f>
        <v>2.3536566823779843</v>
      </c>
      <c r="H12" s="460">
        <f>'Key Measurement and Calculation'!AD95</f>
        <v>2.8582020389249303</v>
      </c>
      <c r="I12" s="463">
        <f>'Key Measurement and Calculation'!AG95</f>
        <v>2.5046102263202012</v>
      </c>
      <c r="K12" t="s">
        <v>4183</v>
      </c>
      <c r="L12" s="458">
        <f>'Key Measurement and Calculation'!C7</f>
        <v>12.537184115523466</v>
      </c>
      <c r="M12" s="459">
        <f>'Key Measurement and Calculation'!D7</f>
        <v>10.6</v>
      </c>
      <c r="N12" s="460">
        <f>'Key Measurement and Calculation'!E7</f>
        <v>9.3137994182915005</v>
      </c>
      <c r="O12" s="461">
        <f>'Key Measurement and Calculation'!F7</f>
        <v>10.7</v>
      </c>
      <c r="P12" s="462">
        <f>'Key Measurement and Calculation'!G7</f>
        <v>12.995555555555555</v>
      </c>
      <c r="Q12" s="462">
        <f>'Key Measurement and Calculation'!H7</f>
        <v>10.376687988628287</v>
      </c>
      <c r="R12" s="462">
        <f>'Key Measurement and Calculation'!I7</f>
        <v>9.1782553729456371</v>
      </c>
      <c r="S12" s="460">
        <f>'Key Measurement and Calculation'!J7</f>
        <v>10.6</v>
      </c>
      <c r="U12" s="225" t="s">
        <v>354</v>
      </c>
      <c r="V12" s="239">
        <v>13.567499382349697</v>
      </c>
      <c r="W12" s="240">
        <v>11.122472991890943</v>
      </c>
      <c r="X12" s="241">
        <v>11.005803694773208</v>
      </c>
      <c r="Y12" s="242">
        <v>11.657999469278279</v>
      </c>
      <c r="Z12" s="243"/>
      <c r="AA12" s="238">
        <v>11.36</v>
      </c>
      <c r="AB12" s="244">
        <v>5.37</v>
      </c>
      <c r="AC12" s="245">
        <v>5.69</v>
      </c>
    </row>
    <row r="13" spans="1:29" ht="15" thickBot="1" x14ac:dyDescent="0.4"/>
    <row r="14" spans="1:29" s="261" customFormat="1" x14ac:dyDescent="0.35">
      <c r="A14" s="443" t="s">
        <v>4165</v>
      </c>
      <c r="B14" s="425">
        <f>'Key Measurement and Calculation'!L13</f>
        <v>40</v>
      </c>
      <c r="C14" s="425">
        <f>'Key Measurement and Calculation'!O13</f>
        <v>50</v>
      </c>
      <c r="D14" s="424">
        <f>'Key Measurement and Calculation'!R13</f>
        <v>0.7</v>
      </c>
      <c r="E14" s="424">
        <f>'Key Measurement and Calculation'!U13</f>
        <v>50</v>
      </c>
      <c r="F14" s="425">
        <f>'Key Measurement and Calculation'!X13</f>
        <v>1</v>
      </c>
      <c r="G14" s="424">
        <f>'Key Measurement and Calculation'!AA13</f>
        <v>0.7</v>
      </c>
      <c r="H14" s="425">
        <f>'Key Measurement and Calculation'!AD13</f>
        <v>80</v>
      </c>
      <c r="I14" s="424">
        <f>'Key Measurement and Calculation'!AG13</f>
        <v>50</v>
      </c>
      <c r="J14"/>
      <c r="K14" t="s">
        <v>4165</v>
      </c>
      <c r="L14" s="442">
        <f>'Key Measurement and Calculation'!C13</f>
        <v>47</v>
      </c>
      <c r="M14" s="425">
        <f>'Key Measurement and Calculation'!D13</f>
        <v>0.98</v>
      </c>
      <c r="N14" s="425">
        <f>'Key Measurement and Calculation'!E13</f>
        <v>45</v>
      </c>
      <c r="O14" s="425">
        <f>'Key Measurement and Calculation'!F13</f>
        <v>65.8</v>
      </c>
      <c r="P14" s="425">
        <f>'Key Measurement and Calculation'!G13</f>
        <v>53.6</v>
      </c>
      <c r="Q14" s="425">
        <f>'Key Measurement and Calculation'!H13</f>
        <v>41</v>
      </c>
      <c r="R14" s="425">
        <f>'Key Measurement and Calculation'!I13</f>
        <v>52</v>
      </c>
      <c r="S14" s="425">
        <f>'Key Measurement and Calculation'!J13</f>
        <v>66.7</v>
      </c>
      <c r="U14" s="401"/>
      <c r="V14" s="400"/>
      <c r="W14" s="402"/>
      <c r="X14" s="403"/>
      <c r="Y14" s="403"/>
      <c r="Z14" s="404"/>
      <c r="AA14" s="400"/>
      <c r="AB14" s="402"/>
      <c r="AC14" s="405"/>
    </row>
    <row r="15" spans="1:29" s="261" customFormat="1" ht="15" thickBot="1" x14ac:dyDescent="0.4">
      <c r="A15" s="399" t="s">
        <v>4166</v>
      </c>
      <c r="B15" s="427">
        <f>'Key Measurement and Calculation'!L12</f>
        <v>1753</v>
      </c>
      <c r="C15" s="427">
        <f>'Key Measurement and Calculation'!O12</f>
        <v>2134</v>
      </c>
      <c r="D15" s="426">
        <f>'Key Measurement and Calculation'!R12</f>
        <v>1850</v>
      </c>
      <c r="E15" s="426">
        <f>'Key Measurement and Calculation'!U12</f>
        <v>1767</v>
      </c>
      <c r="F15" s="427">
        <f>'Key Measurement and Calculation'!X12</f>
        <v>3206</v>
      </c>
      <c r="G15" s="426">
        <f>'Key Measurement and Calculation'!AA12</f>
        <v>1840</v>
      </c>
      <c r="H15" s="427">
        <f>'Key Measurement and Calculation'!AD12</f>
        <v>3183</v>
      </c>
      <c r="I15" s="426">
        <f>'Key Measurement and Calculation'!AG12</f>
        <v>2047</v>
      </c>
      <c r="J15"/>
      <c r="K15" t="s">
        <v>4166</v>
      </c>
      <c r="L15" s="426">
        <f>'Key Measurement and Calculation'!C12</f>
        <v>2082</v>
      </c>
      <c r="M15" s="427">
        <f>'Key Measurement and Calculation'!D12</f>
        <v>2461</v>
      </c>
      <c r="N15" s="427">
        <f>'Key Measurement and Calculation'!E12</f>
        <v>2108</v>
      </c>
      <c r="O15" s="427">
        <f>'Key Measurement and Calculation'!F12</f>
        <v>2817</v>
      </c>
      <c r="P15" s="427">
        <f>'Key Measurement and Calculation'!G12</f>
        <v>2153</v>
      </c>
      <c r="Q15" s="427">
        <f>'Key Measurement and Calculation'!H12</f>
        <v>1590</v>
      </c>
      <c r="R15" s="427">
        <f>'Key Measurement and Calculation'!I12</f>
        <v>2457</v>
      </c>
      <c r="S15" s="427">
        <f>'Key Measurement and Calculation'!J12</f>
        <v>2742</v>
      </c>
      <c r="U15" s="399" t="s">
        <v>352</v>
      </c>
      <c r="V15" s="407">
        <v>4599</v>
      </c>
      <c r="W15" s="408">
        <f>'[9]Preheat Gas'!$B$20</f>
        <v>2521.7699923561927</v>
      </c>
      <c r="X15" s="409">
        <f>[10]Untitled!$T$8</f>
        <v>2102.2115787925641</v>
      </c>
      <c r="Y15" s="409">
        <f>[11]Untitled!$U$8</f>
        <v>4499.8307591680959</v>
      </c>
      <c r="Z15" s="410"/>
      <c r="AA15" s="406">
        <f>SUM(AB15:AC15)</f>
        <v>4082</v>
      </c>
      <c r="AB15" s="411">
        <v>2053</v>
      </c>
      <c r="AC15" s="408">
        <v>2029</v>
      </c>
    </row>
    <row r="16" spans="1:29" ht="15" thickBot="1" x14ac:dyDescent="0.4"/>
    <row r="17" spans="1:29" ht="15" thickBot="1" x14ac:dyDescent="0.4">
      <c r="A17" s="444" t="s">
        <v>4167</v>
      </c>
      <c r="B17" s="447">
        <f>'Key Measurement and Calculation'!L16</f>
        <v>140</v>
      </c>
      <c r="C17" s="447">
        <f>'Key Measurement and Calculation'!O16</f>
        <v>140</v>
      </c>
      <c r="D17" s="450">
        <f>'Key Measurement and Calculation'!R16</f>
        <v>4</v>
      </c>
      <c r="E17" s="450">
        <f>'Key Measurement and Calculation'!U16</f>
        <v>130</v>
      </c>
      <c r="F17" s="447">
        <f>'Key Measurement and Calculation'!X16</f>
        <v>10</v>
      </c>
      <c r="G17" s="450">
        <f>'Key Measurement and Calculation'!AA16</f>
        <v>5</v>
      </c>
      <c r="H17" s="447">
        <f>'Key Measurement and Calculation'!AD16</f>
        <v>150</v>
      </c>
      <c r="I17" s="450">
        <f>'Key Measurement and Calculation'!AG16</f>
        <v>230</v>
      </c>
      <c r="K17" t="s">
        <v>4167</v>
      </c>
      <c r="L17" s="445">
        <f>'Key Measurement and Calculation'!C16</f>
        <v>140</v>
      </c>
      <c r="M17" s="446">
        <f>'Key Measurement and Calculation'!D16</f>
        <v>7.2</v>
      </c>
      <c r="N17" s="447">
        <f>'Key Measurement and Calculation'!E16</f>
        <v>145</v>
      </c>
      <c r="O17" s="448">
        <f>'Key Measurement and Calculation'!F16</f>
        <v>297</v>
      </c>
      <c r="P17" s="449">
        <f>'Key Measurement and Calculation'!G16</f>
        <v>212</v>
      </c>
      <c r="Q17" s="449">
        <f>'Key Measurement and Calculation'!H16</f>
        <v>151</v>
      </c>
      <c r="R17" s="449">
        <f>'Key Measurement and Calculation'!I16</f>
        <v>180</v>
      </c>
      <c r="S17" s="447">
        <f>'Key Measurement and Calculation'!J16</f>
        <v>102</v>
      </c>
      <c r="U17" s="225"/>
      <c r="V17" s="239"/>
      <c r="W17" s="240"/>
      <c r="X17" s="241"/>
      <c r="Y17" s="242"/>
      <c r="Z17" s="243"/>
      <c r="AA17" s="238"/>
      <c r="AB17" s="244"/>
      <c r="AC17" s="245"/>
    </row>
    <row r="18" spans="1:29" ht="15" thickBot="1" x14ac:dyDescent="0.4">
      <c r="A18" s="225" t="s">
        <v>4168</v>
      </c>
      <c r="B18" s="452">
        <f>'Key Measurement and Calculation'!L15</f>
        <v>5891</v>
      </c>
      <c r="C18" s="452">
        <f>'Key Measurement and Calculation'!O15</f>
        <v>5273</v>
      </c>
      <c r="D18" s="451">
        <f>'Key Measurement and Calculation'!R15</f>
        <v>3921</v>
      </c>
      <c r="E18" s="451">
        <f>'Key Measurement and Calculation'!U15</f>
        <v>4122</v>
      </c>
      <c r="F18" s="452">
        <f>'Key Measurement and Calculation'!X15</f>
        <v>5715</v>
      </c>
      <c r="G18" s="451">
        <f>'Key Measurement and Calculation'!AA15</f>
        <v>3976</v>
      </c>
      <c r="H18" s="452">
        <f>'Key Measurement and Calculation'!AD15</f>
        <v>4683</v>
      </c>
      <c r="I18" s="451">
        <f>'Key Measurement and Calculation'!AG15</f>
        <v>3513</v>
      </c>
      <c r="K18" t="s">
        <v>4168</v>
      </c>
      <c r="L18" s="451">
        <f>'Key Measurement and Calculation'!C15</f>
        <v>4582</v>
      </c>
      <c r="M18" s="452">
        <f>'Key Measurement and Calculation'!D15</f>
        <v>4421</v>
      </c>
      <c r="N18" s="452">
        <f>'Key Measurement and Calculation'!E15</f>
        <v>5692</v>
      </c>
      <c r="O18" s="452">
        <f>'Key Measurement and Calculation'!F15</f>
        <v>7808</v>
      </c>
      <c r="P18" s="452">
        <f>'Key Measurement and Calculation'!G15</f>
        <v>7374</v>
      </c>
      <c r="Q18" s="452">
        <f>'Key Measurement and Calculation'!H15</f>
        <v>6290</v>
      </c>
      <c r="R18" s="452">
        <f>'Key Measurement and Calculation'!I15</f>
        <v>7869</v>
      </c>
      <c r="S18" s="452">
        <f>'Key Measurement and Calculation'!J15</f>
        <v>3694</v>
      </c>
      <c r="U18" s="225" t="s">
        <v>355</v>
      </c>
      <c r="V18" s="226">
        <v>5899.1593839508814</v>
      </c>
      <c r="W18" s="228">
        <v>4036.3865421431269</v>
      </c>
      <c r="X18" s="229">
        <v>4276</v>
      </c>
      <c r="Y18" s="229">
        <v>6280.0017731349617</v>
      </c>
      <c r="Z18" s="227"/>
      <c r="AA18" s="226">
        <v>6391.1</v>
      </c>
      <c r="AB18" s="230">
        <v>3639.44</v>
      </c>
      <c r="AC18" s="228">
        <v>3645.5079999999998</v>
      </c>
    </row>
    <row r="19" spans="1:29" s="261" customFormat="1" ht="15" thickBot="1" x14ac:dyDescent="0.4">
      <c r="A19" s="430" t="s">
        <v>4169</v>
      </c>
      <c r="B19" s="429">
        <f t="shared" ref="B19:I19" si="0">B17*($B$2/60)</f>
        <v>0</v>
      </c>
      <c r="C19" s="429">
        <f t="shared" si="0"/>
        <v>0</v>
      </c>
      <c r="D19" s="412">
        <f t="shared" si="0"/>
        <v>0</v>
      </c>
      <c r="E19" s="412">
        <f t="shared" si="0"/>
        <v>0</v>
      </c>
      <c r="F19" s="429">
        <f t="shared" si="0"/>
        <v>0</v>
      </c>
      <c r="G19" s="412">
        <f t="shared" si="0"/>
        <v>0</v>
      </c>
      <c r="H19" s="429">
        <f t="shared" si="0"/>
        <v>0</v>
      </c>
      <c r="I19" s="412">
        <f t="shared" si="0"/>
        <v>0</v>
      </c>
      <c r="J19"/>
      <c r="K19" t="s">
        <v>4169</v>
      </c>
      <c r="L19" s="412">
        <f t="shared" ref="L19:S19" si="1">L17*($B$2/60)</f>
        <v>0</v>
      </c>
      <c r="M19" s="428">
        <f t="shared" si="1"/>
        <v>0</v>
      </c>
      <c r="N19" s="429">
        <f t="shared" si="1"/>
        <v>0</v>
      </c>
      <c r="O19" s="429">
        <f t="shared" si="1"/>
        <v>0</v>
      </c>
      <c r="P19" s="429">
        <f t="shared" si="1"/>
        <v>0</v>
      </c>
      <c r="Q19" s="429">
        <f t="shared" si="1"/>
        <v>0</v>
      </c>
      <c r="R19" s="429">
        <f t="shared" si="1"/>
        <v>0</v>
      </c>
      <c r="S19" s="429">
        <f t="shared" si="1"/>
        <v>0</v>
      </c>
      <c r="U19" s="399"/>
      <c r="V19" s="406"/>
      <c r="W19" s="408"/>
      <c r="X19" s="409"/>
      <c r="Y19" s="409"/>
      <c r="Z19" s="410"/>
      <c r="AA19" s="406"/>
      <c r="AB19" s="411"/>
      <c r="AC19" s="408"/>
    </row>
    <row r="20" spans="1:29" s="261" customFormat="1" ht="15" thickBot="1" x14ac:dyDescent="0.4">
      <c r="A20" s="431" t="s">
        <v>4170</v>
      </c>
      <c r="B20" s="433">
        <f t="shared" ref="B20:I20" si="2">B18*$B$2/60</f>
        <v>0</v>
      </c>
      <c r="C20" s="433">
        <f t="shared" si="2"/>
        <v>0</v>
      </c>
      <c r="D20" s="432">
        <f t="shared" si="2"/>
        <v>0</v>
      </c>
      <c r="E20" s="432">
        <f t="shared" si="2"/>
        <v>0</v>
      </c>
      <c r="F20" s="433">
        <f t="shared" si="2"/>
        <v>0</v>
      </c>
      <c r="G20" s="432">
        <f t="shared" si="2"/>
        <v>0</v>
      </c>
      <c r="H20" s="433">
        <f t="shared" si="2"/>
        <v>0</v>
      </c>
      <c r="I20" s="432">
        <f t="shared" si="2"/>
        <v>0</v>
      </c>
      <c r="J20"/>
      <c r="K20" t="s">
        <v>4170</v>
      </c>
      <c r="L20" s="432">
        <f t="shared" ref="L20:S20" si="3">L18*$B$2/60</f>
        <v>0</v>
      </c>
      <c r="M20" s="433">
        <f t="shared" si="3"/>
        <v>0</v>
      </c>
      <c r="N20" s="433">
        <f t="shared" si="3"/>
        <v>0</v>
      </c>
      <c r="O20" s="433">
        <f t="shared" si="3"/>
        <v>0</v>
      </c>
      <c r="P20" s="433">
        <f t="shared" si="3"/>
        <v>0</v>
      </c>
      <c r="Q20" s="433">
        <f t="shared" si="3"/>
        <v>0</v>
      </c>
      <c r="R20" s="433">
        <f t="shared" si="3"/>
        <v>0</v>
      </c>
      <c r="S20" s="433">
        <f t="shared" si="3"/>
        <v>0</v>
      </c>
      <c r="U20" s="399" t="s">
        <v>355</v>
      </c>
      <c r="V20" s="406">
        <f>V18*$B$2/60</f>
        <v>0</v>
      </c>
      <c r="W20" s="408">
        <f>W18*$B$2/60</f>
        <v>0</v>
      </c>
      <c r="X20" s="409">
        <f>X18*$B$2/60</f>
        <v>0</v>
      </c>
      <c r="Y20" s="409">
        <f>Y18*$B$2/60</f>
        <v>0</v>
      </c>
      <c r="Z20" s="410"/>
      <c r="AA20" s="406">
        <f>AA18*$B$2/60</f>
        <v>0</v>
      </c>
      <c r="AB20" s="411">
        <f>AB18*$B$2/60</f>
        <v>0</v>
      </c>
      <c r="AC20" s="408">
        <f>AC18*$B$2/60</f>
        <v>0</v>
      </c>
    </row>
    <row r="21" spans="1:29" ht="15" thickBot="1" x14ac:dyDescent="0.4"/>
    <row r="22" spans="1:29" ht="15" thickBot="1" x14ac:dyDescent="0.4">
      <c r="A22" s="453" t="s">
        <v>4163</v>
      </c>
      <c r="B22" s="455">
        <f>'Key Measurement and Calculation'!L81</f>
        <v>170</v>
      </c>
      <c r="C22" s="455">
        <f>'Key Measurement and Calculation'!O81</f>
        <v>180</v>
      </c>
      <c r="D22" s="394">
        <f>'Key Measurement and Calculation'!R81</f>
        <v>4</v>
      </c>
      <c r="E22" s="394">
        <f>'Key Measurement and Calculation'!U81</f>
        <v>160</v>
      </c>
      <c r="F22" s="455">
        <f>'Key Measurement and Calculation'!X81</f>
        <v>10</v>
      </c>
      <c r="G22" s="394">
        <f>'Key Measurement and Calculation'!AA81</f>
        <v>5</v>
      </c>
      <c r="H22" s="455">
        <f>'Key Measurement and Calculation'!AD81</f>
        <v>180</v>
      </c>
      <c r="I22" s="394">
        <f>'Key Measurement and Calculation'!AG81</f>
        <v>290</v>
      </c>
      <c r="K22" t="s">
        <v>4163</v>
      </c>
      <c r="L22" s="441" t="s">
        <v>296</v>
      </c>
      <c r="M22" s="454" t="s">
        <v>296</v>
      </c>
      <c r="N22" s="454" t="s">
        <v>296</v>
      </c>
      <c r="O22" s="454" t="s">
        <v>296</v>
      </c>
      <c r="P22" s="454" t="s">
        <v>296</v>
      </c>
      <c r="Q22" s="454" t="s">
        <v>296</v>
      </c>
      <c r="R22" s="454" t="s">
        <v>296</v>
      </c>
      <c r="S22" s="454" t="s">
        <v>296</v>
      </c>
      <c r="U22" s="225"/>
      <c r="V22" s="226"/>
      <c r="W22" s="228"/>
      <c r="X22" s="229"/>
      <c r="Y22" s="229"/>
      <c r="Z22" s="227"/>
      <c r="AA22" s="226"/>
      <c r="AB22" s="230"/>
      <c r="AC22" s="228"/>
    </row>
    <row r="23" spans="1:29" ht="15" thickBot="1" x14ac:dyDescent="0.4">
      <c r="A23" s="393" t="s">
        <v>4164</v>
      </c>
      <c r="B23" s="456">
        <f>'Key Measurement and Calculation'!L80</f>
        <v>6885</v>
      </c>
      <c r="C23" s="456">
        <f>'Key Measurement and Calculation'!O80</f>
        <v>7118</v>
      </c>
      <c r="D23" s="457">
        <f>'Key Measurement and Calculation'!R80</f>
        <v>4789</v>
      </c>
      <c r="E23" s="457">
        <f>'Key Measurement and Calculation'!U80</f>
        <v>5158</v>
      </c>
      <c r="F23" s="456">
        <f>'Key Measurement and Calculation'!X80</f>
        <v>6355</v>
      </c>
      <c r="G23" s="457">
        <f>'Key Measurement and Calculation'!AA80</f>
        <v>5224</v>
      </c>
      <c r="H23" s="456">
        <f>'Key Measurement and Calculation'!AD80</f>
        <v>5888</v>
      </c>
      <c r="I23" s="457">
        <f>'Key Measurement and Calculation'!AG80</f>
        <v>4508</v>
      </c>
      <c r="K23" t="s">
        <v>4164</v>
      </c>
      <c r="L23" s="441" t="s">
        <v>296</v>
      </c>
      <c r="M23" s="454" t="s">
        <v>296</v>
      </c>
      <c r="N23" s="454" t="s">
        <v>296</v>
      </c>
      <c r="O23" s="454" t="s">
        <v>296</v>
      </c>
      <c r="P23" s="454" t="s">
        <v>296</v>
      </c>
      <c r="Q23" s="454" t="s">
        <v>296</v>
      </c>
      <c r="R23" s="454" t="s">
        <v>296</v>
      </c>
      <c r="S23" s="454" t="s">
        <v>296</v>
      </c>
      <c r="U23" s="225"/>
      <c r="V23" s="226"/>
      <c r="W23" s="228"/>
      <c r="X23" s="229"/>
      <c r="Y23" s="229"/>
      <c r="Z23" s="227"/>
      <c r="AA23" s="226"/>
      <c r="AB23" s="230"/>
      <c r="AC23" s="228"/>
    </row>
    <row r="24" spans="1:29" s="261" customFormat="1" ht="15" thickBot="1" x14ac:dyDescent="0.4">
      <c r="A24" s="430" t="s">
        <v>4171</v>
      </c>
      <c r="B24" s="436">
        <f>B22*($B$4/60)</f>
        <v>96.333333333333329</v>
      </c>
      <c r="C24" s="436">
        <f t="shared" ref="C24:I24" si="4">C22*($B$4/60)</f>
        <v>102</v>
      </c>
      <c r="D24" s="437">
        <f t="shared" si="4"/>
        <v>2.2666666666666666</v>
      </c>
      <c r="E24" s="437">
        <f t="shared" si="4"/>
        <v>90.666666666666657</v>
      </c>
      <c r="F24" s="436">
        <f t="shared" si="4"/>
        <v>5.6666666666666661</v>
      </c>
      <c r="G24" s="437">
        <f t="shared" si="4"/>
        <v>2.833333333333333</v>
      </c>
      <c r="H24" s="436">
        <f t="shared" si="4"/>
        <v>102</v>
      </c>
      <c r="I24" s="437">
        <f t="shared" si="4"/>
        <v>164.33333333333334</v>
      </c>
      <c r="J24"/>
      <c r="K24" t="s">
        <v>4171</v>
      </c>
      <c r="L24" s="412"/>
      <c r="M24" s="434"/>
      <c r="N24" s="435"/>
      <c r="O24" s="435"/>
      <c r="P24" s="435"/>
      <c r="Q24" s="435"/>
      <c r="R24" s="435"/>
      <c r="S24" s="435"/>
      <c r="U24" s="399"/>
      <c r="V24" s="406"/>
      <c r="W24" s="408"/>
      <c r="X24" s="409"/>
      <c r="Y24" s="409"/>
      <c r="Z24" s="410"/>
      <c r="AA24" s="406"/>
      <c r="AB24" s="411"/>
      <c r="AC24" s="408"/>
    </row>
    <row r="25" spans="1:29" s="261" customFormat="1" ht="15" thickBot="1" x14ac:dyDescent="0.4">
      <c r="A25" s="439" t="s">
        <v>4172</v>
      </c>
      <c r="B25" s="427">
        <f>B23*($B$4/60)</f>
        <v>3901.5</v>
      </c>
      <c r="C25" s="427">
        <f t="shared" ref="C25:I25" si="5">C23*($B$4/60)</f>
        <v>4033.5333333333333</v>
      </c>
      <c r="D25" s="426">
        <f t="shared" si="5"/>
        <v>2713.7666666666664</v>
      </c>
      <c r="E25" s="426">
        <f t="shared" si="5"/>
        <v>2922.8666666666668</v>
      </c>
      <c r="F25" s="427">
        <f t="shared" si="5"/>
        <v>3601.1666666666665</v>
      </c>
      <c r="G25" s="426">
        <f t="shared" si="5"/>
        <v>2960.2666666666664</v>
      </c>
      <c r="H25" s="427">
        <f t="shared" si="5"/>
        <v>3336.5333333333333</v>
      </c>
      <c r="I25" s="426">
        <f t="shared" si="5"/>
        <v>2554.5333333333333</v>
      </c>
      <c r="J25"/>
      <c r="K25" t="s">
        <v>4172</v>
      </c>
      <c r="L25" s="426"/>
      <c r="M25" s="438"/>
      <c r="N25" s="427"/>
      <c r="O25" s="427"/>
      <c r="P25" s="427"/>
      <c r="Q25" s="427"/>
      <c r="R25" s="427"/>
      <c r="S25" s="427"/>
      <c r="U25" s="399" t="s">
        <v>356</v>
      </c>
      <c r="V25" s="406" t="e">
        <f>$B$5*#REF!/V11</f>
        <v>#REF!</v>
      </c>
      <c r="W25" s="408" t="e">
        <f>$B$5*#REF!/W11</f>
        <v>#REF!</v>
      </c>
      <c r="X25" s="409" t="e">
        <f>$B$5*#REF!/X11</f>
        <v>#REF!</v>
      </c>
      <c r="Y25" s="409" t="e">
        <f>$B$5*#REF!/Y11</f>
        <v>#REF!</v>
      </c>
      <c r="Z25" s="410"/>
      <c r="AA25" s="406" t="e">
        <f>$B$5*#REF!/AA11</f>
        <v>#REF!</v>
      </c>
      <c r="AB25" s="411" t="e">
        <f>$B$5*#REF!/AB11</f>
        <v>#REF!</v>
      </c>
      <c r="AC25" s="408" t="e">
        <f>$B$5*#REF!/AC11</f>
        <v>#REF!</v>
      </c>
    </row>
    <row r="26" spans="1:29" ht="15" thickBot="1" x14ac:dyDescent="0.4"/>
    <row r="27" spans="1:29" s="261" customFormat="1" ht="15" thickBot="1" x14ac:dyDescent="0.4">
      <c r="A27" s="423" t="s">
        <v>4173</v>
      </c>
      <c r="B27" s="429">
        <f t="shared" ref="B27:I27" si="6">SUM(B24,B19,B14)</f>
        <v>136.33333333333331</v>
      </c>
      <c r="C27" s="429">
        <f t="shared" si="6"/>
        <v>152</v>
      </c>
      <c r="D27" s="412">
        <f t="shared" si="6"/>
        <v>2.9666666666666668</v>
      </c>
      <c r="E27" s="412">
        <f t="shared" si="6"/>
        <v>140.66666666666666</v>
      </c>
      <c r="F27" s="429">
        <f t="shared" si="6"/>
        <v>6.6666666666666661</v>
      </c>
      <c r="G27" s="412">
        <f t="shared" si="6"/>
        <v>3.5333333333333332</v>
      </c>
      <c r="H27" s="429">
        <f t="shared" si="6"/>
        <v>182</v>
      </c>
      <c r="I27" s="412">
        <f t="shared" si="6"/>
        <v>214.33333333333334</v>
      </c>
      <c r="J27"/>
      <c r="K27" t="s">
        <v>4173</v>
      </c>
      <c r="L27" s="412"/>
      <c r="M27" s="428"/>
      <c r="N27" s="429"/>
      <c r="O27" s="429"/>
      <c r="P27" s="429"/>
      <c r="Q27" s="429"/>
      <c r="R27" s="429"/>
      <c r="S27" s="429"/>
      <c r="U27" s="399"/>
      <c r="V27" s="406"/>
      <c r="W27" s="408"/>
      <c r="X27" s="408"/>
      <c r="Y27" s="409"/>
      <c r="Z27" s="410"/>
      <c r="AA27" s="406"/>
      <c r="AB27" s="411"/>
      <c r="AC27" s="408"/>
    </row>
    <row r="28" spans="1:29" s="261" customFormat="1" ht="15" thickBot="1" x14ac:dyDescent="0.4">
      <c r="A28" s="399" t="s">
        <v>4174</v>
      </c>
      <c r="B28" s="415">
        <f t="shared" ref="B28:I28" si="7">SUM(B15,B20,B25)</f>
        <v>5654.5</v>
      </c>
      <c r="C28" s="415">
        <f t="shared" si="7"/>
        <v>6167.5333333333328</v>
      </c>
      <c r="D28" s="413">
        <f t="shared" si="7"/>
        <v>4563.7666666666664</v>
      </c>
      <c r="E28" s="413">
        <f t="shared" si="7"/>
        <v>4689.8666666666668</v>
      </c>
      <c r="F28" s="415">
        <f t="shared" si="7"/>
        <v>6807.1666666666661</v>
      </c>
      <c r="G28" s="413">
        <f t="shared" si="7"/>
        <v>4800.2666666666664</v>
      </c>
      <c r="H28" s="415">
        <f t="shared" si="7"/>
        <v>6519.5333333333328</v>
      </c>
      <c r="I28" s="413">
        <f t="shared" si="7"/>
        <v>4601.5333333333328</v>
      </c>
      <c r="J28"/>
      <c r="K28" t="s">
        <v>4174</v>
      </c>
      <c r="L28" s="413"/>
      <c r="M28" s="414"/>
      <c r="N28" s="415"/>
      <c r="O28" s="415"/>
      <c r="P28" s="415"/>
      <c r="Q28" s="415"/>
      <c r="R28" s="415"/>
      <c r="S28" s="415"/>
      <c r="U28" s="399" t="s">
        <v>357</v>
      </c>
      <c r="V28" s="415" t="e">
        <f>SUM(V15,#REF!,V25)</f>
        <v>#REF!</v>
      </c>
      <c r="W28" s="416" t="e">
        <f>SUM(W15,#REF!,W25)</f>
        <v>#REF!</v>
      </c>
      <c r="X28" s="416" t="e">
        <f>SUM(X15,#REF!,X25)</f>
        <v>#REF!</v>
      </c>
      <c r="Y28" s="417" t="e">
        <f>SUM(Y15,#REF!,Y25)</f>
        <v>#REF!</v>
      </c>
      <c r="Z28" s="418"/>
      <c r="AA28" s="419" t="e">
        <f>SUM(AA15,#REF!,AA25)</f>
        <v>#REF!</v>
      </c>
      <c r="AB28" s="420" t="e">
        <f>SUM(AB15,#REF!,AB25)</f>
        <v>#REF!</v>
      </c>
      <c r="AC28" s="421" t="e">
        <f>SUM(AC15,#REF!,AC25)</f>
        <v>#REF!</v>
      </c>
    </row>
    <row r="29" spans="1:29" x14ac:dyDescent="0.35">
      <c r="D29" s="209" t="s">
        <v>343</v>
      </c>
      <c r="E29" s="208" t="s">
        <v>358</v>
      </c>
      <c r="M29" s="259"/>
      <c r="N29" s="259"/>
      <c r="O29" s="259"/>
      <c r="P29" s="259"/>
      <c r="Q29" s="259"/>
      <c r="R29" s="259"/>
      <c r="S29" s="259"/>
      <c r="U29" s="259"/>
    </row>
    <row r="30" spans="1:29" x14ac:dyDescent="0.35">
      <c r="D30" s="247">
        <f>AVERAGEIF(B8:S8,"EE",B9:S9)</f>
        <v>952</v>
      </c>
      <c r="E30" s="248">
        <f>AVERAGEIF(B8:S8,"Baseline",B9:S9)</f>
        <v>849.49900000000002</v>
      </c>
    </row>
    <row r="31" spans="1:29" ht="15" thickBot="1" x14ac:dyDescent="0.4">
      <c r="D31" s="249" t="s">
        <v>359</v>
      </c>
      <c r="E31" s="250">
        <f>D30-E30</f>
        <v>102.50099999999998</v>
      </c>
    </row>
    <row r="34" spans="1:8" ht="15" thickBot="1" x14ac:dyDescent="0.4"/>
    <row r="35" spans="1:8" ht="15" thickBot="1" x14ac:dyDescent="0.4">
      <c r="B35" s="251" t="s">
        <v>343</v>
      </c>
      <c r="C35" s="252" t="s">
        <v>344</v>
      </c>
      <c r="G35" s="473"/>
      <c r="H35" s="473"/>
    </row>
    <row r="36" spans="1:8" x14ac:dyDescent="0.35">
      <c r="A36" s="253" t="s">
        <v>350</v>
      </c>
      <c r="B36" s="262">
        <f>D30</f>
        <v>952</v>
      </c>
      <c r="C36" s="263">
        <f>E30</f>
        <v>849.49900000000002</v>
      </c>
      <c r="G36" s="259"/>
    </row>
    <row r="37" spans="1:8" x14ac:dyDescent="0.35">
      <c r="A37" s="397" t="s">
        <v>351</v>
      </c>
      <c r="B37" s="398">
        <f>AVERAGEIF($B$8:$S$8,B35,$B$10:$S$10)</f>
        <v>5.16</v>
      </c>
      <c r="C37" s="396">
        <f>AVERAGEIF($B$8:$S$8,C35,$B$10:$S$10)</f>
        <v>5.1909090909090914</v>
      </c>
      <c r="G37" s="473"/>
      <c r="H37" s="473"/>
    </row>
    <row r="38" spans="1:8" ht="15" thickBot="1" x14ac:dyDescent="0.4">
      <c r="A38" s="391" t="s">
        <v>4160</v>
      </c>
      <c r="B38" s="395">
        <f>AVERAGEIF($B$8:$I$8,B35,$B$27:$I$27)</f>
        <v>90.375</v>
      </c>
      <c r="C38" s="392">
        <f>AVERAGEIF($B$8:$I$8,C35,$B$27:$I$27)</f>
        <v>119.25</v>
      </c>
      <c r="G38" s="259"/>
    </row>
    <row r="39" spans="1:8" ht="15" thickBot="1" x14ac:dyDescent="0.4">
      <c r="A39" s="423" t="s">
        <v>4156</v>
      </c>
      <c r="B39" s="472">
        <f>(C38-B38)*3*52/1000</f>
        <v>4.5045000000000002</v>
      </c>
      <c r="C39" s="464"/>
    </row>
    <row r="40" spans="1:8" x14ac:dyDescent="0.35">
      <c r="A40" s="474"/>
      <c r="B40" s="479"/>
      <c r="C40" s="475"/>
    </row>
    <row r="41" spans="1:8" x14ac:dyDescent="0.35">
      <c r="A41" s="391" t="s">
        <v>352</v>
      </c>
      <c r="B41" s="476">
        <f>AVERAGEIF(B8:I8,B35,B15:I15)</f>
        <v>1876</v>
      </c>
      <c r="C41" s="477">
        <f>AVERAGEIF(B8:I8,C35,B15:I15)</f>
        <v>2569</v>
      </c>
    </row>
    <row r="42" spans="1:8" x14ac:dyDescent="0.35">
      <c r="A42" s="391" t="s">
        <v>4184</v>
      </c>
      <c r="B42" s="476">
        <f>AVERAGEIF(B8:I8,B35,B23:I23)</f>
        <v>4919.75</v>
      </c>
      <c r="C42" s="478">
        <f>AVERAGEIF(B8:I8,C35,B23:I23)</f>
        <v>6561.5</v>
      </c>
    </row>
    <row r="43" spans="1:8" ht="15" thickBot="1" x14ac:dyDescent="0.4">
      <c r="A43" s="391" t="s">
        <v>4161</v>
      </c>
      <c r="B43" s="422">
        <f>B41+(B42*B4/60)</f>
        <v>4663.8583333333336</v>
      </c>
      <c r="C43" s="480">
        <f>C41+(C42*B4/60)</f>
        <v>6287.1833333333334</v>
      </c>
    </row>
    <row r="44" spans="1:8" ht="15" thickBot="1" x14ac:dyDescent="0.4">
      <c r="A44" s="423" t="s">
        <v>4162</v>
      </c>
      <c r="B44" s="465">
        <f>(C43-B43)*3*52/100000</f>
        <v>2.5323869999999999</v>
      </c>
      <c r="C44" s="464"/>
    </row>
    <row r="66" spans="1:3" x14ac:dyDescent="0.35">
      <c r="A66" s="246"/>
      <c r="B66" s="246"/>
      <c r="C66" s="246"/>
    </row>
    <row r="79" spans="1:3" s="246" customFormat="1" x14ac:dyDescent="0.35">
      <c r="A79"/>
      <c r="B79"/>
      <c r="C79"/>
    </row>
  </sheetData>
  <mergeCells count="2">
    <mergeCell ref="V6:AC6"/>
    <mergeCell ref="L5:S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F222A-84BE-40B3-A8A2-2CEB31D933B4}">
  <dimension ref="A3:I56"/>
  <sheetViews>
    <sheetView zoomScale="90" zoomScaleNormal="90" workbookViewId="0">
      <selection activeCell="C19" sqref="C19"/>
    </sheetView>
  </sheetViews>
  <sheetFormatPr defaultRowHeight="14.5" x14ac:dyDescent="0.35"/>
  <cols>
    <col min="1" max="1" width="14.7265625" bestFit="1" customWidth="1"/>
    <col min="2" max="2" width="18.81640625" customWidth="1"/>
  </cols>
  <sheetData>
    <row r="3" spans="1:6" x14ac:dyDescent="0.35">
      <c r="A3" t="s">
        <v>398</v>
      </c>
      <c r="B3" t="s">
        <v>399</v>
      </c>
      <c r="C3" t="s">
        <v>400</v>
      </c>
      <c r="D3" t="s">
        <v>401</v>
      </c>
      <c r="E3" t="s">
        <v>402</v>
      </c>
      <c r="F3" t="s">
        <v>403</v>
      </c>
    </row>
    <row r="4" spans="1:6" x14ac:dyDescent="0.35">
      <c r="A4">
        <v>0</v>
      </c>
      <c r="B4" s="3">
        <v>272</v>
      </c>
      <c r="C4" s="3">
        <v>274</v>
      </c>
      <c r="D4" s="3">
        <v>167</v>
      </c>
      <c r="E4" s="3">
        <v>198</v>
      </c>
    </row>
    <row r="5" spans="1:6" x14ac:dyDescent="0.35">
      <c r="A5" s="260" t="s">
        <v>404</v>
      </c>
      <c r="B5">
        <v>5</v>
      </c>
      <c r="C5">
        <v>4</v>
      </c>
      <c r="D5">
        <v>4</v>
      </c>
      <c r="E5" s="1">
        <v>3</v>
      </c>
      <c r="F5" s="261">
        <v>2.5</v>
      </c>
    </row>
    <row r="6" spans="1:6" x14ac:dyDescent="0.35">
      <c r="A6" t="s">
        <v>405</v>
      </c>
      <c r="B6">
        <v>6</v>
      </c>
      <c r="C6">
        <v>1</v>
      </c>
      <c r="D6">
        <v>9</v>
      </c>
      <c r="E6" s="1">
        <v>2</v>
      </c>
      <c r="F6" s="261">
        <v>7.5</v>
      </c>
    </row>
    <row r="7" spans="1:6" x14ac:dyDescent="0.35">
      <c r="A7" t="s">
        <v>406</v>
      </c>
      <c r="B7">
        <v>5</v>
      </c>
      <c r="C7">
        <v>6</v>
      </c>
      <c r="D7">
        <v>12</v>
      </c>
      <c r="E7" s="1">
        <v>2</v>
      </c>
      <c r="F7" s="261">
        <v>12.5</v>
      </c>
    </row>
    <row r="8" spans="1:6" x14ac:dyDescent="0.35">
      <c r="A8" t="s">
        <v>407</v>
      </c>
      <c r="B8">
        <v>6</v>
      </c>
      <c r="C8">
        <v>4</v>
      </c>
      <c r="D8">
        <v>38</v>
      </c>
      <c r="E8" s="1">
        <v>10</v>
      </c>
      <c r="F8" s="261">
        <v>22.5</v>
      </c>
    </row>
    <row r="9" spans="1:6" x14ac:dyDescent="0.35">
      <c r="A9" t="s">
        <v>408</v>
      </c>
      <c r="B9">
        <v>1</v>
      </c>
      <c r="C9">
        <v>0</v>
      </c>
      <c r="D9">
        <v>25</v>
      </c>
      <c r="E9" s="1">
        <v>5</v>
      </c>
      <c r="F9" s="261">
        <v>37.5</v>
      </c>
    </row>
    <row r="10" spans="1:6" x14ac:dyDescent="0.35">
      <c r="A10" t="s">
        <v>409</v>
      </c>
      <c r="B10">
        <v>2</v>
      </c>
      <c r="C10">
        <v>1</v>
      </c>
      <c r="D10">
        <v>25</v>
      </c>
      <c r="E10" s="1">
        <v>4</v>
      </c>
      <c r="F10" s="261">
        <v>52.5</v>
      </c>
    </row>
    <row r="11" spans="1:6" x14ac:dyDescent="0.35">
      <c r="A11" t="s">
        <v>410</v>
      </c>
      <c r="B11">
        <v>0</v>
      </c>
      <c r="C11">
        <v>0</v>
      </c>
      <c r="D11">
        <v>18</v>
      </c>
      <c r="E11" s="1">
        <v>2</v>
      </c>
      <c r="F11" s="261">
        <v>75</v>
      </c>
    </row>
    <row r="12" spans="1:6" x14ac:dyDescent="0.35">
      <c r="A12" t="s">
        <v>411</v>
      </c>
      <c r="B12">
        <v>0</v>
      </c>
      <c r="C12">
        <v>0</v>
      </c>
      <c r="D12">
        <v>3</v>
      </c>
      <c r="E12" s="1">
        <v>1</v>
      </c>
      <c r="F12" s="261">
        <v>105</v>
      </c>
    </row>
    <row r="13" spans="1:6" x14ac:dyDescent="0.35">
      <c r="A13" t="s">
        <v>412</v>
      </c>
      <c r="B13">
        <v>0</v>
      </c>
      <c r="C13">
        <v>0</v>
      </c>
      <c r="D13">
        <v>4</v>
      </c>
      <c r="E13" s="1">
        <v>0</v>
      </c>
      <c r="F13" s="261">
        <v>135</v>
      </c>
    </row>
    <row r="14" spans="1:6" x14ac:dyDescent="0.35">
      <c r="A14" t="s">
        <v>413</v>
      </c>
      <c r="B14" s="3">
        <v>0</v>
      </c>
      <c r="C14" s="3">
        <v>2</v>
      </c>
      <c r="D14" s="3">
        <v>0</v>
      </c>
      <c r="E14" s="3">
        <v>1</v>
      </c>
      <c r="F14" s="261"/>
    </row>
    <row r="15" spans="1:6" x14ac:dyDescent="0.35">
      <c r="A15" t="s">
        <v>414</v>
      </c>
      <c r="B15" s="3">
        <v>75</v>
      </c>
      <c r="C15" s="3">
        <v>80</v>
      </c>
      <c r="D15" s="3">
        <v>67</v>
      </c>
      <c r="E15" s="3">
        <v>144</v>
      </c>
    </row>
    <row r="17" spans="1:9" x14ac:dyDescent="0.35">
      <c r="A17" t="s">
        <v>415</v>
      </c>
      <c r="B17">
        <f>SUMPRODUCT(B5:B13,$F$5:$F$13)/SUM(B5:B13)</f>
        <v>15.9</v>
      </c>
      <c r="C17">
        <f t="shared" ref="C17:E17" si="0">SUMPRODUCT(C5:C13,$F$5:$F$13)/SUM(C5:C13)</f>
        <v>14.6875</v>
      </c>
      <c r="D17">
        <f t="shared" si="0"/>
        <v>40.126811594202898</v>
      </c>
      <c r="E17">
        <f t="shared" si="0"/>
        <v>31.896551724137932</v>
      </c>
    </row>
    <row r="19" spans="1:9" x14ac:dyDescent="0.35">
      <c r="B19" t="s">
        <v>416</v>
      </c>
      <c r="C19" s="330">
        <f>(2*D17+AVERAGE(B17,C17,E17))/3</f>
        <v>33.693880143261701</v>
      </c>
    </row>
    <row r="20" spans="1:9" x14ac:dyDescent="0.35">
      <c r="B20" s="3" t="s">
        <v>417</v>
      </c>
      <c r="C20" s="3"/>
    </row>
    <row r="21" spans="1:9" x14ac:dyDescent="0.35">
      <c r="B21" s="3"/>
      <c r="C21" s="3"/>
    </row>
    <row r="26" spans="1:9" x14ac:dyDescent="0.35">
      <c r="I26" t="s">
        <v>418</v>
      </c>
    </row>
    <row r="56" spans="9:9" x14ac:dyDescent="0.35">
      <c r="I56" t="s">
        <v>418</v>
      </c>
    </row>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A2040-F8F9-4F6B-AAA1-A9A8FB576F38}">
  <dimension ref="B1:AI96"/>
  <sheetViews>
    <sheetView topLeftCell="A73" zoomScale="80" zoomScaleNormal="80" workbookViewId="0">
      <selection activeCell="O117" sqref="O117"/>
    </sheetView>
  </sheetViews>
  <sheetFormatPr defaultColWidth="9.81640625" defaultRowHeight="14.5" x14ac:dyDescent="0.35"/>
  <cols>
    <col min="2" max="2" width="32" customWidth="1"/>
    <col min="3" max="10" width="13.1796875" customWidth="1"/>
    <col min="11" max="11" width="37.7265625" customWidth="1"/>
    <col min="12" max="12" width="10.453125" bestFit="1" customWidth="1"/>
    <col min="14" max="14" width="10.36328125" bestFit="1" customWidth="1"/>
    <col min="15" max="15" width="10.453125" bestFit="1" customWidth="1"/>
    <col min="18" max="18" width="9.81640625" bestFit="1" customWidth="1"/>
    <col min="21" max="21" width="9.81640625" bestFit="1" customWidth="1"/>
    <col min="24" max="24" width="10.453125" bestFit="1" customWidth="1"/>
    <col min="27" max="27" width="9.81640625" bestFit="1" customWidth="1"/>
    <col min="30" max="30" width="10.453125" bestFit="1" customWidth="1"/>
    <col min="33" max="33" width="9.81640625" bestFit="1" customWidth="1"/>
  </cols>
  <sheetData>
    <row r="1" spans="2:35" ht="69.5" customHeight="1" x14ac:dyDescent="0.35">
      <c r="D1" s="267" t="s">
        <v>419</v>
      </c>
      <c r="F1" s="267" t="s">
        <v>419</v>
      </c>
      <c r="J1" s="267" t="s">
        <v>419</v>
      </c>
    </row>
    <row r="2" spans="2:35" x14ac:dyDescent="0.35">
      <c r="B2" t="s">
        <v>324</v>
      </c>
      <c r="C2" s="319" t="s">
        <v>325</v>
      </c>
      <c r="D2" s="269" t="s">
        <v>326</v>
      </c>
      <c r="E2" s="319" t="s">
        <v>264</v>
      </c>
      <c r="F2" s="269" t="s">
        <v>327</v>
      </c>
      <c r="G2" s="319" t="s">
        <v>247</v>
      </c>
      <c r="H2" s="269" t="s">
        <v>255</v>
      </c>
      <c r="I2" s="319" t="s">
        <v>261</v>
      </c>
      <c r="J2" s="269" t="s">
        <v>328</v>
      </c>
      <c r="K2" t="s">
        <v>324</v>
      </c>
      <c r="L2" s="523" t="s">
        <v>329</v>
      </c>
      <c r="M2" s="524"/>
      <c r="N2" s="525"/>
      <c r="O2" s="529" t="s">
        <v>330</v>
      </c>
      <c r="P2" s="530"/>
      <c r="Q2" s="531"/>
      <c r="R2" s="523" t="s">
        <v>331</v>
      </c>
      <c r="S2" s="524"/>
      <c r="T2" s="525"/>
      <c r="U2" s="529" t="s">
        <v>332</v>
      </c>
      <c r="V2" s="530"/>
      <c r="W2" s="531"/>
      <c r="X2" s="523" t="s">
        <v>333</v>
      </c>
      <c r="Y2" s="524"/>
      <c r="Z2" s="525"/>
      <c r="AA2" s="529" t="s">
        <v>334</v>
      </c>
      <c r="AB2" s="530"/>
      <c r="AC2" s="531"/>
      <c r="AD2" s="523" t="s">
        <v>335</v>
      </c>
      <c r="AE2" s="524"/>
      <c r="AF2" s="525"/>
      <c r="AG2" s="529" t="s">
        <v>336</v>
      </c>
      <c r="AH2" s="530"/>
      <c r="AI2" s="531"/>
    </row>
    <row r="3" spans="2:35" x14ac:dyDescent="0.35">
      <c r="B3" t="s">
        <v>58</v>
      </c>
      <c r="C3" s="319" t="s">
        <v>343</v>
      </c>
      <c r="D3" s="269" t="s">
        <v>344</v>
      </c>
      <c r="E3" s="319" t="s">
        <v>344</v>
      </c>
      <c r="F3" s="269" t="s">
        <v>344</v>
      </c>
      <c r="G3" s="319" t="s">
        <v>344</v>
      </c>
      <c r="H3" s="269" t="s">
        <v>344</v>
      </c>
      <c r="I3" s="319" t="s">
        <v>344</v>
      </c>
      <c r="J3" s="269" t="s">
        <v>344</v>
      </c>
      <c r="K3" t="s">
        <v>58</v>
      </c>
      <c r="L3" s="523" t="s">
        <v>344</v>
      </c>
      <c r="M3" s="524"/>
      <c r="N3" s="525"/>
      <c r="O3" s="529" t="s">
        <v>344</v>
      </c>
      <c r="P3" s="530"/>
      <c r="Q3" s="531"/>
      <c r="R3" s="523" t="s">
        <v>343</v>
      </c>
      <c r="S3" s="524"/>
      <c r="T3" s="525"/>
      <c r="U3" s="529" t="s">
        <v>343</v>
      </c>
      <c r="V3" s="530"/>
      <c r="W3" s="531"/>
      <c r="X3" s="523" t="s">
        <v>344</v>
      </c>
      <c r="Y3" s="524"/>
      <c r="Z3" s="525"/>
      <c r="AA3" s="529" t="s">
        <v>343</v>
      </c>
      <c r="AB3" s="530"/>
      <c r="AC3" s="531"/>
      <c r="AD3" s="523" t="s">
        <v>344</v>
      </c>
      <c r="AE3" s="524"/>
      <c r="AF3" s="525"/>
      <c r="AG3" s="529" t="s">
        <v>343</v>
      </c>
      <c r="AH3" s="530"/>
      <c r="AI3" s="531"/>
    </row>
    <row r="4" spans="2:35" x14ac:dyDescent="0.35">
      <c r="B4" t="s">
        <v>351</v>
      </c>
      <c r="C4" s="320">
        <v>5.8</v>
      </c>
      <c r="D4" s="270">
        <v>5</v>
      </c>
      <c r="E4" s="320">
        <v>5.4</v>
      </c>
      <c r="F4" s="270">
        <v>5.8</v>
      </c>
      <c r="G4" s="320">
        <v>5</v>
      </c>
      <c r="H4" s="270">
        <v>5.0999999999999996</v>
      </c>
      <c r="I4" s="320">
        <v>4.2</v>
      </c>
      <c r="J4" s="270">
        <v>5</v>
      </c>
      <c r="K4" t="s">
        <v>351</v>
      </c>
      <c r="L4" s="517">
        <v>5.0999999999999996</v>
      </c>
      <c r="M4" s="518"/>
      <c r="N4" s="519"/>
      <c r="O4" s="508">
        <v>5.0999999999999996</v>
      </c>
      <c r="P4" s="509"/>
      <c r="Q4" s="510"/>
      <c r="R4" s="517">
        <v>5</v>
      </c>
      <c r="S4" s="518"/>
      <c r="T4" s="519"/>
      <c r="U4" s="508">
        <v>5</v>
      </c>
      <c r="V4" s="509"/>
      <c r="W4" s="510"/>
      <c r="X4" s="517">
        <v>5.8</v>
      </c>
      <c r="Y4" s="518"/>
      <c r="Z4" s="519"/>
      <c r="AA4" s="508">
        <v>5</v>
      </c>
      <c r="AB4" s="509"/>
      <c r="AC4" s="510"/>
      <c r="AD4" s="517">
        <v>5.6</v>
      </c>
      <c r="AE4" s="518"/>
      <c r="AF4" s="519"/>
      <c r="AG4" s="508">
        <v>5</v>
      </c>
      <c r="AH4" s="509"/>
      <c r="AI4" s="510"/>
    </row>
    <row r="5" spans="2:35" x14ac:dyDescent="0.35">
      <c r="B5" t="s">
        <v>352</v>
      </c>
      <c r="C5" s="320">
        <f>C12</f>
        <v>2082</v>
      </c>
      <c r="D5" s="270">
        <v>2461</v>
      </c>
      <c r="E5" s="320">
        <f>E12</f>
        <v>2108</v>
      </c>
      <c r="F5" s="270">
        <v>2817.0670686853146</v>
      </c>
      <c r="G5" s="320">
        <f>G12</f>
        <v>2153</v>
      </c>
      <c r="H5" s="270">
        <f>H12</f>
        <v>1590</v>
      </c>
      <c r="I5" s="320">
        <f>I12</f>
        <v>2457</v>
      </c>
      <c r="J5" s="270">
        <v>2742.4516825557894</v>
      </c>
      <c r="K5" t="s">
        <v>352</v>
      </c>
      <c r="L5" s="517">
        <f>L12</f>
        <v>1753</v>
      </c>
      <c r="M5" s="518"/>
      <c r="N5" s="519"/>
      <c r="O5" s="508">
        <f>O12</f>
        <v>2134</v>
      </c>
      <c r="P5" s="509"/>
      <c r="Q5" s="510"/>
      <c r="R5" s="517">
        <f>R12</f>
        <v>1850</v>
      </c>
      <c r="S5" s="518"/>
      <c r="T5" s="519"/>
      <c r="U5" s="508">
        <f>U12</f>
        <v>1767</v>
      </c>
      <c r="V5" s="509"/>
      <c r="W5" s="510"/>
      <c r="X5" s="517">
        <f>X12</f>
        <v>3206</v>
      </c>
      <c r="Y5" s="518"/>
      <c r="Z5" s="519"/>
      <c r="AA5" s="508">
        <f>AA12</f>
        <v>1840</v>
      </c>
      <c r="AB5" s="509"/>
      <c r="AC5" s="510"/>
      <c r="AD5" s="517">
        <f>AD12</f>
        <v>3183</v>
      </c>
      <c r="AE5" s="518"/>
      <c r="AF5" s="519"/>
      <c r="AG5" s="508">
        <f>AG12</f>
        <v>2047</v>
      </c>
      <c r="AH5" s="509"/>
      <c r="AI5" s="510"/>
    </row>
    <row r="6" spans="2:35" s="264" customFormat="1" x14ac:dyDescent="0.35">
      <c r="B6" s="264" t="s">
        <v>353</v>
      </c>
      <c r="C6" s="321">
        <f t="shared" ref="C6:J6" si="0">C30</f>
        <v>0.3267536345985827</v>
      </c>
      <c r="D6" s="271">
        <f t="shared" si="0"/>
        <v>0.26500000000000001</v>
      </c>
      <c r="E6" s="321">
        <f t="shared" si="0"/>
        <v>0.27952956291109693</v>
      </c>
      <c r="F6" s="271">
        <f t="shared" si="0"/>
        <v>0.22900000000000001</v>
      </c>
      <c r="G6" s="321">
        <f t="shared" si="0"/>
        <v>0.21877015140591199</v>
      </c>
      <c r="H6" s="271">
        <f t="shared" si="0"/>
        <v>0.24296148693904893</v>
      </c>
      <c r="I6" s="321">
        <f t="shared" si="0"/>
        <v>0.21549899569661107</v>
      </c>
      <c r="J6" s="271">
        <f t="shared" si="0"/>
        <v>0.24399999999999999</v>
      </c>
      <c r="K6" s="264" t="s">
        <v>353</v>
      </c>
      <c r="L6" s="535">
        <f>L31</f>
        <v>0.21683424817096419</v>
      </c>
      <c r="M6" s="536"/>
      <c r="N6" s="537"/>
      <c r="O6" s="520">
        <f>O31</f>
        <v>0.2190835469728436</v>
      </c>
      <c r="P6" s="521"/>
      <c r="Q6" s="522"/>
      <c r="R6" s="535">
        <f>R31</f>
        <v>0.30550615600397746</v>
      </c>
      <c r="S6" s="536"/>
      <c r="T6" s="537"/>
      <c r="U6" s="520">
        <f>U31</f>
        <v>0.3274583806966318</v>
      </c>
      <c r="V6" s="521"/>
      <c r="W6" s="522"/>
      <c r="X6" s="535">
        <f>X31</f>
        <v>0.30426160802422131</v>
      </c>
      <c r="Y6" s="536"/>
      <c r="Z6" s="537"/>
      <c r="AA6" s="520">
        <f>AA31</f>
        <v>0.30729330786577241</v>
      </c>
      <c r="AB6" s="521"/>
      <c r="AC6" s="522"/>
      <c r="AD6" s="535">
        <f>AD31</f>
        <v>0.30244902409560764</v>
      </c>
      <c r="AE6" s="536"/>
      <c r="AF6" s="537"/>
      <c r="AG6" s="520">
        <f>AG31</f>
        <v>0.32923264318521811</v>
      </c>
      <c r="AH6" s="521"/>
      <c r="AI6" s="522"/>
    </row>
    <row r="7" spans="2:35" x14ac:dyDescent="0.35">
      <c r="B7" t="s">
        <v>354</v>
      </c>
      <c r="C7" s="320">
        <f t="shared" ref="C7:J7" si="1">C34</f>
        <v>12.537184115523466</v>
      </c>
      <c r="D7" s="270">
        <f t="shared" si="1"/>
        <v>10.6</v>
      </c>
      <c r="E7" s="320">
        <f t="shared" si="1"/>
        <v>9.3137994182915005</v>
      </c>
      <c r="F7" s="270">
        <f t="shared" si="1"/>
        <v>10.7</v>
      </c>
      <c r="G7" s="320">
        <f t="shared" si="1"/>
        <v>12.995555555555555</v>
      </c>
      <c r="H7" s="270">
        <f t="shared" si="1"/>
        <v>10.376687988628287</v>
      </c>
      <c r="I7" s="320">
        <f t="shared" si="1"/>
        <v>9.1782553729456371</v>
      </c>
      <c r="J7" s="270">
        <f t="shared" si="1"/>
        <v>10.6</v>
      </c>
      <c r="K7" t="s">
        <v>354</v>
      </c>
      <c r="L7" s="517">
        <f>L35</f>
        <v>10.564389678194077</v>
      </c>
      <c r="M7" s="518"/>
      <c r="N7" s="519"/>
      <c r="O7" s="508">
        <f>O35</f>
        <v>11.301200400648332</v>
      </c>
      <c r="P7" s="509"/>
      <c r="Q7" s="510"/>
      <c r="R7" s="517">
        <f>R35</f>
        <v>8.6374657732795228</v>
      </c>
      <c r="S7" s="518"/>
      <c r="T7" s="519"/>
      <c r="U7" s="508">
        <f>U35</f>
        <v>11.239897253158594</v>
      </c>
      <c r="V7" s="509"/>
      <c r="W7" s="510"/>
      <c r="X7" s="517">
        <f>X35</f>
        <v>9.8781566620033647</v>
      </c>
      <c r="Y7" s="518"/>
      <c r="Z7" s="519"/>
      <c r="AA7" s="508">
        <f>AA35</f>
        <v>8.3689587416657218</v>
      </c>
      <c r="AB7" s="509"/>
      <c r="AC7" s="510"/>
      <c r="AD7" s="517">
        <f>AD35</f>
        <v>10.597488737894196</v>
      </c>
      <c r="AE7" s="518"/>
      <c r="AF7" s="519"/>
      <c r="AG7" s="508">
        <f>AG35</f>
        <v>11.412716084814186</v>
      </c>
      <c r="AH7" s="509"/>
      <c r="AI7" s="510"/>
    </row>
    <row r="8" spans="2:35" x14ac:dyDescent="0.35">
      <c r="B8" t="s">
        <v>355</v>
      </c>
      <c r="C8" s="322">
        <f>C15</f>
        <v>4582</v>
      </c>
      <c r="D8" s="272">
        <v>4421.143</v>
      </c>
      <c r="E8" s="322">
        <f>E15</f>
        <v>5692</v>
      </c>
      <c r="F8" s="272">
        <v>7808.3112849614563</v>
      </c>
      <c r="G8" s="322">
        <f>G15</f>
        <v>7374</v>
      </c>
      <c r="H8" s="272">
        <f>H15</f>
        <v>6290</v>
      </c>
      <c r="I8" s="322">
        <f>I15</f>
        <v>7869</v>
      </c>
      <c r="J8" s="272">
        <v>3694.1053381366714</v>
      </c>
      <c r="K8" t="s">
        <v>355</v>
      </c>
      <c r="L8" s="532">
        <f>L15</f>
        <v>5891</v>
      </c>
      <c r="M8" s="533"/>
      <c r="N8" s="534"/>
      <c r="O8" s="526">
        <f>O15</f>
        <v>5273</v>
      </c>
      <c r="P8" s="527"/>
      <c r="Q8" s="528"/>
      <c r="R8" s="532">
        <f>R15</f>
        <v>3921</v>
      </c>
      <c r="S8" s="533"/>
      <c r="T8" s="534"/>
      <c r="U8" s="526">
        <f>U15</f>
        <v>4122</v>
      </c>
      <c r="V8" s="527"/>
      <c r="W8" s="528"/>
      <c r="X8" s="532">
        <f>X15</f>
        <v>5715</v>
      </c>
      <c r="Y8" s="533"/>
      <c r="Z8" s="534"/>
      <c r="AA8" s="526">
        <f>AA15</f>
        <v>3976</v>
      </c>
      <c r="AB8" s="527"/>
      <c r="AC8" s="528"/>
      <c r="AD8" s="532">
        <f>AD15</f>
        <v>4683</v>
      </c>
      <c r="AE8" s="533"/>
      <c r="AF8" s="534"/>
      <c r="AG8" s="526">
        <f>AG15</f>
        <v>3513</v>
      </c>
      <c r="AH8" s="527"/>
      <c r="AI8" s="528"/>
    </row>
    <row r="9" spans="2:35" ht="18.5" x14ac:dyDescent="0.45">
      <c r="B9" s="495" t="s">
        <v>420</v>
      </c>
      <c r="C9" s="495"/>
      <c r="D9" s="495"/>
      <c r="E9" s="495"/>
      <c r="F9" s="495"/>
      <c r="G9" s="495"/>
      <c r="H9" s="495"/>
      <c r="I9" s="495"/>
      <c r="J9" s="495"/>
      <c r="K9" s="495" t="s">
        <v>420</v>
      </c>
      <c r="L9" s="495"/>
      <c r="M9" s="495"/>
      <c r="N9" s="495"/>
      <c r="O9" s="495"/>
      <c r="P9" s="495"/>
      <c r="Q9" s="495"/>
      <c r="R9" s="495"/>
      <c r="S9" s="495"/>
      <c r="T9" s="495"/>
      <c r="U9" s="495"/>
      <c r="V9" s="495"/>
      <c r="W9" s="495"/>
      <c r="X9" s="495"/>
      <c r="Y9" s="495"/>
      <c r="Z9" s="495"/>
      <c r="AA9" s="495"/>
      <c r="AB9" s="495"/>
      <c r="AC9" s="495"/>
      <c r="AD9" s="495"/>
      <c r="AE9" s="495"/>
      <c r="AF9" s="495"/>
      <c r="AG9" s="495"/>
      <c r="AH9" s="495"/>
      <c r="AI9" s="495"/>
    </row>
    <row r="10" spans="2:35" x14ac:dyDescent="0.35">
      <c r="B10" s="490" t="s">
        <v>421</v>
      </c>
      <c r="C10" s="490"/>
      <c r="D10" s="490"/>
      <c r="E10" s="490"/>
      <c r="F10" s="490"/>
      <c r="G10" s="490"/>
      <c r="H10" s="490"/>
      <c r="I10" s="490"/>
      <c r="J10" s="490"/>
      <c r="K10" s="490" t="s">
        <v>421</v>
      </c>
      <c r="L10" s="490"/>
      <c r="M10" s="490"/>
      <c r="N10" s="490"/>
      <c r="O10" s="490"/>
      <c r="P10" s="490"/>
      <c r="Q10" s="490"/>
      <c r="R10" s="490"/>
      <c r="S10" s="490"/>
      <c r="T10" s="490"/>
      <c r="U10" s="490"/>
      <c r="V10" s="490"/>
      <c r="W10" s="490"/>
      <c r="X10" s="490"/>
      <c r="Y10" s="490"/>
      <c r="Z10" s="490"/>
      <c r="AA10" s="490"/>
      <c r="AB10" s="490"/>
      <c r="AC10" s="490"/>
      <c r="AD10" s="490"/>
      <c r="AE10" s="490"/>
      <c r="AF10" s="490"/>
      <c r="AG10" s="490"/>
      <c r="AH10" s="490"/>
      <c r="AI10" s="490"/>
    </row>
    <row r="11" spans="2:35" x14ac:dyDescent="0.35">
      <c r="B11" s="336"/>
      <c r="C11" s="336"/>
      <c r="D11" s="336"/>
      <c r="E11" s="336"/>
      <c r="F11" s="336"/>
      <c r="G11" s="336"/>
      <c r="H11" s="336"/>
      <c r="I11" s="336"/>
      <c r="J11" s="336"/>
      <c r="K11" s="261"/>
      <c r="L11" s="261" t="s">
        <v>422</v>
      </c>
      <c r="M11" s="261" t="s">
        <v>423</v>
      </c>
      <c r="N11" s="261" t="s">
        <v>424</v>
      </c>
      <c r="O11" s="261" t="s">
        <v>422</v>
      </c>
      <c r="P11" s="261" t="s">
        <v>423</v>
      </c>
      <c r="Q11" s="261" t="s">
        <v>424</v>
      </c>
      <c r="R11" s="261" t="s">
        <v>422</v>
      </c>
      <c r="S11" s="261" t="s">
        <v>423</v>
      </c>
      <c r="T11" s="261" t="s">
        <v>424</v>
      </c>
      <c r="U11" s="261" t="s">
        <v>422</v>
      </c>
      <c r="V11" s="261" t="s">
        <v>423</v>
      </c>
      <c r="W11" s="261" t="s">
        <v>424</v>
      </c>
      <c r="X11" s="261" t="s">
        <v>422</v>
      </c>
      <c r="Y11" s="261" t="s">
        <v>423</v>
      </c>
      <c r="Z11" s="261" t="s">
        <v>424</v>
      </c>
      <c r="AA11" s="261" t="s">
        <v>422</v>
      </c>
      <c r="AB11" s="261" t="s">
        <v>423</v>
      </c>
      <c r="AC11" s="261" t="s">
        <v>424</v>
      </c>
      <c r="AD11" s="261" t="s">
        <v>422</v>
      </c>
      <c r="AE11" s="261" t="s">
        <v>423</v>
      </c>
      <c r="AF11" s="261" t="s">
        <v>424</v>
      </c>
      <c r="AG11" s="261" t="s">
        <v>422</v>
      </c>
      <c r="AH11" s="261" t="s">
        <v>423</v>
      </c>
      <c r="AI11" s="261" t="s">
        <v>424</v>
      </c>
    </row>
    <row r="12" spans="2:35" x14ac:dyDescent="0.35">
      <c r="B12" t="s">
        <v>425</v>
      </c>
      <c r="C12" s="377">
        <v>2082</v>
      </c>
      <c r="D12" s="378">
        <v>2461</v>
      </c>
      <c r="E12" s="377">
        <v>2108</v>
      </c>
      <c r="F12" s="378">
        <v>2817</v>
      </c>
      <c r="G12" s="377">
        <v>2153</v>
      </c>
      <c r="H12" s="378">
        <v>1590</v>
      </c>
      <c r="I12" s="377">
        <v>2457</v>
      </c>
      <c r="J12" s="378">
        <v>2742</v>
      </c>
      <c r="K12" t="s">
        <v>425</v>
      </c>
      <c r="L12" s="379">
        <v>1753</v>
      </c>
      <c r="M12" s="338"/>
      <c r="N12" s="380"/>
      <c r="O12" s="381">
        <v>2134</v>
      </c>
      <c r="P12" s="124"/>
      <c r="Q12" s="382"/>
      <c r="R12" s="379">
        <v>1850</v>
      </c>
      <c r="S12" s="338"/>
      <c r="T12" s="380"/>
      <c r="U12" s="381">
        <v>1767</v>
      </c>
      <c r="V12" s="124"/>
      <c r="W12" s="382"/>
      <c r="X12" s="379">
        <v>3206</v>
      </c>
      <c r="Y12" s="338"/>
      <c r="Z12" s="380"/>
      <c r="AA12" s="381">
        <v>1840</v>
      </c>
      <c r="AB12" s="124"/>
      <c r="AC12" s="382"/>
      <c r="AD12" s="379">
        <v>3183</v>
      </c>
      <c r="AE12" s="338"/>
      <c r="AF12" s="380"/>
      <c r="AG12" s="381">
        <v>2047</v>
      </c>
      <c r="AH12" s="124"/>
      <c r="AI12" s="382"/>
    </row>
    <row r="13" spans="2:35" x14ac:dyDescent="0.35">
      <c r="B13" t="s">
        <v>426</v>
      </c>
      <c r="C13" s="323">
        <v>47</v>
      </c>
      <c r="D13" s="273">
        <v>0.98</v>
      </c>
      <c r="E13" s="323">
        <v>45</v>
      </c>
      <c r="F13" s="273">
        <v>65.8</v>
      </c>
      <c r="G13" s="323">
        <v>53.6</v>
      </c>
      <c r="H13" s="273">
        <v>41</v>
      </c>
      <c r="I13" s="323">
        <v>52</v>
      </c>
      <c r="J13" s="273">
        <v>66.7</v>
      </c>
      <c r="K13" t="s">
        <v>426</v>
      </c>
      <c r="L13" s="301">
        <v>40</v>
      </c>
      <c r="M13" s="302"/>
      <c r="N13" s="303"/>
      <c r="O13" s="275">
        <v>50</v>
      </c>
      <c r="P13" s="74"/>
      <c r="Q13" s="276"/>
      <c r="R13" s="301">
        <v>0.7</v>
      </c>
      <c r="S13" s="302"/>
      <c r="T13" s="303"/>
      <c r="U13" s="275">
        <v>50</v>
      </c>
      <c r="V13" s="74"/>
      <c r="W13" s="276"/>
      <c r="X13" s="301">
        <v>1</v>
      </c>
      <c r="Y13" s="302"/>
      <c r="Z13" s="303"/>
      <c r="AA13" s="275">
        <v>0.7</v>
      </c>
      <c r="AB13" s="74"/>
      <c r="AC13" s="276"/>
      <c r="AD13" s="301">
        <v>80</v>
      </c>
      <c r="AE13" s="302"/>
      <c r="AF13" s="303"/>
      <c r="AG13" s="275">
        <v>50</v>
      </c>
      <c r="AH13" s="74"/>
      <c r="AI13" s="276"/>
    </row>
    <row r="14" spans="2:35" x14ac:dyDescent="0.35">
      <c r="B14" s="490" t="s">
        <v>427</v>
      </c>
      <c r="C14" s="490"/>
      <c r="D14" s="490"/>
      <c r="E14" s="490"/>
      <c r="F14" s="490"/>
      <c r="G14" s="490"/>
      <c r="H14" s="490"/>
      <c r="I14" s="490"/>
      <c r="J14" s="490"/>
      <c r="K14" s="490" t="s">
        <v>427</v>
      </c>
      <c r="L14" s="490"/>
      <c r="M14" s="490"/>
      <c r="N14" s="490"/>
      <c r="O14" s="490"/>
      <c r="P14" s="490"/>
      <c r="Q14" s="490"/>
      <c r="R14" s="490"/>
      <c r="S14" s="490"/>
      <c r="T14" s="490"/>
      <c r="U14" s="490"/>
      <c r="V14" s="490"/>
      <c r="W14" s="490"/>
      <c r="X14" s="490"/>
      <c r="Y14" s="490"/>
      <c r="Z14" s="490"/>
      <c r="AA14" s="490"/>
      <c r="AB14" s="490"/>
      <c r="AC14" s="490"/>
      <c r="AD14" s="490"/>
      <c r="AE14" s="490"/>
      <c r="AF14" s="490"/>
      <c r="AG14" s="490"/>
      <c r="AH14" s="490"/>
      <c r="AI14" s="490"/>
    </row>
    <row r="15" spans="2:35" x14ac:dyDescent="0.35">
      <c r="B15" t="s">
        <v>428</v>
      </c>
      <c r="C15" s="377">
        <v>4582</v>
      </c>
      <c r="D15" s="378">
        <v>4421</v>
      </c>
      <c r="E15" s="377">
        <v>5692</v>
      </c>
      <c r="F15" s="378">
        <v>7808</v>
      </c>
      <c r="G15" s="377">
        <v>7374</v>
      </c>
      <c r="H15" s="378">
        <v>6290</v>
      </c>
      <c r="I15" s="377">
        <v>7869</v>
      </c>
      <c r="J15" s="378">
        <v>3694</v>
      </c>
      <c r="K15" t="s">
        <v>428</v>
      </c>
      <c r="L15" s="379">
        <v>5891</v>
      </c>
      <c r="M15" s="338"/>
      <c r="N15" s="380"/>
      <c r="O15" s="381">
        <v>5273</v>
      </c>
      <c r="P15" s="124"/>
      <c r="Q15" s="382"/>
      <c r="R15" s="379">
        <v>3921</v>
      </c>
      <c r="S15" s="338"/>
      <c r="T15" s="380"/>
      <c r="U15" s="381">
        <v>4122</v>
      </c>
      <c r="V15" s="124"/>
      <c r="W15" s="382"/>
      <c r="X15" s="379">
        <v>5715</v>
      </c>
      <c r="Y15" s="338"/>
      <c r="Z15" s="380"/>
      <c r="AA15" s="381">
        <v>3976</v>
      </c>
      <c r="AB15" s="124"/>
      <c r="AC15" s="382"/>
      <c r="AD15" s="379">
        <v>4683</v>
      </c>
      <c r="AE15" s="338"/>
      <c r="AF15" s="380"/>
      <c r="AG15" s="381">
        <v>3513</v>
      </c>
      <c r="AH15" s="124"/>
      <c r="AI15" s="382"/>
    </row>
    <row r="16" spans="2:35" x14ac:dyDescent="0.35">
      <c r="B16" t="s">
        <v>429</v>
      </c>
      <c r="C16" s="323">
        <v>140</v>
      </c>
      <c r="D16" s="273">
        <v>7.2</v>
      </c>
      <c r="E16" s="323">
        <v>145</v>
      </c>
      <c r="F16" s="273">
        <v>297</v>
      </c>
      <c r="G16" s="323">
        <v>212</v>
      </c>
      <c r="H16" s="273">
        <v>151</v>
      </c>
      <c r="I16" s="323">
        <v>180</v>
      </c>
      <c r="J16" s="273">
        <v>102</v>
      </c>
      <c r="K16" t="s">
        <v>4157</v>
      </c>
      <c r="L16" s="301">
        <v>140</v>
      </c>
      <c r="M16" s="302"/>
      <c r="N16" s="303"/>
      <c r="O16" s="275">
        <v>140</v>
      </c>
      <c r="P16" s="74"/>
      <c r="Q16" s="276"/>
      <c r="R16" s="301">
        <v>4</v>
      </c>
      <c r="S16" s="302"/>
      <c r="T16" s="303"/>
      <c r="U16" s="275">
        <v>130</v>
      </c>
      <c r="V16" s="74"/>
      <c r="W16" s="276"/>
      <c r="X16" s="301">
        <v>10</v>
      </c>
      <c r="Y16" s="302"/>
      <c r="Z16" s="303"/>
      <c r="AA16" s="275">
        <v>5</v>
      </c>
      <c r="AB16" s="74"/>
      <c r="AC16" s="276"/>
      <c r="AD16" s="301">
        <v>150</v>
      </c>
      <c r="AE16" s="302"/>
      <c r="AF16" s="303"/>
      <c r="AG16" s="275">
        <v>230</v>
      </c>
      <c r="AH16" s="74"/>
      <c r="AI16" s="276"/>
    </row>
    <row r="17" spans="2:35" x14ac:dyDescent="0.35">
      <c r="B17" s="490" t="s">
        <v>430</v>
      </c>
      <c r="C17" s="490"/>
      <c r="D17" s="490"/>
      <c r="E17" s="490"/>
      <c r="F17" s="490"/>
      <c r="G17" s="490"/>
      <c r="H17" s="490"/>
      <c r="I17" s="490"/>
      <c r="J17" s="490"/>
      <c r="K17" s="490" t="s">
        <v>430</v>
      </c>
      <c r="L17" s="490"/>
      <c r="M17" s="490"/>
      <c r="N17" s="490"/>
      <c r="O17" s="490"/>
      <c r="P17" s="490"/>
      <c r="Q17" s="490"/>
      <c r="R17" s="490"/>
      <c r="S17" s="490"/>
      <c r="T17" s="490"/>
      <c r="U17" s="490"/>
      <c r="V17" s="490"/>
      <c r="W17" s="490"/>
      <c r="X17" s="490"/>
      <c r="Y17" s="490"/>
      <c r="Z17" s="490"/>
      <c r="AA17" s="490"/>
      <c r="AB17" s="490"/>
      <c r="AC17" s="490"/>
      <c r="AD17" s="490"/>
      <c r="AE17" s="490"/>
      <c r="AF17" s="490"/>
      <c r="AG17" s="490"/>
      <c r="AH17" s="490"/>
      <c r="AI17" s="490"/>
    </row>
    <row r="18" spans="2:35" x14ac:dyDescent="0.35">
      <c r="B18" t="s">
        <v>428</v>
      </c>
      <c r="C18" s="377">
        <v>8195</v>
      </c>
      <c r="D18" s="378">
        <v>9744</v>
      </c>
      <c r="E18" s="377">
        <v>8455</v>
      </c>
      <c r="F18" s="378">
        <v>10425</v>
      </c>
      <c r="G18" s="377">
        <v>12450</v>
      </c>
      <c r="H18" s="378">
        <v>10080</v>
      </c>
      <c r="I18" s="377">
        <v>10919</v>
      </c>
      <c r="J18" s="378">
        <v>9741</v>
      </c>
      <c r="K18" t="s">
        <v>428</v>
      </c>
      <c r="L18" s="379">
        <v>10288</v>
      </c>
      <c r="M18" s="338">
        <v>11352</v>
      </c>
      <c r="N18" s="380">
        <v>10464</v>
      </c>
      <c r="O18" s="381">
        <v>11989</v>
      </c>
      <c r="P18" s="124">
        <v>11338</v>
      </c>
      <c r="Q18" s="382">
        <v>11252</v>
      </c>
      <c r="R18" s="379">
        <v>8253</v>
      </c>
      <c r="S18" s="338">
        <v>7357</v>
      </c>
      <c r="T18" s="380">
        <v>7523</v>
      </c>
      <c r="U18" s="381">
        <v>8075</v>
      </c>
      <c r="V18" s="124">
        <v>8152</v>
      </c>
      <c r="W18" s="382">
        <v>8056</v>
      </c>
      <c r="X18" s="379">
        <v>8567</v>
      </c>
      <c r="Y18" s="338">
        <v>8677</v>
      </c>
      <c r="Z18" s="380">
        <v>8748</v>
      </c>
      <c r="AA18" s="381">
        <v>7545</v>
      </c>
      <c r="AB18" s="124">
        <v>7417</v>
      </c>
      <c r="AC18" s="382">
        <v>7966</v>
      </c>
      <c r="AD18" s="379">
        <v>8175</v>
      </c>
      <c r="AE18" s="338">
        <v>7901</v>
      </c>
      <c r="AF18" s="380">
        <v>8381</v>
      </c>
      <c r="AG18" s="381">
        <v>6980</v>
      </c>
      <c r="AH18" s="124">
        <v>7922</v>
      </c>
      <c r="AI18" s="382">
        <v>7222</v>
      </c>
    </row>
    <row r="19" spans="2:35" x14ac:dyDescent="0.35">
      <c r="B19" t="s">
        <v>429</v>
      </c>
      <c r="C19" s="323">
        <v>210</v>
      </c>
      <c r="D19" s="273">
        <v>8</v>
      </c>
      <c r="E19" s="323">
        <v>200</v>
      </c>
      <c r="F19" s="273">
        <v>297</v>
      </c>
      <c r="G19" s="323">
        <v>272</v>
      </c>
      <c r="H19" s="273">
        <v>239</v>
      </c>
      <c r="I19" s="323">
        <v>244</v>
      </c>
      <c r="J19" s="273">
        <v>265</v>
      </c>
      <c r="K19" t="s">
        <v>4157</v>
      </c>
      <c r="L19" s="301">
        <v>260</v>
      </c>
      <c r="M19" s="302">
        <v>280</v>
      </c>
      <c r="N19" s="303">
        <v>260</v>
      </c>
      <c r="O19" s="275">
        <v>310</v>
      </c>
      <c r="P19" s="74">
        <v>290</v>
      </c>
      <c r="Q19" s="276">
        <v>280</v>
      </c>
      <c r="R19" s="301">
        <v>5</v>
      </c>
      <c r="S19" s="302">
        <v>5</v>
      </c>
      <c r="T19" s="303">
        <v>5</v>
      </c>
      <c r="U19" s="275">
        <v>220</v>
      </c>
      <c r="V19" s="74">
        <v>220</v>
      </c>
      <c r="W19" s="276">
        <v>220</v>
      </c>
      <c r="X19" s="301">
        <v>10</v>
      </c>
      <c r="Y19" s="302">
        <v>10</v>
      </c>
      <c r="Z19" s="303">
        <v>10</v>
      </c>
      <c r="AA19" s="275">
        <v>5</v>
      </c>
      <c r="AB19" s="74">
        <v>5</v>
      </c>
      <c r="AC19" s="276">
        <v>5</v>
      </c>
      <c r="AD19" s="301">
        <v>230</v>
      </c>
      <c r="AE19" s="302">
        <v>230</v>
      </c>
      <c r="AF19" s="303">
        <v>240</v>
      </c>
      <c r="AG19" s="275">
        <v>380</v>
      </c>
      <c r="AH19" s="74">
        <v>430</v>
      </c>
      <c r="AI19" s="276">
        <v>380</v>
      </c>
    </row>
    <row r="20" spans="2:35" x14ac:dyDescent="0.35">
      <c r="B20" s="490" t="s">
        <v>431</v>
      </c>
      <c r="C20" s="490"/>
      <c r="D20" s="490"/>
      <c r="E20" s="490"/>
      <c r="F20" s="490"/>
      <c r="G20" s="490"/>
      <c r="H20" s="490"/>
      <c r="I20" s="490"/>
      <c r="J20" s="490"/>
      <c r="K20" s="490" t="s">
        <v>431</v>
      </c>
      <c r="L20" s="490"/>
      <c r="M20" s="490"/>
      <c r="N20" s="490"/>
      <c r="O20" s="490"/>
      <c r="P20" s="490"/>
      <c r="Q20" s="490"/>
      <c r="R20" s="490"/>
      <c r="S20" s="490"/>
      <c r="T20" s="490"/>
      <c r="U20" s="490"/>
      <c r="V20" s="490"/>
      <c r="W20" s="490"/>
      <c r="X20" s="490"/>
      <c r="Y20" s="490"/>
      <c r="Z20" s="490"/>
      <c r="AA20" s="490"/>
      <c r="AB20" s="490"/>
      <c r="AC20" s="490"/>
      <c r="AD20" s="490"/>
      <c r="AE20" s="490"/>
      <c r="AF20" s="490"/>
      <c r="AG20" s="490"/>
      <c r="AH20" s="490"/>
      <c r="AI20" s="490"/>
    </row>
    <row r="21" spans="2:35" x14ac:dyDescent="0.35">
      <c r="B21" t="s">
        <v>432</v>
      </c>
      <c r="C21" s="377">
        <v>14.47</v>
      </c>
      <c r="D21" s="378" t="s">
        <v>433</v>
      </c>
      <c r="E21" s="377">
        <v>14.41</v>
      </c>
      <c r="F21" s="378" t="s">
        <v>433</v>
      </c>
      <c r="G21" s="377">
        <v>14.62</v>
      </c>
      <c r="H21" s="378">
        <v>14.6</v>
      </c>
      <c r="I21" s="377">
        <v>14.52</v>
      </c>
      <c r="J21" s="378" t="s">
        <v>433</v>
      </c>
      <c r="K21" t="s">
        <v>432</v>
      </c>
      <c r="L21" s="379">
        <v>14.44</v>
      </c>
      <c r="M21" s="338">
        <v>14.69</v>
      </c>
      <c r="N21" s="380">
        <v>14.36</v>
      </c>
      <c r="O21" s="381">
        <v>14.31</v>
      </c>
      <c r="P21" s="124">
        <v>14.06</v>
      </c>
      <c r="Q21" s="382">
        <v>14.69</v>
      </c>
      <c r="R21" s="379">
        <v>14.11</v>
      </c>
      <c r="S21" s="338">
        <v>14.42</v>
      </c>
      <c r="T21" s="380">
        <v>14.56</v>
      </c>
      <c r="U21" s="381">
        <v>14.84</v>
      </c>
      <c r="V21" s="124">
        <v>14.71</v>
      </c>
      <c r="W21" s="382">
        <v>14.75</v>
      </c>
      <c r="X21" s="379">
        <v>14.96</v>
      </c>
      <c r="Y21" s="338">
        <v>14.9</v>
      </c>
      <c r="Z21" s="380">
        <v>14.94</v>
      </c>
      <c r="AA21" s="381">
        <v>14.4</v>
      </c>
      <c r="AB21" s="124">
        <v>14.41</v>
      </c>
      <c r="AC21" s="382">
        <v>14.13</v>
      </c>
      <c r="AD21" s="379">
        <v>14.5</v>
      </c>
      <c r="AE21" s="338">
        <v>14.68</v>
      </c>
      <c r="AF21" s="380">
        <v>14.75</v>
      </c>
      <c r="AG21" s="381">
        <v>14.71</v>
      </c>
      <c r="AH21" s="124">
        <v>15.05</v>
      </c>
      <c r="AI21" s="382">
        <v>14.97</v>
      </c>
    </row>
    <row r="22" spans="2:35" x14ac:dyDescent="0.35">
      <c r="B22" t="s">
        <v>434</v>
      </c>
      <c r="C22" s="319">
        <v>12.75</v>
      </c>
      <c r="D22" s="269" t="s">
        <v>433</v>
      </c>
      <c r="E22" s="319">
        <v>12.13</v>
      </c>
      <c r="F22" s="269" t="s">
        <v>433</v>
      </c>
      <c r="G22" s="319">
        <v>13.01</v>
      </c>
      <c r="H22" s="269">
        <v>12.7</v>
      </c>
      <c r="I22" s="319">
        <v>12.17</v>
      </c>
      <c r="J22" s="269" t="s">
        <v>433</v>
      </c>
      <c r="K22" t="s">
        <v>434</v>
      </c>
      <c r="L22" s="277">
        <v>12.65</v>
      </c>
      <c r="M22" s="278">
        <v>12.85</v>
      </c>
      <c r="N22" s="279">
        <v>12.56</v>
      </c>
      <c r="O22" s="286">
        <v>12.36</v>
      </c>
      <c r="P22" s="287">
        <v>12.27</v>
      </c>
      <c r="Q22" s="288">
        <v>12.79</v>
      </c>
      <c r="R22" s="277">
        <v>11.77</v>
      </c>
      <c r="S22" s="278">
        <v>12.16</v>
      </c>
      <c r="T22" s="279">
        <v>12.25</v>
      </c>
      <c r="U22" s="286">
        <v>12.76</v>
      </c>
      <c r="V22" s="287">
        <v>12.63</v>
      </c>
      <c r="W22" s="288">
        <v>12.63</v>
      </c>
      <c r="X22" s="277">
        <v>12.65</v>
      </c>
      <c r="Y22" s="278">
        <v>12.75</v>
      </c>
      <c r="Z22" s="279">
        <v>12.54</v>
      </c>
      <c r="AA22" s="286">
        <v>11.88</v>
      </c>
      <c r="AB22" s="287">
        <v>12.09</v>
      </c>
      <c r="AC22" s="288">
        <v>11.74</v>
      </c>
      <c r="AD22" s="277">
        <v>12.33</v>
      </c>
      <c r="AE22" s="278">
        <v>12.59</v>
      </c>
      <c r="AF22" s="279">
        <v>12.74</v>
      </c>
      <c r="AG22" s="286">
        <v>12.68</v>
      </c>
      <c r="AH22" s="287">
        <v>12.9</v>
      </c>
      <c r="AI22" s="288">
        <v>13</v>
      </c>
    </row>
    <row r="23" spans="2:35" x14ac:dyDescent="0.35">
      <c r="B23" t="s">
        <v>435</v>
      </c>
      <c r="C23" s="319">
        <v>0.84</v>
      </c>
      <c r="D23" s="269" t="s">
        <v>433</v>
      </c>
      <c r="E23" s="319">
        <v>0.84</v>
      </c>
      <c r="F23" s="269" t="s">
        <v>433</v>
      </c>
      <c r="G23" s="319">
        <v>0.84</v>
      </c>
      <c r="H23" s="269">
        <v>0.84</v>
      </c>
      <c r="I23" s="319">
        <v>0.84</v>
      </c>
      <c r="J23" s="269" t="s">
        <v>433</v>
      </c>
      <c r="K23" t="s">
        <v>435</v>
      </c>
      <c r="L23" s="277">
        <v>0.84</v>
      </c>
      <c r="M23" s="278">
        <v>0.84</v>
      </c>
      <c r="N23" s="279">
        <v>0.84</v>
      </c>
      <c r="O23" s="286">
        <v>0.84</v>
      </c>
      <c r="P23" s="287">
        <v>0.84</v>
      </c>
      <c r="Q23" s="288">
        <v>0.84</v>
      </c>
      <c r="R23" s="277">
        <v>0.84</v>
      </c>
      <c r="S23" s="278">
        <v>0.84</v>
      </c>
      <c r="T23" s="279">
        <v>0.84</v>
      </c>
      <c r="U23" s="286">
        <v>0.84</v>
      </c>
      <c r="V23" s="287">
        <v>0.84</v>
      </c>
      <c r="W23" s="288">
        <v>0.84</v>
      </c>
      <c r="X23" s="277">
        <v>0.84</v>
      </c>
      <c r="Y23" s="278">
        <v>0.84</v>
      </c>
      <c r="Z23" s="279">
        <v>0.84</v>
      </c>
      <c r="AA23" s="286">
        <v>0.84</v>
      </c>
      <c r="AB23" s="287">
        <v>0.84</v>
      </c>
      <c r="AC23" s="288">
        <v>0.84</v>
      </c>
      <c r="AD23" s="277">
        <v>0.84</v>
      </c>
      <c r="AE23" s="278">
        <v>0.84</v>
      </c>
      <c r="AF23" s="279">
        <v>0.84</v>
      </c>
      <c r="AG23" s="286">
        <v>0.84</v>
      </c>
      <c r="AH23" s="287">
        <v>0.84</v>
      </c>
      <c r="AI23" s="288">
        <v>0.84</v>
      </c>
    </row>
    <row r="24" spans="2:35" x14ac:dyDescent="0.35">
      <c r="B24" t="s">
        <v>436</v>
      </c>
      <c r="C24" s="319">
        <v>75.7</v>
      </c>
      <c r="D24" s="269" t="s">
        <v>433</v>
      </c>
      <c r="E24" s="319">
        <v>71.900000000000006</v>
      </c>
      <c r="F24" s="269" t="s">
        <v>433</v>
      </c>
      <c r="G24" s="319">
        <v>71</v>
      </c>
      <c r="H24" s="269">
        <v>70.3</v>
      </c>
      <c r="I24" s="319">
        <v>73.900000000000006</v>
      </c>
      <c r="J24" s="269" t="s">
        <v>433</v>
      </c>
      <c r="K24" t="s">
        <v>436</v>
      </c>
      <c r="L24" s="277">
        <v>77.45</v>
      </c>
      <c r="M24" s="278">
        <v>77.069999999999993</v>
      </c>
      <c r="N24" s="279">
        <v>76.709999999999994</v>
      </c>
      <c r="O24" s="286">
        <v>77.489999999999995</v>
      </c>
      <c r="P24" s="287">
        <v>77.959999999999994</v>
      </c>
      <c r="Q24" s="288">
        <v>80.06</v>
      </c>
      <c r="R24" s="277">
        <v>74.88</v>
      </c>
      <c r="S24" s="278">
        <v>79.08</v>
      </c>
      <c r="T24" s="279">
        <v>75.22</v>
      </c>
      <c r="U24" s="286">
        <v>72.86</v>
      </c>
      <c r="V24" s="287">
        <v>72.73</v>
      </c>
      <c r="W24" s="288">
        <v>73.64</v>
      </c>
      <c r="X24" s="277">
        <v>74.13</v>
      </c>
      <c r="Y24" s="278">
        <v>74.81</v>
      </c>
      <c r="Z24" s="279">
        <v>73.75</v>
      </c>
      <c r="AA24" s="286">
        <v>75.08</v>
      </c>
      <c r="AB24" s="287">
        <v>77.31</v>
      </c>
      <c r="AC24" s="288">
        <v>75.81</v>
      </c>
      <c r="AD24" s="277">
        <v>78.48</v>
      </c>
      <c r="AE24" s="278">
        <v>77.64</v>
      </c>
      <c r="AF24" s="279">
        <v>77.31</v>
      </c>
      <c r="AG24" s="286">
        <v>75.16</v>
      </c>
      <c r="AH24" s="287">
        <v>76.010000000000005</v>
      </c>
      <c r="AI24" s="288">
        <v>75.64</v>
      </c>
    </row>
    <row r="25" spans="2:35" x14ac:dyDescent="0.35">
      <c r="B25" t="s">
        <v>437</v>
      </c>
      <c r="C25" s="319">
        <v>205</v>
      </c>
      <c r="D25" s="269" t="s">
        <v>433</v>
      </c>
      <c r="E25" s="319">
        <v>205</v>
      </c>
      <c r="F25" s="269" t="s">
        <v>433</v>
      </c>
      <c r="G25" s="319">
        <v>205</v>
      </c>
      <c r="H25" s="269">
        <v>205.1</v>
      </c>
      <c r="I25" s="319">
        <v>205</v>
      </c>
      <c r="J25" s="269" t="s">
        <v>433</v>
      </c>
      <c r="K25" t="s">
        <v>437</v>
      </c>
      <c r="L25" s="277">
        <v>205.1</v>
      </c>
      <c r="M25" s="278">
        <v>205</v>
      </c>
      <c r="N25" s="279">
        <v>204.98</v>
      </c>
      <c r="O25" s="286">
        <v>205.01</v>
      </c>
      <c r="P25" s="287">
        <v>205.06</v>
      </c>
      <c r="Q25" s="288">
        <v>205</v>
      </c>
      <c r="R25" s="277">
        <v>205.02</v>
      </c>
      <c r="S25" s="278">
        <v>205</v>
      </c>
      <c r="T25" s="279">
        <v>204.55</v>
      </c>
      <c r="U25" s="286">
        <v>204.81</v>
      </c>
      <c r="V25" s="287">
        <v>205.04</v>
      </c>
      <c r="W25" s="288">
        <v>205</v>
      </c>
      <c r="X25" s="277">
        <v>204.95</v>
      </c>
      <c r="Y25" s="278">
        <v>204.95</v>
      </c>
      <c r="Z25" s="279">
        <v>204.98</v>
      </c>
      <c r="AA25" s="286">
        <v>205.01</v>
      </c>
      <c r="AB25" s="287">
        <v>204.95</v>
      </c>
      <c r="AC25" s="288">
        <v>205.11</v>
      </c>
      <c r="AD25" s="277">
        <v>205.02</v>
      </c>
      <c r="AE25" s="278">
        <v>204.96</v>
      </c>
      <c r="AF25" s="279">
        <v>208.03</v>
      </c>
      <c r="AG25" s="286">
        <v>205.05</v>
      </c>
      <c r="AH25" s="287">
        <v>205.01</v>
      </c>
      <c r="AI25" s="288">
        <v>205.04</v>
      </c>
    </row>
    <row r="26" spans="2:35" x14ac:dyDescent="0.35">
      <c r="B26" t="s">
        <v>438</v>
      </c>
      <c r="C26" s="319">
        <v>970</v>
      </c>
      <c r="D26" s="269" t="s">
        <v>433</v>
      </c>
      <c r="E26" s="319">
        <v>970</v>
      </c>
      <c r="F26" s="269" t="s">
        <v>433</v>
      </c>
      <c r="G26" s="319">
        <v>970</v>
      </c>
      <c r="H26" s="269">
        <v>970</v>
      </c>
      <c r="I26" s="319">
        <v>970</v>
      </c>
      <c r="J26" s="269" t="s">
        <v>433</v>
      </c>
      <c r="K26" t="s">
        <v>438</v>
      </c>
      <c r="L26" s="277">
        <v>970</v>
      </c>
      <c r="M26" s="278">
        <v>970</v>
      </c>
      <c r="N26" s="279">
        <v>970</v>
      </c>
      <c r="O26" s="286">
        <v>970</v>
      </c>
      <c r="P26" s="287">
        <v>970</v>
      </c>
      <c r="Q26" s="288">
        <v>970</v>
      </c>
      <c r="R26" s="277">
        <v>970</v>
      </c>
      <c r="S26" s="278">
        <v>970</v>
      </c>
      <c r="T26" s="279">
        <v>970</v>
      </c>
      <c r="U26" s="286">
        <v>970</v>
      </c>
      <c r="V26" s="287">
        <v>970</v>
      </c>
      <c r="W26" s="288">
        <v>970</v>
      </c>
      <c r="X26" s="277">
        <v>970</v>
      </c>
      <c r="Y26" s="278">
        <v>970</v>
      </c>
      <c r="Z26" s="279">
        <v>970</v>
      </c>
      <c r="AA26" s="286">
        <v>970</v>
      </c>
      <c r="AB26" s="287">
        <v>970</v>
      </c>
      <c r="AC26" s="288">
        <v>970</v>
      </c>
      <c r="AD26" s="277">
        <v>970</v>
      </c>
      <c r="AE26" s="278">
        <v>970</v>
      </c>
      <c r="AF26" s="279">
        <v>970</v>
      </c>
      <c r="AG26" s="286">
        <v>970</v>
      </c>
      <c r="AH26" s="287">
        <v>970</v>
      </c>
      <c r="AI26" s="288">
        <v>970</v>
      </c>
    </row>
    <row r="27" spans="2:35" x14ac:dyDescent="0.35">
      <c r="B27" t="s">
        <v>439</v>
      </c>
      <c r="C27" s="319">
        <v>4.4249999999999998</v>
      </c>
      <c r="D27" s="269" t="s">
        <v>433</v>
      </c>
      <c r="E27" s="319">
        <v>4.4249999999999998</v>
      </c>
      <c r="F27" s="269" t="s">
        <v>433</v>
      </c>
      <c r="G27" s="319">
        <v>4.4249999999999998</v>
      </c>
      <c r="H27" s="269">
        <v>4.4249999999999998</v>
      </c>
      <c r="I27" s="319">
        <v>4.4249999999999998</v>
      </c>
      <c r="J27" s="269" t="s">
        <v>433</v>
      </c>
      <c r="K27" t="s">
        <v>439</v>
      </c>
      <c r="L27" s="277">
        <v>4.8099999999999996</v>
      </c>
      <c r="M27" s="278">
        <v>4.75</v>
      </c>
      <c r="N27" s="279">
        <v>4.88</v>
      </c>
      <c r="O27" s="286">
        <v>4.82</v>
      </c>
      <c r="P27" s="287">
        <v>4.84</v>
      </c>
      <c r="Q27" s="288">
        <v>4.8099999999999996</v>
      </c>
      <c r="R27" s="277">
        <v>4.72</v>
      </c>
      <c r="S27" s="278">
        <v>4.78</v>
      </c>
      <c r="T27" s="279">
        <v>4.8</v>
      </c>
      <c r="U27" s="286">
        <v>4.78</v>
      </c>
      <c r="V27" s="287">
        <v>4.7699999999999996</v>
      </c>
      <c r="W27" s="288">
        <v>4.75</v>
      </c>
      <c r="X27" s="277">
        <v>4.7699999999999996</v>
      </c>
      <c r="Y27" s="278">
        <v>4.71</v>
      </c>
      <c r="Z27" s="279">
        <v>4.7</v>
      </c>
      <c r="AA27" s="286">
        <v>4.74</v>
      </c>
      <c r="AB27" s="287">
        <v>4.82</v>
      </c>
      <c r="AC27" s="288">
        <v>4.76</v>
      </c>
      <c r="AD27" s="277">
        <v>5.29</v>
      </c>
      <c r="AE27" s="278">
        <v>4.79</v>
      </c>
      <c r="AF27" s="279">
        <v>4.75</v>
      </c>
      <c r="AG27" s="286">
        <v>4.78</v>
      </c>
      <c r="AH27" s="287">
        <v>4.7699999999999996</v>
      </c>
      <c r="AI27" s="288">
        <v>4.79</v>
      </c>
    </row>
    <row r="28" spans="2:35" x14ac:dyDescent="0.35">
      <c r="B28" t="s">
        <v>440</v>
      </c>
      <c r="C28" s="319">
        <v>0.22</v>
      </c>
      <c r="D28" s="269" t="s">
        <v>433</v>
      </c>
      <c r="E28" s="319">
        <v>0.22</v>
      </c>
      <c r="F28" s="269" t="s">
        <v>433</v>
      </c>
      <c r="G28" s="319">
        <v>0.22</v>
      </c>
      <c r="H28" s="269">
        <v>0.22</v>
      </c>
      <c r="I28" s="319">
        <v>0.22</v>
      </c>
      <c r="J28" s="269" t="s">
        <v>433</v>
      </c>
      <c r="K28" t="s">
        <v>440</v>
      </c>
      <c r="L28" s="277">
        <v>0.22</v>
      </c>
      <c r="M28" s="278">
        <v>0.22</v>
      </c>
      <c r="N28" s="279">
        <v>0.22</v>
      </c>
      <c r="O28" s="286">
        <v>0.22</v>
      </c>
      <c r="P28" s="287">
        <v>0.22</v>
      </c>
      <c r="Q28" s="288">
        <v>0.22</v>
      </c>
      <c r="R28" s="277">
        <v>0.22</v>
      </c>
      <c r="S28" s="278">
        <v>0.22</v>
      </c>
      <c r="T28" s="279">
        <v>0.22</v>
      </c>
      <c r="U28" s="286">
        <v>0.22</v>
      </c>
      <c r="V28" s="287">
        <v>0.22</v>
      </c>
      <c r="W28" s="288">
        <v>0.22</v>
      </c>
      <c r="X28" s="277">
        <v>0.22</v>
      </c>
      <c r="Y28" s="278">
        <v>0.22</v>
      </c>
      <c r="Z28" s="279">
        <v>0.22</v>
      </c>
      <c r="AA28" s="286">
        <v>0.22</v>
      </c>
      <c r="AB28" s="287">
        <v>0.22</v>
      </c>
      <c r="AC28" s="288">
        <v>0.22</v>
      </c>
      <c r="AD28" s="277">
        <v>0.22</v>
      </c>
      <c r="AE28" s="278">
        <v>0.22</v>
      </c>
      <c r="AF28" s="279">
        <v>0.22</v>
      </c>
      <c r="AG28" s="286">
        <v>0.22</v>
      </c>
      <c r="AH28" s="287">
        <v>0.22</v>
      </c>
      <c r="AI28" s="288">
        <v>0.22</v>
      </c>
    </row>
    <row r="29" spans="2:35" x14ac:dyDescent="0.35">
      <c r="B29" t="s">
        <v>441</v>
      </c>
      <c r="C29" s="324">
        <v>10301</v>
      </c>
      <c r="D29" s="269" t="s">
        <v>433</v>
      </c>
      <c r="E29" s="324">
        <v>14139</v>
      </c>
      <c r="F29" s="269" t="s">
        <v>433</v>
      </c>
      <c r="G29" s="324">
        <v>15257</v>
      </c>
      <c r="H29" s="274">
        <v>14930</v>
      </c>
      <c r="I29" s="324">
        <v>18590</v>
      </c>
      <c r="J29" s="269" t="s">
        <v>433</v>
      </c>
      <c r="K29" t="s">
        <v>441</v>
      </c>
      <c r="L29" s="280">
        <v>15362</v>
      </c>
      <c r="M29" s="281">
        <v>16899</v>
      </c>
      <c r="N29" s="282">
        <v>15528</v>
      </c>
      <c r="O29" s="289">
        <v>16543</v>
      </c>
      <c r="P29" s="290">
        <v>15794</v>
      </c>
      <c r="Q29" s="291">
        <v>15389</v>
      </c>
      <c r="R29" s="280">
        <v>13480</v>
      </c>
      <c r="S29" s="281">
        <v>12199</v>
      </c>
      <c r="T29" s="282">
        <v>12850</v>
      </c>
      <c r="U29" s="289">
        <v>11577</v>
      </c>
      <c r="V29" s="290">
        <v>11664</v>
      </c>
      <c r="W29" s="291">
        <v>11615</v>
      </c>
      <c r="X29" s="277">
        <v>12919</v>
      </c>
      <c r="Y29" s="278">
        <v>13184</v>
      </c>
      <c r="Z29" s="279">
        <v>13281</v>
      </c>
      <c r="AA29" s="286">
        <v>13342</v>
      </c>
      <c r="AB29" s="287">
        <v>12399</v>
      </c>
      <c r="AC29" s="288">
        <v>13580</v>
      </c>
      <c r="AD29" s="277">
        <v>12577</v>
      </c>
      <c r="AE29" s="278">
        <v>12257</v>
      </c>
      <c r="AF29" s="279">
        <v>12300</v>
      </c>
      <c r="AG29" s="286">
        <v>10937</v>
      </c>
      <c r="AH29" s="287">
        <v>12214</v>
      </c>
      <c r="AI29" s="288">
        <v>11032</v>
      </c>
    </row>
    <row r="30" spans="2:35" x14ac:dyDescent="0.35">
      <c r="B30" s="261" t="s">
        <v>442</v>
      </c>
      <c r="C30" s="325">
        <f>(((C21)*(C23)*(C25-C24)+(C21-C22)*(C26))+((C27)*(C28)*(C25-C24)))/C29</f>
        <v>0.3267536345985827</v>
      </c>
      <c r="D30" s="335">
        <v>0.26500000000000001</v>
      </c>
      <c r="E30" s="326">
        <f>(((E21)*(E23)*(E25-E24)+(E21-E22)*(E26))+((E27)*(E28)*(E25-E24)))/E29</f>
        <v>0.27952956291109693</v>
      </c>
      <c r="F30" s="334">
        <v>0.22900000000000001</v>
      </c>
      <c r="G30" s="325">
        <f>(((G21)*(G23)*(G25-G24)+(G21-G22)*(G26))+((G27)*(G28)*(G25-G24)))/G29</f>
        <v>0.21877015140591199</v>
      </c>
      <c r="H30" s="327">
        <f>(((H21)*(H23)*(H25-H24)+(H21-H22)*(H26))+((H27)*(H28)*(H25-H24)))/H29</f>
        <v>0.24296148693904893</v>
      </c>
      <c r="I30" s="326">
        <f>(((I21)*(I23)*(I25-I24)+(I21-I22)*(I26))+((I27)*(I28)*(I25-I24)))/I29</f>
        <v>0.21549899569661107</v>
      </c>
      <c r="J30" s="334">
        <v>0.24399999999999999</v>
      </c>
      <c r="K30" s="268" t="s">
        <v>443</v>
      </c>
      <c r="L30" s="283">
        <f t="shared" ref="L30:AI30" si="2">(((L21)*(L23)*(L25-L24)+(L21-L22)*(L26))+((L27)*(L28)*(L25-L24)))/L29</f>
        <v>0.22260920908735835</v>
      </c>
      <c r="M30" s="284">
        <f t="shared" si="2"/>
        <v>0.20694075850642052</v>
      </c>
      <c r="N30" s="285">
        <f t="shared" si="2"/>
        <v>0.22095277691911377</v>
      </c>
      <c r="O30" s="292">
        <f t="shared" si="2"/>
        <v>0.21517038118841814</v>
      </c>
      <c r="P30" s="293">
        <f t="shared" si="2"/>
        <v>0.21354551855134868</v>
      </c>
      <c r="Q30" s="294">
        <f t="shared" si="2"/>
        <v>0.22853474117876404</v>
      </c>
      <c r="R30" s="283">
        <f t="shared" si="2"/>
        <v>0.29283447418397623</v>
      </c>
      <c r="S30" s="284">
        <f t="shared" si="2"/>
        <v>0.31558826526764489</v>
      </c>
      <c r="T30" s="285">
        <f t="shared" si="2"/>
        <v>0.30809572856031131</v>
      </c>
      <c r="U30" s="292">
        <f t="shared" si="2"/>
        <v>0.32834020385246609</v>
      </c>
      <c r="V30" s="293">
        <f t="shared" si="2"/>
        <v>0.32504470147462278</v>
      </c>
      <c r="W30" s="294">
        <f t="shared" si="2"/>
        <v>0.32899023676280664</v>
      </c>
      <c r="X30" s="283">
        <f t="shared" si="2"/>
        <v>0.3113181326728075</v>
      </c>
      <c r="Y30" s="284">
        <f t="shared" si="2"/>
        <v>0.29195868537621361</v>
      </c>
      <c r="Z30" s="285">
        <f t="shared" si="2"/>
        <v>0.30950800602364281</v>
      </c>
      <c r="AA30" s="292">
        <f t="shared" si="2"/>
        <v>0.31116206595712786</v>
      </c>
      <c r="AB30" s="293">
        <f t="shared" si="2"/>
        <v>0.3170219430599242</v>
      </c>
      <c r="AC30" s="294">
        <f t="shared" si="2"/>
        <v>0.29369591458026517</v>
      </c>
      <c r="AD30" s="283">
        <f t="shared" si="2"/>
        <v>0.30161600159020435</v>
      </c>
      <c r="AE30" s="284">
        <f t="shared" si="2"/>
        <v>0.30443650159092761</v>
      </c>
      <c r="AF30" s="285">
        <f t="shared" si="2"/>
        <v>0.30129456910569102</v>
      </c>
      <c r="AG30" s="292">
        <f t="shared" si="2"/>
        <v>0.33927632074609138</v>
      </c>
      <c r="AH30" s="293">
        <f t="shared" si="2"/>
        <v>0.31535046667758315</v>
      </c>
      <c r="AI30" s="294">
        <f t="shared" si="2"/>
        <v>0.33307114213197969</v>
      </c>
    </row>
    <row r="31" spans="2:35" x14ac:dyDescent="0.35">
      <c r="K31" s="261" t="s">
        <v>444</v>
      </c>
      <c r="L31" s="514">
        <f>AVERAGE(L30:N30)</f>
        <v>0.21683424817096419</v>
      </c>
      <c r="M31" s="515"/>
      <c r="N31" s="516"/>
      <c r="O31" s="511">
        <f>AVERAGE(O30:Q30)</f>
        <v>0.2190835469728436</v>
      </c>
      <c r="P31" s="512"/>
      <c r="Q31" s="513"/>
      <c r="R31" s="514">
        <f>AVERAGE(R30:T30)</f>
        <v>0.30550615600397746</v>
      </c>
      <c r="S31" s="515"/>
      <c r="T31" s="516"/>
      <c r="U31" s="511">
        <f>AVERAGE(U30:W30)</f>
        <v>0.3274583806966318</v>
      </c>
      <c r="V31" s="512"/>
      <c r="W31" s="513"/>
      <c r="X31" s="514">
        <f>AVERAGE(X30:Z30)</f>
        <v>0.30426160802422131</v>
      </c>
      <c r="Y31" s="515"/>
      <c r="Z31" s="516"/>
      <c r="AA31" s="511">
        <f>AVERAGE(AA30:AC30)</f>
        <v>0.30729330786577241</v>
      </c>
      <c r="AB31" s="512"/>
      <c r="AC31" s="513"/>
      <c r="AD31" s="514">
        <f>AVERAGE(AD30:AF30)</f>
        <v>0.30244902409560764</v>
      </c>
      <c r="AE31" s="515"/>
      <c r="AF31" s="516"/>
      <c r="AG31" s="511">
        <f>AVERAGE(AG30:AI30)</f>
        <v>0.32923264318521811</v>
      </c>
      <c r="AH31" s="512"/>
      <c r="AI31" s="513"/>
    </row>
    <row r="32" spans="2:35" x14ac:dyDescent="0.35">
      <c r="B32" s="490" t="s">
        <v>445</v>
      </c>
      <c r="C32" s="490"/>
      <c r="D32" s="490"/>
      <c r="E32" s="490"/>
      <c r="F32" s="490"/>
      <c r="G32" s="490"/>
      <c r="H32" s="490"/>
      <c r="I32" s="490"/>
      <c r="J32" s="490"/>
      <c r="K32" s="490" t="s">
        <v>445</v>
      </c>
      <c r="L32" s="490"/>
      <c r="M32" s="490"/>
      <c r="N32" s="490"/>
      <c r="O32" s="490"/>
      <c r="P32" s="490"/>
      <c r="Q32" s="490"/>
      <c r="R32" s="490"/>
      <c r="S32" s="490"/>
      <c r="T32" s="490"/>
      <c r="U32" s="490"/>
      <c r="V32" s="490"/>
      <c r="W32" s="490"/>
      <c r="X32" s="490"/>
      <c r="Y32" s="490"/>
      <c r="Z32" s="490"/>
      <c r="AA32" s="490"/>
      <c r="AB32" s="490"/>
      <c r="AC32" s="490"/>
      <c r="AD32" s="490"/>
      <c r="AE32" s="490"/>
      <c r="AF32" s="490"/>
      <c r="AG32" s="490"/>
      <c r="AH32" s="490"/>
      <c r="AI32" s="490"/>
    </row>
    <row r="33" spans="2:35" x14ac:dyDescent="0.35">
      <c r="B33" t="s">
        <v>446</v>
      </c>
      <c r="C33" s="377">
        <v>69.25</v>
      </c>
      <c r="D33" s="378">
        <v>81.3</v>
      </c>
      <c r="E33" s="377">
        <v>92.83</v>
      </c>
      <c r="F33" s="378">
        <v>80.760000000000005</v>
      </c>
      <c r="G33" s="377">
        <v>67.5</v>
      </c>
      <c r="H33" s="378">
        <v>84.42</v>
      </c>
      <c r="I33" s="377">
        <v>94.92</v>
      </c>
      <c r="J33" s="378">
        <v>81.58</v>
      </c>
      <c r="K33" t="s">
        <v>446</v>
      </c>
      <c r="L33" s="379">
        <v>82.5</v>
      </c>
      <c r="M33" s="338">
        <v>82.3</v>
      </c>
      <c r="N33" s="380">
        <v>82.2</v>
      </c>
      <c r="O33" s="381">
        <v>76.17</v>
      </c>
      <c r="P33" s="124">
        <v>76.86</v>
      </c>
      <c r="Q33" s="382">
        <v>75.62</v>
      </c>
      <c r="R33" s="379">
        <v>97.81</v>
      </c>
      <c r="S33" s="338">
        <v>99.28</v>
      </c>
      <c r="T33" s="380">
        <v>102.27</v>
      </c>
      <c r="U33" s="381">
        <v>78.790000000000006</v>
      </c>
      <c r="V33" s="124">
        <v>78.62</v>
      </c>
      <c r="W33" s="382">
        <v>79.069999999999993</v>
      </c>
      <c r="X33" s="379">
        <v>90.27</v>
      </c>
      <c r="Y33" s="338">
        <v>90.96</v>
      </c>
      <c r="Z33" s="380">
        <v>90.89</v>
      </c>
      <c r="AA33" s="381">
        <v>105.86</v>
      </c>
      <c r="AB33" s="124">
        <v>100.08</v>
      </c>
      <c r="AC33" s="382">
        <v>102.07</v>
      </c>
      <c r="AD33" s="379">
        <v>84.06</v>
      </c>
      <c r="AE33" s="338">
        <v>84.64</v>
      </c>
      <c r="AF33" s="380">
        <v>80.19</v>
      </c>
      <c r="AG33" s="381">
        <v>79.44</v>
      </c>
      <c r="AH33" s="124">
        <v>78.069999999999993</v>
      </c>
      <c r="AI33" s="382">
        <v>77.69</v>
      </c>
    </row>
    <row r="34" spans="2:35" x14ac:dyDescent="0.35">
      <c r="B34" s="261" t="s">
        <v>447</v>
      </c>
      <c r="C34" s="328">
        <f>C21*60/C33</f>
        <v>12.537184115523466</v>
      </c>
      <c r="D34" s="329">
        <v>10.6</v>
      </c>
      <c r="E34" s="328">
        <f>E21*60/E33</f>
        <v>9.3137994182915005</v>
      </c>
      <c r="F34" s="329">
        <v>10.7</v>
      </c>
      <c r="G34" s="328">
        <f>G21*60/G33</f>
        <v>12.995555555555555</v>
      </c>
      <c r="H34" s="329">
        <f>H21*60/H33</f>
        <v>10.376687988628287</v>
      </c>
      <c r="I34" s="328">
        <f>I21*60/I33</f>
        <v>9.1782553729456371</v>
      </c>
      <c r="J34" s="329">
        <v>10.6</v>
      </c>
      <c r="K34" s="268" t="s">
        <v>447</v>
      </c>
      <c r="L34" s="295">
        <f t="shared" ref="L34:AI34" si="3">L21*60/L33</f>
        <v>10.501818181818182</v>
      </c>
      <c r="M34" s="296">
        <f t="shared" si="3"/>
        <v>10.709599027946537</v>
      </c>
      <c r="N34" s="297">
        <f t="shared" si="3"/>
        <v>10.481751824817517</v>
      </c>
      <c r="O34" s="298">
        <f t="shared" si="3"/>
        <v>11.272154391492714</v>
      </c>
      <c r="P34" s="299">
        <f t="shared" si="3"/>
        <v>10.975800156128026</v>
      </c>
      <c r="Q34" s="300">
        <f t="shared" si="3"/>
        <v>11.655646654324253</v>
      </c>
      <c r="R34" s="295">
        <f t="shared" si="3"/>
        <v>8.655556691544831</v>
      </c>
      <c r="S34" s="296">
        <f t="shared" si="3"/>
        <v>8.7147461724415791</v>
      </c>
      <c r="T34" s="297">
        <f t="shared" si="3"/>
        <v>8.5420944558521565</v>
      </c>
      <c r="U34" s="298">
        <f t="shared" si="3"/>
        <v>11.300926513516943</v>
      </c>
      <c r="V34" s="299">
        <f t="shared" si="3"/>
        <v>11.226151106588654</v>
      </c>
      <c r="W34" s="300">
        <f t="shared" si="3"/>
        <v>11.19261413937018</v>
      </c>
      <c r="X34" s="295">
        <f t="shared" si="3"/>
        <v>9.9435028248587578</v>
      </c>
      <c r="Y34" s="296">
        <f t="shared" si="3"/>
        <v>9.8284960422163596</v>
      </c>
      <c r="Z34" s="297">
        <f t="shared" si="3"/>
        <v>9.8624711189349767</v>
      </c>
      <c r="AA34" s="298">
        <f t="shared" si="3"/>
        <v>8.1617230304175319</v>
      </c>
      <c r="AB34" s="299">
        <f t="shared" si="3"/>
        <v>8.6390887290167875</v>
      </c>
      <c r="AC34" s="300">
        <f t="shared" si="3"/>
        <v>8.3060644655628497</v>
      </c>
      <c r="AD34" s="295">
        <f t="shared" si="3"/>
        <v>10.349750178443969</v>
      </c>
      <c r="AE34" s="296">
        <f t="shared" si="3"/>
        <v>10.406427221172022</v>
      </c>
      <c r="AF34" s="297">
        <f t="shared" si="3"/>
        <v>11.036288814066593</v>
      </c>
      <c r="AG34" s="298">
        <f t="shared" si="3"/>
        <v>11.110271903323264</v>
      </c>
      <c r="AH34" s="299">
        <f t="shared" si="3"/>
        <v>11.566542846163701</v>
      </c>
      <c r="AI34" s="300">
        <f t="shared" si="3"/>
        <v>11.561333504955593</v>
      </c>
    </row>
    <row r="35" spans="2:35" x14ac:dyDescent="0.35">
      <c r="K35" s="261" t="s">
        <v>448</v>
      </c>
      <c r="L35" s="505">
        <f>AVERAGE(L34:N34)</f>
        <v>10.564389678194077</v>
      </c>
      <c r="M35" s="506"/>
      <c r="N35" s="507"/>
      <c r="O35" s="491">
        <f>AVERAGE(O34:Q34)</f>
        <v>11.301200400648332</v>
      </c>
      <c r="P35" s="492"/>
      <c r="Q35" s="493"/>
      <c r="R35" s="505">
        <f>AVERAGE(R34:T34)</f>
        <v>8.6374657732795228</v>
      </c>
      <c r="S35" s="506"/>
      <c r="T35" s="507"/>
      <c r="U35" s="491">
        <f>AVERAGE(U34:W34)</f>
        <v>11.239897253158594</v>
      </c>
      <c r="V35" s="492"/>
      <c r="W35" s="493"/>
      <c r="X35" s="505">
        <f>AVERAGE(X34:Z34)</f>
        <v>9.8781566620033647</v>
      </c>
      <c r="Y35" s="506"/>
      <c r="Z35" s="507"/>
      <c r="AA35" s="491">
        <f>AVERAGE(AA34:AC34)</f>
        <v>8.3689587416657218</v>
      </c>
      <c r="AB35" s="492"/>
      <c r="AC35" s="493"/>
      <c r="AD35" s="505">
        <f>AVERAGE(AD34:AF34)</f>
        <v>10.597488737894196</v>
      </c>
      <c r="AE35" s="506"/>
      <c r="AF35" s="507"/>
      <c r="AG35" s="491">
        <f>AVERAGE(AG34:AI34)</f>
        <v>11.412716084814186</v>
      </c>
      <c r="AH35" s="492"/>
      <c r="AI35" s="493"/>
    </row>
    <row r="36" spans="2:35" x14ac:dyDescent="0.35">
      <c r="L36" s="494" t="s">
        <v>329</v>
      </c>
      <c r="M36" s="494"/>
      <c r="N36" s="494"/>
      <c r="O36" s="494" t="s">
        <v>330</v>
      </c>
      <c r="P36" s="494"/>
      <c r="Q36" s="494"/>
      <c r="R36" s="494" t="s">
        <v>331</v>
      </c>
      <c r="S36" s="494"/>
      <c r="T36" s="494"/>
      <c r="U36" s="494" t="s">
        <v>332</v>
      </c>
      <c r="V36" s="494"/>
      <c r="W36" s="494"/>
      <c r="X36" s="494" t="s">
        <v>333</v>
      </c>
      <c r="Y36" s="494"/>
      <c r="Z36" s="494"/>
      <c r="AA36" s="494" t="s">
        <v>334</v>
      </c>
      <c r="AB36" s="494"/>
      <c r="AC36" s="494"/>
      <c r="AD36" s="494" t="s">
        <v>335</v>
      </c>
      <c r="AE36" s="494"/>
      <c r="AF36" s="494"/>
      <c r="AG36" s="494" t="s">
        <v>336</v>
      </c>
      <c r="AH36" s="494"/>
      <c r="AI36" s="494"/>
    </row>
    <row r="37" spans="2:35" ht="18.5" x14ac:dyDescent="0.45">
      <c r="B37" s="261" t="s">
        <v>449</v>
      </c>
      <c r="K37" s="495" t="s">
        <v>450</v>
      </c>
      <c r="L37" s="495"/>
      <c r="M37" s="495"/>
      <c r="N37" s="495"/>
      <c r="O37" s="495"/>
      <c r="P37" s="495"/>
      <c r="Q37" s="495"/>
      <c r="R37" s="495"/>
      <c r="S37" s="495"/>
      <c r="T37" s="495"/>
      <c r="U37" s="495"/>
      <c r="V37" s="495"/>
      <c r="W37" s="495"/>
      <c r="X37" s="495"/>
      <c r="Y37" s="495"/>
      <c r="Z37" s="495"/>
      <c r="AA37" s="495"/>
      <c r="AB37" s="495"/>
      <c r="AC37" s="495"/>
      <c r="AD37" s="495"/>
      <c r="AE37" s="495"/>
      <c r="AF37" s="495"/>
      <c r="AG37" s="495"/>
      <c r="AH37" s="495"/>
      <c r="AI37" s="495"/>
    </row>
    <row r="38" spans="2:35" x14ac:dyDescent="0.35">
      <c r="B38" t="s">
        <v>451</v>
      </c>
      <c r="K38" s="261"/>
      <c r="L38" s="261" t="s">
        <v>422</v>
      </c>
      <c r="M38" s="261"/>
      <c r="N38" s="261"/>
      <c r="O38" s="261" t="s">
        <v>422</v>
      </c>
      <c r="P38" s="261"/>
      <c r="Q38" s="261"/>
      <c r="R38" s="261" t="s">
        <v>422</v>
      </c>
      <c r="S38" s="261" t="s">
        <v>423</v>
      </c>
      <c r="T38" s="261"/>
      <c r="U38" s="261" t="s">
        <v>422</v>
      </c>
      <c r="V38" s="261" t="s">
        <v>423</v>
      </c>
      <c r="W38" s="261"/>
      <c r="X38" s="261" t="s">
        <v>422</v>
      </c>
      <c r="Y38" s="261" t="s">
        <v>423</v>
      </c>
      <c r="Z38" s="261"/>
      <c r="AA38" s="261" t="s">
        <v>422</v>
      </c>
      <c r="AB38" s="261" t="s">
        <v>423</v>
      </c>
      <c r="AC38" s="261"/>
      <c r="AD38" s="261" t="s">
        <v>422</v>
      </c>
      <c r="AE38" s="261"/>
      <c r="AF38" s="261"/>
      <c r="AG38" s="261" t="s">
        <v>422</v>
      </c>
      <c r="AH38" s="261" t="s">
        <v>423</v>
      </c>
      <c r="AI38" s="261"/>
    </row>
    <row r="39" spans="2:35" x14ac:dyDescent="0.35">
      <c r="C39" t="s">
        <v>452</v>
      </c>
      <c r="K39" s="490" t="s">
        <v>430</v>
      </c>
      <c r="L39" s="490"/>
      <c r="M39" s="490"/>
      <c r="N39" s="490"/>
      <c r="O39" s="490"/>
      <c r="P39" s="490"/>
      <c r="Q39" s="490"/>
      <c r="R39" s="490"/>
      <c r="S39" s="490"/>
      <c r="T39" s="490"/>
      <c r="U39" s="490"/>
      <c r="V39" s="490"/>
      <c r="W39" s="490"/>
      <c r="X39" s="490"/>
      <c r="Y39" s="490"/>
      <c r="Z39" s="490"/>
      <c r="AA39" s="490"/>
      <c r="AB39" s="490"/>
      <c r="AC39" s="490"/>
      <c r="AD39" s="490"/>
      <c r="AE39" s="490"/>
      <c r="AF39" s="490"/>
      <c r="AG39" s="490"/>
      <c r="AH39" s="490"/>
      <c r="AI39" s="490"/>
    </row>
    <row r="40" spans="2:35" x14ac:dyDescent="0.35">
      <c r="K40" t="s">
        <v>428</v>
      </c>
      <c r="L40" s="379">
        <v>9413</v>
      </c>
      <c r="M40" s="338"/>
      <c r="N40" s="380"/>
      <c r="O40" s="381">
        <v>9601</v>
      </c>
      <c r="P40" s="124"/>
      <c r="Q40" s="382"/>
      <c r="R40" s="379">
        <v>7083</v>
      </c>
      <c r="S40" s="338">
        <v>6689</v>
      </c>
      <c r="T40" s="380"/>
      <c r="U40" s="381">
        <v>6849</v>
      </c>
      <c r="V40" s="124">
        <v>7590</v>
      </c>
      <c r="W40" s="382"/>
      <c r="X40" s="379">
        <v>7778</v>
      </c>
      <c r="Y40" s="338">
        <v>8276</v>
      </c>
      <c r="Z40" s="380"/>
      <c r="AA40" s="381">
        <v>6934</v>
      </c>
      <c r="AB40" s="124">
        <v>8255</v>
      </c>
      <c r="AC40" s="382"/>
      <c r="AD40" s="379">
        <v>7608</v>
      </c>
      <c r="AE40" s="338"/>
      <c r="AF40" s="380"/>
      <c r="AG40" s="381">
        <v>6487</v>
      </c>
      <c r="AH40" s="124">
        <v>7065</v>
      </c>
      <c r="AI40" s="382"/>
    </row>
    <row r="41" spans="2:35" x14ac:dyDescent="0.35">
      <c r="K41" t="s">
        <v>4157</v>
      </c>
      <c r="L41" s="301">
        <v>230</v>
      </c>
      <c r="M41" s="302"/>
      <c r="N41" s="303"/>
      <c r="O41" s="275">
        <v>250</v>
      </c>
      <c r="P41" s="74"/>
      <c r="Q41" s="276"/>
      <c r="R41" s="301">
        <v>5</v>
      </c>
      <c r="S41" s="302">
        <v>5</v>
      </c>
      <c r="T41" s="303"/>
      <c r="U41" s="275">
        <v>200</v>
      </c>
      <c r="V41" s="74">
        <v>210</v>
      </c>
      <c r="W41" s="276"/>
      <c r="X41" s="301">
        <v>10</v>
      </c>
      <c r="Y41" s="302">
        <v>10</v>
      </c>
      <c r="Z41" s="303"/>
      <c r="AA41" s="275">
        <v>5</v>
      </c>
      <c r="AB41" s="74">
        <v>5</v>
      </c>
      <c r="AC41" s="276"/>
      <c r="AD41" s="301">
        <v>220</v>
      </c>
      <c r="AE41" s="302"/>
      <c r="AF41" s="303"/>
      <c r="AG41" s="275">
        <v>350</v>
      </c>
      <c r="AH41" s="74">
        <v>380</v>
      </c>
      <c r="AI41" s="276"/>
    </row>
    <row r="42" spans="2:35" x14ac:dyDescent="0.35">
      <c r="K42" s="490" t="s">
        <v>431</v>
      </c>
      <c r="L42" s="490"/>
      <c r="M42" s="490"/>
      <c r="N42" s="490"/>
      <c r="O42" s="490"/>
      <c r="P42" s="490"/>
      <c r="Q42" s="490"/>
      <c r="R42" s="490"/>
      <c r="S42" s="490"/>
      <c r="T42" s="490"/>
      <c r="U42" s="490"/>
      <c r="V42" s="490"/>
      <c r="W42" s="490"/>
      <c r="X42" s="490"/>
      <c r="Y42" s="490"/>
      <c r="Z42" s="490"/>
      <c r="AA42" s="490"/>
      <c r="AB42" s="490"/>
      <c r="AC42" s="490"/>
      <c r="AD42" s="490"/>
      <c r="AE42" s="490"/>
      <c r="AF42" s="490"/>
      <c r="AG42" s="490"/>
      <c r="AH42" s="490"/>
      <c r="AI42" s="490"/>
    </row>
    <row r="43" spans="2:35" x14ac:dyDescent="0.35">
      <c r="K43" t="s">
        <v>432</v>
      </c>
      <c r="L43" s="379">
        <v>10.11</v>
      </c>
      <c r="M43" s="338"/>
      <c r="N43" s="380"/>
      <c r="O43" s="381">
        <v>9.98</v>
      </c>
      <c r="P43" s="124"/>
      <c r="Q43" s="382"/>
      <c r="R43" s="379">
        <v>9.7899999999999991</v>
      </c>
      <c r="S43" s="338">
        <v>9.86</v>
      </c>
      <c r="T43" s="380"/>
      <c r="U43" s="381">
        <v>9.93</v>
      </c>
      <c r="V43" s="124">
        <v>9.9600000000000009</v>
      </c>
      <c r="W43" s="382"/>
      <c r="X43" s="379">
        <v>9.9499999999999993</v>
      </c>
      <c r="Y43" s="338">
        <v>9.9499999999999993</v>
      </c>
      <c r="Z43" s="380"/>
      <c r="AA43" s="381">
        <v>10.06</v>
      </c>
      <c r="AB43" s="124">
        <v>10.01</v>
      </c>
      <c r="AC43" s="382"/>
      <c r="AD43" s="379">
        <v>10.15</v>
      </c>
      <c r="AE43" s="338"/>
      <c r="AF43" s="380"/>
      <c r="AG43" s="381">
        <v>9.82</v>
      </c>
      <c r="AH43" s="124">
        <v>9.89</v>
      </c>
      <c r="AI43" s="382"/>
    </row>
    <row r="44" spans="2:35" x14ac:dyDescent="0.35">
      <c r="B44" t="s">
        <v>453</v>
      </c>
      <c r="K44" t="s">
        <v>434</v>
      </c>
      <c r="L44" s="277">
        <v>8.8699999999999992</v>
      </c>
      <c r="M44" s="278"/>
      <c r="N44" s="279"/>
      <c r="O44" s="286">
        <v>8.7899999999999991</v>
      </c>
      <c r="P44" s="287"/>
      <c r="Q44" s="288"/>
      <c r="R44" s="277">
        <v>8.4499999999999993</v>
      </c>
      <c r="S44" s="278">
        <v>8.43</v>
      </c>
      <c r="T44" s="279"/>
      <c r="U44" s="286">
        <v>8.41</v>
      </c>
      <c r="V44" s="287">
        <v>8.44</v>
      </c>
      <c r="W44" s="288"/>
      <c r="X44" s="277">
        <v>8.58</v>
      </c>
      <c r="Y44" s="278">
        <v>8.4700000000000006</v>
      </c>
      <c r="Z44" s="279"/>
      <c r="AA44" s="286">
        <v>8.5399999999999991</v>
      </c>
      <c r="AB44" s="287">
        <v>8.58</v>
      </c>
      <c r="AC44" s="288"/>
      <c r="AD44" s="277">
        <v>8.8800000000000008</v>
      </c>
      <c r="AE44" s="278"/>
      <c r="AF44" s="279"/>
      <c r="AG44" s="286">
        <v>8.4499999999999993</v>
      </c>
      <c r="AH44" s="287">
        <v>8.51</v>
      </c>
      <c r="AI44" s="288"/>
    </row>
    <row r="45" spans="2:35" x14ac:dyDescent="0.35">
      <c r="F45" t="s">
        <v>454</v>
      </c>
      <c r="K45" t="s">
        <v>435</v>
      </c>
      <c r="L45" s="277">
        <v>0.84</v>
      </c>
      <c r="M45" s="278"/>
      <c r="N45" s="279"/>
      <c r="O45" s="286">
        <v>0.84</v>
      </c>
      <c r="P45" s="287"/>
      <c r="Q45" s="288"/>
      <c r="R45" s="277">
        <v>0.84</v>
      </c>
      <c r="S45" s="278">
        <v>0.84</v>
      </c>
      <c r="T45" s="279"/>
      <c r="U45" s="286">
        <v>0.84</v>
      </c>
      <c r="V45" s="287">
        <v>0.84</v>
      </c>
      <c r="W45" s="288"/>
      <c r="X45" s="277">
        <v>0.84</v>
      </c>
      <c r="Y45" s="278">
        <v>0.84</v>
      </c>
      <c r="Z45" s="279"/>
      <c r="AA45" s="286">
        <v>0.84</v>
      </c>
      <c r="AB45" s="287">
        <v>0.84</v>
      </c>
      <c r="AC45" s="288"/>
      <c r="AD45" s="277">
        <v>0.84</v>
      </c>
      <c r="AE45" s="278"/>
      <c r="AF45" s="279"/>
      <c r="AG45" s="286">
        <v>0.84</v>
      </c>
      <c r="AH45" s="287">
        <v>0.84</v>
      </c>
      <c r="AI45" s="288"/>
    </row>
    <row r="46" spans="2:35" x14ac:dyDescent="0.35">
      <c r="K46" t="s">
        <v>436</v>
      </c>
      <c r="L46" s="277">
        <v>77.010000000000005</v>
      </c>
      <c r="M46" s="278"/>
      <c r="N46" s="279"/>
      <c r="O46" s="286">
        <v>79.510000000000005</v>
      </c>
      <c r="P46" s="287"/>
      <c r="Q46" s="288"/>
      <c r="R46" s="277">
        <v>75.19</v>
      </c>
      <c r="S46" s="278">
        <v>72.83</v>
      </c>
      <c r="T46" s="279"/>
      <c r="U46" s="286">
        <v>78.28</v>
      </c>
      <c r="V46" s="287">
        <v>77.25</v>
      </c>
      <c r="W46" s="288"/>
      <c r="X46" s="277">
        <v>74.430000000000007</v>
      </c>
      <c r="Y46" s="278">
        <v>74.92</v>
      </c>
      <c r="Z46" s="279"/>
      <c r="AA46" s="286">
        <v>71.89</v>
      </c>
      <c r="AB46" s="287">
        <v>73.599999999999994</v>
      </c>
      <c r="AC46" s="288"/>
      <c r="AD46" s="277">
        <v>76.08</v>
      </c>
      <c r="AE46" s="278"/>
      <c r="AF46" s="279"/>
      <c r="AG46" s="286">
        <v>77.989999999999995</v>
      </c>
      <c r="AH46" s="287">
        <v>77.05</v>
      </c>
      <c r="AI46" s="288"/>
    </row>
    <row r="47" spans="2:35" x14ac:dyDescent="0.35">
      <c r="K47" t="s">
        <v>437</v>
      </c>
      <c r="L47" s="277">
        <v>205.85</v>
      </c>
      <c r="M47" s="278"/>
      <c r="N47" s="279"/>
      <c r="O47" s="286">
        <v>205.02</v>
      </c>
      <c r="P47" s="287"/>
      <c r="Q47" s="288"/>
      <c r="R47" s="277">
        <v>205.12</v>
      </c>
      <c r="S47" s="278">
        <v>204.95</v>
      </c>
      <c r="T47" s="279"/>
      <c r="U47" s="286">
        <v>205.01</v>
      </c>
      <c r="V47" s="287">
        <v>204.78</v>
      </c>
      <c r="W47" s="288"/>
      <c r="X47" s="277">
        <v>205.01</v>
      </c>
      <c r="Y47" s="278">
        <v>204.8</v>
      </c>
      <c r="Z47" s="279"/>
      <c r="AA47" s="286">
        <v>205.05</v>
      </c>
      <c r="AB47" s="287">
        <v>204.97</v>
      </c>
      <c r="AC47" s="288"/>
      <c r="AD47" s="277">
        <v>205</v>
      </c>
      <c r="AE47" s="278"/>
      <c r="AF47" s="279"/>
      <c r="AG47" s="286">
        <v>205.03</v>
      </c>
      <c r="AH47" s="287">
        <v>205.01</v>
      </c>
      <c r="AI47" s="288"/>
    </row>
    <row r="48" spans="2:35" x14ac:dyDescent="0.35">
      <c r="K48" t="s">
        <v>438</v>
      </c>
      <c r="L48" s="277">
        <v>970</v>
      </c>
      <c r="M48" s="278"/>
      <c r="N48" s="279"/>
      <c r="O48" s="286">
        <v>970</v>
      </c>
      <c r="P48" s="287"/>
      <c r="Q48" s="288"/>
      <c r="R48" s="277">
        <v>970</v>
      </c>
      <c r="S48" s="278">
        <v>970</v>
      </c>
      <c r="T48" s="279"/>
      <c r="U48" s="286">
        <v>970</v>
      </c>
      <c r="V48" s="287">
        <v>970</v>
      </c>
      <c r="W48" s="288"/>
      <c r="X48" s="277">
        <v>970</v>
      </c>
      <c r="Y48" s="278">
        <v>970</v>
      </c>
      <c r="Z48" s="279"/>
      <c r="AA48" s="286">
        <v>970</v>
      </c>
      <c r="AB48" s="287">
        <v>970</v>
      </c>
      <c r="AC48" s="288"/>
      <c r="AD48" s="277">
        <v>970</v>
      </c>
      <c r="AE48" s="278"/>
      <c r="AF48" s="279"/>
      <c r="AG48" s="286">
        <v>970</v>
      </c>
      <c r="AH48" s="287">
        <v>970</v>
      </c>
      <c r="AI48" s="288"/>
    </row>
    <row r="49" spans="2:35" x14ac:dyDescent="0.35">
      <c r="K49" t="s">
        <v>439</v>
      </c>
      <c r="L49" s="277">
        <v>5.22</v>
      </c>
      <c r="M49" s="278"/>
      <c r="N49" s="279"/>
      <c r="O49" s="286">
        <v>4.7300000000000004</v>
      </c>
      <c r="P49" s="287"/>
      <c r="Q49" s="288"/>
      <c r="R49" s="277">
        <v>4.78</v>
      </c>
      <c r="S49" s="278">
        <v>4.83</v>
      </c>
      <c r="T49" s="279"/>
      <c r="U49" s="286">
        <v>5.21</v>
      </c>
      <c r="V49" s="287">
        <v>4.78</v>
      </c>
      <c r="W49" s="288"/>
      <c r="X49" s="277">
        <v>4.74</v>
      </c>
      <c r="Y49" s="278">
        <v>4.78</v>
      </c>
      <c r="Z49" s="279"/>
      <c r="AA49" s="286">
        <v>4.76</v>
      </c>
      <c r="AB49" s="287">
        <v>4.72</v>
      </c>
      <c r="AC49" s="288"/>
      <c r="AD49" s="277">
        <v>4.74</v>
      </c>
      <c r="AE49" s="278"/>
      <c r="AF49" s="279"/>
      <c r="AG49" s="286">
        <v>4.83</v>
      </c>
      <c r="AH49" s="287">
        <v>4.72</v>
      </c>
      <c r="AI49" s="288"/>
    </row>
    <row r="50" spans="2:35" x14ac:dyDescent="0.35">
      <c r="K50" t="s">
        <v>440</v>
      </c>
      <c r="L50" s="277">
        <v>0.22</v>
      </c>
      <c r="M50" s="278"/>
      <c r="N50" s="279"/>
      <c r="O50" s="286">
        <v>0.22</v>
      </c>
      <c r="P50" s="287"/>
      <c r="Q50" s="288"/>
      <c r="R50" s="277">
        <v>0.22</v>
      </c>
      <c r="S50" s="278">
        <v>0.22</v>
      </c>
      <c r="T50" s="279"/>
      <c r="U50" s="286">
        <v>0.22</v>
      </c>
      <c r="V50" s="287">
        <v>0.22</v>
      </c>
      <c r="W50" s="288"/>
      <c r="X50" s="277">
        <v>0.22</v>
      </c>
      <c r="Y50" s="278">
        <v>0.22</v>
      </c>
      <c r="Z50" s="279"/>
      <c r="AA50" s="286">
        <v>0.22</v>
      </c>
      <c r="AB50" s="287">
        <v>0.22</v>
      </c>
      <c r="AC50" s="288"/>
      <c r="AD50" s="277">
        <v>0.22</v>
      </c>
      <c r="AE50" s="278"/>
      <c r="AF50" s="279"/>
      <c r="AG50" s="286">
        <v>0.22</v>
      </c>
      <c r="AH50" s="287">
        <v>0.22</v>
      </c>
      <c r="AI50" s="288"/>
    </row>
    <row r="51" spans="2:35" x14ac:dyDescent="0.35">
      <c r="K51" t="s">
        <v>441</v>
      </c>
      <c r="L51" s="280">
        <v>12319</v>
      </c>
      <c r="M51" s="281"/>
      <c r="N51" s="282"/>
      <c r="O51" s="289">
        <v>11847</v>
      </c>
      <c r="P51" s="290"/>
      <c r="Q51" s="291"/>
      <c r="R51" s="280">
        <v>9551</v>
      </c>
      <c r="S51" s="281">
        <v>9238</v>
      </c>
      <c r="T51" s="282"/>
      <c r="U51" s="289">
        <v>9395</v>
      </c>
      <c r="V51" s="290">
        <v>10130</v>
      </c>
      <c r="W51" s="291"/>
      <c r="X51" s="277">
        <v>10470</v>
      </c>
      <c r="Y51" s="278">
        <v>10900</v>
      </c>
      <c r="Z51" s="279"/>
      <c r="AA51" s="286">
        <v>9609</v>
      </c>
      <c r="AB51" s="287">
        <v>11471</v>
      </c>
      <c r="AC51" s="288"/>
      <c r="AD51" s="277">
        <v>9731</v>
      </c>
      <c r="AE51" s="278"/>
      <c r="AF51" s="279"/>
      <c r="AG51" s="286">
        <v>9393</v>
      </c>
      <c r="AH51" s="287">
        <v>9813</v>
      </c>
      <c r="AI51" s="288"/>
    </row>
    <row r="52" spans="2:35" x14ac:dyDescent="0.35">
      <c r="K52" s="268" t="s">
        <v>443</v>
      </c>
      <c r="L52" s="283">
        <f>(((L43)*(L45)*(L47-L46)+(L43-L44)*(L48))+((L49)*(L50)*(L47-L46)))/L51</f>
        <v>0.19846746261871903</v>
      </c>
      <c r="M52" s="284"/>
      <c r="N52" s="285"/>
      <c r="O52" s="292">
        <f t="shared" ref="O52:U52" si="4">(((O43)*(O45)*(O47-O46)+(O43-O44)*(O48))+((O49)*(O50)*(O47-O46)))/O51</f>
        <v>0.1972719792352495</v>
      </c>
      <c r="P52" s="293"/>
      <c r="Q52" s="294"/>
      <c r="R52" s="283">
        <f t="shared" si="4"/>
        <v>0.26226853062506544</v>
      </c>
      <c r="S52" s="284">
        <f t="shared" si="4"/>
        <v>0.28380184022515692</v>
      </c>
      <c r="T52" s="285"/>
      <c r="U52" s="292">
        <f t="shared" si="4"/>
        <v>0.28491093155934005</v>
      </c>
      <c r="V52" s="293">
        <f>(((V43)*(V45)*(V47-V46)+(V43-V44)*(V48))+((V49)*(V50)*(V47-V46)))/V51</f>
        <v>0.26411426850937819</v>
      </c>
      <c r="W52" s="294"/>
      <c r="X52" s="283">
        <f>(((X43)*(X45)*(X47-X46)+(X43-X44)*(X48))+((X49)*(X50)*(X47-X46)))/X51</f>
        <v>0.24416967182425964</v>
      </c>
      <c r="Y52" s="284">
        <f>(((Y43)*(Y45)*(Y47-Y46)+(Y43-Y44)*(Y48))+((Y49)*(Y50)*(Y47-Y46)))/Y51</f>
        <v>0.24382741724770629</v>
      </c>
      <c r="Z52" s="285"/>
      <c r="AA52" s="292">
        <f>(((AA43)*(AA45)*(AA47-AA46)+(AA43-AA44)*(AA48))+((AA49)*(AA50)*(AA47-AA46)))/AA51</f>
        <v>0.28505572026225423</v>
      </c>
      <c r="AB52" s="293">
        <f>(((AB43)*(AB45)*(AB47-AB46)+(AB43-AB44)*(AB48))+((AB49)*(AB50)*(AB47-AB46)))/AB51</f>
        <v>0.22911046255775433</v>
      </c>
      <c r="AC52" s="294"/>
      <c r="AD52" s="283">
        <f>(((AD43)*(AD45)*(AD47-AD46)+(AD43-AD44)*(AD48))+((AD49)*(AD50)*(AD47-AD46)))/AD51</f>
        <v>0.25336652923646075</v>
      </c>
      <c r="AE52" s="284"/>
      <c r="AF52" s="285"/>
      <c r="AG52" s="292">
        <f>(((AG43)*(AG45)*(AG47-AG46)+(AG43-AG44)*(AG48))+((AG49)*(AG50)*(AG47-AG46)))/AG51</f>
        <v>0.26741405898009163</v>
      </c>
      <c r="AH52" s="293">
        <f>(((AH43)*(AH45)*(AH47-AH46)+(AH43-AH44)*(AH48))+((AH49)*(AH50)*(AH47-AH46)))/AH51</f>
        <v>0.25828127585855509</v>
      </c>
      <c r="AI52" s="294"/>
    </row>
    <row r="53" spans="2:35" x14ac:dyDescent="0.35">
      <c r="B53" t="s">
        <v>447</v>
      </c>
      <c r="K53" s="261" t="s">
        <v>444</v>
      </c>
      <c r="L53" s="502">
        <f>L52</f>
        <v>0.19846746261871903</v>
      </c>
      <c r="M53" s="503"/>
      <c r="N53" s="504"/>
      <c r="O53" s="544">
        <f>O52</f>
        <v>0.1972719792352495</v>
      </c>
      <c r="P53" s="545"/>
      <c r="Q53" s="546"/>
      <c r="R53" s="538">
        <f>AVERAGE(R52:S52)</f>
        <v>0.27303518542511118</v>
      </c>
      <c r="S53" s="539"/>
      <c r="T53" s="540"/>
      <c r="U53" s="499">
        <f>AVERAGE(U52:V52)</f>
        <v>0.27451260003435912</v>
      </c>
      <c r="V53" s="500"/>
      <c r="W53" s="501"/>
      <c r="X53" s="538">
        <f>AVERAGE(X52:Y52)</f>
        <v>0.24399854453598296</v>
      </c>
      <c r="Y53" s="539"/>
      <c r="Z53" s="540"/>
      <c r="AA53" s="499">
        <f>AVERAGE(AA52:AB52)</f>
        <v>0.25708309141000429</v>
      </c>
      <c r="AB53" s="500"/>
      <c r="AC53" s="501"/>
      <c r="AD53" s="502">
        <f>AD52</f>
        <v>0.25336652923646075</v>
      </c>
      <c r="AE53" s="503"/>
      <c r="AF53" s="504"/>
      <c r="AG53" s="499">
        <f>AVERAGE(AG52:AH52)</f>
        <v>0.26284766741932336</v>
      </c>
      <c r="AH53" s="500"/>
      <c r="AI53" s="501"/>
    </row>
    <row r="54" spans="2:35" x14ac:dyDescent="0.35">
      <c r="K54" s="490" t="s">
        <v>445</v>
      </c>
      <c r="L54" s="490"/>
      <c r="M54" s="490"/>
      <c r="N54" s="490"/>
      <c r="O54" s="490"/>
      <c r="P54" s="490"/>
      <c r="Q54" s="490"/>
      <c r="R54" s="490"/>
      <c r="S54" s="490"/>
      <c r="T54" s="490"/>
      <c r="U54" s="490"/>
      <c r="V54" s="490"/>
      <c r="W54" s="490"/>
      <c r="X54" s="490"/>
      <c r="Y54" s="490"/>
      <c r="Z54" s="490"/>
      <c r="AA54" s="490"/>
      <c r="AB54" s="490"/>
      <c r="AC54" s="490"/>
      <c r="AD54" s="490"/>
      <c r="AE54" s="490"/>
      <c r="AF54" s="490"/>
      <c r="AG54" s="490"/>
      <c r="AH54" s="490"/>
      <c r="AI54" s="490"/>
    </row>
    <row r="55" spans="2:35" x14ac:dyDescent="0.35">
      <c r="C55" t="s">
        <v>455</v>
      </c>
      <c r="K55" t="s">
        <v>446</v>
      </c>
      <c r="L55" s="379">
        <v>72.37</v>
      </c>
      <c r="M55" s="338"/>
      <c r="N55" s="380"/>
      <c r="O55" s="381">
        <v>68.08</v>
      </c>
      <c r="P55" s="124"/>
      <c r="Q55" s="382"/>
      <c r="R55" s="379">
        <v>80.73</v>
      </c>
      <c r="S55" s="338">
        <v>82.66</v>
      </c>
      <c r="T55" s="380"/>
      <c r="U55" s="381">
        <v>74.95</v>
      </c>
      <c r="V55" s="124">
        <v>73.14</v>
      </c>
      <c r="W55" s="382"/>
      <c r="X55" s="379">
        <v>80.569999999999993</v>
      </c>
      <c r="Y55" s="338">
        <v>78.83</v>
      </c>
      <c r="Z55" s="380"/>
      <c r="AA55" s="381">
        <v>82.95</v>
      </c>
      <c r="AB55" s="124">
        <v>83.2</v>
      </c>
      <c r="AC55" s="382"/>
      <c r="AD55" s="379">
        <v>69.790000000000006</v>
      </c>
      <c r="AE55" s="338"/>
      <c r="AF55" s="380"/>
      <c r="AG55" s="381">
        <v>73.45</v>
      </c>
      <c r="AH55" s="124">
        <v>70.540000000000006</v>
      </c>
      <c r="AI55" s="382"/>
    </row>
    <row r="56" spans="2:35" x14ac:dyDescent="0.35">
      <c r="K56" s="268" t="s">
        <v>447</v>
      </c>
      <c r="L56" s="295">
        <f>L43*60/L55</f>
        <v>8.3819262125189979</v>
      </c>
      <c r="M56" s="296"/>
      <c r="N56" s="297"/>
      <c r="O56" s="298">
        <f t="shared" ref="O56:U56" si="5">O43*60/O55</f>
        <v>8.7955346650998845</v>
      </c>
      <c r="P56" s="299"/>
      <c r="Q56" s="300"/>
      <c r="R56" s="295">
        <f t="shared" si="5"/>
        <v>7.276105536975102</v>
      </c>
      <c r="S56" s="296">
        <f t="shared" si="5"/>
        <v>7.1570287926445673</v>
      </c>
      <c r="T56" s="297"/>
      <c r="U56" s="298">
        <f t="shared" si="5"/>
        <v>7.949299533022014</v>
      </c>
      <c r="V56" s="299">
        <f>V43*60/V55</f>
        <v>8.1706316652994264</v>
      </c>
      <c r="W56" s="300"/>
      <c r="X56" s="295">
        <f>X43*60/X55</f>
        <v>7.4097058458483316</v>
      </c>
      <c r="Y56" s="296">
        <f>Y43*60/Y55</f>
        <v>7.5732589115818856</v>
      </c>
      <c r="Z56" s="297"/>
      <c r="AA56" s="298">
        <f>AA43*60/AA55</f>
        <v>7.2766726943942137</v>
      </c>
      <c r="AB56" s="299">
        <f>AB43*60/AB55</f>
        <v>7.21875</v>
      </c>
      <c r="AC56" s="300"/>
      <c r="AD56" s="295">
        <f>AD43*60/AD55</f>
        <v>8.7261785356068202</v>
      </c>
      <c r="AE56" s="296"/>
      <c r="AF56" s="297"/>
      <c r="AG56" s="298">
        <f>AG43*60/AG55</f>
        <v>8.0217835262083046</v>
      </c>
      <c r="AH56" s="299">
        <f>AH43*60/AH55</f>
        <v>8.4122483697193093</v>
      </c>
      <c r="AI56" s="300"/>
    </row>
    <row r="57" spans="2:35" x14ac:dyDescent="0.35">
      <c r="K57" s="261" t="s">
        <v>448</v>
      </c>
      <c r="L57" s="541">
        <f>L56</f>
        <v>8.3819262125189979</v>
      </c>
      <c r="M57" s="542"/>
      <c r="N57" s="543"/>
      <c r="O57" s="496">
        <f>O56</f>
        <v>8.7955346650998845</v>
      </c>
      <c r="P57" s="497"/>
      <c r="Q57" s="498"/>
      <c r="R57" s="541">
        <f>AVERAGE(R56:S56)</f>
        <v>7.2165671648098346</v>
      </c>
      <c r="S57" s="542"/>
      <c r="T57" s="543"/>
      <c r="U57" s="496">
        <f>AVERAGE(U56:V56)</f>
        <v>8.0599655991607193</v>
      </c>
      <c r="V57" s="497"/>
      <c r="W57" s="498"/>
      <c r="X57" s="541">
        <f>AVERAGE(X56:Y56)</f>
        <v>7.4914823787151086</v>
      </c>
      <c r="Y57" s="542"/>
      <c r="Z57" s="543"/>
      <c r="AA57" s="496">
        <f>AVERAGE(AA56:AB56)</f>
        <v>7.2477113471971073</v>
      </c>
      <c r="AB57" s="497"/>
      <c r="AC57" s="498"/>
      <c r="AD57" s="541">
        <f>AD56</f>
        <v>8.7261785356068202</v>
      </c>
      <c r="AE57" s="542"/>
      <c r="AF57" s="543"/>
      <c r="AG57" s="496">
        <f>AVERAGE(AG56:AH56)</f>
        <v>8.217015947963807</v>
      </c>
      <c r="AH57" s="497"/>
      <c r="AI57" s="498"/>
    </row>
    <row r="58" spans="2:35" ht="18.5" x14ac:dyDescent="0.45">
      <c r="K58" s="495" t="s">
        <v>456</v>
      </c>
      <c r="L58" s="495"/>
      <c r="M58" s="495"/>
      <c r="N58" s="495"/>
      <c r="O58" s="495"/>
      <c r="P58" s="495"/>
      <c r="Q58" s="495"/>
      <c r="R58" s="495"/>
      <c r="S58" s="495"/>
      <c r="T58" s="495"/>
      <c r="U58" s="495"/>
      <c r="V58" s="495"/>
      <c r="W58" s="495"/>
      <c r="X58" s="495"/>
      <c r="Y58" s="495"/>
      <c r="Z58" s="495"/>
      <c r="AA58" s="495"/>
      <c r="AB58" s="495"/>
      <c r="AC58" s="495"/>
      <c r="AD58" s="495"/>
      <c r="AE58" s="495"/>
      <c r="AF58" s="495"/>
      <c r="AG58" s="495"/>
      <c r="AH58" s="495"/>
    </row>
    <row r="59" spans="2:35" x14ac:dyDescent="0.35">
      <c r="K59" s="261"/>
      <c r="L59" s="261" t="s">
        <v>422</v>
      </c>
      <c r="M59" s="261" t="s">
        <v>423</v>
      </c>
      <c r="N59" s="261"/>
      <c r="O59" s="261" t="s">
        <v>422</v>
      </c>
      <c r="P59" s="261"/>
      <c r="Q59" s="261"/>
      <c r="R59" s="261" t="s">
        <v>422</v>
      </c>
      <c r="S59" s="261"/>
      <c r="T59" s="261"/>
      <c r="U59" s="261" t="s">
        <v>422</v>
      </c>
      <c r="V59" s="261"/>
      <c r="W59" s="261"/>
      <c r="X59" s="261" t="s">
        <v>422</v>
      </c>
      <c r="Y59" s="261"/>
      <c r="Z59" s="261"/>
      <c r="AA59" s="261" t="s">
        <v>422</v>
      </c>
      <c r="AB59" s="261"/>
      <c r="AC59" s="261"/>
      <c r="AD59" s="261" t="s">
        <v>422</v>
      </c>
      <c r="AE59" s="261"/>
      <c r="AF59" s="261"/>
      <c r="AG59" s="261" t="s">
        <v>422</v>
      </c>
      <c r="AH59" s="261"/>
      <c r="AI59" s="261"/>
    </row>
    <row r="60" spans="2:35" x14ac:dyDescent="0.35">
      <c r="K60" s="490" t="s">
        <v>430</v>
      </c>
      <c r="L60" s="490"/>
      <c r="M60" s="490"/>
      <c r="N60" s="490"/>
      <c r="O60" s="490"/>
      <c r="P60" s="490"/>
      <c r="Q60" s="490"/>
      <c r="R60" s="490"/>
      <c r="S60" s="490"/>
      <c r="T60" s="490"/>
      <c r="U60" s="490"/>
      <c r="V60" s="490"/>
      <c r="W60" s="490"/>
      <c r="X60" s="490"/>
      <c r="Y60" s="490"/>
      <c r="Z60" s="490"/>
      <c r="AA60" s="490"/>
      <c r="AB60" s="490"/>
      <c r="AC60" s="490"/>
      <c r="AD60" s="490"/>
      <c r="AE60" s="490"/>
      <c r="AF60" s="490"/>
      <c r="AG60" s="490"/>
      <c r="AH60" s="490"/>
      <c r="AI60" s="490"/>
    </row>
    <row r="61" spans="2:35" x14ac:dyDescent="0.35">
      <c r="K61" t="s">
        <v>428</v>
      </c>
      <c r="L61" s="379">
        <v>7950</v>
      </c>
      <c r="M61" s="338"/>
      <c r="N61" s="380"/>
      <c r="O61" s="381">
        <v>8732</v>
      </c>
      <c r="P61" s="124"/>
      <c r="Q61" s="382"/>
      <c r="R61" s="379">
        <v>5326</v>
      </c>
      <c r="S61" s="338"/>
      <c r="T61" s="380"/>
      <c r="U61" s="381">
        <v>5655</v>
      </c>
      <c r="V61" s="124"/>
      <c r="W61" s="382"/>
      <c r="X61" s="379">
        <v>6780</v>
      </c>
      <c r="Y61" s="338"/>
      <c r="Z61" s="380"/>
      <c r="AA61" s="381">
        <v>5557</v>
      </c>
      <c r="AB61" s="124"/>
      <c r="AC61" s="382"/>
      <c r="AD61" s="379">
        <v>6299</v>
      </c>
      <c r="AE61" s="338"/>
      <c r="AF61" s="380"/>
      <c r="AG61" s="381">
        <v>5051</v>
      </c>
      <c r="AH61" s="124"/>
      <c r="AI61" s="382"/>
    </row>
    <row r="62" spans="2:35" x14ac:dyDescent="0.35">
      <c r="K62" t="s">
        <v>4157</v>
      </c>
      <c r="L62" s="301">
        <v>200</v>
      </c>
      <c r="M62" s="302"/>
      <c r="N62" s="303"/>
      <c r="O62" s="275">
        <v>220</v>
      </c>
      <c r="P62" s="74"/>
      <c r="Q62" s="276"/>
      <c r="R62" s="301">
        <v>4</v>
      </c>
      <c r="S62" s="302"/>
      <c r="T62" s="303"/>
      <c r="U62" s="275">
        <v>170</v>
      </c>
      <c r="V62" s="74"/>
      <c r="W62" s="276"/>
      <c r="X62" s="301">
        <v>10</v>
      </c>
      <c r="Y62" s="302"/>
      <c r="Z62" s="303"/>
      <c r="AA62" s="275">
        <v>5</v>
      </c>
      <c r="AB62" s="74"/>
      <c r="AC62" s="276"/>
      <c r="AD62" s="301">
        <v>200</v>
      </c>
      <c r="AE62" s="302"/>
      <c r="AF62" s="303"/>
      <c r="AG62" s="275">
        <v>300</v>
      </c>
      <c r="AH62" s="74"/>
      <c r="AI62" s="276"/>
    </row>
    <row r="63" spans="2:35" x14ac:dyDescent="0.35">
      <c r="K63" s="490" t="s">
        <v>431</v>
      </c>
      <c r="L63" s="490"/>
      <c r="M63" s="490"/>
      <c r="N63" s="490"/>
      <c r="O63" s="490"/>
      <c r="P63" s="490"/>
      <c r="Q63" s="490"/>
      <c r="R63" s="490"/>
      <c r="S63" s="490"/>
      <c r="T63" s="490"/>
      <c r="U63" s="490"/>
      <c r="V63" s="490"/>
      <c r="W63" s="490"/>
      <c r="X63" s="490"/>
      <c r="Y63" s="490"/>
      <c r="Z63" s="490"/>
      <c r="AA63" s="490"/>
      <c r="AB63" s="490"/>
      <c r="AC63" s="490"/>
      <c r="AD63" s="490"/>
      <c r="AE63" s="490"/>
      <c r="AF63" s="490"/>
      <c r="AG63" s="490"/>
      <c r="AH63" s="490"/>
      <c r="AI63" s="490"/>
    </row>
    <row r="64" spans="2:35" x14ac:dyDescent="0.35">
      <c r="K64" t="s">
        <v>432</v>
      </c>
      <c r="L64" s="379">
        <v>4.91</v>
      </c>
      <c r="M64" s="338"/>
      <c r="N64" s="380"/>
      <c r="O64" s="381">
        <v>4.92</v>
      </c>
      <c r="P64" s="124"/>
      <c r="Q64" s="382"/>
      <c r="R64" s="379">
        <v>5</v>
      </c>
      <c r="S64" s="338"/>
      <c r="T64" s="380"/>
      <c r="U64" s="381">
        <v>4.99</v>
      </c>
      <c r="V64" s="124"/>
      <c r="W64" s="382"/>
      <c r="X64" s="379">
        <v>4.95</v>
      </c>
      <c r="Y64" s="338"/>
      <c r="Z64" s="380"/>
      <c r="AA64" s="381">
        <v>5.08</v>
      </c>
      <c r="AB64" s="124"/>
      <c r="AC64" s="382"/>
      <c r="AD64" s="379">
        <v>4.8499999999999996</v>
      </c>
      <c r="AE64" s="338"/>
      <c r="AF64" s="380"/>
      <c r="AG64" s="381">
        <v>5.01</v>
      </c>
      <c r="AH64" s="124"/>
      <c r="AI64" s="382"/>
    </row>
    <row r="65" spans="11:35" x14ac:dyDescent="0.35">
      <c r="K65" t="s">
        <v>434</v>
      </c>
      <c r="L65" s="277">
        <v>4.22</v>
      </c>
      <c r="M65" s="278"/>
      <c r="N65" s="279"/>
      <c r="O65" s="286">
        <v>4.41</v>
      </c>
      <c r="P65" s="287"/>
      <c r="Q65" s="288"/>
      <c r="R65" s="277">
        <v>4.22</v>
      </c>
      <c r="S65" s="278"/>
      <c r="T65" s="279"/>
      <c r="U65" s="286">
        <v>4.2699999999999996</v>
      </c>
      <c r="V65" s="287"/>
      <c r="W65" s="288"/>
      <c r="X65" s="277">
        <v>4.28</v>
      </c>
      <c r="Y65" s="278"/>
      <c r="Z65" s="279"/>
      <c r="AA65" s="286">
        <v>4.3600000000000003</v>
      </c>
      <c r="AB65" s="287"/>
      <c r="AC65" s="288"/>
      <c r="AD65" s="277">
        <v>4.2300000000000004</v>
      </c>
      <c r="AE65" s="278"/>
      <c r="AF65" s="279"/>
      <c r="AG65" s="286">
        <v>4.3099999999999996</v>
      </c>
      <c r="AH65" s="287"/>
      <c r="AI65" s="288"/>
    </row>
    <row r="66" spans="11:35" x14ac:dyDescent="0.35">
      <c r="K66" t="s">
        <v>435</v>
      </c>
      <c r="L66" s="277">
        <v>0.84</v>
      </c>
      <c r="M66" s="278"/>
      <c r="N66" s="279"/>
      <c r="O66" s="286">
        <v>0.84</v>
      </c>
      <c r="P66" s="287"/>
      <c r="Q66" s="288"/>
      <c r="R66" s="277">
        <v>0.84</v>
      </c>
      <c r="S66" s="278"/>
      <c r="T66" s="279"/>
      <c r="U66" s="286">
        <v>0.84</v>
      </c>
      <c r="V66" s="287"/>
      <c r="W66" s="288"/>
      <c r="X66" s="277">
        <v>0.84</v>
      </c>
      <c r="Y66" s="278"/>
      <c r="Z66" s="279"/>
      <c r="AA66" s="286">
        <v>0.84</v>
      </c>
      <c r="AB66" s="287"/>
      <c r="AC66" s="288"/>
      <c r="AD66" s="277">
        <v>0.84</v>
      </c>
      <c r="AE66" s="278"/>
      <c r="AF66" s="279"/>
      <c r="AG66" s="286">
        <v>0.84</v>
      </c>
      <c r="AH66" s="287"/>
      <c r="AI66" s="288"/>
    </row>
    <row r="67" spans="11:35" x14ac:dyDescent="0.35">
      <c r="K67" t="s">
        <v>436</v>
      </c>
      <c r="L67" s="277">
        <v>76.48</v>
      </c>
      <c r="M67" s="278"/>
      <c r="N67" s="279"/>
      <c r="O67" s="286">
        <v>79.37</v>
      </c>
      <c r="P67" s="287"/>
      <c r="Q67" s="288"/>
      <c r="R67" s="277">
        <v>76.430000000000007</v>
      </c>
      <c r="S67" s="278"/>
      <c r="T67" s="279"/>
      <c r="U67" s="286">
        <v>81.38</v>
      </c>
      <c r="V67" s="287"/>
      <c r="W67" s="288"/>
      <c r="X67" s="277">
        <v>75.66</v>
      </c>
      <c r="Y67" s="278"/>
      <c r="Z67" s="279"/>
      <c r="AA67" s="286">
        <v>78.510000000000005</v>
      </c>
      <c r="AB67" s="287"/>
      <c r="AC67" s="288"/>
      <c r="AD67" s="277">
        <v>70.42</v>
      </c>
      <c r="AE67" s="278"/>
      <c r="AF67" s="279"/>
      <c r="AG67" s="286">
        <v>107.06</v>
      </c>
      <c r="AH67" s="287"/>
      <c r="AI67" s="288"/>
    </row>
    <row r="68" spans="11:35" x14ac:dyDescent="0.35">
      <c r="K68" t="s">
        <v>437</v>
      </c>
      <c r="L68" s="277">
        <v>205.03</v>
      </c>
      <c r="M68" s="278"/>
      <c r="N68" s="279"/>
      <c r="O68" s="286">
        <v>205.02</v>
      </c>
      <c r="P68" s="287"/>
      <c r="Q68" s="288"/>
      <c r="R68" s="277">
        <v>205.02</v>
      </c>
      <c r="S68" s="278"/>
      <c r="T68" s="279"/>
      <c r="U68" s="286">
        <v>205.01</v>
      </c>
      <c r="V68" s="287"/>
      <c r="W68" s="288"/>
      <c r="X68" s="277">
        <v>205.04</v>
      </c>
      <c r="Y68" s="278"/>
      <c r="Z68" s="279"/>
      <c r="AA68" s="286">
        <v>205.01</v>
      </c>
      <c r="AB68" s="287"/>
      <c r="AC68" s="288"/>
      <c r="AD68" s="277">
        <v>205.06</v>
      </c>
      <c r="AE68" s="278"/>
      <c r="AF68" s="279"/>
      <c r="AG68" s="286">
        <v>204.64</v>
      </c>
      <c r="AH68" s="287"/>
      <c r="AI68" s="288"/>
    </row>
    <row r="69" spans="11:35" x14ac:dyDescent="0.35">
      <c r="K69" t="s">
        <v>438</v>
      </c>
      <c r="L69" s="277">
        <v>970</v>
      </c>
      <c r="M69" s="278"/>
      <c r="N69" s="279"/>
      <c r="O69" s="286">
        <v>970</v>
      </c>
      <c r="P69" s="287"/>
      <c r="Q69" s="288"/>
      <c r="R69" s="277">
        <v>970</v>
      </c>
      <c r="S69" s="278"/>
      <c r="T69" s="279"/>
      <c r="U69" s="286">
        <v>970</v>
      </c>
      <c r="V69" s="287"/>
      <c r="W69" s="288"/>
      <c r="X69" s="277">
        <v>970</v>
      </c>
      <c r="Y69" s="278"/>
      <c r="Z69" s="279"/>
      <c r="AA69" s="286">
        <v>970</v>
      </c>
      <c r="AB69" s="287"/>
      <c r="AC69" s="288"/>
      <c r="AD69" s="277">
        <v>970</v>
      </c>
      <c r="AE69" s="278"/>
      <c r="AF69" s="279"/>
      <c r="AG69" s="286">
        <v>970</v>
      </c>
      <c r="AH69" s="287"/>
      <c r="AI69" s="288"/>
    </row>
    <row r="70" spans="11:35" x14ac:dyDescent="0.35">
      <c r="K70" t="s">
        <v>439</v>
      </c>
      <c r="L70" s="277">
        <v>2.37</v>
      </c>
      <c r="M70" s="278"/>
      <c r="N70" s="279"/>
      <c r="O70" s="286">
        <v>2.85</v>
      </c>
      <c r="P70" s="287"/>
      <c r="Q70" s="288"/>
      <c r="R70" s="277">
        <v>2.38</v>
      </c>
      <c r="S70" s="278"/>
      <c r="T70" s="279"/>
      <c r="U70" s="286">
        <v>2.44</v>
      </c>
      <c r="V70" s="287"/>
      <c r="W70" s="288"/>
      <c r="X70" s="277">
        <v>2.4</v>
      </c>
      <c r="Y70" s="278"/>
      <c r="Z70" s="279"/>
      <c r="AA70" s="286">
        <v>2.37</v>
      </c>
      <c r="AB70" s="287"/>
      <c r="AC70" s="288"/>
      <c r="AD70" s="277">
        <v>2.4</v>
      </c>
      <c r="AE70" s="278"/>
      <c r="AF70" s="279"/>
      <c r="AG70" s="286">
        <v>2.37</v>
      </c>
      <c r="AH70" s="287"/>
      <c r="AI70" s="288"/>
    </row>
    <row r="71" spans="11:35" x14ac:dyDescent="0.35">
      <c r="K71" t="s">
        <v>440</v>
      </c>
      <c r="L71" s="277">
        <v>0.22</v>
      </c>
      <c r="M71" s="278"/>
      <c r="N71" s="279"/>
      <c r="O71" s="286">
        <v>0.22</v>
      </c>
      <c r="P71" s="287"/>
      <c r="Q71" s="288"/>
      <c r="R71" s="277">
        <v>0.22</v>
      </c>
      <c r="S71" s="278"/>
      <c r="T71" s="279"/>
      <c r="U71" s="286">
        <v>0.22</v>
      </c>
      <c r="V71" s="287"/>
      <c r="W71" s="288"/>
      <c r="X71" s="277">
        <v>0.22</v>
      </c>
      <c r="Y71" s="278"/>
      <c r="Z71" s="279"/>
      <c r="AA71" s="286">
        <v>0.22</v>
      </c>
      <c r="AB71" s="287"/>
      <c r="AC71" s="288"/>
      <c r="AD71" s="277">
        <v>0.22</v>
      </c>
      <c r="AE71" s="278"/>
      <c r="AF71" s="279"/>
      <c r="AG71" s="286">
        <v>0.22</v>
      </c>
      <c r="AH71" s="287"/>
      <c r="AI71" s="288"/>
    </row>
    <row r="72" spans="11:35" x14ac:dyDescent="0.35">
      <c r="K72" t="s">
        <v>441</v>
      </c>
      <c r="L72" s="280">
        <v>9378</v>
      </c>
      <c r="M72" s="281"/>
      <c r="N72" s="282"/>
      <c r="O72" s="289">
        <v>8399</v>
      </c>
      <c r="P72" s="290"/>
      <c r="Q72" s="291"/>
      <c r="R72" s="280">
        <v>7025</v>
      </c>
      <c r="S72" s="281"/>
      <c r="T72" s="282"/>
      <c r="U72" s="289">
        <v>7252</v>
      </c>
      <c r="V72" s="290"/>
      <c r="W72" s="291"/>
      <c r="X72" s="277">
        <v>8112</v>
      </c>
      <c r="Y72" s="278"/>
      <c r="Z72" s="279"/>
      <c r="AA72" s="286">
        <v>6730</v>
      </c>
      <c r="AB72" s="287"/>
      <c r="AC72" s="288"/>
      <c r="AD72" s="277">
        <v>7283</v>
      </c>
      <c r="AE72" s="278"/>
      <c r="AF72" s="279"/>
      <c r="AG72" s="286">
        <v>6340</v>
      </c>
      <c r="AH72" s="287"/>
      <c r="AI72" s="288"/>
    </row>
    <row r="73" spans="11:35" x14ac:dyDescent="0.35">
      <c r="K73" s="261" t="s">
        <v>442</v>
      </c>
      <c r="L73" s="307">
        <f>(((L64)*(L66)*(L68-L67)+(L64-L65)*(L69))+((L70)*(L71)*(L68-L67)))/L72</f>
        <v>0.13505199296225209</v>
      </c>
      <c r="M73" s="308"/>
      <c r="N73" s="309"/>
      <c r="O73" s="304">
        <f t="shared" ref="O73" si="6">(((O64)*(O66)*(O68-O67)+(O64-O65)*(O69))+((O70)*(O71)*(O68-O67)))/O72</f>
        <v>0.13010702107393735</v>
      </c>
      <c r="P73" s="305"/>
      <c r="Q73" s="306"/>
      <c r="R73" s="307">
        <f t="shared" ref="R73" si="7">(((R64)*(R66)*(R68-R67)+(R64-R65)*(R69))+((R70)*(R71)*(R68-R67)))/R72</f>
        <v>0.19416480056939506</v>
      </c>
      <c r="S73" s="308"/>
      <c r="T73" s="309"/>
      <c r="U73" s="304">
        <f t="shared" ref="U73" si="8">(((U64)*(U66)*(U68-U67)+(U64-U65)*(U69))+((U70)*(U71)*(U68-U67)))/U72</f>
        <v>0.17691286431329295</v>
      </c>
      <c r="V73" s="305"/>
      <c r="W73" s="306"/>
      <c r="X73" s="307">
        <f>(((X64)*(X66)*(X68-X67)+(X64-X65)*(X69))+((X70)*(X71)*(X68-X67)))/X72</f>
        <v>0.15485388067061145</v>
      </c>
      <c r="Y73" s="308"/>
      <c r="Z73" s="309"/>
      <c r="AA73" s="304">
        <f>(((AA64)*(AA66)*(AA68-AA67)+(AA64-AA65)*(AA69))+((AA70)*(AA71)*(AA68-AA67)))/AA72</f>
        <v>0.19378274888558689</v>
      </c>
      <c r="AB73" s="305"/>
      <c r="AC73" s="306"/>
      <c r="AD73" s="307">
        <f>(((AD64)*(AD66)*(AD68-AD67)+(AD64-AD65)*(AD69))+((AD70)*(AD71)*(AD68-AD67)))/AD72</f>
        <v>0.16765251681999166</v>
      </c>
      <c r="AE73" s="308"/>
      <c r="AF73" s="309"/>
      <c r="AG73" s="304">
        <f>(((AG64)*(AG66)*(AG68-AG67)+(AG64-AG65)*(AG69))+((AG70)*(AG71)*(AG68-AG67)))/AG72</f>
        <v>0.17989493438485807</v>
      </c>
      <c r="AH73" s="305"/>
      <c r="AI73" s="306"/>
    </row>
    <row r="74" spans="11:35" x14ac:dyDescent="0.35">
      <c r="K74" s="490" t="s">
        <v>445</v>
      </c>
      <c r="L74" s="490"/>
      <c r="M74" s="490"/>
      <c r="N74" s="490"/>
      <c r="O74" s="490"/>
      <c r="P74" s="490"/>
      <c r="Q74" s="490"/>
      <c r="R74" s="490"/>
      <c r="S74" s="490"/>
      <c r="T74" s="490"/>
      <c r="U74" s="490"/>
      <c r="V74" s="490"/>
      <c r="W74" s="490"/>
      <c r="X74" s="490"/>
      <c r="Y74" s="490"/>
      <c r="Z74" s="490"/>
      <c r="AA74" s="490"/>
      <c r="AB74" s="490"/>
      <c r="AC74" s="490"/>
      <c r="AD74" s="490"/>
      <c r="AE74" s="490"/>
      <c r="AF74" s="490"/>
      <c r="AG74" s="490"/>
      <c r="AH74" s="490"/>
      <c r="AI74" s="490"/>
    </row>
    <row r="75" spans="11:35" x14ac:dyDescent="0.35">
      <c r="K75" t="s">
        <v>446</v>
      </c>
      <c r="L75" s="379">
        <v>65.209999999999994</v>
      </c>
      <c r="M75" s="338"/>
      <c r="N75" s="380"/>
      <c r="O75" s="381">
        <v>55.07</v>
      </c>
      <c r="P75" s="124"/>
      <c r="Q75" s="382"/>
      <c r="R75" s="379">
        <v>78.92</v>
      </c>
      <c r="S75" s="338"/>
      <c r="T75" s="380"/>
      <c r="U75" s="383">
        <v>69.819999999999993</v>
      </c>
      <c r="V75" s="339"/>
      <c r="W75" s="384"/>
      <c r="X75" s="379">
        <v>71.58</v>
      </c>
      <c r="Y75" s="338"/>
      <c r="Z75" s="380"/>
      <c r="AA75" s="381">
        <v>72.45</v>
      </c>
      <c r="AB75" s="124"/>
      <c r="AC75" s="382"/>
      <c r="AD75" s="379">
        <v>62.71</v>
      </c>
      <c r="AE75" s="338"/>
      <c r="AF75" s="380"/>
      <c r="AG75" s="381">
        <v>62.61</v>
      </c>
      <c r="AH75" s="124"/>
      <c r="AI75" s="382"/>
    </row>
    <row r="76" spans="11:35" x14ac:dyDescent="0.35">
      <c r="K76" s="261" t="s">
        <v>447</v>
      </c>
      <c r="L76" s="310">
        <f>L64*60/L75</f>
        <v>4.517712007360835</v>
      </c>
      <c r="M76" s="311"/>
      <c r="N76" s="312"/>
      <c r="O76" s="313">
        <f t="shared" ref="O76" si="9">O64*60/O75</f>
        <v>5.3604503359360809</v>
      </c>
      <c r="P76" s="314"/>
      <c r="Q76" s="315"/>
      <c r="R76" s="310">
        <f t="shared" ref="R76" si="10">R64*60/R75</f>
        <v>3.8013177901672579</v>
      </c>
      <c r="S76" s="311"/>
      <c r="T76" s="312"/>
      <c r="U76" s="316">
        <f t="shared" ref="U76" si="11">U64*60/U75</f>
        <v>4.2881695789172163</v>
      </c>
      <c r="V76" s="317"/>
      <c r="W76" s="318"/>
      <c r="X76" s="310">
        <f>X64*60/X75</f>
        <v>4.1492036881810561</v>
      </c>
      <c r="Y76" s="311"/>
      <c r="Z76" s="312"/>
      <c r="AA76" s="313">
        <f>AA64*60/AA75</f>
        <v>4.2070393374741197</v>
      </c>
      <c r="AB76" s="314"/>
      <c r="AC76" s="315"/>
      <c r="AD76" s="310">
        <f>AD64*60/AD75</f>
        <v>4.6404082283527348</v>
      </c>
      <c r="AE76" s="311"/>
      <c r="AF76" s="312"/>
      <c r="AG76" s="313">
        <f>AG64*60/AG75</f>
        <v>4.801149976042165</v>
      </c>
      <c r="AH76" s="314"/>
      <c r="AI76" s="315"/>
    </row>
    <row r="77" spans="11:35" ht="18.5" x14ac:dyDescent="0.45">
      <c r="K77" s="495" t="s">
        <v>457</v>
      </c>
      <c r="L77" s="495"/>
      <c r="M77" s="495"/>
      <c r="N77" s="495"/>
      <c r="O77" s="495"/>
      <c r="P77" s="495"/>
      <c r="Q77" s="495"/>
      <c r="R77" s="495"/>
      <c r="S77" s="495"/>
      <c r="T77" s="495"/>
      <c r="U77" s="495"/>
      <c r="V77" s="495"/>
      <c r="W77" s="495"/>
      <c r="X77" s="495"/>
      <c r="Y77" s="495"/>
      <c r="Z77" s="495"/>
      <c r="AA77" s="495"/>
      <c r="AB77" s="495"/>
      <c r="AC77" s="495"/>
      <c r="AD77" s="495"/>
      <c r="AE77" s="495"/>
      <c r="AF77" s="495"/>
      <c r="AG77" s="495"/>
      <c r="AH77" s="495"/>
    </row>
    <row r="78" spans="11:35" x14ac:dyDescent="0.35">
      <c r="K78" s="261"/>
      <c r="L78" s="261" t="s">
        <v>422</v>
      </c>
      <c r="M78" s="261"/>
      <c r="N78" s="261"/>
      <c r="O78" s="261" t="s">
        <v>422</v>
      </c>
      <c r="P78" s="261"/>
      <c r="Q78" s="261"/>
      <c r="R78" s="261" t="s">
        <v>422</v>
      </c>
      <c r="S78" s="261"/>
      <c r="T78" s="261"/>
      <c r="U78" s="261" t="s">
        <v>422</v>
      </c>
      <c r="V78" s="261"/>
      <c r="W78" s="261"/>
      <c r="X78" s="261" t="s">
        <v>422</v>
      </c>
      <c r="Y78" s="261"/>
      <c r="Z78" s="261"/>
      <c r="AA78" s="261" t="s">
        <v>422</v>
      </c>
      <c r="AB78" s="261"/>
      <c r="AC78" s="261"/>
      <c r="AD78" s="261" t="s">
        <v>422</v>
      </c>
      <c r="AE78" s="261"/>
      <c r="AF78" s="261"/>
      <c r="AG78" s="261" t="s">
        <v>422</v>
      </c>
      <c r="AH78" s="261"/>
    </row>
    <row r="79" spans="11:35" x14ac:dyDescent="0.35">
      <c r="K79" s="490" t="s">
        <v>430</v>
      </c>
      <c r="L79" s="490"/>
      <c r="M79" s="490"/>
      <c r="N79" s="490"/>
      <c r="O79" s="490"/>
      <c r="P79" s="490"/>
      <c r="Q79" s="490"/>
      <c r="R79" s="490"/>
      <c r="S79" s="490"/>
      <c r="T79" s="490"/>
      <c r="U79" s="490"/>
      <c r="V79" s="490"/>
      <c r="W79" s="490"/>
      <c r="X79" s="490"/>
      <c r="Y79" s="490"/>
      <c r="Z79" s="490"/>
      <c r="AA79" s="490"/>
      <c r="AB79" s="490"/>
      <c r="AC79" s="490"/>
      <c r="AD79" s="490"/>
      <c r="AE79" s="490"/>
      <c r="AF79" s="490"/>
      <c r="AG79" s="490"/>
      <c r="AH79" s="490"/>
      <c r="AI79" s="490"/>
    </row>
    <row r="80" spans="11:35" x14ac:dyDescent="0.35">
      <c r="K80" t="s">
        <v>428</v>
      </c>
      <c r="L80" s="379">
        <v>6885</v>
      </c>
      <c r="M80" s="338"/>
      <c r="N80" s="380"/>
      <c r="O80" s="381">
        <v>7118</v>
      </c>
      <c r="P80" s="124"/>
      <c r="Q80" s="382"/>
      <c r="R80" s="379">
        <v>4789</v>
      </c>
      <c r="S80" s="338"/>
      <c r="T80" s="380"/>
      <c r="U80" s="383">
        <v>5158</v>
      </c>
      <c r="V80" s="339"/>
      <c r="W80" s="384"/>
      <c r="X80" s="379">
        <v>6355</v>
      </c>
      <c r="Y80" s="338"/>
      <c r="Z80" s="380"/>
      <c r="AA80" s="381">
        <v>5224</v>
      </c>
      <c r="AB80" s="124"/>
      <c r="AC80" s="382"/>
      <c r="AD80" s="379">
        <v>5888</v>
      </c>
      <c r="AE80" s="338"/>
      <c r="AF80" s="380"/>
      <c r="AG80" s="381">
        <v>4508</v>
      </c>
      <c r="AH80" s="124"/>
      <c r="AI80" s="382"/>
    </row>
    <row r="81" spans="11:35" x14ac:dyDescent="0.35">
      <c r="K81" t="s">
        <v>4157</v>
      </c>
      <c r="L81" s="310">
        <v>170</v>
      </c>
      <c r="M81" s="311"/>
      <c r="N81" s="312"/>
      <c r="O81" s="313">
        <v>180</v>
      </c>
      <c r="P81" s="314"/>
      <c r="Q81" s="315"/>
      <c r="R81" s="310">
        <v>4</v>
      </c>
      <c r="S81" s="311"/>
      <c r="T81" s="312"/>
      <c r="U81" s="316">
        <v>160</v>
      </c>
      <c r="V81" s="317"/>
      <c r="W81" s="318"/>
      <c r="X81" s="310">
        <v>10</v>
      </c>
      <c r="Y81" s="311"/>
      <c r="Z81" s="312"/>
      <c r="AA81" s="313">
        <v>5</v>
      </c>
      <c r="AB81" s="314"/>
      <c r="AC81" s="315"/>
      <c r="AD81" s="310">
        <v>180</v>
      </c>
      <c r="AE81" s="311"/>
      <c r="AF81" s="312"/>
      <c r="AG81" s="313">
        <v>290</v>
      </c>
      <c r="AH81" s="314"/>
      <c r="AI81" s="315"/>
    </row>
    <row r="82" spans="11:35" x14ac:dyDescent="0.35">
      <c r="K82" s="490" t="s">
        <v>431</v>
      </c>
      <c r="L82" s="490"/>
      <c r="M82" s="490"/>
      <c r="N82" s="490"/>
      <c r="O82" s="490"/>
      <c r="P82" s="490"/>
      <c r="Q82" s="490"/>
      <c r="R82" s="490"/>
      <c r="S82" s="490"/>
      <c r="T82" s="490"/>
      <c r="U82" s="490"/>
      <c r="V82" s="490"/>
      <c r="W82" s="490"/>
      <c r="X82" s="490"/>
      <c r="Y82" s="490"/>
      <c r="Z82" s="490"/>
      <c r="AA82" s="490"/>
      <c r="AB82" s="490"/>
      <c r="AC82" s="490"/>
      <c r="AD82" s="490"/>
      <c r="AE82" s="490"/>
      <c r="AF82" s="490"/>
      <c r="AG82" s="490"/>
      <c r="AH82" s="490"/>
      <c r="AI82" s="490"/>
    </row>
    <row r="83" spans="11:35" x14ac:dyDescent="0.35">
      <c r="K83" t="s">
        <v>432</v>
      </c>
      <c r="L83" s="379">
        <v>2.58</v>
      </c>
      <c r="M83" s="338"/>
      <c r="N83" s="380"/>
      <c r="O83" s="381">
        <v>2.5</v>
      </c>
      <c r="P83" s="124"/>
      <c r="Q83" s="382"/>
      <c r="R83" s="379">
        <v>2.48</v>
      </c>
      <c r="S83" s="338"/>
      <c r="T83" s="380"/>
      <c r="U83" s="381">
        <v>2.4900000000000002</v>
      </c>
      <c r="V83" s="124"/>
      <c r="W83" s="382"/>
      <c r="X83" s="379">
        <v>2.5</v>
      </c>
      <c r="Y83" s="338"/>
      <c r="Z83" s="380"/>
      <c r="AA83" s="381">
        <v>2.58</v>
      </c>
      <c r="AB83" s="124"/>
      <c r="AC83" s="382"/>
      <c r="AD83" s="379">
        <v>2.57</v>
      </c>
      <c r="AE83" s="338"/>
      <c r="AF83" s="380"/>
      <c r="AG83" s="381">
        <v>2.4900000000000002</v>
      </c>
      <c r="AH83" s="124"/>
      <c r="AI83" s="382"/>
    </row>
    <row r="84" spans="11:35" x14ac:dyDescent="0.35">
      <c r="K84" t="s">
        <v>434</v>
      </c>
      <c r="L84" s="277">
        <v>2.2599999999999998</v>
      </c>
      <c r="M84" s="278"/>
      <c r="N84" s="279"/>
      <c r="O84" s="286">
        <v>2.2400000000000002</v>
      </c>
      <c r="P84" s="287"/>
      <c r="Q84" s="288"/>
      <c r="R84" s="277">
        <v>2.21</v>
      </c>
      <c r="S84" s="278"/>
      <c r="T84" s="279"/>
      <c r="U84" s="286">
        <v>2.16</v>
      </c>
      <c r="V84" s="287"/>
      <c r="W84" s="288"/>
      <c r="X84" s="277">
        <v>2.16</v>
      </c>
      <c r="Y84" s="278"/>
      <c r="Z84" s="279"/>
      <c r="AA84" s="286">
        <v>2.2000000000000002</v>
      </c>
      <c r="AB84" s="287"/>
      <c r="AC84" s="288"/>
      <c r="AD84" s="277">
        <v>2.29</v>
      </c>
      <c r="AE84" s="278"/>
      <c r="AF84" s="279"/>
      <c r="AG84" s="286">
        <v>2.14</v>
      </c>
      <c r="AH84" s="287"/>
      <c r="AI84" s="288"/>
    </row>
    <row r="85" spans="11:35" x14ac:dyDescent="0.35">
      <c r="K85" t="s">
        <v>435</v>
      </c>
      <c r="L85" s="277">
        <v>0.84</v>
      </c>
      <c r="M85" s="278"/>
      <c r="N85" s="279"/>
      <c r="O85" s="286">
        <v>0.84</v>
      </c>
      <c r="P85" s="287"/>
      <c r="Q85" s="288"/>
      <c r="R85" s="277">
        <v>0.84</v>
      </c>
      <c r="S85" s="278"/>
      <c r="T85" s="279"/>
      <c r="U85" s="286">
        <v>0.84</v>
      </c>
      <c r="V85" s="287"/>
      <c r="W85" s="288"/>
      <c r="X85" s="277">
        <v>0.84</v>
      </c>
      <c r="Y85" s="278"/>
      <c r="Z85" s="279"/>
      <c r="AA85" s="286">
        <v>0.84</v>
      </c>
      <c r="AB85" s="287"/>
      <c r="AC85" s="288"/>
      <c r="AD85" s="277">
        <v>0.84</v>
      </c>
      <c r="AE85" s="278"/>
      <c r="AF85" s="279"/>
      <c r="AG85" s="286">
        <v>0.84</v>
      </c>
      <c r="AH85" s="287"/>
      <c r="AI85" s="288"/>
    </row>
    <row r="86" spans="11:35" x14ac:dyDescent="0.35">
      <c r="K86" t="s">
        <v>436</v>
      </c>
      <c r="L86" s="277">
        <v>80.22</v>
      </c>
      <c r="M86" s="278"/>
      <c r="N86" s="279"/>
      <c r="O86" s="286">
        <v>78.650000000000006</v>
      </c>
      <c r="P86" s="287"/>
      <c r="Q86" s="288"/>
      <c r="R86" s="277">
        <v>72.98</v>
      </c>
      <c r="S86" s="278"/>
      <c r="T86" s="279"/>
      <c r="U86" s="286">
        <v>78.5</v>
      </c>
      <c r="V86" s="287"/>
      <c r="W86" s="288"/>
      <c r="X86" s="277">
        <v>83.54</v>
      </c>
      <c r="Y86" s="278"/>
      <c r="Z86" s="279"/>
      <c r="AA86" s="286">
        <v>77.08</v>
      </c>
      <c r="AB86" s="287"/>
      <c r="AC86" s="288"/>
      <c r="AD86" s="277">
        <v>79.430000000000007</v>
      </c>
      <c r="AE86" s="278"/>
      <c r="AF86" s="279"/>
      <c r="AG86" s="286">
        <v>76.03</v>
      </c>
      <c r="AH86" s="287"/>
      <c r="AI86" s="288"/>
    </row>
    <row r="87" spans="11:35" x14ac:dyDescent="0.35">
      <c r="K87" t="s">
        <v>437</v>
      </c>
      <c r="L87" s="277">
        <v>205.02</v>
      </c>
      <c r="M87" s="278"/>
      <c r="N87" s="279"/>
      <c r="O87" s="286">
        <v>204.99</v>
      </c>
      <c r="P87" s="287"/>
      <c r="Q87" s="288"/>
      <c r="R87" s="277">
        <v>205.01</v>
      </c>
      <c r="S87" s="278"/>
      <c r="T87" s="279"/>
      <c r="U87" s="286">
        <v>205.01</v>
      </c>
      <c r="V87" s="287"/>
      <c r="W87" s="288"/>
      <c r="X87" s="277">
        <v>205.01</v>
      </c>
      <c r="Y87" s="278"/>
      <c r="Z87" s="279"/>
      <c r="AA87" s="286">
        <v>205.43</v>
      </c>
      <c r="AB87" s="287"/>
      <c r="AC87" s="288"/>
      <c r="AD87" s="277">
        <v>205.02</v>
      </c>
      <c r="AE87" s="278"/>
      <c r="AF87" s="279"/>
      <c r="AG87" s="286">
        <v>205.04</v>
      </c>
      <c r="AH87" s="287"/>
      <c r="AI87" s="288"/>
    </row>
    <row r="88" spans="11:35" x14ac:dyDescent="0.35">
      <c r="K88" t="s">
        <v>438</v>
      </c>
      <c r="L88" s="277">
        <v>970</v>
      </c>
      <c r="M88" s="278"/>
      <c r="N88" s="279"/>
      <c r="O88" s="286">
        <v>970</v>
      </c>
      <c r="P88" s="287"/>
      <c r="Q88" s="288"/>
      <c r="R88" s="277">
        <v>970</v>
      </c>
      <c r="S88" s="278"/>
      <c r="T88" s="279"/>
      <c r="U88" s="286">
        <v>970</v>
      </c>
      <c r="V88" s="287"/>
      <c r="W88" s="288"/>
      <c r="X88" s="277">
        <v>970</v>
      </c>
      <c r="Y88" s="278"/>
      <c r="Z88" s="279"/>
      <c r="AA88" s="286">
        <v>970</v>
      </c>
      <c r="AB88" s="287"/>
      <c r="AC88" s="288"/>
      <c r="AD88" s="277">
        <v>970</v>
      </c>
      <c r="AE88" s="278"/>
      <c r="AF88" s="279"/>
      <c r="AG88" s="286">
        <v>970</v>
      </c>
      <c r="AH88" s="287"/>
      <c r="AI88" s="288"/>
    </row>
    <row r="89" spans="11:35" x14ac:dyDescent="0.35">
      <c r="K89" t="s">
        <v>439</v>
      </c>
      <c r="L89" s="277">
        <v>2.39</v>
      </c>
      <c r="M89" s="278"/>
      <c r="N89" s="279"/>
      <c r="O89" s="286">
        <v>2.37</v>
      </c>
      <c r="P89" s="287"/>
      <c r="Q89" s="288"/>
      <c r="R89" s="277">
        <v>2.39</v>
      </c>
      <c r="S89" s="278"/>
      <c r="T89" s="279"/>
      <c r="U89" s="286">
        <v>2.36</v>
      </c>
      <c r="V89" s="287"/>
      <c r="W89" s="288"/>
      <c r="X89" s="277">
        <v>2.4</v>
      </c>
      <c r="Y89" s="278"/>
      <c r="Z89" s="279"/>
      <c r="AA89" s="286">
        <v>2.39</v>
      </c>
      <c r="AB89" s="287"/>
      <c r="AC89" s="288"/>
      <c r="AD89" s="277">
        <v>2.38</v>
      </c>
      <c r="AE89" s="278"/>
      <c r="AF89" s="279"/>
      <c r="AG89" s="286">
        <v>2.38</v>
      </c>
      <c r="AH89" s="287"/>
      <c r="AI89" s="288"/>
    </row>
    <row r="90" spans="11:35" x14ac:dyDescent="0.35">
      <c r="K90" t="s">
        <v>440</v>
      </c>
      <c r="L90" s="277">
        <v>0.22</v>
      </c>
      <c r="M90" s="278"/>
      <c r="N90" s="279"/>
      <c r="O90" s="286">
        <v>0.22</v>
      </c>
      <c r="P90" s="287"/>
      <c r="Q90" s="288"/>
      <c r="R90" s="277">
        <v>0.22</v>
      </c>
      <c r="S90" s="278"/>
      <c r="T90" s="279"/>
      <c r="U90" s="286">
        <v>0.22</v>
      </c>
      <c r="V90" s="287"/>
      <c r="W90" s="288"/>
      <c r="X90" s="277">
        <v>0.22</v>
      </c>
      <c r="Y90" s="278"/>
      <c r="Z90" s="279"/>
      <c r="AA90" s="286">
        <v>0.22</v>
      </c>
      <c r="AB90" s="287"/>
      <c r="AC90" s="288"/>
      <c r="AD90" s="277">
        <v>0.22</v>
      </c>
      <c r="AE90" s="278"/>
      <c r="AF90" s="279"/>
      <c r="AG90" s="286">
        <v>0.22</v>
      </c>
      <c r="AH90" s="287"/>
      <c r="AI90" s="288"/>
    </row>
    <row r="91" spans="11:35" x14ac:dyDescent="0.35">
      <c r="K91" t="s">
        <v>441</v>
      </c>
      <c r="L91" s="280">
        <v>7162</v>
      </c>
      <c r="M91" s="281"/>
      <c r="N91" s="282"/>
      <c r="O91" s="289">
        <v>5756</v>
      </c>
      <c r="P91" s="290"/>
      <c r="Q91" s="291"/>
      <c r="R91" s="280">
        <v>4803</v>
      </c>
      <c r="S91" s="281"/>
      <c r="T91" s="282"/>
      <c r="U91" s="289">
        <v>5712</v>
      </c>
      <c r="V91" s="290"/>
      <c r="W91" s="291"/>
      <c r="X91" s="277">
        <v>6635</v>
      </c>
      <c r="Y91" s="278"/>
      <c r="Z91" s="279"/>
      <c r="AA91" s="286">
        <v>5744</v>
      </c>
      <c r="AB91" s="287"/>
      <c r="AC91" s="288"/>
      <c r="AD91" s="277">
        <v>5841</v>
      </c>
      <c r="AE91" s="278"/>
      <c r="AF91" s="279"/>
      <c r="AG91" s="286">
        <v>5448</v>
      </c>
      <c r="AH91" s="287"/>
      <c r="AI91" s="288"/>
    </row>
    <row r="92" spans="11:35" x14ac:dyDescent="0.35">
      <c r="K92" s="261" t="s">
        <v>442</v>
      </c>
      <c r="L92" s="307">
        <f>(((L83)*(L85)*(L87-L86)+(L83-L84)*(L88))+((L89)*(L90)*(L87-L86)))/L91</f>
        <v>9.0266182630550154E-2</v>
      </c>
      <c r="M92" s="308"/>
      <c r="N92" s="309"/>
      <c r="O92" s="304">
        <f t="shared" ref="O92" si="12">(((O83)*(O85)*(O87-O86)+(O83-O84)*(O88))+((O89)*(O90)*(O87-O86)))/O91</f>
        <v>0.10135296664350241</v>
      </c>
      <c r="P92" s="305"/>
      <c r="Q92" s="306"/>
      <c r="R92" s="307">
        <f t="shared" ref="R92" si="13">(((R83)*(R85)*(R87-R86)+(R83-R84)*(R88))+((R89)*(R90)*(R87-R86)))/R91</f>
        <v>0.12624740162398501</v>
      </c>
      <c r="S92" s="308"/>
      <c r="T92" s="309"/>
      <c r="U92" s="304">
        <f t="shared" ref="U92" si="14">(((U83)*(U85)*(U87-U86)+(U83-U84)*(U88))+((U89)*(U90)*(U87-U86)))/U91</f>
        <v>0.11386419957983195</v>
      </c>
      <c r="V92" s="305"/>
      <c r="W92" s="306"/>
      <c r="X92" s="307">
        <f>(((X83)*(X85)*(X87-X86)+(X83-X84)*(X88))+((X89)*(X90)*(X87-X86)))/X91</f>
        <v>9.781811002260736E-2</v>
      </c>
      <c r="Y92" s="308"/>
      <c r="Z92" s="309"/>
      <c r="AA92" s="304">
        <f>(((AA83)*(AA85)*(AA87-AA86)+(AA83-AA84)*(AA88))+((AA89)*(AA90)*(AA87-AA86)))/AA91</f>
        <v>0.1243465442200557</v>
      </c>
      <c r="AB92" s="305"/>
      <c r="AC92" s="306"/>
      <c r="AD92" s="307">
        <f>(((AD83)*(AD85)*(AD87-AD86)+(AD83-AD84)*(AD88))+((AD89)*(AD90)*(AD87-AD86)))/AD91</f>
        <v>0.10417439068652624</v>
      </c>
      <c r="AE92" s="308"/>
      <c r="AF92" s="309"/>
      <c r="AG92" s="304">
        <f>(((AG83)*(AG85)*(AG87-AG86)+(AG83-AG84)*(AG88))+((AG89)*(AG90)*(AG87-AG86)))/AG91</f>
        <v>0.12424503524229076</v>
      </c>
      <c r="AH92" s="305"/>
      <c r="AI92" s="306"/>
    </row>
    <row r="93" spans="11:35" x14ac:dyDescent="0.35">
      <c r="K93" s="490" t="s">
        <v>445</v>
      </c>
      <c r="L93" s="490"/>
      <c r="M93" s="490"/>
      <c r="N93" s="490"/>
      <c r="O93" s="490"/>
      <c r="P93" s="490"/>
      <c r="Q93" s="490"/>
      <c r="R93" s="490"/>
      <c r="S93" s="490"/>
      <c r="T93" s="490"/>
      <c r="U93" s="490"/>
      <c r="V93" s="490"/>
      <c r="W93" s="490"/>
      <c r="X93" s="490"/>
      <c r="Y93" s="490"/>
      <c r="Z93" s="490"/>
      <c r="AA93" s="490"/>
      <c r="AB93" s="490"/>
      <c r="AC93" s="490"/>
      <c r="AD93" s="490"/>
      <c r="AE93" s="490"/>
      <c r="AF93" s="490"/>
      <c r="AG93" s="490"/>
      <c r="AH93" s="490"/>
      <c r="AI93" s="490"/>
    </row>
    <row r="94" spans="11:35" x14ac:dyDescent="0.35">
      <c r="K94" t="s">
        <v>446</v>
      </c>
      <c r="L94" s="379">
        <v>57.49</v>
      </c>
      <c r="M94" s="338"/>
      <c r="N94" s="380"/>
      <c r="O94" s="381">
        <v>44.62</v>
      </c>
      <c r="P94" s="124"/>
      <c r="Q94" s="382"/>
      <c r="R94" s="379">
        <v>59.99</v>
      </c>
      <c r="S94" s="338"/>
      <c r="T94" s="380"/>
      <c r="U94" s="383">
        <v>60.23</v>
      </c>
      <c r="V94" s="339"/>
      <c r="W94" s="384"/>
      <c r="X94" s="379">
        <v>62.46</v>
      </c>
      <c r="Y94" s="338"/>
      <c r="Z94" s="380"/>
      <c r="AA94" s="381">
        <v>65.77</v>
      </c>
      <c r="AB94" s="124"/>
      <c r="AC94" s="382"/>
      <c r="AD94" s="379">
        <v>53.95</v>
      </c>
      <c r="AE94" s="338"/>
      <c r="AF94" s="380"/>
      <c r="AG94" s="381">
        <v>59.65</v>
      </c>
      <c r="AH94" s="124"/>
      <c r="AI94" s="382"/>
    </row>
    <row r="95" spans="11:35" x14ac:dyDescent="0.35">
      <c r="K95" s="261" t="s">
        <v>447</v>
      </c>
      <c r="L95" s="310">
        <f>L83*60/L94</f>
        <v>2.6926421986432425</v>
      </c>
      <c r="M95" s="311"/>
      <c r="N95" s="312"/>
      <c r="O95" s="313">
        <f t="shared" ref="O95" si="15">O83*60/O94</f>
        <v>3.3617212012550426</v>
      </c>
      <c r="P95" s="314"/>
      <c r="Q95" s="315"/>
      <c r="R95" s="310">
        <f t="shared" ref="R95" si="16">R83*60/R94</f>
        <v>2.4804134022337059</v>
      </c>
      <c r="S95" s="311"/>
      <c r="T95" s="312"/>
      <c r="U95" s="316">
        <f t="shared" ref="U95" si="17">U83*60/U94</f>
        <v>2.4804914494437988</v>
      </c>
      <c r="V95" s="317"/>
      <c r="W95" s="318"/>
      <c r="X95" s="310">
        <f>X83*60/X94</f>
        <v>2.4015369836695486</v>
      </c>
      <c r="Y95" s="311"/>
      <c r="Z95" s="312"/>
      <c r="AA95" s="313">
        <f>AA83*60/AA94</f>
        <v>2.3536566823779843</v>
      </c>
      <c r="AB95" s="314"/>
      <c r="AC95" s="315"/>
      <c r="AD95" s="310">
        <f>AD83*60/AD94</f>
        <v>2.8582020389249303</v>
      </c>
      <c r="AE95" s="311"/>
      <c r="AF95" s="312"/>
      <c r="AG95" s="313">
        <f>AG83*60/AG94</f>
        <v>2.5046102263202012</v>
      </c>
      <c r="AH95" s="314"/>
      <c r="AI95" s="315"/>
    </row>
    <row r="96" spans="11:35" x14ac:dyDescent="0.35">
      <c r="L96" s="261"/>
      <c r="M96" s="265"/>
      <c r="O96" s="261"/>
      <c r="P96" s="265"/>
      <c r="R96" s="261"/>
      <c r="S96" s="266"/>
      <c r="U96" s="261"/>
      <c r="V96" s="266"/>
      <c r="X96" s="261"/>
      <c r="Y96" s="266"/>
      <c r="AA96" s="261"/>
      <c r="AB96" s="266"/>
      <c r="AD96" s="261"/>
      <c r="AE96" s="265"/>
      <c r="AG96" s="261"/>
      <c r="AH96" s="266"/>
    </row>
  </sheetData>
  <mergeCells count="120">
    <mergeCell ref="X53:Z53"/>
    <mergeCell ref="X57:Z57"/>
    <mergeCell ref="U53:W53"/>
    <mergeCell ref="U57:W57"/>
    <mergeCell ref="AD57:AF57"/>
    <mergeCell ref="AA3:AC3"/>
    <mergeCell ref="AA2:AC2"/>
    <mergeCell ref="X8:Z8"/>
    <mergeCell ref="X7:Z7"/>
    <mergeCell ref="X6:Z6"/>
    <mergeCell ref="AD3:AF3"/>
    <mergeCell ref="K39:AI39"/>
    <mergeCell ref="R53:T53"/>
    <mergeCell ref="R57:T57"/>
    <mergeCell ref="L53:N53"/>
    <mergeCell ref="O53:Q53"/>
    <mergeCell ref="L57:N57"/>
    <mergeCell ref="X3:Z3"/>
    <mergeCell ref="R3:T3"/>
    <mergeCell ref="O4:Q4"/>
    <mergeCell ref="O5:Q5"/>
    <mergeCell ref="O6:Q6"/>
    <mergeCell ref="O7:Q7"/>
    <mergeCell ref="O8:Q8"/>
    <mergeCell ref="L3:N3"/>
    <mergeCell ref="L35:N35"/>
    <mergeCell ref="X4:Z4"/>
    <mergeCell ref="O57:Q57"/>
    <mergeCell ref="AA57:AC57"/>
    <mergeCell ref="X2:Z2"/>
    <mergeCell ref="AG8:AI8"/>
    <mergeCell ref="AG7:AI7"/>
    <mergeCell ref="AG6:AI6"/>
    <mergeCell ref="L2:N2"/>
    <mergeCell ref="O2:Q2"/>
    <mergeCell ref="O3:Q3"/>
    <mergeCell ref="AG5:AI5"/>
    <mergeCell ref="AA53:AC53"/>
    <mergeCell ref="AG3:AI3"/>
    <mergeCell ref="AG2:AI2"/>
    <mergeCell ref="AD8:AF8"/>
    <mergeCell ref="AD7:AF7"/>
    <mergeCell ref="AD6:AF6"/>
    <mergeCell ref="AD5:AF5"/>
    <mergeCell ref="AD4:AF4"/>
    <mergeCell ref="L8:N8"/>
    <mergeCell ref="L7:N7"/>
    <mergeCell ref="L6:N6"/>
    <mergeCell ref="AD2:AF2"/>
    <mergeCell ref="AA8:AC8"/>
    <mergeCell ref="AA7:AC7"/>
    <mergeCell ref="R2:T2"/>
    <mergeCell ref="U8:W8"/>
    <mergeCell ref="U7:W7"/>
    <mergeCell ref="U6:W6"/>
    <mergeCell ref="U5:W5"/>
    <mergeCell ref="U4:W4"/>
    <mergeCell ref="U3:W3"/>
    <mergeCell ref="U2:W2"/>
    <mergeCell ref="R8:T8"/>
    <mergeCell ref="R7:T7"/>
    <mergeCell ref="R6:T6"/>
    <mergeCell ref="R5:T5"/>
    <mergeCell ref="R4:T4"/>
    <mergeCell ref="AG4:AI4"/>
    <mergeCell ref="B10:J10"/>
    <mergeCell ref="B14:J14"/>
    <mergeCell ref="B17:J17"/>
    <mergeCell ref="K17:AI17"/>
    <mergeCell ref="AG31:AI31"/>
    <mergeCell ref="AD31:AF31"/>
    <mergeCell ref="AA31:AC31"/>
    <mergeCell ref="X31:Z31"/>
    <mergeCell ref="U31:W31"/>
    <mergeCell ref="R31:T31"/>
    <mergeCell ref="O31:Q31"/>
    <mergeCell ref="K14:AI14"/>
    <mergeCell ref="K10:AI10"/>
    <mergeCell ref="L31:N31"/>
    <mergeCell ref="X5:Z5"/>
    <mergeCell ref="B9:J9"/>
    <mergeCell ref="K9:AI9"/>
    <mergeCell ref="AA6:AC6"/>
    <mergeCell ref="AA5:AC5"/>
    <mergeCell ref="AA4:AC4"/>
    <mergeCell ref="L5:N5"/>
    <mergeCell ref="L4:N4"/>
    <mergeCell ref="O35:Q35"/>
    <mergeCell ref="R35:T35"/>
    <mergeCell ref="U35:W35"/>
    <mergeCell ref="X35:Z35"/>
    <mergeCell ref="AA35:AC35"/>
    <mergeCell ref="AD35:AF35"/>
    <mergeCell ref="B20:J20"/>
    <mergeCell ref="B32:J32"/>
    <mergeCell ref="K20:AI20"/>
    <mergeCell ref="K93:AI93"/>
    <mergeCell ref="K42:AI42"/>
    <mergeCell ref="K63:AI63"/>
    <mergeCell ref="K82:AI82"/>
    <mergeCell ref="K32:AI32"/>
    <mergeCell ref="K54:AI54"/>
    <mergeCell ref="K74:AI74"/>
    <mergeCell ref="AG35:AI35"/>
    <mergeCell ref="L36:N36"/>
    <mergeCell ref="O36:Q36"/>
    <mergeCell ref="R36:T36"/>
    <mergeCell ref="U36:W36"/>
    <mergeCell ref="X36:Z36"/>
    <mergeCell ref="AA36:AC36"/>
    <mergeCell ref="AD36:AF36"/>
    <mergeCell ref="AG36:AI36"/>
    <mergeCell ref="K60:AI60"/>
    <mergeCell ref="K79:AI79"/>
    <mergeCell ref="K37:AI37"/>
    <mergeCell ref="K58:AH58"/>
    <mergeCell ref="K77:AH77"/>
    <mergeCell ref="AG57:AI57"/>
    <mergeCell ref="AG53:AI53"/>
    <mergeCell ref="AD53:AF53"/>
  </mergeCells>
  <phoneticPr fontId="70" type="noConversion"/>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A7BE4A0BFE46347AA05FC5D687C5F4E" ma:contentTypeVersion="14" ma:contentTypeDescription="Create a new document." ma:contentTypeScope="" ma:versionID="b2412afd1e879f66b105f824439c8928">
  <xsd:schema xmlns:xsd="http://www.w3.org/2001/XMLSchema" xmlns:xs="http://www.w3.org/2001/XMLSchema" xmlns:p="http://schemas.microsoft.com/office/2006/metadata/properties" xmlns:ns2="08bcfa67-6ebe-41f8-a71c-397e8dbf592e" xmlns:ns3="2b97bb63-8e23-400c-bad5-0a0b9f2dceba" targetNamespace="http://schemas.microsoft.com/office/2006/metadata/properties" ma:root="true" ma:fieldsID="efccb9d014a3b903f57d6f26e4c1c486" ns2:_="" ns3:_="">
    <xsd:import namespace="08bcfa67-6ebe-41f8-a71c-397e8dbf592e"/>
    <xsd:import namespace="2b97bb63-8e23-400c-bad5-0a0b9f2dceba"/>
    <xsd:element name="properties">
      <xsd:complexType>
        <xsd:sequence>
          <xsd:element name="documentManagement">
            <xsd:complexType>
              <xsd:all>
                <xsd:element ref="ns2:MigrationSourceURL" minOccurs="0"/>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2:Date_x0020_and_x0020_Time"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bcfa67-6ebe-41f8-a71c-397e8dbf592e" elementFormDefault="qualified">
    <xsd:import namespace="http://schemas.microsoft.com/office/2006/documentManagement/types"/>
    <xsd:import namespace="http://schemas.microsoft.com/office/infopath/2007/PartnerControls"/>
    <xsd:element name="MigrationSourceURL" ma:index="8" nillable="true" ma:displayName="MigrationSourceURL" ma:internalName="MigrationSourceURL">
      <xsd:simpleType>
        <xsd:restriction base="dms:Note">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ternalName="MediaServiceDateTaken" ma:readOnly="true">
      <xsd:simpleType>
        <xsd:restriction base="dms:Text"/>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Location" ma:index="14" nillable="true" ma:displayName="Location" ma:internalName="MediaServiceLocation" ma:readOnly="true">
      <xsd:simpleType>
        <xsd:restriction base="dms:Text"/>
      </xsd:simpleType>
    </xsd:element>
    <xsd:element name="Date_x0020_and_x0020_Time" ma:index="15" nillable="true" ma:displayName="Date and Time" ma:format="DateTime" ma:internalName="Date_x0020_and_x0020_Time">
      <xsd:simpleType>
        <xsd:restriction base="dms:DateTime"/>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97bb63-8e23-400c-bad5-0a0b9f2dceba"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e_x0020_and_x0020_Time xmlns="08bcfa67-6ebe-41f8-a71c-397e8dbf592e" xsi:nil="true"/>
    <MigrationSourceURL xmlns="08bcfa67-6ebe-41f8-a71c-397e8dbf592e" xsi:nil="true"/>
  </documentManagement>
</p:properties>
</file>

<file path=customXml/itemProps1.xml><?xml version="1.0" encoding="utf-8"?>
<ds:datastoreItem xmlns:ds="http://schemas.openxmlformats.org/officeDocument/2006/customXml" ds:itemID="{D2C4D3AF-96DA-4698-B17D-C1BC90DAA1E3}">
  <ds:schemaRefs>
    <ds:schemaRef ds:uri="http://schemas.microsoft.com/sharepoint/v3/contenttype/forms"/>
  </ds:schemaRefs>
</ds:datastoreItem>
</file>

<file path=customXml/itemProps2.xml><?xml version="1.0" encoding="utf-8"?>
<ds:datastoreItem xmlns:ds="http://schemas.openxmlformats.org/officeDocument/2006/customXml" ds:itemID="{872D535A-7F21-47C0-9057-6DEC68D449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bcfa67-6ebe-41f8-a71c-397e8dbf592e"/>
    <ds:schemaRef ds:uri="2b97bb63-8e23-400c-bad5-0a0b9f2dce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110C50-53C5-441A-BD62-4EBDFF6202D9}">
  <ds:schemaRefs>
    <ds:schemaRef ds:uri="http://purl.org/dc/terms/"/>
    <ds:schemaRef ds:uri="http://schemas.openxmlformats.org/package/2006/metadata/core-properties"/>
    <ds:schemaRef ds:uri="http://purl.org/dc/dcmitype/"/>
    <ds:schemaRef ds:uri="http://schemas.microsoft.com/office/infopath/2007/PartnerControls"/>
    <ds:schemaRef ds:uri="08bcfa67-6ebe-41f8-a71c-397e8dbf592e"/>
    <ds:schemaRef ds:uri="http://purl.org/dc/elements/1.1/"/>
    <ds:schemaRef ds:uri="http://schemas.microsoft.com/office/2006/metadata/properties"/>
    <ds:schemaRef ds:uri="http://schemas.microsoft.com/office/2006/documentManagement/types"/>
    <ds:schemaRef ds:uri="2b97bb63-8e23-400c-bad5-0a0b9f2dceba"/>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41</vt:i4>
      </vt:variant>
    </vt:vector>
  </HeadingPairs>
  <TitlesOfParts>
    <vt:vector size="62" baseType="lpstr">
      <vt:lpstr>Information</vt:lpstr>
      <vt:lpstr>Change Log</vt:lpstr>
      <vt:lpstr>Combination</vt:lpstr>
      <vt:lpstr>Notable Observations</vt:lpstr>
      <vt:lpstr>Data Spec</vt:lpstr>
      <vt:lpstr>Measure Support Table</vt:lpstr>
      <vt:lpstr>ResOven Energy Model &amp; Price</vt:lpstr>
      <vt:lpstr>Duration of usage</vt:lpstr>
      <vt:lpstr>Key Measurement and Calculation</vt:lpstr>
      <vt:lpstr>Energy Efficiency Plot</vt:lpstr>
      <vt:lpstr>Lookup</vt:lpstr>
      <vt:lpstr>Lookup_Unit</vt:lpstr>
      <vt:lpstr>ElecImpProfiles</vt:lpstr>
      <vt:lpstr>deliverytype</vt:lpstr>
      <vt:lpstr>sector</vt:lpstr>
      <vt:lpstr>Lookup_BT</vt:lpstr>
      <vt:lpstr>READI_EUL</vt:lpstr>
      <vt:lpstr>READI_NTG</vt:lpstr>
      <vt:lpstr>READI_BldgHVAC</vt:lpstr>
      <vt:lpstr>Lookup_DIM</vt:lpstr>
      <vt:lpstr>PGE - Support Tables</vt:lpstr>
      <vt:lpstr>lt.GSAType</vt:lpstr>
      <vt:lpstr>lt.MajorVersion</vt:lpstr>
      <vt:lpstr>lt.ProgDeliv</vt:lpstr>
      <vt:lpstr>lt.VersionSource</vt:lpstr>
      <vt:lpstr>t.BldgHVAC</vt:lpstr>
      <vt:lpstr>t.BldgVintage</vt:lpstr>
      <vt:lpstr>t.ClaimType</vt:lpstr>
      <vt:lpstr>t.CodeVersion</vt:lpstr>
      <vt:lpstr>t.CostQual</vt:lpstr>
      <vt:lpstr>t.CostType</vt:lpstr>
      <vt:lpstr>t.Cycles</vt:lpstr>
      <vt:lpstr>t.ElecImpProfile</vt:lpstr>
      <vt:lpstr>t.EnergyImpactCalc</vt:lpstr>
      <vt:lpstr>t.GasProfiles</vt:lpstr>
      <vt:lpstr>t.GSAType</vt:lpstr>
      <vt:lpstr>t.IETables</vt:lpstr>
      <vt:lpstr>t.ImpactType</vt:lpstr>
      <vt:lpstr>t.IOU</vt:lpstr>
      <vt:lpstr>t.LaborRates</vt:lpstr>
      <vt:lpstr>t.Location</vt:lpstr>
      <vt:lpstr>t.LocCostAdjust</vt:lpstr>
      <vt:lpstr>t.LocCostAdjustTables</vt:lpstr>
      <vt:lpstr>t.MajorVersion</vt:lpstr>
      <vt:lpstr>t.MeasAppType</vt:lpstr>
      <vt:lpstr>t.NormUnits</vt:lpstr>
      <vt:lpstr>t.NTGQual</vt:lpstr>
      <vt:lpstr>t.ProgDeliv</vt:lpstr>
      <vt:lpstr>t.RecordStatus</vt:lpstr>
      <vt:lpstr>t.ReportPeriod</vt:lpstr>
      <vt:lpstr>t.ScaleBasis</vt:lpstr>
      <vt:lpstr>t.Sector</vt:lpstr>
      <vt:lpstr>t.Status</vt:lpstr>
      <vt:lpstr>t.SubSector</vt:lpstr>
      <vt:lpstr>t.SupportedApps</vt:lpstr>
      <vt:lpstr>t.TechGrps</vt:lpstr>
      <vt:lpstr>t.TechType</vt:lpstr>
      <vt:lpstr>t.UseCat</vt:lpstr>
      <vt:lpstr>t.UseSubCat</vt:lpstr>
      <vt:lpstr>t.VersionSrc</vt:lpstr>
      <vt:lpstr>t.WeightType</vt:lpstr>
      <vt:lpstr>UseSubCats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Ayad Al-Shaikh</dc:creator>
  <cp:keywords/>
  <dc:description/>
  <cp:lastModifiedBy>Marquez, Andres</cp:lastModifiedBy>
  <cp:revision/>
  <dcterms:created xsi:type="dcterms:W3CDTF">2017-07-17T18:44:04Z</dcterms:created>
  <dcterms:modified xsi:type="dcterms:W3CDTF">2021-04-13T17:47:13Z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0x0101005A7BE4A0BFE46347AA05FC5D687C5F4E</vt:lpwstr>
  </property>
</Properties>
</file>